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slicers/slicer3.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hidePivotFieldList="1"/>
  <xr:revisionPtr revIDLastSave="0" documentId="8_{710B222E-AE09-48F6-A35B-AF71EED1DB10}" xr6:coauthVersionLast="47" xr6:coauthVersionMax="47" xr10:uidLastSave="{00000000-0000-0000-0000-000000000000}"/>
  <bookViews>
    <workbookView xWindow="-10845" yWindow="-21600" windowWidth="26010" windowHeight="20985" tabRatio="698" firstSheet="4" activeTab="4" xr2:uid="{00000000-000D-0000-FFFF-FFFF00000000}"/>
  </bookViews>
  <sheets>
    <sheet name="Table of Contents" sheetId="30" r:id="rId1"/>
    <sheet name="Introduction" sheetId="72" r:id="rId2"/>
    <sheet name="Standardized Scores" sheetId="24" r:id="rId3"/>
    <sheet name="Categories" sheetId="47" r:id="rId4"/>
    <sheet name="Ranking" sheetId="73" r:id="rId5"/>
    <sheet name="Geography Dashboard" sheetId="33" r:id="rId6"/>
    <sheet name="Full Ranking Dashboard" sheetId="71" r:id="rId7"/>
    <sheet name="Regional Dashboard" sheetId="69" r:id="rId8"/>
    <sheet name="Country to Region" sheetId="65" state="hidden" r:id="rId9"/>
    <sheet name="Capacity gap dashboar" sheetId="74" state="hidden" r:id="rId10"/>
    <sheet name="Data (All Pillars)" sheetId="66" state="hidden" r:id="rId11"/>
    <sheet name="Data (Main Pillars)" sheetId="67" state="hidden" r:id="rId12"/>
    <sheet name="Indicators and Definitions" sheetId="70" r:id="rId13"/>
    <sheet name="Pivot" sheetId="48" state="hidden" r:id="rId14"/>
  </sheets>
  <externalReferences>
    <externalReference r:id="rId15"/>
    <externalReference r:id="rId16"/>
    <externalReference r:id="rId17"/>
    <externalReference r:id="rId18"/>
    <externalReference r:id="rId19"/>
    <externalReference r:id="rId20"/>
    <externalReference r:id="rId21"/>
  </externalReferences>
  <definedNames>
    <definedName name="_1__123Graph_ACHART_1" hidden="1">[1]ptnbband!$D$71:$J$71</definedName>
    <definedName name="_2__123Graph_BCHART_1" hidden="1">[1]ptnbband!$D$72:$J$72</definedName>
    <definedName name="_3__123Graph_CCHART_1" hidden="1">[1]ptnbband!$D$73:$J$73</definedName>
    <definedName name="_4__123Graph_LBL_CCHART_1" hidden="1">[1]ptnbband!$D$74:$J$74</definedName>
    <definedName name="_40_Countries">'Capacity gap dashboar'!#REF!</definedName>
    <definedName name="_5__123Graph_XCHART_1" hidden="1">[1]ptnbband!$D$4:$J$4</definedName>
    <definedName name="_xlnm._FilterDatabase" localSheetId="8" hidden="1">'Country to Region'!$A$1:$B$116</definedName>
    <definedName name="_xlnm._FilterDatabase" localSheetId="10" hidden="1">'Data (All Pillars)'!$A$1:$F$1611</definedName>
    <definedName name="_xlnm._FilterDatabase" localSheetId="11" hidden="1">'Data (Main Pillars)'!$A$1:$F$461</definedName>
    <definedName name="_xlnm._FilterDatabase" localSheetId="13" hidden="1">Pivot!#REF!</definedName>
    <definedName name="_Key1" hidden="1">#REF!</definedName>
    <definedName name="_Key1b" hidden="1">#REF!</definedName>
    <definedName name="_Order1" hidden="1">0</definedName>
    <definedName name="_Sort" hidden="1">[2]Sheet1!$A$84:$I$85</definedName>
    <definedName name="_Sortb" hidden="1">[3]Sheet1!$A$84:$I$85</definedName>
    <definedName name="AllApps">#REF!</definedName>
    <definedName name="Applications">#REF!</definedName>
    <definedName name="CIQWBGuid" hidden="1">"d5478d2e-4960-4aa9-b51f-b57792b0e820"</definedName>
    <definedName name="CIQWBInfo" hidden="1">"{ ""CIQVersion"":""9.45.614.5792"" }"</definedName>
    <definedName name="clean_spreads">#REF!</definedName>
    <definedName name="CommercialExAIGMetrics" localSheetId="3">[4]Appendix!#REF!</definedName>
    <definedName name="CommercialExAIGMetrics" localSheetId="6">[4]Appendix!#REF!</definedName>
    <definedName name="CommercialExAIGMetrics" localSheetId="5">[4]Appendix!#REF!</definedName>
    <definedName name="CommercialExAIGMetrics" localSheetId="4">[4]Appendix!#REF!</definedName>
    <definedName name="CommercialExAIGMetrics" localSheetId="7">[4]Appendix!#REF!</definedName>
    <definedName name="CommercialExAIGMetrics" localSheetId="2">[4]Appendix!#REF!</definedName>
    <definedName name="CommercialExAIGMetrics">[4]Appendix!#REF!</definedName>
    <definedName name="Data">#REF!</definedName>
    <definedName name="Index">#REF!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0" hidden="1">44326.7592592593</definedName>
    <definedName name="IQ_NAMES_REVISION_DATE_" hidden="1">44326.6561805556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it">[5]Inputs!$J$5</definedName>
    <definedName name="MonthData">#REF!</definedName>
    <definedName name="S_Month_Data">#REF!</definedName>
    <definedName name="Slicer_Country">#N/A</definedName>
    <definedName name="Slicer_Pillar">#N/A</definedName>
    <definedName name="Slicer_Pillar1">#N/A</definedName>
    <definedName name="Slicer_Region">#N/A</definedName>
    <definedName name="Sportsman" hidden="1">#REF!</definedName>
    <definedName name="Start10">#REF!</definedName>
    <definedName name="Start100">#REF!</definedName>
    <definedName name="Start101">#REF!</definedName>
    <definedName name="Start102">#REF!</definedName>
    <definedName name="Start103">#REF!</definedName>
    <definedName name="Start104">#REF!</definedName>
    <definedName name="Start105">#REF!</definedName>
    <definedName name="Start106">#REF!</definedName>
    <definedName name="Start107">#REF!</definedName>
    <definedName name="Start108">#REF!</definedName>
    <definedName name="Start109">#REF!</definedName>
    <definedName name="Start11">#REF!</definedName>
    <definedName name="Start110">#REF!</definedName>
    <definedName name="Start111">#REF!</definedName>
    <definedName name="Start112">#REF!</definedName>
    <definedName name="Start113">#REF!</definedName>
    <definedName name="Start114">#REF!</definedName>
    <definedName name="Start115">#REF!</definedName>
    <definedName name="Start116">#REF!</definedName>
    <definedName name="Start117">#REF!</definedName>
    <definedName name="Start118">#REF!</definedName>
    <definedName name="Start119">#REF!</definedName>
    <definedName name="Start12">#REF!</definedName>
    <definedName name="Start121">#REF!</definedName>
    <definedName name="Start122">#REF!</definedName>
    <definedName name="Start123">#REF!</definedName>
    <definedName name="Start124">#REF!</definedName>
    <definedName name="Start125">#REF!</definedName>
    <definedName name="Start126">#REF!</definedName>
    <definedName name="Start127">#REF!</definedName>
    <definedName name="Start128">#REF!</definedName>
    <definedName name="Start129">#REF!</definedName>
    <definedName name="Start13">#REF!</definedName>
    <definedName name="Start130">#REF!</definedName>
    <definedName name="Start131">#REF!</definedName>
    <definedName name="Start132">#REF!</definedName>
    <definedName name="Start133">#REF!</definedName>
    <definedName name="Start134">#REF!</definedName>
    <definedName name="Start135">#REF!</definedName>
    <definedName name="Start136">#REF!</definedName>
    <definedName name="Start137">#REF!</definedName>
    <definedName name="Start138">#REF!</definedName>
    <definedName name="Start139">#REF!</definedName>
    <definedName name="Start14">#REF!</definedName>
    <definedName name="Start140">#REF!</definedName>
    <definedName name="Start141">#REF!</definedName>
    <definedName name="Start142">#REF!</definedName>
    <definedName name="Start143">#REF!</definedName>
    <definedName name="Start144">#REF!</definedName>
    <definedName name="Start145">#REF!</definedName>
    <definedName name="Start146">#REF!</definedName>
    <definedName name="Start147">#REF!</definedName>
    <definedName name="Start148">#REF!</definedName>
    <definedName name="Start149">#REF!</definedName>
    <definedName name="Start15">#REF!</definedName>
    <definedName name="Start150">#REF!</definedName>
    <definedName name="Start155">#REF!</definedName>
    <definedName name="Start16">#REF!</definedName>
    <definedName name="Start17">#REF!</definedName>
    <definedName name="Start174">#REF!</definedName>
    <definedName name="Start18">#REF!</definedName>
    <definedName name="Start186">#REF!</definedName>
    <definedName name="Start19">#REF!</definedName>
    <definedName name="Start196">#REF!</definedName>
    <definedName name="Start2">#REF!</definedName>
    <definedName name="Start20">#REF!</definedName>
    <definedName name="Start21">#REF!</definedName>
    <definedName name="Start22">#REF!</definedName>
    <definedName name="Start23">#REF!</definedName>
    <definedName name="Start24">#REF!</definedName>
    <definedName name="Start25">#REF!</definedName>
    <definedName name="Start26">#REF!</definedName>
    <definedName name="Start27">#REF!</definedName>
    <definedName name="Start28">#REF!</definedName>
    <definedName name="Start29">#REF!</definedName>
    <definedName name="Start3">#REF!</definedName>
    <definedName name="Start30">#REF!</definedName>
    <definedName name="Start31">#REF!</definedName>
    <definedName name="Start32">#REF!</definedName>
    <definedName name="Start33">#REF!</definedName>
    <definedName name="Start34">#REF!</definedName>
    <definedName name="Start35">#REF!</definedName>
    <definedName name="Start36">#REF!</definedName>
    <definedName name="Start37">#REF!</definedName>
    <definedName name="Start38">#REF!</definedName>
    <definedName name="Start39">#REF!</definedName>
    <definedName name="Start4">#REF!</definedName>
    <definedName name="Start40">#REF!</definedName>
    <definedName name="Start41">#REF!</definedName>
    <definedName name="Start42">#REF!</definedName>
    <definedName name="Start43">#REF!</definedName>
    <definedName name="Start44">#REF!</definedName>
    <definedName name="Start45">#REF!</definedName>
    <definedName name="Start46">#REF!</definedName>
    <definedName name="Start47">#REF!</definedName>
    <definedName name="Start48">#REF!</definedName>
    <definedName name="Start49">#REF!</definedName>
    <definedName name="Start5">#REF!</definedName>
    <definedName name="Start50">#REF!</definedName>
    <definedName name="Start51">#REF!</definedName>
    <definedName name="Start52">#REF!</definedName>
    <definedName name="Start53">#REF!</definedName>
    <definedName name="Start54">#REF!</definedName>
    <definedName name="Start55">#REF!</definedName>
    <definedName name="Start56">#REF!</definedName>
    <definedName name="Start57">#REF!</definedName>
    <definedName name="Start58">#REF!</definedName>
    <definedName name="Start59">#REF!</definedName>
    <definedName name="Start6">#REF!</definedName>
    <definedName name="Start60">#REF!</definedName>
    <definedName name="Start61">#REF!</definedName>
    <definedName name="Start62">#REF!</definedName>
    <definedName name="Start63">#REF!</definedName>
    <definedName name="Start64">#REF!</definedName>
    <definedName name="Start65">#REF!</definedName>
    <definedName name="Start66">#REF!</definedName>
    <definedName name="Start67">#REF!</definedName>
    <definedName name="Start68">#REF!</definedName>
    <definedName name="Start69">#REF!</definedName>
    <definedName name="Start7">#REF!</definedName>
    <definedName name="Start70">#REF!</definedName>
    <definedName name="Start71">#REF!</definedName>
    <definedName name="Start72">#REF!</definedName>
    <definedName name="Start73">#REF!</definedName>
    <definedName name="Start74">#REF!</definedName>
    <definedName name="Start75">#REF!</definedName>
    <definedName name="Start76">#REF!</definedName>
    <definedName name="Start77">#REF!</definedName>
    <definedName name="Start78">#REF!</definedName>
    <definedName name="Start79">#REF!</definedName>
    <definedName name="Start8">#REF!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#REF!</definedName>
    <definedName name="Start90">#REF!</definedName>
    <definedName name="Start91">#REF!</definedName>
    <definedName name="Start92">#REF!</definedName>
    <definedName name="Start93">#REF!</definedName>
    <definedName name="Start94">#REF!</definedName>
    <definedName name="Start95">#REF!</definedName>
    <definedName name="Start96">#REF!</definedName>
    <definedName name="Start97">#REF!</definedName>
    <definedName name="Start98">#REF!</definedName>
    <definedName name="Start99">#REF!</definedName>
    <definedName name="Summ_Table">[5]Summary!$A$3:$P$127</definedName>
    <definedName name="Summ_Table_GD">[5]Summary!$D$3:$D$127</definedName>
    <definedName name="Summ_Table_Header">[5]Summary!$A$3:$P$3</definedName>
    <definedName name="SYearData">#REF!</definedName>
    <definedName name="tagggg" hidden="1">#REF!</definedName>
    <definedName name="YearData">#REF!</definedName>
  </definedNames>
  <calcPr calcId="191028"/>
  <pivotCaches>
    <pivotCache cacheId="0" r:id="rId22"/>
  </pivotCaches>
  <extLst>
    <ext xmlns:x14="http://schemas.microsoft.com/office/spreadsheetml/2009/9/main" uri="{BBE1A952-AA13-448e-AADC-164F8A28A991}">
      <x14:slicerCaches>
        <x14:slicerCache r:id="rId23"/>
        <x14:slicerCache r:id="rId24"/>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66" l="1"/>
  <c r="B4" i="66"/>
  <c r="B5" i="66"/>
  <c r="B6" i="66"/>
  <c r="B7" i="66"/>
  <c r="B8" i="66"/>
  <c r="B9" i="66"/>
  <c r="B10" i="66"/>
  <c r="B11" i="66"/>
  <c r="B12" i="66"/>
  <c r="B13" i="66"/>
  <c r="B14" i="66"/>
  <c r="B15" i="66"/>
  <c r="B16" i="66"/>
  <c r="B17" i="66"/>
  <c r="B18" i="66"/>
  <c r="B19" i="66"/>
  <c r="B20" i="66"/>
  <c r="B21" i="66"/>
  <c r="B22" i="66"/>
  <c r="B23" i="66"/>
  <c r="B24" i="66"/>
  <c r="B25" i="66"/>
  <c r="B26" i="66"/>
  <c r="B27" i="66"/>
  <c r="B28" i="66"/>
  <c r="B29" i="66"/>
  <c r="B30" i="66"/>
  <c r="B31" i="66"/>
  <c r="B32" i="66"/>
  <c r="B33" i="66"/>
  <c r="B34" i="66"/>
  <c r="B35" i="66"/>
  <c r="B36" i="66"/>
  <c r="B37" i="66"/>
  <c r="B38" i="66"/>
  <c r="B39" i="66"/>
  <c r="B40" i="66"/>
  <c r="B41" i="66"/>
  <c r="B42" i="66"/>
  <c r="B43" i="66"/>
  <c r="B44" i="66"/>
  <c r="B45" i="66"/>
  <c r="B46" i="66"/>
  <c r="B47" i="66"/>
  <c r="B48" i="66"/>
  <c r="B49" i="66"/>
  <c r="B50" i="66"/>
  <c r="B51" i="66"/>
  <c r="B52" i="66"/>
  <c r="B53" i="66"/>
  <c r="B54" i="66"/>
  <c r="B55" i="66"/>
  <c r="B56" i="66"/>
  <c r="B57" i="66"/>
  <c r="B58" i="66"/>
  <c r="B59" i="66"/>
  <c r="B60" i="66"/>
  <c r="B61" i="66"/>
  <c r="B62" i="66"/>
  <c r="B63" i="66"/>
  <c r="B64" i="66"/>
  <c r="B65" i="66"/>
  <c r="B66" i="66"/>
  <c r="B67" i="66"/>
  <c r="B68" i="66"/>
  <c r="B69" i="66"/>
  <c r="B70" i="66"/>
  <c r="B71" i="66"/>
  <c r="B72" i="66"/>
  <c r="B73" i="66"/>
  <c r="B74" i="66"/>
  <c r="B75" i="66"/>
  <c r="B76" i="66"/>
  <c r="B77" i="66"/>
  <c r="B78" i="66"/>
  <c r="B79" i="66"/>
  <c r="B80" i="66"/>
  <c r="B81" i="66"/>
  <c r="B82" i="66"/>
  <c r="B83" i="66"/>
  <c r="B84" i="66"/>
  <c r="B85" i="66"/>
  <c r="B86" i="66"/>
  <c r="B87" i="66"/>
  <c r="B88" i="66"/>
  <c r="B89" i="66"/>
  <c r="B90" i="66"/>
  <c r="B91" i="66"/>
  <c r="B92" i="66"/>
  <c r="B93" i="66"/>
  <c r="B94" i="66"/>
  <c r="B95" i="66"/>
  <c r="B96" i="66"/>
  <c r="B97" i="66"/>
  <c r="B98" i="66"/>
  <c r="B99" i="66"/>
  <c r="B100" i="66"/>
  <c r="B101" i="66"/>
  <c r="B102" i="66"/>
  <c r="B103" i="66"/>
  <c r="B104" i="66"/>
  <c r="B105" i="66"/>
  <c r="B106" i="66"/>
  <c r="B107" i="66"/>
  <c r="B108" i="66"/>
  <c r="B109" i="66"/>
  <c r="B110" i="66"/>
  <c r="B111" i="66"/>
  <c r="B112" i="66"/>
  <c r="B113" i="66"/>
  <c r="B114" i="66"/>
  <c r="B115" i="66"/>
  <c r="B116" i="66"/>
  <c r="B117" i="66"/>
  <c r="B118" i="66"/>
  <c r="B119" i="66"/>
  <c r="B120" i="66"/>
  <c r="B121" i="66"/>
  <c r="B122" i="66"/>
  <c r="B123" i="66"/>
  <c r="B124" i="66"/>
  <c r="B125" i="66"/>
  <c r="B126" i="66"/>
  <c r="B127" i="66"/>
  <c r="B128" i="66"/>
  <c r="B129" i="66"/>
  <c r="B130" i="66"/>
  <c r="B131" i="66"/>
  <c r="B132" i="66"/>
  <c r="B133" i="66"/>
  <c r="B134" i="66"/>
  <c r="B135" i="66"/>
  <c r="B136" i="66"/>
  <c r="B137" i="66"/>
  <c r="B138" i="66"/>
  <c r="B139" i="66"/>
  <c r="B140" i="66"/>
  <c r="B141" i="66"/>
  <c r="B142" i="66"/>
  <c r="B143" i="66"/>
  <c r="B144" i="66"/>
  <c r="B145" i="66"/>
  <c r="B146" i="66"/>
  <c r="B147" i="66"/>
  <c r="B148" i="66"/>
  <c r="B149" i="66"/>
  <c r="B150" i="66"/>
  <c r="B151" i="66"/>
  <c r="B152" i="66"/>
  <c r="B153" i="66"/>
  <c r="B154" i="66"/>
  <c r="B155" i="66"/>
  <c r="B156" i="66"/>
  <c r="B157" i="66"/>
  <c r="B158" i="66"/>
  <c r="B159" i="66"/>
  <c r="B160" i="66"/>
  <c r="B161" i="66"/>
  <c r="B162" i="66"/>
  <c r="B163" i="66"/>
  <c r="B164" i="66"/>
  <c r="B165" i="66"/>
  <c r="B166" i="66"/>
  <c r="B167" i="66"/>
  <c r="B168" i="66"/>
  <c r="B169" i="66"/>
  <c r="B170" i="66"/>
  <c r="B171" i="66"/>
  <c r="B172" i="66"/>
  <c r="B173" i="66"/>
  <c r="B174" i="66"/>
  <c r="B175" i="66"/>
  <c r="B176" i="66"/>
  <c r="B177" i="66"/>
  <c r="B178" i="66"/>
  <c r="B179" i="66"/>
  <c r="B180" i="66"/>
  <c r="B181" i="66"/>
  <c r="B182" i="66"/>
  <c r="B183" i="66"/>
  <c r="B184" i="66"/>
  <c r="B185" i="66"/>
  <c r="B186" i="66"/>
  <c r="B187" i="66"/>
  <c r="B188" i="66"/>
  <c r="B189" i="66"/>
  <c r="B190" i="66"/>
  <c r="B191" i="66"/>
  <c r="B192" i="66"/>
  <c r="B193" i="66"/>
  <c r="B194" i="66"/>
  <c r="B195" i="66"/>
  <c r="B196" i="66"/>
  <c r="B197" i="66"/>
  <c r="B198" i="66"/>
  <c r="B199" i="66"/>
  <c r="B200" i="66"/>
  <c r="B201" i="66"/>
  <c r="B202" i="66"/>
  <c r="B203" i="66"/>
  <c r="B204" i="66"/>
  <c r="B205" i="66"/>
  <c r="B206" i="66"/>
  <c r="B207" i="66"/>
  <c r="B208" i="66"/>
  <c r="B209" i="66"/>
  <c r="B210" i="66"/>
  <c r="B211" i="66"/>
  <c r="B212" i="66"/>
  <c r="B213" i="66"/>
  <c r="B214" i="66"/>
  <c r="B215" i="66"/>
  <c r="B216" i="66"/>
  <c r="B217" i="66"/>
  <c r="B218" i="66"/>
  <c r="B219" i="66"/>
  <c r="B220" i="66"/>
  <c r="B221" i="66"/>
  <c r="B222" i="66"/>
  <c r="B223" i="66"/>
  <c r="B224" i="66"/>
  <c r="B225" i="66"/>
  <c r="B226" i="66"/>
  <c r="B227" i="66"/>
  <c r="B228" i="66"/>
  <c r="B229" i="66"/>
  <c r="B230" i="66"/>
  <c r="B231" i="66"/>
  <c r="B232" i="66"/>
  <c r="B233" i="66"/>
  <c r="B234" i="66"/>
  <c r="B235" i="66"/>
  <c r="B236" i="66"/>
  <c r="B237" i="66"/>
  <c r="B238" i="66"/>
  <c r="B239" i="66"/>
  <c r="B240" i="66"/>
  <c r="B241" i="66"/>
  <c r="B242" i="66"/>
  <c r="B243" i="66"/>
  <c r="B244" i="66"/>
  <c r="B245" i="66"/>
  <c r="B246" i="66"/>
  <c r="B247" i="66"/>
  <c r="B248" i="66"/>
  <c r="B249" i="66"/>
  <c r="B250" i="66"/>
  <c r="B251" i="66"/>
  <c r="B252" i="66"/>
  <c r="B253" i="66"/>
  <c r="B254" i="66"/>
  <c r="B255" i="66"/>
  <c r="B256" i="66"/>
  <c r="B257" i="66"/>
  <c r="B258" i="66"/>
  <c r="B259" i="66"/>
  <c r="B260" i="66"/>
  <c r="B261" i="66"/>
  <c r="B262" i="66"/>
  <c r="B263" i="66"/>
  <c r="B264" i="66"/>
  <c r="B265" i="66"/>
  <c r="B266" i="66"/>
  <c r="B267" i="66"/>
  <c r="B268" i="66"/>
  <c r="B269" i="66"/>
  <c r="B270" i="66"/>
  <c r="B271" i="66"/>
  <c r="B272" i="66"/>
  <c r="B273" i="66"/>
  <c r="B274" i="66"/>
  <c r="B275" i="66"/>
  <c r="B276" i="66"/>
  <c r="B277" i="66"/>
  <c r="B278" i="66"/>
  <c r="B279" i="66"/>
  <c r="B280" i="66"/>
  <c r="B281" i="66"/>
  <c r="B282" i="66"/>
  <c r="B283" i="66"/>
  <c r="B284" i="66"/>
  <c r="B285" i="66"/>
  <c r="B286" i="66"/>
  <c r="B287" i="66"/>
  <c r="B288" i="66"/>
  <c r="B289" i="66"/>
  <c r="B290" i="66"/>
  <c r="B291" i="66"/>
  <c r="B292" i="66"/>
  <c r="B293" i="66"/>
  <c r="B294" i="66"/>
  <c r="B295" i="66"/>
  <c r="B296" i="66"/>
  <c r="B297" i="66"/>
  <c r="B298" i="66"/>
  <c r="B299" i="66"/>
  <c r="B300" i="66"/>
  <c r="B301" i="66"/>
  <c r="B302" i="66"/>
  <c r="B303" i="66"/>
  <c r="B304" i="66"/>
  <c r="B305" i="66"/>
  <c r="B306" i="66"/>
  <c r="B307" i="66"/>
  <c r="B308" i="66"/>
  <c r="B309" i="66"/>
  <c r="B310" i="66"/>
  <c r="B311" i="66"/>
  <c r="B312" i="66"/>
  <c r="B313" i="66"/>
  <c r="B314" i="66"/>
  <c r="B315" i="66"/>
  <c r="B316" i="66"/>
  <c r="B317" i="66"/>
  <c r="B318" i="66"/>
  <c r="B319" i="66"/>
  <c r="B320" i="66"/>
  <c r="B321" i="66"/>
  <c r="B322" i="66"/>
  <c r="B323" i="66"/>
  <c r="B324" i="66"/>
  <c r="B325" i="66"/>
  <c r="B326" i="66"/>
  <c r="B327" i="66"/>
  <c r="B328" i="66"/>
  <c r="B329" i="66"/>
  <c r="B330" i="66"/>
  <c r="B331" i="66"/>
  <c r="B332" i="66"/>
  <c r="B333" i="66"/>
  <c r="B334" i="66"/>
  <c r="B335" i="66"/>
  <c r="B336" i="66"/>
  <c r="B337" i="66"/>
  <c r="B338" i="66"/>
  <c r="B339" i="66"/>
  <c r="B340" i="66"/>
  <c r="B341" i="66"/>
  <c r="B342" i="66"/>
  <c r="B343" i="66"/>
  <c r="B344" i="66"/>
  <c r="B345" i="66"/>
  <c r="B346" i="66"/>
  <c r="B347" i="66"/>
  <c r="B348" i="66"/>
  <c r="B349" i="66"/>
  <c r="B350" i="66"/>
  <c r="B351" i="66"/>
  <c r="B352" i="66"/>
  <c r="B353" i="66"/>
  <c r="B354" i="66"/>
  <c r="B355" i="66"/>
  <c r="B356" i="66"/>
  <c r="B357" i="66"/>
  <c r="B358" i="66"/>
  <c r="B359" i="66"/>
  <c r="B360" i="66"/>
  <c r="B361" i="66"/>
  <c r="B362" i="66"/>
  <c r="B363" i="66"/>
  <c r="B364" i="66"/>
  <c r="B365" i="66"/>
  <c r="B366" i="66"/>
  <c r="B367" i="66"/>
  <c r="B368" i="66"/>
  <c r="B369" i="66"/>
  <c r="B370" i="66"/>
  <c r="B371" i="66"/>
  <c r="B372" i="66"/>
  <c r="B373" i="66"/>
  <c r="B374" i="66"/>
  <c r="B375" i="66"/>
  <c r="B376" i="66"/>
  <c r="B377" i="66"/>
  <c r="B378" i="66"/>
  <c r="B379" i="66"/>
  <c r="B380" i="66"/>
  <c r="B381" i="66"/>
  <c r="B382" i="66"/>
  <c r="B383" i="66"/>
  <c r="B384" i="66"/>
  <c r="B385" i="66"/>
  <c r="B386" i="66"/>
  <c r="B387" i="66"/>
  <c r="B388" i="66"/>
  <c r="B389" i="66"/>
  <c r="B390" i="66"/>
  <c r="B391" i="66"/>
  <c r="B392" i="66"/>
  <c r="B393" i="66"/>
  <c r="B394" i="66"/>
  <c r="B395" i="66"/>
  <c r="B396" i="66"/>
  <c r="B397" i="66"/>
  <c r="B398" i="66"/>
  <c r="B399" i="66"/>
  <c r="B400" i="66"/>
  <c r="B401" i="66"/>
  <c r="B402" i="66"/>
  <c r="B403" i="66"/>
  <c r="B404" i="66"/>
  <c r="B405" i="66"/>
  <c r="B406" i="66"/>
  <c r="B407" i="66"/>
  <c r="B408" i="66"/>
  <c r="B409" i="66"/>
  <c r="B410" i="66"/>
  <c r="B411" i="66"/>
  <c r="B412" i="66"/>
  <c r="B413" i="66"/>
  <c r="B414" i="66"/>
  <c r="B415" i="66"/>
  <c r="B416" i="66"/>
  <c r="B417" i="66"/>
  <c r="B418" i="66"/>
  <c r="B419" i="66"/>
  <c r="B420" i="66"/>
  <c r="B421" i="66"/>
  <c r="B422" i="66"/>
  <c r="B423" i="66"/>
  <c r="B424" i="66"/>
  <c r="B425" i="66"/>
  <c r="B426" i="66"/>
  <c r="B427" i="66"/>
  <c r="B428" i="66"/>
  <c r="B429" i="66"/>
  <c r="B430" i="66"/>
  <c r="B431" i="66"/>
  <c r="B432" i="66"/>
  <c r="B433" i="66"/>
  <c r="B434" i="66"/>
  <c r="B435" i="66"/>
  <c r="B436" i="66"/>
  <c r="B437" i="66"/>
  <c r="B438" i="66"/>
  <c r="B439" i="66"/>
  <c r="B440" i="66"/>
  <c r="B441" i="66"/>
  <c r="B442" i="66"/>
  <c r="B443" i="66"/>
  <c r="B444" i="66"/>
  <c r="B445" i="66"/>
  <c r="B446" i="66"/>
  <c r="B447" i="66"/>
  <c r="B448" i="66"/>
  <c r="B449" i="66"/>
  <c r="B450" i="66"/>
  <c r="B451" i="66"/>
  <c r="B452" i="66"/>
  <c r="B453" i="66"/>
  <c r="B454" i="66"/>
  <c r="B455" i="66"/>
  <c r="B456" i="66"/>
  <c r="B457" i="66"/>
  <c r="B458" i="66"/>
  <c r="B459" i="66"/>
  <c r="B460" i="66"/>
  <c r="B461" i="66"/>
  <c r="B462" i="66"/>
  <c r="B463" i="66"/>
  <c r="B464" i="66"/>
  <c r="B465" i="66"/>
  <c r="B466" i="66"/>
  <c r="B467" i="66"/>
  <c r="B468" i="66"/>
  <c r="B469" i="66"/>
  <c r="B470" i="66"/>
  <c r="B471" i="66"/>
  <c r="B472" i="66"/>
  <c r="B473" i="66"/>
  <c r="B474" i="66"/>
  <c r="B475" i="66"/>
  <c r="B476" i="66"/>
  <c r="B477" i="66"/>
  <c r="B478" i="66"/>
  <c r="B479" i="66"/>
  <c r="B480" i="66"/>
  <c r="B481" i="66"/>
  <c r="B482" i="66"/>
  <c r="B483" i="66"/>
  <c r="B484" i="66"/>
  <c r="B485" i="66"/>
  <c r="B486" i="66"/>
  <c r="B487" i="66"/>
  <c r="B488" i="66"/>
  <c r="B489" i="66"/>
  <c r="B490" i="66"/>
  <c r="B491" i="66"/>
  <c r="B492" i="66"/>
  <c r="B493" i="66"/>
  <c r="B494" i="66"/>
  <c r="B495" i="66"/>
  <c r="B496" i="66"/>
  <c r="B497" i="66"/>
  <c r="B498" i="66"/>
  <c r="B499" i="66"/>
  <c r="B500" i="66"/>
  <c r="B501" i="66"/>
  <c r="B502" i="66"/>
  <c r="B503" i="66"/>
  <c r="B504" i="66"/>
  <c r="B505" i="66"/>
  <c r="B506" i="66"/>
  <c r="B507" i="66"/>
  <c r="B508" i="66"/>
  <c r="B509" i="66"/>
  <c r="B510" i="66"/>
  <c r="B511" i="66"/>
  <c r="B512" i="66"/>
  <c r="B513" i="66"/>
  <c r="B514" i="66"/>
  <c r="B515" i="66"/>
  <c r="B516" i="66"/>
  <c r="B517" i="66"/>
  <c r="B518" i="66"/>
  <c r="B519" i="66"/>
  <c r="B520" i="66"/>
  <c r="B521" i="66"/>
  <c r="B522" i="66"/>
  <c r="B523" i="66"/>
  <c r="B524" i="66"/>
  <c r="B525" i="66"/>
  <c r="B526" i="66"/>
  <c r="B527" i="66"/>
  <c r="B528" i="66"/>
  <c r="B529" i="66"/>
  <c r="B530" i="66"/>
  <c r="B531" i="66"/>
  <c r="B532" i="66"/>
  <c r="B533" i="66"/>
  <c r="B534" i="66"/>
  <c r="B535" i="66"/>
  <c r="B536" i="66"/>
  <c r="B537" i="66"/>
  <c r="B538" i="66"/>
  <c r="B539" i="66"/>
  <c r="B540" i="66"/>
  <c r="B541" i="66"/>
  <c r="B542" i="66"/>
  <c r="B543" i="66"/>
  <c r="B544" i="66"/>
  <c r="B545" i="66"/>
  <c r="B546" i="66"/>
  <c r="B547" i="66"/>
  <c r="B548" i="66"/>
  <c r="B549" i="66"/>
  <c r="B550" i="66"/>
  <c r="B551" i="66"/>
  <c r="B552" i="66"/>
  <c r="B553" i="66"/>
  <c r="B554" i="66"/>
  <c r="B555" i="66"/>
  <c r="B556" i="66"/>
  <c r="B557" i="66"/>
  <c r="B558" i="66"/>
  <c r="B559" i="66"/>
  <c r="B560" i="66"/>
  <c r="B561" i="66"/>
  <c r="B562" i="66"/>
  <c r="B563" i="66"/>
  <c r="B564" i="66"/>
  <c r="B565" i="66"/>
  <c r="B566" i="66"/>
  <c r="B567" i="66"/>
  <c r="B568" i="66"/>
  <c r="B569" i="66"/>
  <c r="B570" i="66"/>
  <c r="B571" i="66"/>
  <c r="B572" i="66"/>
  <c r="B573" i="66"/>
  <c r="B574" i="66"/>
  <c r="B575" i="66"/>
  <c r="B576" i="66"/>
  <c r="B577" i="66"/>
  <c r="B578" i="66"/>
  <c r="B579" i="66"/>
  <c r="B580" i="66"/>
  <c r="B581" i="66"/>
  <c r="B582" i="66"/>
  <c r="B583" i="66"/>
  <c r="B584" i="66"/>
  <c r="B585" i="66"/>
  <c r="B586" i="66"/>
  <c r="B587" i="66"/>
  <c r="B588" i="66"/>
  <c r="B589" i="66"/>
  <c r="B590" i="66"/>
  <c r="B591" i="66"/>
  <c r="B592" i="66"/>
  <c r="B593" i="66"/>
  <c r="B594" i="66"/>
  <c r="B595" i="66"/>
  <c r="B596" i="66"/>
  <c r="B597" i="66"/>
  <c r="B598" i="66"/>
  <c r="B599" i="66"/>
  <c r="B600" i="66"/>
  <c r="B601" i="66"/>
  <c r="B602" i="66"/>
  <c r="B603" i="66"/>
  <c r="B604" i="66"/>
  <c r="B605" i="66"/>
  <c r="B606" i="66"/>
  <c r="B607" i="66"/>
  <c r="B608" i="66"/>
  <c r="B609" i="66"/>
  <c r="B610" i="66"/>
  <c r="B611" i="66"/>
  <c r="B612" i="66"/>
  <c r="B613" i="66"/>
  <c r="B614" i="66"/>
  <c r="B615" i="66"/>
  <c r="B616" i="66"/>
  <c r="B617" i="66"/>
  <c r="B618" i="66"/>
  <c r="B619" i="66"/>
  <c r="B620" i="66"/>
  <c r="B621" i="66"/>
  <c r="B622" i="66"/>
  <c r="B623" i="66"/>
  <c r="B624" i="66"/>
  <c r="B625" i="66"/>
  <c r="B626" i="66"/>
  <c r="B627" i="66"/>
  <c r="B628" i="66"/>
  <c r="B629" i="66"/>
  <c r="B630" i="66"/>
  <c r="B631" i="66"/>
  <c r="B632" i="66"/>
  <c r="B633" i="66"/>
  <c r="B634" i="66"/>
  <c r="B635" i="66"/>
  <c r="B636" i="66"/>
  <c r="B637" i="66"/>
  <c r="B638" i="66"/>
  <c r="B639" i="66"/>
  <c r="B640" i="66"/>
  <c r="B641" i="66"/>
  <c r="B642" i="66"/>
  <c r="B643" i="66"/>
  <c r="B644" i="66"/>
  <c r="B645" i="66"/>
  <c r="B646" i="66"/>
  <c r="B647" i="66"/>
  <c r="B648" i="66"/>
  <c r="B649" i="66"/>
  <c r="B650" i="66"/>
  <c r="B651" i="66"/>
  <c r="B652" i="66"/>
  <c r="B653" i="66"/>
  <c r="B654" i="66"/>
  <c r="B655" i="66"/>
  <c r="B656" i="66"/>
  <c r="B657" i="66"/>
  <c r="B658" i="66"/>
  <c r="B659" i="66"/>
  <c r="B660" i="66"/>
  <c r="B661" i="66"/>
  <c r="B662" i="66"/>
  <c r="B663" i="66"/>
  <c r="B664" i="66"/>
  <c r="B665" i="66"/>
  <c r="B666" i="66"/>
  <c r="B667" i="66"/>
  <c r="B668" i="66"/>
  <c r="B669" i="66"/>
  <c r="B670" i="66"/>
  <c r="B671" i="66"/>
  <c r="B672" i="66"/>
  <c r="B673" i="66"/>
  <c r="B674" i="66"/>
  <c r="B675" i="66"/>
  <c r="B676" i="66"/>
  <c r="B677" i="66"/>
  <c r="B678" i="66"/>
  <c r="B679" i="66"/>
  <c r="B680" i="66"/>
  <c r="B681" i="66"/>
  <c r="B682" i="66"/>
  <c r="B683" i="66"/>
  <c r="B684" i="66"/>
  <c r="B685" i="66"/>
  <c r="B686" i="66"/>
  <c r="B687" i="66"/>
  <c r="B688" i="66"/>
  <c r="B689" i="66"/>
  <c r="B690" i="66"/>
  <c r="B691" i="66"/>
  <c r="B692" i="66"/>
  <c r="B693" i="66"/>
  <c r="B694" i="66"/>
  <c r="B695" i="66"/>
  <c r="B696" i="66"/>
  <c r="B697" i="66"/>
  <c r="B698" i="66"/>
  <c r="B699" i="66"/>
  <c r="B700" i="66"/>
  <c r="B701" i="66"/>
  <c r="B702" i="66"/>
  <c r="B703" i="66"/>
  <c r="B704" i="66"/>
  <c r="B705" i="66"/>
  <c r="B706" i="66"/>
  <c r="B707" i="66"/>
  <c r="B708" i="66"/>
  <c r="B709" i="66"/>
  <c r="B710" i="66"/>
  <c r="B711" i="66"/>
  <c r="B712" i="66"/>
  <c r="B713" i="66"/>
  <c r="B714" i="66"/>
  <c r="B715" i="66"/>
  <c r="B716" i="66"/>
  <c r="B717" i="66"/>
  <c r="B718" i="66"/>
  <c r="B719" i="66"/>
  <c r="B720" i="66"/>
  <c r="B721" i="66"/>
  <c r="B722" i="66"/>
  <c r="B723" i="66"/>
  <c r="B724" i="66"/>
  <c r="B725" i="66"/>
  <c r="B726" i="66"/>
  <c r="B727" i="66"/>
  <c r="B728" i="66"/>
  <c r="B729" i="66"/>
  <c r="B730" i="66"/>
  <c r="B731" i="66"/>
  <c r="B732" i="66"/>
  <c r="B733" i="66"/>
  <c r="B734" i="66"/>
  <c r="B735" i="66"/>
  <c r="B736" i="66"/>
  <c r="B737" i="66"/>
  <c r="B738" i="66"/>
  <c r="B739" i="66"/>
  <c r="B740" i="66"/>
  <c r="B741" i="66"/>
  <c r="B742" i="66"/>
  <c r="B743" i="66"/>
  <c r="B744" i="66"/>
  <c r="B745" i="66"/>
  <c r="B746" i="66"/>
  <c r="B747" i="66"/>
  <c r="B748" i="66"/>
  <c r="B749" i="66"/>
  <c r="B750" i="66"/>
  <c r="B751" i="66"/>
  <c r="B752" i="66"/>
  <c r="B753" i="66"/>
  <c r="B754" i="66"/>
  <c r="B755" i="66"/>
  <c r="B756" i="66"/>
  <c r="B757" i="66"/>
  <c r="B758" i="66"/>
  <c r="B759" i="66"/>
  <c r="B760" i="66"/>
  <c r="B761" i="66"/>
  <c r="B762" i="66"/>
  <c r="B763" i="66"/>
  <c r="B764" i="66"/>
  <c r="B765" i="66"/>
  <c r="B766" i="66"/>
  <c r="B767" i="66"/>
  <c r="B768" i="66"/>
  <c r="B769" i="66"/>
  <c r="B770" i="66"/>
  <c r="B771" i="66"/>
  <c r="B772" i="66"/>
  <c r="B773" i="66"/>
  <c r="B774" i="66"/>
  <c r="B775" i="66"/>
  <c r="B776" i="66"/>
  <c r="B777" i="66"/>
  <c r="B778" i="66"/>
  <c r="B779" i="66"/>
  <c r="B780" i="66"/>
  <c r="B781" i="66"/>
  <c r="B782" i="66"/>
  <c r="B783" i="66"/>
  <c r="B784" i="66"/>
  <c r="B785" i="66"/>
  <c r="B786" i="66"/>
  <c r="B787" i="66"/>
  <c r="B788" i="66"/>
  <c r="B789" i="66"/>
  <c r="B790" i="66"/>
  <c r="B791" i="66"/>
  <c r="B792" i="66"/>
  <c r="B793" i="66"/>
  <c r="B794" i="66"/>
  <c r="B795" i="66"/>
  <c r="B796" i="66"/>
  <c r="B797" i="66"/>
  <c r="B798" i="66"/>
  <c r="B799" i="66"/>
  <c r="B800" i="66"/>
  <c r="B801" i="66"/>
  <c r="B802" i="66"/>
  <c r="B803" i="66"/>
  <c r="B804" i="66"/>
  <c r="B805" i="66"/>
  <c r="B806" i="66"/>
  <c r="B807" i="66"/>
  <c r="B808" i="66"/>
  <c r="B809" i="66"/>
  <c r="B810" i="66"/>
  <c r="B811" i="66"/>
  <c r="B812" i="66"/>
  <c r="B813" i="66"/>
  <c r="B814" i="66"/>
  <c r="B815" i="66"/>
  <c r="B816" i="66"/>
  <c r="B817" i="66"/>
  <c r="B818" i="66"/>
  <c r="B819" i="66"/>
  <c r="B820" i="66"/>
  <c r="B821" i="66"/>
  <c r="B822" i="66"/>
  <c r="B823" i="66"/>
  <c r="B824" i="66"/>
  <c r="B825" i="66"/>
  <c r="B826" i="66"/>
  <c r="B827" i="66"/>
  <c r="B828" i="66"/>
  <c r="B829" i="66"/>
  <c r="B830" i="66"/>
  <c r="B831" i="66"/>
  <c r="B832" i="66"/>
  <c r="B833" i="66"/>
  <c r="B834" i="66"/>
  <c r="B835" i="66"/>
  <c r="B836" i="66"/>
  <c r="B837" i="66"/>
  <c r="B838" i="66"/>
  <c r="B839" i="66"/>
  <c r="B840" i="66"/>
  <c r="B841" i="66"/>
  <c r="B842" i="66"/>
  <c r="B843" i="66"/>
  <c r="B844" i="66"/>
  <c r="B845" i="66"/>
  <c r="B846" i="66"/>
  <c r="B847" i="66"/>
  <c r="B848" i="66"/>
  <c r="B849" i="66"/>
  <c r="B850" i="66"/>
  <c r="B851" i="66"/>
  <c r="B852" i="66"/>
  <c r="B853" i="66"/>
  <c r="B854" i="66"/>
  <c r="B855" i="66"/>
  <c r="B856" i="66"/>
  <c r="B857" i="66"/>
  <c r="B858" i="66"/>
  <c r="B859" i="66"/>
  <c r="B860" i="66"/>
  <c r="B861" i="66"/>
  <c r="B862" i="66"/>
  <c r="B863" i="66"/>
  <c r="B864" i="66"/>
  <c r="B865" i="66"/>
  <c r="B866" i="66"/>
  <c r="B867" i="66"/>
  <c r="B868" i="66"/>
  <c r="B869" i="66"/>
  <c r="B870" i="66"/>
  <c r="B871" i="66"/>
  <c r="B872" i="66"/>
  <c r="B873" i="66"/>
  <c r="B874" i="66"/>
  <c r="B875" i="66"/>
  <c r="B876" i="66"/>
  <c r="B877" i="66"/>
  <c r="B878" i="66"/>
  <c r="B879" i="66"/>
  <c r="B880" i="66"/>
  <c r="B881" i="66"/>
  <c r="B882" i="66"/>
  <c r="B883" i="66"/>
  <c r="B884" i="66"/>
  <c r="B885" i="66"/>
  <c r="B886" i="66"/>
  <c r="B887" i="66"/>
  <c r="B888" i="66"/>
  <c r="B889" i="66"/>
  <c r="B890" i="66"/>
  <c r="B891" i="66"/>
  <c r="B892" i="66"/>
  <c r="B893" i="66"/>
  <c r="B894" i="66"/>
  <c r="B895" i="66"/>
  <c r="B896" i="66"/>
  <c r="B897" i="66"/>
  <c r="B898" i="66"/>
  <c r="B899" i="66"/>
  <c r="B900" i="66"/>
  <c r="B901" i="66"/>
  <c r="B902" i="66"/>
  <c r="B903" i="66"/>
  <c r="B904" i="66"/>
  <c r="B905" i="66"/>
  <c r="B906" i="66"/>
  <c r="B907" i="66"/>
  <c r="B908" i="66"/>
  <c r="B909" i="66"/>
  <c r="B910" i="66"/>
  <c r="B911" i="66"/>
  <c r="B912" i="66"/>
  <c r="B913" i="66"/>
  <c r="B914" i="66"/>
  <c r="B915" i="66"/>
  <c r="B916" i="66"/>
  <c r="B917" i="66"/>
  <c r="B918" i="66"/>
  <c r="B919" i="66"/>
  <c r="B920" i="66"/>
  <c r="B921" i="66"/>
  <c r="B922" i="66"/>
  <c r="B923" i="66"/>
  <c r="B924" i="66"/>
  <c r="B925" i="66"/>
  <c r="B926" i="66"/>
  <c r="B927" i="66"/>
  <c r="B928" i="66"/>
  <c r="B929" i="66"/>
  <c r="B930" i="66"/>
  <c r="B931" i="66"/>
  <c r="B932" i="66"/>
  <c r="B933" i="66"/>
  <c r="B934" i="66"/>
  <c r="B935" i="66"/>
  <c r="B936" i="66"/>
  <c r="B937" i="66"/>
  <c r="B938" i="66"/>
  <c r="B939" i="66"/>
  <c r="B940" i="66"/>
  <c r="B941" i="66"/>
  <c r="B942" i="66"/>
  <c r="B943" i="66"/>
  <c r="B944" i="66"/>
  <c r="B945" i="66"/>
  <c r="B946" i="66"/>
  <c r="B947" i="66"/>
  <c r="B948" i="66"/>
  <c r="B949" i="66"/>
  <c r="B950" i="66"/>
  <c r="B951" i="66"/>
  <c r="B952" i="66"/>
  <c r="B953" i="66"/>
  <c r="B954" i="66"/>
  <c r="B955" i="66"/>
  <c r="B956" i="66"/>
  <c r="B957" i="66"/>
  <c r="B958" i="66"/>
  <c r="B959" i="66"/>
  <c r="B960" i="66"/>
  <c r="B961" i="66"/>
  <c r="B962" i="66"/>
  <c r="B963" i="66"/>
  <c r="B964" i="66"/>
  <c r="B965" i="66"/>
  <c r="B966" i="66"/>
  <c r="B967" i="66"/>
  <c r="B968" i="66"/>
  <c r="B969" i="66"/>
  <c r="B970" i="66"/>
  <c r="B971" i="66"/>
  <c r="B972" i="66"/>
  <c r="B973" i="66"/>
  <c r="B974" i="66"/>
  <c r="B975" i="66"/>
  <c r="B976" i="66"/>
  <c r="B977" i="66"/>
  <c r="B978" i="66"/>
  <c r="B979" i="66"/>
  <c r="B980" i="66"/>
  <c r="B981" i="66"/>
  <c r="B982" i="66"/>
  <c r="B983" i="66"/>
  <c r="B984" i="66"/>
  <c r="B985" i="66"/>
  <c r="B986" i="66"/>
  <c r="B987" i="66"/>
  <c r="B988" i="66"/>
  <c r="B989" i="66"/>
  <c r="B990" i="66"/>
  <c r="B991" i="66"/>
  <c r="B992" i="66"/>
  <c r="B993" i="66"/>
  <c r="B994" i="66"/>
  <c r="B995" i="66"/>
  <c r="B996" i="66"/>
  <c r="B997" i="66"/>
  <c r="B998" i="66"/>
  <c r="B999" i="66"/>
  <c r="B1000" i="66"/>
  <c r="B1001" i="66"/>
  <c r="B1002" i="66"/>
  <c r="B1003" i="66"/>
  <c r="B1004" i="66"/>
  <c r="B1005" i="66"/>
  <c r="B1006" i="66"/>
  <c r="B1007" i="66"/>
  <c r="B1008" i="66"/>
  <c r="B1009" i="66"/>
  <c r="B1010" i="66"/>
  <c r="B1011" i="66"/>
  <c r="B1012" i="66"/>
  <c r="B1013" i="66"/>
  <c r="B1014" i="66"/>
  <c r="B1015" i="66"/>
  <c r="B1016" i="66"/>
  <c r="B1017" i="66"/>
  <c r="B1018" i="66"/>
  <c r="B1019" i="66"/>
  <c r="B1020" i="66"/>
  <c r="B1021" i="66"/>
  <c r="B1022" i="66"/>
  <c r="B1023" i="66"/>
  <c r="B1024" i="66"/>
  <c r="B1025" i="66"/>
  <c r="B1026" i="66"/>
  <c r="B1027" i="66"/>
  <c r="B1028" i="66"/>
  <c r="B1029" i="66"/>
  <c r="B1030" i="66"/>
  <c r="B1031" i="66"/>
  <c r="B1032" i="66"/>
  <c r="B1033" i="66"/>
  <c r="B1034" i="66"/>
  <c r="B1035" i="66"/>
  <c r="B1036" i="66"/>
  <c r="B1037" i="66"/>
  <c r="B1038" i="66"/>
  <c r="B1039" i="66"/>
  <c r="B1040" i="66"/>
  <c r="B1041" i="66"/>
  <c r="B1042" i="66"/>
  <c r="B1043" i="66"/>
  <c r="B1044" i="66"/>
  <c r="B1045" i="66"/>
  <c r="B1046" i="66"/>
  <c r="B1047" i="66"/>
  <c r="B1048" i="66"/>
  <c r="B1049" i="66"/>
  <c r="B1050" i="66"/>
  <c r="B1051" i="66"/>
  <c r="B1052" i="66"/>
  <c r="B1053" i="66"/>
  <c r="B1054" i="66"/>
  <c r="B1055" i="66"/>
  <c r="B1056" i="66"/>
  <c r="B1057" i="66"/>
  <c r="B1058" i="66"/>
  <c r="B1059" i="66"/>
  <c r="B1060" i="66"/>
  <c r="B1061" i="66"/>
  <c r="B1062" i="66"/>
  <c r="B1063" i="66"/>
  <c r="B1064" i="66"/>
  <c r="B1065" i="66"/>
  <c r="B1066" i="66"/>
  <c r="B1067" i="66"/>
  <c r="B1068" i="66"/>
  <c r="B1069" i="66"/>
  <c r="B1070" i="66"/>
  <c r="B1071" i="66"/>
  <c r="B1072" i="66"/>
  <c r="B1073" i="66"/>
  <c r="B1074" i="66"/>
  <c r="B1075" i="66"/>
  <c r="B1076" i="66"/>
  <c r="B1077" i="66"/>
  <c r="B1078" i="66"/>
  <c r="B1079" i="66"/>
  <c r="B1080" i="66"/>
  <c r="B1081" i="66"/>
  <c r="B1082" i="66"/>
  <c r="B1083" i="66"/>
  <c r="B1084" i="66"/>
  <c r="B1085" i="66"/>
  <c r="B1086" i="66"/>
  <c r="B1087" i="66"/>
  <c r="B1088" i="66"/>
  <c r="B1089" i="66"/>
  <c r="B1090" i="66"/>
  <c r="B1091" i="66"/>
  <c r="B1092" i="66"/>
  <c r="B1093" i="66"/>
  <c r="B1094" i="66"/>
  <c r="B1095" i="66"/>
  <c r="B1096" i="66"/>
  <c r="B1097" i="66"/>
  <c r="B1098" i="66"/>
  <c r="B1099" i="66"/>
  <c r="B1100" i="66"/>
  <c r="B1101" i="66"/>
  <c r="B1102" i="66"/>
  <c r="B1103" i="66"/>
  <c r="B1104" i="66"/>
  <c r="B1105" i="66"/>
  <c r="B1106" i="66"/>
  <c r="B1107" i="66"/>
  <c r="B1108" i="66"/>
  <c r="B1109" i="66"/>
  <c r="B1110" i="66"/>
  <c r="B1111" i="66"/>
  <c r="B1112" i="66"/>
  <c r="B1113" i="66"/>
  <c r="B1114" i="66"/>
  <c r="B1115" i="66"/>
  <c r="B1116" i="66"/>
  <c r="B1117" i="66"/>
  <c r="B1118" i="66"/>
  <c r="B1119" i="66"/>
  <c r="B1120" i="66"/>
  <c r="B1121" i="66"/>
  <c r="B1122" i="66"/>
  <c r="B1123" i="66"/>
  <c r="B1124" i="66"/>
  <c r="B1125" i="66"/>
  <c r="B1126" i="66"/>
  <c r="B1127" i="66"/>
  <c r="B1128" i="66"/>
  <c r="B1129" i="66"/>
  <c r="B1130" i="66"/>
  <c r="B1131" i="66"/>
  <c r="B1132" i="66"/>
  <c r="B1133" i="66"/>
  <c r="B1134" i="66"/>
  <c r="B1135" i="66"/>
  <c r="B1136" i="66"/>
  <c r="B1137" i="66"/>
  <c r="B1138" i="66"/>
  <c r="B1139" i="66"/>
  <c r="B1140" i="66"/>
  <c r="B1141" i="66"/>
  <c r="B1142" i="66"/>
  <c r="B1143" i="66"/>
  <c r="B1144" i="66"/>
  <c r="B1145" i="66"/>
  <c r="B1146" i="66"/>
  <c r="B1147" i="66"/>
  <c r="B1148" i="66"/>
  <c r="B1149" i="66"/>
  <c r="B1150" i="66"/>
  <c r="B1151" i="66"/>
  <c r="B1152" i="66"/>
  <c r="B1153" i="66"/>
  <c r="B1154" i="66"/>
  <c r="B1155" i="66"/>
  <c r="B1156" i="66"/>
  <c r="B1157" i="66"/>
  <c r="B1158" i="66"/>
  <c r="B1159" i="66"/>
  <c r="B1160" i="66"/>
  <c r="B1161" i="66"/>
  <c r="B1162" i="66"/>
  <c r="B1163" i="66"/>
  <c r="B1164" i="66"/>
  <c r="B1165" i="66"/>
  <c r="B1166" i="66"/>
  <c r="B1167" i="66"/>
  <c r="B1168" i="66"/>
  <c r="B1169" i="66"/>
  <c r="B1170" i="66"/>
  <c r="B1171" i="66"/>
  <c r="B1172" i="66"/>
  <c r="B1173" i="66"/>
  <c r="B1174" i="66"/>
  <c r="B1175" i="66"/>
  <c r="B1176" i="66"/>
  <c r="B1177" i="66"/>
  <c r="B1178" i="66"/>
  <c r="B1179" i="66"/>
  <c r="B1180" i="66"/>
  <c r="B1181" i="66"/>
  <c r="B1182" i="66"/>
  <c r="B1183" i="66"/>
  <c r="B1184" i="66"/>
  <c r="B1185" i="66"/>
  <c r="B1186" i="66"/>
  <c r="B1187" i="66"/>
  <c r="B1188" i="66"/>
  <c r="B1189" i="66"/>
  <c r="B1190" i="66"/>
  <c r="B1191" i="66"/>
  <c r="B1192" i="66"/>
  <c r="B1193" i="66"/>
  <c r="B1194" i="66"/>
  <c r="B1195" i="66"/>
  <c r="B1196" i="66"/>
  <c r="B1197" i="66"/>
  <c r="B1198" i="66"/>
  <c r="B1199" i="66"/>
  <c r="B1200" i="66"/>
  <c r="B1201" i="66"/>
  <c r="B1202" i="66"/>
  <c r="B1203" i="66"/>
  <c r="B1204" i="66"/>
  <c r="B1205" i="66"/>
  <c r="B1206" i="66"/>
  <c r="B1207" i="66"/>
  <c r="B1208" i="66"/>
  <c r="B1209" i="66"/>
  <c r="B1210" i="66"/>
  <c r="B1211" i="66"/>
  <c r="B1212" i="66"/>
  <c r="B1213" i="66"/>
  <c r="B1214" i="66"/>
  <c r="B1215" i="66"/>
  <c r="B1216" i="66"/>
  <c r="B1217" i="66"/>
  <c r="B1218" i="66"/>
  <c r="B1219" i="66"/>
  <c r="B1220" i="66"/>
  <c r="B1221" i="66"/>
  <c r="B1222" i="66"/>
  <c r="B1223" i="66"/>
  <c r="B1224" i="66"/>
  <c r="B1225" i="66"/>
  <c r="B1226" i="66"/>
  <c r="B1227" i="66"/>
  <c r="B1228" i="66"/>
  <c r="B1229" i="66"/>
  <c r="B1230" i="66"/>
  <c r="B1231" i="66"/>
  <c r="B1232" i="66"/>
  <c r="B1233" i="66"/>
  <c r="B1234" i="66"/>
  <c r="B1235" i="66"/>
  <c r="B1236" i="66"/>
  <c r="B1237" i="66"/>
  <c r="B1238" i="66"/>
  <c r="B1239" i="66"/>
  <c r="B1240" i="66"/>
  <c r="B1241" i="66"/>
  <c r="B1242" i="66"/>
  <c r="B1243" i="66"/>
  <c r="B1244" i="66"/>
  <c r="B1245" i="66"/>
  <c r="B1246" i="66"/>
  <c r="B1247" i="66"/>
  <c r="B1248" i="66"/>
  <c r="B1249" i="66"/>
  <c r="B1250" i="66"/>
  <c r="B1251" i="66"/>
  <c r="B1252" i="66"/>
  <c r="B1253" i="66"/>
  <c r="B1254" i="66"/>
  <c r="B1255" i="66"/>
  <c r="B1256" i="66"/>
  <c r="B1257" i="66"/>
  <c r="B1258" i="66"/>
  <c r="B1259" i="66"/>
  <c r="B1260" i="66"/>
  <c r="B1261" i="66"/>
  <c r="B1262" i="66"/>
  <c r="B1263" i="66"/>
  <c r="B1264" i="66"/>
  <c r="B1265" i="66"/>
  <c r="B1266" i="66"/>
  <c r="B1267" i="66"/>
  <c r="B1268" i="66"/>
  <c r="B1269" i="66"/>
  <c r="B1270" i="66"/>
  <c r="B1271" i="66"/>
  <c r="B1272" i="66"/>
  <c r="B1273" i="66"/>
  <c r="B1274" i="66"/>
  <c r="B1275" i="66"/>
  <c r="B1276" i="66"/>
  <c r="B1277" i="66"/>
  <c r="B1278" i="66"/>
  <c r="B1279" i="66"/>
  <c r="B1280" i="66"/>
  <c r="B1281" i="66"/>
  <c r="B1282" i="66"/>
  <c r="B1283" i="66"/>
  <c r="B1284" i="66"/>
  <c r="B1285" i="66"/>
  <c r="B1286" i="66"/>
  <c r="B1287" i="66"/>
  <c r="B1288" i="66"/>
  <c r="B1289" i="66"/>
  <c r="B1290" i="66"/>
  <c r="B1291" i="66"/>
  <c r="B1292" i="66"/>
  <c r="B1293" i="66"/>
  <c r="B1294" i="66"/>
  <c r="B1295" i="66"/>
  <c r="B1296" i="66"/>
  <c r="B1297" i="66"/>
  <c r="B1298" i="66"/>
  <c r="B1299" i="66"/>
  <c r="B1300" i="66"/>
  <c r="B1301" i="66"/>
  <c r="B1302" i="66"/>
  <c r="B1303" i="66"/>
  <c r="B1304" i="66"/>
  <c r="B1305" i="66"/>
  <c r="B1306" i="66"/>
  <c r="B1307" i="66"/>
  <c r="B1308" i="66"/>
  <c r="B1309" i="66"/>
  <c r="B1310" i="66"/>
  <c r="B1311" i="66"/>
  <c r="B1312" i="66"/>
  <c r="B1313" i="66"/>
  <c r="B1314" i="66"/>
  <c r="B1315" i="66"/>
  <c r="B1316" i="66"/>
  <c r="B1317" i="66"/>
  <c r="B1318" i="66"/>
  <c r="B1319" i="66"/>
  <c r="B1320" i="66"/>
  <c r="B1321" i="66"/>
  <c r="B1322" i="66"/>
  <c r="B1323" i="66"/>
  <c r="B1324" i="66"/>
  <c r="B1325" i="66"/>
  <c r="B1326" i="66"/>
  <c r="B1327" i="66"/>
  <c r="B1328" i="66"/>
  <c r="B1329" i="66"/>
  <c r="B1330" i="66"/>
  <c r="B1331" i="66"/>
  <c r="B1332" i="66"/>
  <c r="B1333" i="66"/>
  <c r="B1334" i="66"/>
  <c r="B1335" i="66"/>
  <c r="B1336" i="66"/>
  <c r="B1337" i="66"/>
  <c r="B1338" i="66"/>
  <c r="B1339" i="66"/>
  <c r="B1340" i="66"/>
  <c r="B1341" i="66"/>
  <c r="B1342" i="66"/>
  <c r="B1343" i="66"/>
  <c r="B1344" i="66"/>
  <c r="B1345" i="66"/>
  <c r="B1346" i="66"/>
  <c r="B1347" i="66"/>
  <c r="B1348" i="66"/>
  <c r="B1349" i="66"/>
  <c r="B1350" i="66"/>
  <c r="B1351" i="66"/>
  <c r="B1352" i="66"/>
  <c r="B1353" i="66"/>
  <c r="B1354" i="66"/>
  <c r="B1355" i="66"/>
  <c r="B1356" i="66"/>
  <c r="B1357" i="66"/>
  <c r="B1358" i="66"/>
  <c r="B1359" i="66"/>
  <c r="B1360" i="66"/>
  <c r="B1361" i="66"/>
  <c r="B1362" i="66"/>
  <c r="B1363" i="66"/>
  <c r="B1364" i="66"/>
  <c r="B1365" i="66"/>
  <c r="B1366" i="66"/>
  <c r="B1367" i="66"/>
  <c r="B1368" i="66"/>
  <c r="B1369" i="66"/>
  <c r="B1370" i="66"/>
  <c r="B1371" i="66"/>
  <c r="B1372" i="66"/>
  <c r="B1373" i="66"/>
  <c r="B1374" i="66"/>
  <c r="B1375" i="66"/>
  <c r="B1376" i="66"/>
  <c r="B1377" i="66"/>
  <c r="B1378" i="66"/>
  <c r="B1379" i="66"/>
  <c r="B1380" i="66"/>
  <c r="B1381" i="66"/>
  <c r="B1382" i="66"/>
  <c r="B1383" i="66"/>
  <c r="B1384" i="66"/>
  <c r="B1385" i="66"/>
  <c r="B1386" i="66"/>
  <c r="B1387" i="66"/>
  <c r="B1388" i="66"/>
  <c r="B1389" i="66"/>
  <c r="B1390" i="66"/>
  <c r="B1391" i="66"/>
  <c r="B1392" i="66"/>
  <c r="B1393" i="66"/>
  <c r="B1394" i="66"/>
  <c r="B1395" i="66"/>
  <c r="B1396" i="66"/>
  <c r="B1397" i="66"/>
  <c r="B1398" i="66"/>
  <c r="B1399" i="66"/>
  <c r="B1400" i="66"/>
  <c r="B1401" i="66"/>
  <c r="B1402" i="66"/>
  <c r="B1403" i="66"/>
  <c r="B1404" i="66"/>
  <c r="B1405" i="66"/>
  <c r="B1406" i="66"/>
  <c r="B1407" i="66"/>
  <c r="B1408" i="66"/>
  <c r="B1409" i="66"/>
  <c r="B1410" i="66"/>
  <c r="B1411" i="66"/>
  <c r="B1412" i="66"/>
  <c r="B1413" i="66"/>
  <c r="B1414" i="66"/>
  <c r="B1415" i="66"/>
  <c r="B1416" i="66"/>
  <c r="B1417" i="66"/>
  <c r="B1418" i="66"/>
  <c r="B1419" i="66"/>
  <c r="B1420" i="66"/>
  <c r="B1421" i="66"/>
  <c r="B1422" i="66"/>
  <c r="B1423" i="66"/>
  <c r="B1424" i="66"/>
  <c r="B1425" i="66"/>
  <c r="B1426" i="66"/>
  <c r="B1427" i="66"/>
  <c r="B1428" i="66"/>
  <c r="B1429" i="66"/>
  <c r="B1430" i="66"/>
  <c r="B1431" i="66"/>
  <c r="B1432" i="66"/>
  <c r="B1433" i="66"/>
  <c r="B1434" i="66"/>
  <c r="B1435" i="66"/>
  <c r="B1436" i="66"/>
  <c r="B1437" i="66"/>
  <c r="B1438" i="66"/>
  <c r="B1439" i="66"/>
  <c r="B1440" i="66"/>
  <c r="B1441" i="66"/>
  <c r="B1442" i="66"/>
  <c r="B1443" i="66"/>
  <c r="B1444" i="66"/>
  <c r="B1445" i="66"/>
  <c r="B1446" i="66"/>
  <c r="B1447" i="66"/>
  <c r="B1448" i="66"/>
  <c r="B1449" i="66"/>
  <c r="B1450" i="66"/>
  <c r="B1451" i="66"/>
  <c r="B1452" i="66"/>
  <c r="B1453" i="66"/>
  <c r="B1454" i="66"/>
  <c r="B1455" i="66"/>
  <c r="B1456" i="66"/>
  <c r="B1457" i="66"/>
  <c r="B1458" i="66"/>
  <c r="B1459" i="66"/>
  <c r="B1460" i="66"/>
  <c r="B1461" i="66"/>
  <c r="B1462" i="66"/>
  <c r="B1463" i="66"/>
  <c r="B1464" i="66"/>
  <c r="B1465" i="66"/>
  <c r="B1466" i="66"/>
  <c r="B1467" i="66"/>
  <c r="B1468" i="66"/>
  <c r="B1469" i="66"/>
  <c r="B1470" i="66"/>
  <c r="B1471" i="66"/>
  <c r="B1472" i="66"/>
  <c r="B1473" i="66"/>
  <c r="B1474" i="66"/>
  <c r="B1475" i="66"/>
  <c r="B1476" i="66"/>
  <c r="B1477" i="66"/>
  <c r="B1478" i="66"/>
  <c r="B1479" i="66"/>
  <c r="B1480" i="66"/>
  <c r="B1481" i="66"/>
  <c r="B1482" i="66"/>
  <c r="B1483" i="66"/>
  <c r="B1484" i="66"/>
  <c r="B1485" i="66"/>
  <c r="B1486" i="66"/>
  <c r="B1487" i="66"/>
  <c r="B1488" i="66"/>
  <c r="B1489" i="66"/>
  <c r="B1490" i="66"/>
  <c r="B1491" i="66"/>
  <c r="B1492" i="66"/>
  <c r="B1493" i="66"/>
  <c r="B1494" i="66"/>
  <c r="B1495" i="66"/>
  <c r="B1496" i="66"/>
  <c r="B1497" i="66"/>
  <c r="B1498" i="66"/>
  <c r="B1499" i="66"/>
  <c r="B1500" i="66"/>
  <c r="B1501" i="66"/>
  <c r="B1502" i="66"/>
  <c r="B1503" i="66"/>
  <c r="B1504" i="66"/>
  <c r="B1505" i="66"/>
  <c r="B1506" i="66"/>
  <c r="B1507" i="66"/>
  <c r="B1508" i="66"/>
  <c r="B1509" i="66"/>
  <c r="B1510" i="66"/>
  <c r="B1511" i="66"/>
  <c r="B1512" i="66"/>
  <c r="B1513" i="66"/>
  <c r="B1514" i="66"/>
  <c r="B1515" i="66"/>
  <c r="B1516" i="66"/>
  <c r="B1517" i="66"/>
  <c r="B1518" i="66"/>
  <c r="B1519" i="66"/>
  <c r="B1520" i="66"/>
  <c r="B1521" i="66"/>
  <c r="B1522" i="66"/>
  <c r="B1523" i="66"/>
  <c r="B1524" i="66"/>
  <c r="B1525" i="66"/>
  <c r="B1526" i="66"/>
  <c r="B1527" i="66"/>
  <c r="B1528" i="66"/>
  <c r="B1529" i="66"/>
  <c r="B1530" i="66"/>
  <c r="B1531" i="66"/>
  <c r="B1532" i="66"/>
  <c r="B1533" i="66"/>
  <c r="B1534" i="66"/>
  <c r="B1535" i="66"/>
  <c r="B1536" i="66"/>
  <c r="B1537" i="66"/>
  <c r="B1538" i="66"/>
  <c r="B1539" i="66"/>
  <c r="B1540" i="66"/>
  <c r="B1541" i="66"/>
  <c r="B1542" i="66"/>
  <c r="B1543" i="66"/>
  <c r="B1544" i="66"/>
  <c r="B1545" i="66"/>
  <c r="B1546" i="66"/>
  <c r="B1547" i="66"/>
  <c r="B1548" i="66"/>
  <c r="B1549" i="66"/>
  <c r="B1550" i="66"/>
  <c r="B1551" i="66"/>
  <c r="B1552" i="66"/>
  <c r="B1553" i="66"/>
  <c r="B1554" i="66"/>
  <c r="B1555" i="66"/>
  <c r="B1556" i="66"/>
  <c r="B1557" i="66"/>
  <c r="B1558" i="66"/>
  <c r="B1559" i="66"/>
  <c r="B1560" i="66"/>
  <c r="B1561" i="66"/>
  <c r="B1562" i="66"/>
  <c r="B1563" i="66"/>
  <c r="B1564" i="66"/>
  <c r="B1565" i="66"/>
  <c r="B1566" i="66"/>
  <c r="B1567" i="66"/>
  <c r="B1568" i="66"/>
  <c r="B1569" i="66"/>
  <c r="B1570" i="66"/>
  <c r="B1571" i="66"/>
  <c r="B1572" i="66"/>
  <c r="B1573" i="66"/>
  <c r="B1574" i="66"/>
  <c r="B1575" i="66"/>
  <c r="B1576" i="66"/>
  <c r="B1577" i="66"/>
  <c r="B1578" i="66"/>
  <c r="B1579" i="66"/>
  <c r="B1580" i="66"/>
  <c r="B1581" i="66"/>
  <c r="B1582" i="66"/>
  <c r="B1583" i="66"/>
  <c r="B1584" i="66"/>
  <c r="B1585" i="66"/>
  <c r="B1586" i="66"/>
  <c r="B1587" i="66"/>
  <c r="B1588" i="66"/>
  <c r="B1589" i="66"/>
  <c r="B1590" i="66"/>
  <c r="B1591" i="66"/>
  <c r="B1592" i="66"/>
  <c r="B1593" i="66"/>
  <c r="B1594" i="66"/>
  <c r="B1595" i="66"/>
  <c r="B1596" i="66"/>
  <c r="B1597" i="66"/>
  <c r="B1598" i="66"/>
  <c r="B1599" i="66"/>
  <c r="B1600" i="66"/>
  <c r="B1601" i="66"/>
  <c r="B1602" i="66"/>
  <c r="B1603" i="66"/>
  <c r="B1604" i="66"/>
  <c r="B1605" i="66"/>
  <c r="B1606" i="66"/>
  <c r="B1607" i="66"/>
  <c r="B1608" i="66"/>
  <c r="B1609" i="66"/>
  <c r="B1610" i="66"/>
  <c r="B1611" i="66"/>
  <c r="B2" i="66"/>
  <c r="AC4" i="48" l="1"/>
  <c r="D459" i="67" l="1" a="1"/>
  <c r="D459" i="67" s="1"/>
  <c r="D458" i="67" a="1"/>
  <c r="D458" i="67" s="1"/>
  <c r="D455" i="67" a="1"/>
  <c r="D455" i="67" s="1"/>
  <c r="D454" i="67" a="1"/>
  <c r="D454" i="67" s="1"/>
  <c r="D451" i="67" a="1"/>
  <c r="D451" i="67" s="1"/>
  <c r="D450" i="67" a="1"/>
  <c r="D450" i="67" s="1"/>
  <c r="D447" i="67" a="1"/>
  <c r="D447" i="67" s="1"/>
  <c r="D446" i="67" a="1"/>
  <c r="D446" i="67" s="1"/>
  <c r="D443" i="67" a="1"/>
  <c r="D443" i="67" s="1"/>
  <c r="D442" i="67" a="1"/>
  <c r="D442" i="67" s="1"/>
  <c r="D439" i="67" a="1"/>
  <c r="D439" i="67" s="1"/>
  <c r="D438" i="67" a="1"/>
  <c r="D438" i="67" s="1"/>
  <c r="D435" i="67" a="1"/>
  <c r="D435" i="67" s="1"/>
  <c r="D434" i="67" a="1"/>
  <c r="D434" i="67" s="1"/>
  <c r="D431" i="67" a="1"/>
  <c r="D431" i="67" s="1"/>
  <c r="D430" i="67" a="1"/>
  <c r="D430" i="67" s="1"/>
  <c r="D427" i="67" a="1"/>
  <c r="D427" i="67" s="1"/>
  <c r="D426" i="67" a="1"/>
  <c r="D426" i="67" s="1"/>
  <c r="D423" i="67" a="1"/>
  <c r="D423" i="67" s="1"/>
  <c r="D422" i="67" a="1"/>
  <c r="D422" i="67" s="1"/>
  <c r="D419" i="67" a="1"/>
  <c r="D419" i="67" s="1"/>
  <c r="D418" i="67" a="1"/>
  <c r="D418" i="67" s="1"/>
  <c r="D415" i="67" a="1"/>
  <c r="D415" i="67" s="1"/>
  <c r="D414" i="67" a="1"/>
  <c r="D414" i="67" s="1"/>
  <c r="D411" i="67" a="1"/>
  <c r="D411" i="67" s="1"/>
  <c r="D410" i="67" a="1"/>
  <c r="D410" i="67" s="1"/>
  <c r="D407" i="67" a="1"/>
  <c r="D407" i="67" s="1"/>
  <c r="D406" i="67" a="1"/>
  <c r="D406" i="67" s="1"/>
  <c r="D403" i="67" a="1"/>
  <c r="D403" i="67" s="1"/>
  <c r="D402" i="67" a="1"/>
  <c r="D402" i="67" s="1"/>
  <c r="D399" i="67" a="1"/>
  <c r="D399" i="67" s="1"/>
  <c r="D398" i="67" a="1"/>
  <c r="D398" i="67" s="1"/>
  <c r="D395" i="67" a="1"/>
  <c r="D395" i="67" s="1"/>
  <c r="D394" i="67" a="1"/>
  <c r="D394" i="67" s="1"/>
  <c r="D391" i="67" a="1"/>
  <c r="D391" i="67" s="1"/>
  <c r="D390" i="67" a="1"/>
  <c r="D390" i="67" s="1"/>
  <c r="D387" i="67" a="1"/>
  <c r="D387" i="67" s="1"/>
  <c r="D386" i="67" a="1"/>
  <c r="D386" i="67" s="1"/>
  <c r="D383" i="67" a="1"/>
  <c r="D383" i="67" s="1"/>
  <c r="D382" i="67" a="1"/>
  <c r="D382" i="67" s="1"/>
  <c r="D379" i="67" a="1"/>
  <c r="D379" i="67" s="1"/>
  <c r="D378" i="67" a="1"/>
  <c r="D378" i="67" s="1"/>
  <c r="D375" i="67" a="1"/>
  <c r="D375" i="67" s="1"/>
  <c r="D374" i="67" a="1"/>
  <c r="D374" i="67" s="1"/>
  <c r="D371" i="67" a="1"/>
  <c r="D371" i="67" s="1"/>
  <c r="D370" i="67" a="1"/>
  <c r="D370" i="67" s="1"/>
  <c r="D367" i="67" a="1"/>
  <c r="D367" i="67" s="1"/>
  <c r="D366" i="67" a="1"/>
  <c r="D366" i="67" s="1"/>
  <c r="D363" i="67" a="1"/>
  <c r="D363" i="67" s="1"/>
  <c r="D362" i="67" a="1"/>
  <c r="D362" i="67" s="1"/>
  <c r="D359" i="67" a="1"/>
  <c r="D359" i="67" s="1"/>
  <c r="D358" i="67" a="1"/>
  <c r="D358" i="67" s="1"/>
  <c r="D355" i="67" a="1"/>
  <c r="D355" i="67" s="1"/>
  <c r="D354" i="67" a="1"/>
  <c r="D354" i="67" s="1"/>
  <c r="D351" i="67" a="1"/>
  <c r="D351" i="67" s="1"/>
  <c r="D350" i="67" a="1"/>
  <c r="D350" i="67" s="1"/>
  <c r="D347" i="67" a="1"/>
  <c r="D347" i="67" s="1"/>
  <c r="D346" i="67" a="1"/>
  <c r="D346" i="67" s="1"/>
  <c r="D343" i="67" a="1"/>
  <c r="D343" i="67" s="1"/>
  <c r="D342" i="67" a="1"/>
  <c r="D342" i="67" s="1"/>
  <c r="D339" i="67" a="1"/>
  <c r="D339" i="67" s="1"/>
  <c r="D338" i="67" a="1"/>
  <c r="D338" i="67" s="1"/>
  <c r="D335" i="67" a="1"/>
  <c r="D335" i="67" s="1"/>
  <c r="D334" i="67" a="1"/>
  <c r="D334" i="67" s="1"/>
  <c r="D331" i="67" a="1"/>
  <c r="D331" i="67" s="1"/>
  <c r="D330" i="67" a="1"/>
  <c r="D330" i="67" s="1"/>
  <c r="D327" i="67" a="1"/>
  <c r="D327" i="67" s="1"/>
  <c r="D326" i="67" a="1"/>
  <c r="D326" i="67" s="1"/>
  <c r="D323" i="67" a="1"/>
  <c r="D323" i="67" s="1"/>
  <c r="D322" i="67" a="1"/>
  <c r="D322" i="67" s="1"/>
  <c r="D319" i="67" a="1"/>
  <c r="D319" i="67" s="1"/>
  <c r="D318" i="67" a="1"/>
  <c r="D318" i="67" s="1"/>
  <c r="D315" i="67" a="1"/>
  <c r="D315" i="67" s="1"/>
  <c r="D314" i="67" a="1"/>
  <c r="D314" i="67" s="1"/>
  <c r="D311" i="67" a="1"/>
  <c r="D311" i="67" s="1"/>
  <c r="D310" i="67" a="1"/>
  <c r="D310" i="67" s="1"/>
  <c r="D307" i="67" a="1"/>
  <c r="D307" i="67" s="1"/>
  <c r="D306" i="67" a="1"/>
  <c r="D306" i="67" s="1"/>
  <c r="D303" i="67" a="1"/>
  <c r="D303" i="67" s="1"/>
  <c r="D302" i="67" a="1"/>
  <c r="D302" i="67" s="1"/>
  <c r="D299" i="67" a="1"/>
  <c r="D299" i="67" s="1"/>
  <c r="D298" i="67" a="1"/>
  <c r="D298" i="67" s="1"/>
  <c r="D295" i="67" a="1"/>
  <c r="D295" i="67" s="1"/>
  <c r="D294" i="67" a="1"/>
  <c r="D294" i="67" s="1"/>
  <c r="D291" i="67" a="1"/>
  <c r="D291" i="67" s="1"/>
  <c r="D290" i="67" a="1"/>
  <c r="D290" i="67" s="1"/>
  <c r="D287" i="67" a="1"/>
  <c r="D287" i="67" s="1"/>
  <c r="D286" i="67" a="1"/>
  <c r="D286" i="67" s="1"/>
  <c r="D283" i="67" a="1"/>
  <c r="D283" i="67" s="1"/>
  <c r="D282" i="67" a="1"/>
  <c r="D282" i="67" s="1"/>
  <c r="D279" i="67" a="1"/>
  <c r="D279" i="67" s="1"/>
  <c r="D278" i="67" a="1"/>
  <c r="D278" i="67" s="1"/>
  <c r="D275" i="67" a="1"/>
  <c r="D275" i="67" s="1"/>
  <c r="D274" i="67" a="1"/>
  <c r="D274" i="67" s="1"/>
  <c r="D271" i="67" a="1"/>
  <c r="D271" i="67" s="1"/>
  <c r="D270" i="67" a="1"/>
  <c r="D270" i="67" s="1"/>
  <c r="D267" i="67" a="1"/>
  <c r="D267" i="67" s="1"/>
  <c r="D266" i="67" a="1"/>
  <c r="D266" i="67" s="1"/>
  <c r="D263" i="67" a="1"/>
  <c r="D263" i="67" s="1"/>
  <c r="D262" i="67" a="1"/>
  <c r="D262" i="67" s="1"/>
  <c r="D259" i="67" a="1"/>
  <c r="D259" i="67" s="1"/>
  <c r="D258" i="67" a="1"/>
  <c r="D258" i="67" s="1"/>
  <c r="D255" i="67" a="1"/>
  <c r="D255" i="67" s="1"/>
  <c r="D254" i="67" a="1"/>
  <c r="D254" i="67" s="1"/>
  <c r="D251" i="67" a="1"/>
  <c r="D251" i="67" s="1"/>
  <c r="D250" i="67" a="1"/>
  <c r="D250" i="67" s="1"/>
  <c r="D247" i="67" a="1"/>
  <c r="D247" i="67" s="1"/>
  <c r="D246" i="67" a="1"/>
  <c r="D246" i="67" s="1"/>
  <c r="D243" i="67" a="1"/>
  <c r="D243" i="67" s="1"/>
  <c r="D242" i="67" a="1"/>
  <c r="D242" i="67" s="1"/>
  <c r="D239" i="67" a="1"/>
  <c r="D239" i="67" s="1"/>
  <c r="D238" i="67" a="1"/>
  <c r="D238" i="67" s="1"/>
  <c r="D235" i="67" a="1"/>
  <c r="D235" i="67" s="1"/>
  <c r="D234" i="67" a="1"/>
  <c r="D234" i="67" s="1"/>
  <c r="D231" i="67" a="1"/>
  <c r="D231" i="67" s="1"/>
  <c r="D230" i="67" a="1"/>
  <c r="D230" i="67" s="1"/>
  <c r="D227" i="67" a="1"/>
  <c r="D227" i="67" s="1"/>
  <c r="D226" i="67" a="1"/>
  <c r="D226" i="67" s="1"/>
  <c r="D223" i="67" a="1"/>
  <c r="D223" i="67" s="1"/>
  <c r="D222" i="67" a="1"/>
  <c r="D222" i="67" s="1"/>
  <c r="D219" i="67" a="1"/>
  <c r="D219" i="67" s="1"/>
  <c r="D218" i="67" a="1"/>
  <c r="D218" i="67" s="1"/>
  <c r="D215" i="67" a="1"/>
  <c r="D215" i="67" s="1"/>
  <c r="D214" i="67" a="1"/>
  <c r="D214" i="67" s="1"/>
  <c r="D211" i="67" a="1"/>
  <c r="D211" i="67" s="1"/>
  <c r="D210" i="67" a="1"/>
  <c r="D210" i="67" s="1"/>
  <c r="D207" i="67" a="1"/>
  <c r="D207" i="67" s="1"/>
  <c r="D206" i="67" a="1"/>
  <c r="D206" i="67" s="1"/>
  <c r="D203" i="67" a="1"/>
  <c r="D203" i="67" s="1"/>
  <c r="D202" i="67" a="1"/>
  <c r="D202" i="67" s="1"/>
  <c r="D199" i="67" a="1"/>
  <c r="D199" i="67" s="1"/>
  <c r="D198" i="67" a="1"/>
  <c r="D198" i="67" s="1"/>
  <c r="D195" i="67" a="1"/>
  <c r="D195" i="67" s="1"/>
  <c r="D194" i="67" a="1"/>
  <c r="D194" i="67" s="1"/>
  <c r="D191" i="67" a="1"/>
  <c r="D191" i="67" s="1"/>
  <c r="D190" i="67" a="1"/>
  <c r="D190" i="67" s="1"/>
  <c r="D187" i="67" a="1"/>
  <c r="D187" i="67" s="1"/>
  <c r="D186" i="67" a="1"/>
  <c r="D186" i="67" s="1"/>
  <c r="D183" i="67" a="1"/>
  <c r="D183" i="67" s="1"/>
  <c r="D182" i="67" a="1"/>
  <c r="D182" i="67" s="1"/>
  <c r="D179" i="67" a="1"/>
  <c r="D179" i="67" s="1"/>
  <c r="D178" i="67" a="1"/>
  <c r="D178" i="67" s="1"/>
  <c r="D175" i="67" a="1"/>
  <c r="D175" i="67" s="1"/>
  <c r="D174" i="67" a="1"/>
  <c r="D174" i="67" s="1"/>
  <c r="D171" i="67" a="1"/>
  <c r="D171" i="67" s="1"/>
  <c r="D170" i="67" a="1"/>
  <c r="D170" i="67" s="1"/>
  <c r="D167" i="67" a="1"/>
  <c r="D167" i="67" s="1"/>
  <c r="D166" i="67" a="1"/>
  <c r="D166" i="67" s="1"/>
  <c r="D163" i="67" a="1"/>
  <c r="D163" i="67" s="1"/>
  <c r="D162" i="67" a="1"/>
  <c r="D162" i="67" s="1"/>
  <c r="D159" i="67" a="1"/>
  <c r="D159" i="67" s="1"/>
  <c r="D158" i="67" a="1"/>
  <c r="D158" i="67" s="1"/>
  <c r="D155" i="67" a="1"/>
  <c r="D155" i="67" s="1"/>
  <c r="D154" i="67" a="1"/>
  <c r="D154" i="67" s="1"/>
  <c r="D151" i="67" a="1"/>
  <c r="D151" i="67" s="1"/>
  <c r="D150" i="67" a="1"/>
  <c r="D150" i="67" s="1"/>
  <c r="D147" i="67" a="1"/>
  <c r="D147" i="67" s="1"/>
  <c r="D146" i="67" a="1"/>
  <c r="D146" i="67" s="1"/>
  <c r="D143" i="67" a="1"/>
  <c r="D143" i="67" s="1"/>
  <c r="D142" i="67" a="1"/>
  <c r="D142" i="67" s="1"/>
  <c r="D139" i="67" a="1"/>
  <c r="D139" i="67" s="1"/>
  <c r="D138" i="67" a="1"/>
  <c r="D138" i="67" s="1"/>
  <c r="D135" i="67" a="1"/>
  <c r="D135" i="67" s="1"/>
  <c r="D134" i="67" a="1"/>
  <c r="D134" i="67" s="1"/>
  <c r="D131" i="67" a="1"/>
  <c r="D131" i="67" s="1"/>
  <c r="D130" i="67" a="1"/>
  <c r="D130" i="67" s="1"/>
  <c r="D127" i="67" a="1"/>
  <c r="D127" i="67" s="1"/>
  <c r="D126" i="67" a="1"/>
  <c r="D126" i="67" s="1"/>
  <c r="D123" i="67" a="1"/>
  <c r="D123" i="67" s="1"/>
  <c r="D122" i="67" a="1"/>
  <c r="D122" i="67" s="1"/>
  <c r="D119" i="67" a="1"/>
  <c r="D119" i="67" s="1"/>
  <c r="D118" i="67" a="1"/>
  <c r="D118" i="67" s="1"/>
  <c r="D115" i="67"/>
  <c r="D115" i="67" a="1"/>
  <c r="D114" i="67" a="1"/>
  <c r="D114" i="67" s="1"/>
  <c r="D111" i="67" a="1"/>
  <c r="D111" i="67" s="1"/>
  <c r="D110" i="67" a="1"/>
  <c r="D110" i="67" s="1"/>
  <c r="D107" i="67"/>
  <c r="D107" i="67" a="1"/>
  <c r="D106" i="67" a="1"/>
  <c r="D106" i="67" s="1"/>
  <c r="D103" i="67" a="1"/>
  <c r="D103" i="67" s="1"/>
  <c r="D102" i="67" a="1"/>
  <c r="D102" i="67" s="1"/>
  <c r="D99" i="67"/>
  <c r="D99" i="67" a="1"/>
  <c r="D98" i="67" a="1"/>
  <c r="D98" i="67" s="1"/>
  <c r="D95" i="67" a="1"/>
  <c r="D95" i="67" s="1"/>
  <c r="D94" i="67" a="1"/>
  <c r="D94" i="67" s="1"/>
  <c r="D91" i="67"/>
  <c r="D91" i="67" a="1"/>
  <c r="D90" i="67" a="1"/>
  <c r="D90" i="67" s="1"/>
  <c r="D87" i="67" a="1"/>
  <c r="D87" i="67" s="1"/>
  <c r="D86" i="67" a="1"/>
  <c r="D86" i="67" s="1"/>
  <c r="D83" i="67"/>
  <c r="D83" i="67" a="1"/>
  <c r="D82" i="67" a="1"/>
  <c r="D82" i="67" s="1"/>
  <c r="D79" i="67" a="1"/>
  <c r="D79" i="67" s="1"/>
  <c r="D78" i="67" a="1"/>
  <c r="D78" i="67" s="1"/>
  <c r="D75" i="67"/>
  <c r="D75" i="67" a="1"/>
  <c r="D74" i="67" a="1"/>
  <c r="D74" i="67" s="1"/>
  <c r="D71" i="67" a="1"/>
  <c r="D71" i="67" s="1"/>
  <c r="D70" i="67" a="1"/>
  <c r="D70" i="67" s="1"/>
  <c r="D67" i="67"/>
  <c r="D67" i="67" a="1"/>
  <c r="D66" i="67" a="1"/>
  <c r="D66" i="67" s="1"/>
  <c r="D63" i="67" a="1"/>
  <c r="D63" i="67" s="1"/>
  <c r="D62" i="67" a="1"/>
  <c r="D62" i="67" s="1"/>
  <c r="D59" i="67"/>
  <c r="D59" i="67" a="1"/>
  <c r="D58" i="67" a="1"/>
  <c r="D58" i="67" s="1"/>
  <c r="D55" i="67" a="1"/>
  <c r="D55" i="67" s="1"/>
  <c r="D54" i="67" a="1"/>
  <c r="D54" i="67" s="1"/>
  <c r="D51" i="67"/>
  <c r="D51" i="67" a="1"/>
  <c r="D50" i="67" a="1"/>
  <c r="D50" i="67" s="1"/>
  <c r="D47" i="67" a="1"/>
  <c r="D47" i="67" s="1"/>
  <c r="D46" i="67" a="1"/>
  <c r="D46" i="67" s="1"/>
  <c r="D43" i="67"/>
  <c r="D43" i="67" a="1"/>
  <c r="D42" i="67" a="1"/>
  <c r="D42" i="67" s="1"/>
  <c r="D39" i="67" a="1"/>
  <c r="D39" i="67" s="1"/>
  <c r="D38" i="67" a="1"/>
  <c r="D38" i="67" s="1"/>
  <c r="D35" i="67"/>
  <c r="D35" i="67" a="1"/>
  <c r="D34" i="67" a="1"/>
  <c r="D34" i="67" s="1"/>
  <c r="D31" i="67" a="1"/>
  <c r="D31" i="67" s="1"/>
  <c r="D30" i="67" a="1"/>
  <c r="D30" i="67" s="1"/>
  <c r="D27" i="67"/>
  <c r="D27" i="67" a="1"/>
  <c r="D26" i="67" a="1"/>
  <c r="D26" i="67" s="1"/>
  <c r="D23" i="67" a="1"/>
  <c r="D23" i="67" s="1"/>
  <c r="D22" i="67" a="1"/>
  <c r="D22" i="67" s="1"/>
  <c r="D19" i="67"/>
  <c r="D19" i="67" a="1"/>
  <c r="D18" i="67" a="1"/>
  <c r="D18" i="67" s="1"/>
  <c r="D15" i="67" a="1"/>
  <c r="D15" i="67" s="1"/>
  <c r="D14" i="67" a="1"/>
  <c r="D14" i="67" s="1"/>
  <c r="D11" i="67"/>
  <c r="D11" i="67" a="1"/>
  <c r="D10" i="67" a="1"/>
  <c r="D10" i="67" s="1"/>
  <c r="D7" i="67"/>
  <c r="D7" i="67" a="1"/>
  <c r="D6" i="67" a="1"/>
  <c r="D6" i="67" s="1"/>
  <c r="D3" i="67" a="1"/>
  <c r="D3" i="67" s="1"/>
  <c r="D1600" i="66" a="1"/>
  <c r="D1600" i="66" s="1"/>
  <c r="D1599" i="66" a="1"/>
  <c r="D1599" i="66" s="1"/>
  <c r="D1598" i="66" a="1"/>
  <c r="D1598" i="66" s="1"/>
  <c r="D1586" i="66" a="1"/>
  <c r="D1586" i="66" s="1"/>
  <c r="D1585" i="66" a="1"/>
  <c r="D1585" i="66" s="1"/>
  <c r="D1584" i="66" a="1"/>
  <c r="D1584" i="66" s="1"/>
  <c r="D1572" i="66" a="1"/>
  <c r="D1572" i="66" s="1"/>
  <c r="D1571" i="66" a="1"/>
  <c r="D1571" i="66" s="1"/>
  <c r="D1570" i="66" a="1"/>
  <c r="D1570" i="66" s="1"/>
  <c r="D1558" i="66" a="1"/>
  <c r="D1558" i="66" s="1"/>
  <c r="D1557" i="66" a="1"/>
  <c r="D1557" i="66" s="1"/>
  <c r="D1556" i="66" a="1"/>
  <c r="D1556" i="66" s="1"/>
  <c r="D1544" i="66" a="1"/>
  <c r="D1544" i="66" s="1"/>
  <c r="D1543" i="66" a="1"/>
  <c r="D1543" i="66" s="1"/>
  <c r="D1542" i="66" a="1"/>
  <c r="D1542" i="66" s="1"/>
  <c r="D1530" i="66" a="1"/>
  <c r="D1530" i="66" s="1"/>
  <c r="D1529" i="66" a="1"/>
  <c r="D1529" i="66" s="1"/>
  <c r="D1528" i="66" a="1"/>
  <c r="D1528" i="66" s="1"/>
  <c r="D1516" i="66" a="1"/>
  <c r="D1516" i="66" s="1"/>
  <c r="D1515" i="66" a="1"/>
  <c r="D1515" i="66" s="1"/>
  <c r="D1514" i="66" a="1"/>
  <c r="D1514" i="66" s="1"/>
  <c r="D1502" i="66" a="1"/>
  <c r="D1502" i="66" s="1"/>
  <c r="D1501" i="66" a="1"/>
  <c r="D1501" i="66" s="1"/>
  <c r="D1500" i="66" a="1"/>
  <c r="D1500" i="66" s="1"/>
  <c r="D1488" i="66" a="1"/>
  <c r="D1488" i="66" s="1"/>
  <c r="D1487" i="66" a="1"/>
  <c r="D1487" i="66" s="1"/>
  <c r="D1486" i="66" a="1"/>
  <c r="D1486" i="66" s="1"/>
  <c r="D1474" i="66" a="1"/>
  <c r="D1474" i="66" s="1"/>
  <c r="D1473" i="66" a="1"/>
  <c r="D1473" i="66" s="1"/>
  <c r="D1472" i="66" a="1"/>
  <c r="D1472" i="66" s="1"/>
  <c r="D1460" i="66" a="1"/>
  <c r="D1460" i="66" s="1"/>
  <c r="D1459" i="66" a="1"/>
  <c r="D1459" i="66" s="1"/>
  <c r="D1458" i="66" a="1"/>
  <c r="D1458" i="66" s="1"/>
  <c r="D1446" i="66" a="1"/>
  <c r="D1446" i="66" s="1"/>
  <c r="D1445" i="66" a="1"/>
  <c r="D1445" i="66" s="1"/>
  <c r="D1444" i="66" a="1"/>
  <c r="D1444" i="66" s="1"/>
  <c r="D1432" i="66" a="1"/>
  <c r="D1432" i="66" s="1"/>
  <c r="D1431" i="66" a="1"/>
  <c r="D1431" i="66" s="1"/>
  <c r="D1430" i="66" a="1"/>
  <c r="D1430" i="66" s="1"/>
  <c r="D1418" i="66" a="1"/>
  <c r="D1418" i="66" s="1"/>
  <c r="D1417" i="66" a="1"/>
  <c r="D1417" i="66" s="1"/>
  <c r="D1416" i="66" a="1"/>
  <c r="D1416" i="66" s="1"/>
  <c r="D1404" i="66" a="1"/>
  <c r="D1404" i="66" s="1"/>
  <c r="D1403" i="66" a="1"/>
  <c r="D1403" i="66" s="1"/>
  <c r="D1402" i="66" a="1"/>
  <c r="D1402" i="66" s="1"/>
  <c r="D1390" i="66" a="1"/>
  <c r="D1390" i="66" s="1"/>
  <c r="D1389" i="66" a="1"/>
  <c r="D1389" i="66" s="1"/>
  <c r="D1388" i="66" a="1"/>
  <c r="D1388" i="66" s="1"/>
  <c r="D1376" i="66" a="1"/>
  <c r="D1376" i="66" s="1"/>
  <c r="D1375" i="66" a="1"/>
  <c r="D1375" i="66" s="1"/>
  <c r="D1374" i="66" a="1"/>
  <c r="D1374" i="66" s="1"/>
  <c r="D1362" i="66" a="1"/>
  <c r="D1362" i="66" s="1"/>
  <c r="D1361" i="66" a="1"/>
  <c r="D1361" i="66" s="1"/>
  <c r="D1360" i="66" a="1"/>
  <c r="D1360" i="66" s="1"/>
  <c r="D1348" i="66" a="1"/>
  <c r="D1348" i="66" s="1"/>
  <c r="D1347" i="66" a="1"/>
  <c r="D1347" i="66" s="1"/>
  <c r="D1346" i="66" a="1"/>
  <c r="D1346" i="66" s="1"/>
  <c r="D1334" i="66" a="1"/>
  <c r="D1334" i="66" s="1"/>
  <c r="D1333" i="66" a="1"/>
  <c r="D1333" i="66" s="1"/>
  <c r="D1332" i="66" a="1"/>
  <c r="D1332" i="66" s="1"/>
  <c r="D1320" i="66" a="1"/>
  <c r="D1320" i="66" s="1"/>
  <c r="D1319" i="66" a="1"/>
  <c r="D1319" i="66" s="1"/>
  <c r="D1318" i="66" a="1"/>
  <c r="D1318" i="66" s="1"/>
  <c r="D1306" i="66" a="1"/>
  <c r="D1306" i="66" s="1"/>
  <c r="D1305" i="66" a="1"/>
  <c r="D1305" i="66" s="1"/>
  <c r="D1304" i="66" a="1"/>
  <c r="D1304" i="66" s="1"/>
  <c r="D1292" i="66" a="1"/>
  <c r="D1292" i="66" s="1"/>
  <c r="D1291" i="66" a="1"/>
  <c r="D1291" i="66" s="1"/>
  <c r="D1290" i="66" a="1"/>
  <c r="D1290" i="66" s="1"/>
  <c r="D1278" i="66" a="1"/>
  <c r="D1278" i="66" s="1"/>
  <c r="D1277" i="66" a="1"/>
  <c r="D1277" i="66" s="1"/>
  <c r="D1276" i="66" a="1"/>
  <c r="D1276" i="66" s="1"/>
  <c r="D1264" i="66"/>
  <c r="D1264" i="66" a="1"/>
  <c r="D1263" i="66"/>
  <c r="D1263" i="66" a="1"/>
  <c r="D1262" i="66" a="1"/>
  <c r="D1262" i="66" s="1"/>
  <c r="D1250" i="66" a="1"/>
  <c r="D1250" i="66" s="1"/>
  <c r="D1249" i="66" a="1"/>
  <c r="D1249" i="66" s="1"/>
  <c r="D1248" i="66" a="1"/>
  <c r="D1248" i="66" s="1"/>
  <c r="D1236" i="66" a="1"/>
  <c r="D1236" i="66" s="1"/>
  <c r="D1235" i="66" a="1"/>
  <c r="D1235" i="66" s="1"/>
  <c r="D1234" i="66" a="1"/>
  <c r="D1234" i="66" s="1"/>
  <c r="D1222" i="66" a="1"/>
  <c r="D1222" i="66" s="1"/>
  <c r="D1221" i="66" a="1"/>
  <c r="D1221" i="66" s="1"/>
  <c r="D1220" i="66" a="1"/>
  <c r="D1220" i="66" s="1"/>
  <c r="D1208" i="66" a="1"/>
  <c r="D1208" i="66" s="1"/>
  <c r="D1207" i="66" a="1"/>
  <c r="D1207" i="66" s="1"/>
  <c r="D1206" i="66" a="1"/>
  <c r="D1206" i="66" s="1"/>
  <c r="D1194" i="66" a="1"/>
  <c r="D1194" i="66" s="1"/>
  <c r="D1193" i="66" a="1"/>
  <c r="D1193" i="66" s="1"/>
  <c r="D1192" i="66" a="1"/>
  <c r="D1192" i="66" s="1"/>
  <c r="D1180" i="66" a="1"/>
  <c r="D1180" i="66" s="1"/>
  <c r="D1179" i="66" a="1"/>
  <c r="D1179" i="66" s="1"/>
  <c r="D1178" i="66" a="1"/>
  <c r="D1178" i="66" s="1"/>
  <c r="D1166" i="66"/>
  <c r="D1166" i="66" a="1"/>
  <c r="D1165" i="66" a="1"/>
  <c r="D1165" i="66" s="1"/>
  <c r="D1164" i="66" a="1"/>
  <c r="D1164" i="66" s="1"/>
  <c r="D1152" i="66" a="1"/>
  <c r="D1152" i="66" s="1"/>
  <c r="D1151" i="66" a="1"/>
  <c r="D1151" i="66" s="1"/>
  <c r="D1150" i="66" a="1"/>
  <c r="D1150" i="66" s="1"/>
  <c r="D1138" i="66" a="1"/>
  <c r="D1138" i="66" s="1"/>
  <c r="D1137" i="66" a="1"/>
  <c r="D1137" i="66" s="1"/>
  <c r="D1136" i="66" a="1"/>
  <c r="D1136" i="66" s="1"/>
  <c r="D1124" i="66" a="1"/>
  <c r="D1124" i="66" s="1"/>
  <c r="D1123" i="66" a="1"/>
  <c r="D1123" i="66" s="1"/>
  <c r="D1122" i="66" a="1"/>
  <c r="D1122" i="66" s="1"/>
  <c r="D1110" i="66" a="1"/>
  <c r="D1110" i="66" s="1"/>
  <c r="D1109" i="66" a="1"/>
  <c r="D1109" i="66" s="1"/>
  <c r="D1108" i="66" a="1"/>
  <c r="D1108" i="66" s="1"/>
  <c r="D1096" i="66" a="1"/>
  <c r="D1096" i="66" s="1"/>
  <c r="D1095" i="66" a="1"/>
  <c r="D1095" i="66" s="1"/>
  <c r="D1094" i="66" a="1"/>
  <c r="D1094" i="66" s="1"/>
  <c r="D1082" i="66" a="1"/>
  <c r="D1082" i="66" s="1"/>
  <c r="D1081" i="66" a="1"/>
  <c r="D1081" i="66" s="1"/>
  <c r="D1080" i="66" a="1"/>
  <c r="D1080" i="66" s="1"/>
  <c r="D1068" i="66" a="1"/>
  <c r="D1068" i="66" s="1"/>
  <c r="D1067" i="66" a="1"/>
  <c r="D1067" i="66" s="1"/>
  <c r="D1066" i="66" a="1"/>
  <c r="D1066" i="66" s="1"/>
  <c r="D1054" i="66" a="1"/>
  <c r="D1054" i="66" s="1"/>
  <c r="D1053" i="66" a="1"/>
  <c r="D1053" i="66" s="1"/>
  <c r="D1052" i="66" a="1"/>
  <c r="D1052" i="66" s="1"/>
  <c r="D1040" i="66" a="1"/>
  <c r="D1040" i="66" s="1"/>
  <c r="D1039" i="66" a="1"/>
  <c r="D1039" i="66" s="1"/>
  <c r="D1038" i="66" a="1"/>
  <c r="D1038" i="66" s="1"/>
  <c r="D1026" i="66" a="1"/>
  <c r="D1026" i="66" s="1"/>
  <c r="D1025" i="66" a="1"/>
  <c r="D1025" i="66" s="1"/>
  <c r="D1024" i="66" a="1"/>
  <c r="D1024" i="66" s="1"/>
  <c r="D1012" i="66" a="1"/>
  <c r="D1012" i="66" s="1"/>
  <c r="D1011" i="66" a="1"/>
  <c r="D1011" i="66" s="1"/>
  <c r="D1010" i="66" a="1"/>
  <c r="D1010" i="66" s="1"/>
  <c r="D998" i="66" a="1"/>
  <c r="D998" i="66" s="1"/>
  <c r="D997" i="66" a="1"/>
  <c r="D997" i="66" s="1"/>
  <c r="D996" i="66" a="1"/>
  <c r="D996" i="66" s="1"/>
  <c r="D984" i="66" a="1"/>
  <c r="D984" i="66" s="1"/>
  <c r="D983" i="66" a="1"/>
  <c r="D983" i="66" s="1"/>
  <c r="D982" i="66" a="1"/>
  <c r="D982" i="66" s="1"/>
  <c r="D970" i="66" a="1"/>
  <c r="D970" i="66" s="1"/>
  <c r="D969" i="66" a="1"/>
  <c r="D969" i="66" s="1"/>
  <c r="D968" i="66" a="1"/>
  <c r="D968" i="66" s="1"/>
  <c r="D956" i="66" a="1"/>
  <c r="D956" i="66" s="1"/>
  <c r="D955" i="66" a="1"/>
  <c r="D955" i="66" s="1"/>
  <c r="D954" i="66" a="1"/>
  <c r="D954" i="66" s="1"/>
  <c r="D942" i="66" a="1"/>
  <c r="D942" i="66" s="1"/>
  <c r="D941" i="66" a="1"/>
  <c r="D941" i="66" s="1"/>
  <c r="D940" i="66" a="1"/>
  <c r="D940" i="66" s="1"/>
  <c r="D928" i="66" a="1"/>
  <c r="D928" i="66" s="1"/>
  <c r="D927" i="66" a="1"/>
  <c r="D927" i="66" s="1"/>
  <c r="D926" i="66" a="1"/>
  <c r="D926" i="66" s="1"/>
  <c r="D914" i="66" a="1"/>
  <c r="D914" i="66" s="1"/>
  <c r="D913" i="66" a="1"/>
  <c r="D913" i="66" s="1"/>
  <c r="D912" i="66" a="1"/>
  <c r="D912" i="66" s="1"/>
  <c r="D900" i="66" a="1"/>
  <c r="D900" i="66" s="1"/>
  <c r="D899" i="66" a="1"/>
  <c r="D899" i="66" s="1"/>
  <c r="D898" i="66" a="1"/>
  <c r="D898" i="66" s="1"/>
  <c r="D886" i="66" a="1"/>
  <c r="D886" i="66" s="1"/>
  <c r="D885" i="66" a="1"/>
  <c r="D885" i="66" s="1"/>
  <c r="D884" i="66" a="1"/>
  <c r="D884" i="66" s="1"/>
  <c r="D872" i="66" a="1"/>
  <c r="D872" i="66" s="1"/>
  <c r="D871" i="66" a="1"/>
  <c r="D871" i="66" s="1"/>
  <c r="D870" i="66" a="1"/>
  <c r="D870" i="66" s="1"/>
  <c r="D858" i="66" a="1"/>
  <c r="D858" i="66" s="1"/>
  <c r="D857" i="66" a="1"/>
  <c r="D857" i="66" s="1"/>
  <c r="D856" i="66" a="1"/>
  <c r="D856" i="66" s="1"/>
  <c r="D844" i="66" a="1"/>
  <c r="D844" i="66" s="1"/>
  <c r="D843" i="66" a="1"/>
  <c r="D843" i="66" s="1"/>
  <c r="D842" i="66" a="1"/>
  <c r="D842" i="66" s="1"/>
  <c r="D830" i="66" a="1"/>
  <c r="D830" i="66" s="1"/>
  <c r="D829" i="66" a="1"/>
  <c r="D829" i="66" s="1"/>
  <c r="D828" i="66" a="1"/>
  <c r="D828" i="66" s="1"/>
  <c r="D816" i="66" a="1"/>
  <c r="D816" i="66" s="1"/>
  <c r="D815" i="66" a="1"/>
  <c r="D815" i="66" s="1"/>
  <c r="D814" i="66" a="1"/>
  <c r="D814" i="66" s="1"/>
  <c r="D802" i="66" a="1"/>
  <c r="D802" i="66" s="1"/>
  <c r="D801" i="66" a="1"/>
  <c r="D801" i="66" s="1"/>
  <c r="D800" i="66" a="1"/>
  <c r="D800" i="66" s="1"/>
  <c r="D788" i="66" a="1"/>
  <c r="D788" i="66" s="1"/>
  <c r="D787" i="66" a="1"/>
  <c r="D787" i="66" s="1"/>
  <c r="D786" i="66" a="1"/>
  <c r="D786" i="66" s="1"/>
  <c r="D774" i="66" a="1"/>
  <c r="D774" i="66" s="1"/>
  <c r="D773" i="66" a="1"/>
  <c r="D773" i="66" s="1"/>
  <c r="D772" i="66" a="1"/>
  <c r="D772" i="66" s="1"/>
  <c r="D760" i="66" a="1"/>
  <c r="D760" i="66" s="1"/>
  <c r="D759" i="66" a="1"/>
  <c r="D759" i="66" s="1"/>
  <c r="D758" i="66" a="1"/>
  <c r="D758" i="66" s="1"/>
  <c r="D746" i="66" a="1"/>
  <c r="D746" i="66" s="1"/>
  <c r="D745" i="66" a="1"/>
  <c r="D745" i="66" s="1"/>
  <c r="D744" i="66" a="1"/>
  <c r="D744" i="66" s="1"/>
  <c r="D732" i="66" a="1"/>
  <c r="D732" i="66" s="1"/>
  <c r="D731" i="66" a="1"/>
  <c r="D731" i="66" s="1"/>
  <c r="D730" i="66" a="1"/>
  <c r="D730" i="66" s="1"/>
  <c r="D718" i="66" a="1"/>
  <c r="D718" i="66" s="1"/>
  <c r="D717" i="66" a="1"/>
  <c r="D717" i="66" s="1"/>
  <c r="D716" i="66" a="1"/>
  <c r="D716" i="66" s="1"/>
  <c r="D704" i="66" a="1"/>
  <c r="D704" i="66" s="1"/>
  <c r="D703" i="66" a="1"/>
  <c r="D703" i="66" s="1"/>
  <c r="D702" i="66" a="1"/>
  <c r="D702" i="66" s="1"/>
  <c r="D690" i="66" a="1"/>
  <c r="D690" i="66" s="1"/>
  <c r="D689" i="66" a="1"/>
  <c r="D689" i="66" s="1"/>
  <c r="D688" i="66" a="1"/>
  <c r="D688" i="66" s="1"/>
  <c r="D676" i="66" a="1"/>
  <c r="D676" i="66" s="1"/>
  <c r="D675" i="66"/>
  <c r="D675" i="66" a="1"/>
  <c r="D674" i="66" a="1"/>
  <c r="D674" i="66" s="1"/>
  <c r="D662" i="66" a="1"/>
  <c r="D662" i="66" s="1"/>
  <c r="D661" i="66" a="1"/>
  <c r="D661" i="66" s="1"/>
  <c r="D660" i="66" a="1"/>
  <c r="D660" i="66" s="1"/>
  <c r="D648" i="66" a="1"/>
  <c r="D648" i="66" s="1"/>
  <c r="D647" i="66" a="1"/>
  <c r="D647" i="66" s="1"/>
  <c r="D646" i="66" a="1"/>
  <c r="D646" i="66" s="1"/>
  <c r="D634" i="66" a="1"/>
  <c r="D634" i="66" s="1"/>
  <c r="D633" i="66" a="1"/>
  <c r="D633" i="66" s="1"/>
  <c r="D632" i="66" a="1"/>
  <c r="D632" i="66" s="1"/>
  <c r="D620" i="66" a="1"/>
  <c r="D620" i="66" s="1"/>
  <c r="D619" i="66" a="1"/>
  <c r="D619" i="66" s="1"/>
  <c r="D618" i="66" a="1"/>
  <c r="D618" i="66" s="1"/>
  <c r="D606" i="66" a="1"/>
  <c r="D606" i="66" s="1"/>
  <c r="D605" i="66" a="1"/>
  <c r="D605" i="66" s="1"/>
  <c r="D604" i="66" a="1"/>
  <c r="D604" i="66" s="1"/>
  <c r="D592" i="66" a="1"/>
  <c r="D592" i="66" s="1"/>
  <c r="D591" i="66" a="1"/>
  <c r="D591" i="66" s="1"/>
  <c r="D590" i="66"/>
  <c r="D590" i="66" a="1"/>
  <c r="D578" i="66" a="1"/>
  <c r="D578" i="66" s="1"/>
  <c r="D577" i="66" a="1"/>
  <c r="D577" i="66" s="1"/>
  <c r="D576" i="66"/>
  <c r="D576" i="66" a="1"/>
  <c r="D564" i="66" a="1"/>
  <c r="D564" i="66" s="1"/>
  <c r="D563" i="66" a="1"/>
  <c r="D563" i="66" s="1"/>
  <c r="D562" i="66" a="1"/>
  <c r="D562" i="66" s="1"/>
  <c r="D550" i="66" a="1"/>
  <c r="D550" i="66" s="1"/>
  <c r="D549" i="66" a="1"/>
  <c r="D549" i="66" s="1"/>
  <c r="D548" i="66"/>
  <c r="D548" i="66" a="1"/>
  <c r="D536" i="66" a="1"/>
  <c r="D536" i="66" s="1"/>
  <c r="D535" i="66" a="1"/>
  <c r="D535" i="66" s="1"/>
  <c r="D534" i="66" a="1"/>
  <c r="D534" i="66" s="1"/>
  <c r="D522" i="66" a="1"/>
  <c r="D522" i="66" s="1"/>
  <c r="D521" i="66" a="1"/>
  <c r="D521" i="66" s="1"/>
  <c r="D520" i="66" a="1"/>
  <c r="D520" i="66" s="1"/>
  <c r="D508" i="66"/>
  <c r="D508" i="66" a="1"/>
  <c r="D507" i="66" a="1"/>
  <c r="D507" i="66" s="1"/>
  <c r="D506" i="66" a="1"/>
  <c r="D506" i="66" s="1"/>
  <c r="D494" i="66" a="1"/>
  <c r="D494" i="66" s="1"/>
  <c r="D493" i="66" a="1"/>
  <c r="D493" i="66" s="1"/>
  <c r="D492" i="66"/>
  <c r="D492" i="66" a="1"/>
  <c r="D480" i="66"/>
  <c r="D480" i="66" a="1"/>
  <c r="D479" i="66" a="1"/>
  <c r="D479" i="66" s="1"/>
  <c r="D478" i="66" a="1"/>
  <c r="D478" i="66" s="1"/>
  <c r="D466" i="66" a="1"/>
  <c r="D466" i="66" s="1"/>
  <c r="D465" i="66" a="1"/>
  <c r="D465" i="66" s="1"/>
  <c r="D464" i="66" a="1"/>
  <c r="D464" i="66" s="1"/>
  <c r="D452" i="66" a="1"/>
  <c r="D452" i="66" s="1"/>
  <c r="D451" i="66" a="1"/>
  <c r="D451" i="66" s="1"/>
  <c r="D450" i="66" a="1"/>
  <c r="D450" i="66" s="1"/>
  <c r="D438" i="66" a="1"/>
  <c r="D438" i="66" s="1"/>
  <c r="D437" i="66" a="1"/>
  <c r="D437" i="66" s="1"/>
  <c r="D436" i="66" a="1"/>
  <c r="D436" i="66" s="1"/>
  <c r="D424" i="66" a="1"/>
  <c r="D424" i="66" s="1"/>
  <c r="D423" i="66" a="1"/>
  <c r="D423" i="66" s="1"/>
  <c r="D422" i="66" a="1"/>
  <c r="D422" i="66" s="1"/>
  <c r="D410" i="66" a="1"/>
  <c r="D410" i="66" s="1"/>
  <c r="D409" i="66" a="1"/>
  <c r="D409" i="66" s="1"/>
  <c r="D408" i="66" a="1"/>
  <c r="D408" i="66" s="1"/>
  <c r="D396" i="66"/>
  <c r="D396" i="66" a="1"/>
  <c r="D395" i="66" a="1"/>
  <c r="D395" i="66" s="1"/>
  <c r="D394" i="66" a="1"/>
  <c r="D394" i="66" s="1"/>
  <c r="D382" i="66" a="1"/>
  <c r="D382" i="66" s="1"/>
  <c r="D381" i="66" a="1"/>
  <c r="D381" i="66" s="1"/>
  <c r="D380" i="66" a="1"/>
  <c r="D380" i="66" s="1"/>
  <c r="D368" i="66" a="1"/>
  <c r="D368" i="66" s="1"/>
  <c r="D367" i="66" a="1"/>
  <c r="D367" i="66" s="1"/>
  <c r="D366" i="66" a="1"/>
  <c r="D366" i="66" s="1"/>
  <c r="D354" i="66" a="1"/>
  <c r="D354" i="66" s="1"/>
  <c r="D353" i="66" a="1"/>
  <c r="D353" i="66" s="1"/>
  <c r="D352" i="66" a="1"/>
  <c r="D352" i="66" s="1"/>
  <c r="D340" i="66" a="1"/>
  <c r="D340" i="66" s="1"/>
  <c r="D339" i="66" a="1"/>
  <c r="D339" i="66" s="1"/>
  <c r="D338" i="66" a="1"/>
  <c r="D338" i="66" s="1"/>
  <c r="D326" i="66" a="1"/>
  <c r="D326" i="66" s="1"/>
  <c r="D325" i="66" a="1"/>
  <c r="D325" i="66" s="1"/>
  <c r="D324" i="66" a="1"/>
  <c r="D324" i="66" s="1"/>
  <c r="D312" i="66" a="1"/>
  <c r="D312" i="66" s="1"/>
  <c r="D311" i="66" a="1"/>
  <c r="D311" i="66" s="1"/>
  <c r="D310" i="66" a="1"/>
  <c r="D310" i="66" s="1"/>
  <c r="D298" i="66" a="1"/>
  <c r="D298" i="66" s="1"/>
  <c r="D297" i="66" a="1"/>
  <c r="D297" i="66" s="1"/>
  <c r="D296" i="66" a="1"/>
  <c r="D296" i="66" s="1"/>
  <c r="D284" i="66" a="1"/>
  <c r="D284" i="66" s="1"/>
  <c r="D283" i="66" a="1"/>
  <c r="D283" i="66" s="1"/>
  <c r="D282" i="66" a="1"/>
  <c r="D282" i="66" s="1"/>
  <c r="D270" i="66" a="1"/>
  <c r="D270" i="66" s="1"/>
  <c r="D269" i="66" a="1"/>
  <c r="D269" i="66" s="1"/>
  <c r="D268" i="66"/>
  <c r="D268" i="66" a="1"/>
  <c r="D256" i="66" a="1"/>
  <c r="D256" i="66" s="1"/>
  <c r="D255" i="66" a="1"/>
  <c r="D255" i="66" s="1"/>
  <c r="D254" i="66" a="1"/>
  <c r="D254" i="66" s="1"/>
  <c r="D242" i="66" a="1"/>
  <c r="D242" i="66" s="1"/>
  <c r="D241" i="66" a="1"/>
  <c r="D241" i="66" s="1"/>
  <c r="D240" i="66" a="1"/>
  <c r="D240" i="66" s="1"/>
  <c r="D228" i="66" a="1"/>
  <c r="D228" i="66" s="1"/>
  <c r="D227" i="66" a="1"/>
  <c r="D227" i="66" s="1"/>
  <c r="D226" i="66" a="1"/>
  <c r="D226" i="66" s="1"/>
  <c r="D214" i="66" a="1"/>
  <c r="D214" i="66" s="1"/>
  <c r="D213" i="66" a="1"/>
  <c r="D213" i="66" s="1"/>
  <c r="D212" i="66" a="1"/>
  <c r="D212" i="66" s="1"/>
  <c r="D200" i="66" a="1"/>
  <c r="D200" i="66" s="1"/>
  <c r="D199" i="66" a="1"/>
  <c r="D199" i="66" s="1"/>
  <c r="D198" i="66" a="1"/>
  <c r="D198" i="66" s="1"/>
  <c r="D186" i="66" a="1"/>
  <c r="D186" i="66" s="1"/>
  <c r="D185" i="66" a="1"/>
  <c r="D185" i="66" s="1"/>
  <c r="D184" i="66" a="1"/>
  <c r="D184" i="66" s="1"/>
  <c r="D172" i="66" a="1"/>
  <c r="D172" i="66" s="1"/>
  <c r="D171" i="66" a="1"/>
  <c r="D171" i="66" s="1"/>
  <c r="D170" i="66" a="1"/>
  <c r="D170" i="66" s="1"/>
  <c r="D158" i="66" a="1"/>
  <c r="D158" i="66" s="1"/>
  <c r="D157" i="66" a="1"/>
  <c r="D157" i="66" s="1"/>
  <c r="D156" i="66" a="1"/>
  <c r="D156" i="66" s="1"/>
  <c r="D144" i="66" a="1"/>
  <c r="D144" i="66" s="1"/>
  <c r="D143" i="66" a="1"/>
  <c r="D143" i="66" s="1"/>
  <c r="D142" i="66" a="1"/>
  <c r="D142" i="66" s="1"/>
  <c r="D130" i="66" a="1"/>
  <c r="D130" i="66" s="1"/>
  <c r="D129" i="66" a="1"/>
  <c r="D129" i="66" s="1"/>
  <c r="D128" i="66" a="1"/>
  <c r="D128" i="66" s="1"/>
  <c r="D116" i="66" a="1"/>
  <c r="D116" i="66" s="1"/>
  <c r="D115" i="66" a="1"/>
  <c r="D115" i="66" s="1"/>
  <c r="D114" i="66" a="1"/>
  <c r="D114" i="66" s="1"/>
  <c r="D102" i="66" a="1"/>
  <c r="D102" i="66" s="1"/>
  <c r="D101" i="66" a="1"/>
  <c r="D101" i="66" s="1"/>
  <c r="D100" i="66" a="1"/>
  <c r="D100" i="66" s="1"/>
  <c r="D88" i="66" a="1"/>
  <c r="D88" i="66" s="1"/>
  <c r="D87" i="66" a="1"/>
  <c r="D87" i="66" s="1"/>
  <c r="D86" i="66" a="1"/>
  <c r="D86" i="66" s="1"/>
  <c r="D74" i="66" a="1"/>
  <c r="D74" i="66" s="1"/>
  <c r="D73" i="66" a="1"/>
  <c r="D73" i="66" s="1"/>
  <c r="D72" i="66" a="1"/>
  <c r="D72" i="66" s="1"/>
  <c r="D60" i="66" a="1"/>
  <c r="D60" i="66" s="1"/>
  <c r="D59" i="66" a="1"/>
  <c r="D59" i="66" s="1"/>
  <c r="D58" i="66" a="1"/>
  <c r="D58" i="66" s="1"/>
  <c r="D46" i="66" a="1"/>
  <c r="D46" i="66" s="1"/>
  <c r="D45" i="66" a="1"/>
  <c r="D45" i="66" s="1"/>
  <c r="D44" i="66" a="1"/>
  <c r="D44" i="66" s="1"/>
  <c r="D32" i="66" a="1"/>
  <c r="D32" i="66" s="1"/>
  <c r="D31" i="66" a="1"/>
  <c r="D31" i="66" s="1"/>
  <c r="D30" i="66" a="1"/>
  <c r="D30" i="66" s="1"/>
  <c r="D18" i="66" a="1"/>
  <c r="D18" i="66" s="1"/>
  <c r="D17" i="66" a="1"/>
  <c r="D17" i="66" s="1"/>
  <c r="D16" i="66" a="1"/>
  <c r="D16" i="66" s="1"/>
  <c r="D4" i="66" a="1"/>
  <c r="D4" i="66" s="1"/>
  <c r="D3" i="66" a="1"/>
  <c r="D3" i="66" s="1"/>
  <c r="DP96" i="24"/>
  <c r="DP95" i="24"/>
  <c r="DP94" i="24"/>
  <c r="DP93" i="24"/>
  <c r="DP92" i="24"/>
  <c r="DP91" i="24"/>
  <c r="DP90" i="24"/>
  <c r="DP89" i="24"/>
  <c r="DP88" i="24"/>
  <c r="DP87" i="24"/>
  <c r="DP86" i="24"/>
  <c r="DP85" i="24"/>
  <c r="DP84" i="24"/>
  <c r="DP83" i="24"/>
  <c r="DP82" i="24"/>
  <c r="DP81" i="24"/>
  <c r="DP80" i="24"/>
  <c r="DP79" i="24"/>
  <c r="DP78" i="24"/>
  <c r="DP77" i="24"/>
  <c r="DP76" i="24"/>
  <c r="DP75" i="24"/>
  <c r="DP74" i="24"/>
  <c r="DP73" i="24"/>
  <c r="DP72" i="24"/>
  <c r="DP71" i="24"/>
  <c r="DP70" i="24"/>
  <c r="DP69" i="24"/>
  <c r="DP68" i="24"/>
  <c r="DP67" i="24"/>
  <c r="DP66" i="24"/>
  <c r="DP65" i="24"/>
  <c r="DP64" i="24"/>
  <c r="DP63" i="24"/>
  <c r="DP62" i="24"/>
  <c r="DP61" i="24"/>
  <c r="DP60" i="24"/>
  <c r="DP59" i="24"/>
  <c r="DP58" i="24"/>
  <c r="DP57" i="24"/>
  <c r="DP56" i="24"/>
  <c r="DP55" i="24"/>
  <c r="DP54" i="24"/>
  <c r="DP53" i="24"/>
  <c r="DP52" i="24"/>
  <c r="DP51" i="24"/>
  <c r="DP50" i="24"/>
  <c r="DP49" i="24"/>
  <c r="DP48" i="24"/>
  <c r="DP47" i="24"/>
  <c r="DP46" i="24"/>
  <c r="DP45" i="24"/>
  <c r="DP44" i="24"/>
  <c r="DP43" i="24"/>
  <c r="DP42" i="24"/>
  <c r="DP41" i="24"/>
  <c r="DP40" i="24"/>
  <c r="DP39" i="24"/>
  <c r="DP38" i="24"/>
  <c r="DP37" i="24"/>
  <c r="DP36" i="24"/>
  <c r="DP35" i="24"/>
  <c r="DP34" i="24"/>
  <c r="DP33" i="24"/>
  <c r="DP32" i="24"/>
  <c r="DP31" i="24"/>
  <c r="DP30" i="24"/>
  <c r="DP29" i="24"/>
  <c r="DP28" i="24"/>
  <c r="DP27" i="24"/>
  <c r="DP26" i="24"/>
  <c r="DP25" i="24"/>
  <c r="DP24" i="24"/>
  <c r="DP23" i="24"/>
  <c r="DP22" i="24"/>
  <c r="DP21" i="24"/>
  <c r="DP20" i="24"/>
  <c r="DP19" i="24"/>
  <c r="DP18" i="24"/>
  <c r="DP17" i="24"/>
  <c r="DP16" i="24"/>
  <c r="DP15" i="24"/>
  <c r="DP14" i="24"/>
  <c r="DP13" i="24"/>
  <c r="DP12" i="24"/>
  <c r="DP11" i="24"/>
  <c r="DP10" i="24"/>
  <c r="DP9" i="24"/>
  <c r="DO85" i="47"/>
  <c r="DN85" i="47"/>
  <c r="DM85" i="47"/>
  <c r="DL85" i="47"/>
  <c r="DK85" i="47"/>
  <c r="DJ85" i="47"/>
  <c r="DI85" i="47"/>
  <c r="DH85" i="47"/>
  <c r="DG85" i="47"/>
  <c r="DF85" i="47"/>
  <c r="DE85" i="47"/>
  <c r="DD85" i="47"/>
  <c r="DC85" i="47"/>
  <c r="DB85" i="47"/>
  <c r="DA85" i="47"/>
  <c r="CZ85" i="47"/>
  <c r="CY85" i="47"/>
  <c r="CX85" i="47"/>
  <c r="CW85" i="47"/>
  <c r="CV85" i="47"/>
  <c r="CU85" i="47"/>
  <c r="CT85" i="47"/>
  <c r="CS85" i="47"/>
  <c r="CR85" i="47"/>
  <c r="CQ85" i="47"/>
  <c r="CP85" i="47"/>
  <c r="CO85" i="47"/>
  <c r="CN85" i="47"/>
  <c r="CM85" i="47"/>
  <c r="CL85" i="47"/>
  <c r="CK85" i="47"/>
  <c r="CJ85" i="47"/>
  <c r="CI85" i="47"/>
  <c r="CH85" i="47"/>
  <c r="CG85" i="47"/>
  <c r="CF85" i="47"/>
  <c r="CE85" i="47"/>
  <c r="CD85" i="47"/>
  <c r="CC85" i="47"/>
  <c r="CB85" i="47"/>
  <c r="CA85" i="47"/>
  <c r="BZ85" i="47"/>
  <c r="BY85" i="47"/>
  <c r="BX85" i="47"/>
  <c r="BW85" i="47"/>
  <c r="BV85" i="47"/>
  <c r="BU85" i="47"/>
  <c r="BT85" i="47"/>
  <c r="BS85" i="47"/>
  <c r="BR85" i="47"/>
  <c r="BQ85" i="47"/>
  <c r="BP85" i="47"/>
  <c r="BO85" i="47"/>
  <c r="BN85" i="47"/>
  <c r="BM85" i="47"/>
  <c r="BL85" i="47"/>
  <c r="BK85" i="47"/>
  <c r="BJ85" i="47"/>
  <c r="BI85" i="47"/>
  <c r="BH85" i="47"/>
  <c r="BG85" i="47"/>
  <c r="BF85" i="47"/>
  <c r="BE85" i="47"/>
  <c r="BD85" i="47"/>
  <c r="BC85" i="47"/>
  <c r="BB85" i="47"/>
  <c r="BA85" i="47"/>
  <c r="AZ85" i="47"/>
  <c r="AY85" i="47"/>
  <c r="AX85" i="47"/>
  <c r="AW85" i="47"/>
  <c r="AV85" i="47"/>
  <c r="AU85" i="47"/>
  <c r="AT85" i="47"/>
  <c r="AS85" i="47"/>
  <c r="AR85" i="47"/>
  <c r="AQ85" i="47"/>
  <c r="AP85" i="47"/>
  <c r="AO85" i="47"/>
  <c r="AN85" i="47"/>
  <c r="AM85" i="47"/>
  <c r="AL85" i="47"/>
  <c r="AK85" i="47"/>
  <c r="AJ85" i="47"/>
  <c r="AI85" i="47"/>
  <c r="AH85" i="47"/>
  <c r="AG85" i="47"/>
  <c r="AF85" i="47"/>
  <c r="AE85" i="47"/>
  <c r="AD85" i="47"/>
  <c r="AC85" i="47"/>
  <c r="AB85" i="47"/>
  <c r="AA85" i="47"/>
  <c r="Z85" i="47"/>
  <c r="Y85" i="47"/>
  <c r="X85" i="47"/>
  <c r="W85" i="47"/>
  <c r="V85" i="47"/>
  <c r="U85" i="47"/>
  <c r="T85" i="47"/>
  <c r="S85" i="47"/>
  <c r="R85" i="47"/>
  <c r="Q85" i="47"/>
  <c r="P85" i="47"/>
  <c r="O85" i="47"/>
  <c r="N85" i="47"/>
  <c r="M85" i="47"/>
  <c r="L85" i="47"/>
  <c r="K85" i="47"/>
  <c r="J85" i="47"/>
  <c r="I85" i="47"/>
  <c r="H85" i="47"/>
  <c r="G85" i="47"/>
  <c r="F85" i="47"/>
  <c r="E85" i="47"/>
  <c r="DO74" i="47"/>
  <c r="DN74" i="47"/>
  <c r="DM74" i="47"/>
  <c r="DL74" i="47"/>
  <c r="DK74" i="47"/>
  <c r="DJ74" i="47"/>
  <c r="DI74" i="47"/>
  <c r="DH74" i="47"/>
  <c r="DG74" i="47"/>
  <c r="DF74" i="47"/>
  <c r="DE74" i="47"/>
  <c r="DD74" i="47"/>
  <c r="DC74" i="47"/>
  <c r="DB74" i="47"/>
  <c r="DA74" i="47"/>
  <c r="CZ74" i="47"/>
  <c r="CY74" i="47"/>
  <c r="CX74" i="47"/>
  <c r="CW74" i="47"/>
  <c r="CV74" i="47"/>
  <c r="CU74" i="47"/>
  <c r="CT74" i="47"/>
  <c r="CS74" i="47"/>
  <c r="CR74" i="47"/>
  <c r="CQ74" i="47"/>
  <c r="CP74" i="47"/>
  <c r="CO74" i="47"/>
  <c r="CN74" i="47"/>
  <c r="CM74" i="47"/>
  <c r="CL74" i="47"/>
  <c r="CK74" i="47"/>
  <c r="CJ74" i="47"/>
  <c r="CI74" i="47"/>
  <c r="CH74" i="47"/>
  <c r="CG74" i="47"/>
  <c r="CF74" i="47"/>
  <c r="CE74" i="47"/>
  <c r="CD74" i="47"/>
  <c r="CC74" i="47"/>
  <c r="CB74" i="47"/>
  <c r="CA74" i="47"/>
  <c r="BZ74" i="47"/>
  <c r="BY74" i="47"/>
  <c r="BX74" i="47"/>
  <c r="BW74" i="47"/>
  <c r="BV74" i="47"/>
  <c r="BU74" i="47"/>
  <c r="BT74" i="47"/>
  <c r="BS74" i="47"/>
  <c r="BR74" i="47"/>
  <c r="BQ74" i="47"/>
  <c r="BP74" i="47"/>
  <c r="BO74" i="47"/>
  <c r="BN74" i="47"/>
  <c r="BM74" i="47"/>
  <c r="BL74" i="47"/>
  <c r="BK74" i="47"/>
  <c r="BJ74" i="47"/>
  <c r="BI74" i="47"/>
  <c r="BH74" i="47"/>
  <c r="BG74" i="47"/>
  <c r="BF74" i="47"/>
  <c r="BE74" i="47"/>
  <c r="BD74" i="47"/>
  <c r="BC74" i="47"/>
  <c r="BB74" i="47"/>
  <c r="BA74" i="47"/>
  <c r="AZ74" i="47"/>
  <c r="AY74" i="47"/>
  <c r="AX74" i="47"/>
  <c r="AW74" i="47"/>
  <c r="AV74" i="47"/>
  <c r="AU74" i="47"/>
  <c r="AT74" i="47"/>
  <c r="AS74" i="47"/>
  <c r="AR74" i="47"/>
  <c r="AQ74" i="47"/>
  <c r="AP74" i="47"/>
  <c r="AO74" i="47"/>
  <c r="AN74" i="47"/>
  <c r="AM74" i="47"/>
  <c r="AL74" i="47"/>
  <c r="AK74" i="47"/>
  <c r="AJ74" i="47"/>
  <c r="AI74" i="47"/>
  <c r="AH74" i="47"/>
  <c r="AG74" i="47"/>
  <c r="AF74" i="47"/>
  <c r="AE74" i="47"/>
  <c r="AD74" i="47"/>
  <c r="AC74" i="47"/>
  <c r="AB74" i="47"/>
  <c r="AA74" i="47"/>
  <c r="Z74" i="47"/>
  <c r="Y74" i="47"/>
  <c r="X74" i="47"/>
  <c r="W74" i="47"/>
  <c r="V74" i="47"/>
  <c r="U74" i="47"/>
  <c r="T74" i="47"/>
  <c r="S74" i="47"/>
  <c r="R74" i="47"/>
  <c r="Q74" i="47"/>
  <c r="P74" i="47"/>
  <c r="O74" i="47"/>
  <c r="N74" i="47"/>
  <c r="M74" i="47"/>
  <c r="L74" i="47"/>
  <c r="K74" i="47"/>
  <c r="J74" i="47"/>
  <c r="I74" i="47"/>
  <c r="H74" i="47"/>
  <c r="G74" i="47"/>
  <c r="F74" i="47"/>
  <c r="E74" i="47"/>
  <c r="DO65" i="47"/>
  <c r="DN65" i="47"/>
  <c r="DM65" i="47"/>
  <c r="DL65" i="47"/>
  <c r="DK65" i="47"/>
  <c r="DJ65" i="47"/>
  <c r="DI65" i="47"/>
  <c r="DH65" i="47"/>
  <c r="DG65" i="47"/>
  <c r="DF65" i="47"/>
  <c r="DE65" i="47"/>
  <c r="DD65" i="47"/>
  <c r="DC65" i="47"/>
  <c r="DB65" i="47"/>
  <c r="DA65" i="47"/>
  <c r="CZ65" i="47"/>
  <c r="CY65" i="47"/>
  <c r="CX65" i="47"/>
  <c r="CW65" i="47"/>
  <c r="CV65" i="47"/>
  <c r="CU65" i="47"/>
  <c r="CT65" i="47"/>
  <c r="CS65" i="47"/>
  <c r="CR65" i="47"/>
  <c r="CQ65" i="47"/>
  <c r="CP65" i="47"/>
  <c r="CO65" i="47"/>
  <c r="CN65" i="47"/>
  <c r="CM65" i="47"/>
  <c r="CL65" i="47"/>
  <c r="CK65" i="47"/>
  <c r="CJ65" i="47"/>
  <c r="CI65" i="47"/>
  <c r="CH65" i="47"/>
  <c r="CG65" i="47"/>
  <c r="CF65" i="47"/>
  <c r="CE65" i="47"/>
  <c r="CD65" i="47"/>
  <c r="CC65" i="47"/>
  <c r="CB65" i="47"/>
  <c r="CA65" i="47"/>
  <c r="BZ65" i="47"/>
  <c r="BY65" i="47"/>
  <c r="BX65" i="47"/>
  <c r="BW65" i="47"/>
  <c r="BV65" i="47"/>
  <c r="BU65" i="47"/>
  <c r="BT65" i="47"/>
  <c r="BS65" i="47"/>
  <c r="BR65" i="47"/>
  <c r="BQ65" i="47"/>
  <c r="BP65" i="47"/>
  <c r="BO65" i="47"/>
  <c r="BN65" i="47"/>
  <c r="BM65" i="47"/>
  <c r="BL65" i="47"/>
  <c r="BK65" i="47"/>
  <c r="BJ65" i="47"/>
  <c r="BI65" i="47"/>
  <c r="BH65" i="47"/>
  <c r="BG65" i="47"/>
  <c r="BF65" i="47"/>
  <c r="BE65" i="47"/>
  <c r="BD65" i="47"/>
  <c r="BC65" i="47"/>
  <c r="BB65" i="47"/>
  <c r="BA65" i="47"/>
  <c r="AZ65" i="47"/>
  <c r="AY65" i="47"/>
  <c r="AX65" i="47"/>
  <c r="AW65" i="47"/>
  <c r="AV65" i="47"/>
  <c r="AU65" i="47"/>
  <c r="AT65" i="47"/>
  <c r="AS65" i="47"/>
  <c r="AR65" i="47"/>
  <c r="AQ65" i="47"/>
  <c r="AP65" i="47"/>
  <c r="AO65" i="47"/>
  <c r="AN65" i="47"/>
  <c r="AM65" i="47"/>
  <c r="AL65" i="47"/>
  <c r="AK65" i="47"/>
  <c r="AJ65" i="47"/>
  <c r="AI65" i="47"/>
  <c r="AH65" i="47"/>
  <c r="AG65" i="47"/>
  <c r="AF65" i="47"/>
  <c r="AE65" i="47"/>
  <c r="AD65" i="47"/>
  <c r="AC65" i="47"/>
  <c r="AB65" i="47"/>
  <c r="AA65" i="47"/>
  <c r="Z65" i="47"/>
  <c r="Y65" i="47"/>
  <c r="X65" i="47"/>
  <c r="W65" i="47"/>
  <c r="V65" i="47"/>
  <c r="U65" i="47"/>
  <c r="T65" i="47"/>
  <c r="S65" i="47"/>
  <c r="R65" i="47"/>
  <c r="Q65" i="47"/>
  <c r="P65" i="47"/>
  <c r="O65" i="47"/>
  <c r="N65" i="47"/>
  <c r="M65" i="47"/>
  <c r="L65" i="47"/>
  <c r="K65" i="47"/>
  <c r="J65" i="47"/>
  <c r="I65" i="47"/>
  <c r="H65" i="47"/>
  <c r="G65" i="47"/>
  <c r="F65" i="47"/>
  <c r="E65" i="47"/>
  <c r="DO58" i="47"/>
  <c r="DN58" i="47"/>
  <c r="DM58" i="47"/>
  <c r="DL58" i="47"/>
  <c r="DK58" i="47"/>
  <c r="DJ58" i="47"/>
  <c r="DI58" i="47"/>
  <c r="DH58" i="47"/>
  <c r="DG58" i="47"/>
  <c r="DF58" i="47"/>
  <c r="DE58" i="47"/>
  <c r="DD58" i="47"/>
  <c r="DC58" i="47"/>
  <c r="DB58" i="47"/>
  <c r="DA58" i="47"/>
  <c r="CZ58" i="47"/>
  <c r="CY58" i="47"/>
  <c r="CX58" i="47"/>
  <c r="CW58" i="47"/>
  <c r="CV58" i="47"/>
  <c r="CU58" i="47"/>
  <c r="CT58" i="47"/>
  <c r="CS58" i="47"/>
  <c r="CR58" i="47"/>
  <c r="CQ58" i="47"/>
  <c r="CP58" i="47"/>
  <c r="CO58" i="47"/>
  <c r="CN58" i="47"/>
  <c r="CM58" i="47"/>
  <c r="CL58" i="47"/>
  <c r="CK58" i="47"/>
  <c r="CJ58" i="47"/>
  <c r="CI58" i="47"/>
  <c r="CH58" i="47"/>
  <c r="CG58" i="47"/>
  <c r="CF58" i="47"/>
  <c r="CE58" i="47"/>
  <c r="CD58" i="47"/>
  <c r="CC58" i="47"/>
  <c r="CB58" i="47"/>
  <c r="CA58" i="47"/>
  <c r="BZ58" i="47"/>
  <c r="BY58" i="47"/>
  <c r="BX58" i="47"/>
  <c r="BW58" i="47"/>
  <c r="BV58" i="47"/>
  <c r="BU58" i="47"/>
  <c r="BT58" i="47"/>
  <c r="BS58" i="47"/>
  <c r="BR58" i="47"/>
  <c r="BQ58" i="47"/>
  <c r="BP58" i="47"/>
  <c r="BO58" i="47"/>
  <c r="BN58" i="47"/>
  <c r="BM58" i="47"/>
  <c r="BL58" i="47"/>
  <c r="BK58" i="47"/>
  <c r="BJ58" i="47"/>
  <c r="BI58" i="47"/>
  <c r="BH58" i="47"/>
  <c r="BG58" i="47"/>
  <c r="BF58" i="47"/>
  <c r="BE58" i="47"/>
  <c r="BD58" i="47"/>
  <c r="BC58" i="47"/>
  <c r="BB58" i="47"/>
  <c r="BA58" i="47"/>
  <c r="AZ58" i="47"/>
  <c r="AY58" i="47"/>
  <c r="AX58" i="47"/>
  <c r="AW58" i="47"/>
  <c r="AV58" i="47"/>
  <c r="AU58" i="47"/>
  <c r="AT58" i="47"/>
  <c r="AS58" i="47"/>
  <c r="AR58" i="47"/>
  <c r="AQ58" i="47"/>
  <c r="AP58" i="47"/>
  <c r="AO58" i="47"/>
  <c r="AN58" i="47"/>
  <c r="AM58" i="47"/>
  <c r="AL58" i="47"/>
  <c r="AK58" i="47"/>
  <c r="AJ58" i="47"/>
  <c r="AI58" i="47"/>
  <c r="AH58" i="47"/>
  <c r="AG58" i="47"/>
  <c r="AF58" i="47"/>
  <c r="AE58" i="47"/>
  <c r="AD58" i="47"/>
  <c r="AC58" i="47"/>
  <c r="AB58" i="47"/>
  <c r="AA58" i="47"/>
  <c r="Z58" i="47"/>
  <c r="Y58" i="47"/>
  <c r="X58" i="47"/>
  <c r="W58" i="47"/>
  <c r="V58" i="47"/>
  <c r="U58" i="47"/>
  <c r="T58" i="47"/>
  <c r="S58" i="47"/>
  <c r="R58" i="47"/>
  <c r="Q58" i="47"/>
  <c r="P58" i="47"/>
  <c r="O58" i="47"/>
  <c r="N58" i="47"/>
  <c r="M58" i="47"/>
  <c r="L58" i="47"/>
  <c r="K58" i="47"/>
  <c r="J58" i="47"/>
  <c r="I58" i="47"/>
  <c r="H58" i="47"/>
  <c r="G58" i="47"/>
  <c r="F58" i="47"/>
  <c r="E58" i="47"/>
  <c r="DO57" i="47"/>
  <c r="DN57" i="47"/>
  <c r="DM57" i="47"/>
  <c r="DL57" i="47"/>
  <c r="DK57" i="47"/>
  <c r="DJ57" i="47"/>
  <c r="DI57" i="47"/>
  <c r="DH57" i="47"/>
  <c r="DG57" i="47"/>
  <c r="DF57" i="47"/>
  <c r="DE57" i="47"/>
  <c r="DD57" i="47"/>
  <c r="DC57" i="47"/>
  <c r="DB57" i="47"/>
  <c r="DA57" i="47"/>
  <c r="CZ57" i="47"/>
  <c r="CY57" i="47"/>
  <c r="CX57" i="47"/>
  <c r="CW57" i="47"/>
  <c r="CV57" i="47"/>
  <c r="CU57" i="47"/>
  <c r="CT57" i="47"/>
  <c r="CS57" i="47"/>
  <c r="CR57" i="47"/>
  <c r="CQ57" i="47"/>
  <c r="CP57" i="47"/>
  <c r="CO57" i="47"/>
  <c r="CN57" i="47"/>
  <c r="CM57" i="47"/>
  <c r="CL57" i="47"/>
  <c r="CK57" i="47"/>
  <c r="CJ57" i="47"/>
  <c r="CI57" i="47"/>
  <c r="CH57" i="47"/>
  <c r="CG57" i="47"/>
  <c r="CF57" i="47"/>
  <c r="CE57" i="47"/>
  <c r="CD57" i="47"/>
  <c r="CC57" i="47"/>
  <c r="CB57" i="47"/>
  <c r="CA57" i="47"/>
  <c r="BZ57" i="47"/>
  <c r="BY57" i="47"/>
  <c r="BX57" i="47"/>
  <c r="BW57" i="47"/>
  <c r="BV57" i="47"/>
  <c r="BU57" i="47"/>
  <c r="BT57" i="47"/>
  <c r="BS57" i="47"/>
  <c r="BR57" i="47"/>
  <c r="BQ57" i="47"/>
  <c r="BP57" i="47"/>
  <c r="BO57" i="47"/>
  <c r="BN57" i="47"/>
  <c r="BM57" i="47"/>
  <c r="BL57" i="47"/>
  <c r="BK57" i="47"/>
  <c r="BJ57" i="47"/>
  <c r="BI57" i="47"/>
  <c r="BH57" i="47"/>
  <c r="BG57" i="47"/>
  <c r="BF57" i="47"/>
  <c r="BE57" i="47"/>
  <c r="BD57" i="47"/>
  <c r="BC57" i="47"/>
  <c r="BB57" i="47"/>
  <c r="BA57" i="47"/>
  <c r="AZ57" i="47"/>
  <c r="AY57" i="47"/>
  <c r="AX57" i="47"/>
  <c r="AW57" i="47"/>
  <c r="AV57" i="47"/>
  <c r="AU57" i="47"/>
  <c r="AT57" i="47"/>
  <c r="AS57" i="47"/>
  <c r="AR57" i="47"/>
  <c r="AQ57" i="47"/>
  <c r="AP57" i="47"/>
  <c r="AO57" i="47"/>
  <c r="AN57" i="47"/>
  <c r="AM57" i="47"/>
  <c r="AL57" i="47"/>
  <c r="AK57" i="47"/>
  <c r="AJ57" i="47"/>
  <c r="AI57" i="47"/>
  <c r="AH57" i="47"/>
  <c r="AG57" i="47"/>
  <c r="AF57" i="47"/>
  <c r="AE57" i="47"/>
  <c r="AD57" i="47"/>
  <c r="AC57" i="47"/>
  <c r="AB57" i="47"/>
  <c r="AA57" i="47"/>
  <c r="Z57" i="47"/>
  <c r="Y57" i="47"/>
  <c r="X57" i="47"/>
  <c r="W57" i="47"/>
  <c r="V57" i="47"/>
  <c r="U57" i="47"/>
  <c r="T57" i="47"/>
  <c r="S57" i="47"/>
  <c r="R57" i="47"/>
  <c r="Q57" i="47"/>
  <c r="P57" i="47"/>
  <c r="O57" i="47"/>
  <c r="N57" i="47"/>
  <c r="M57" i="47"/>
  <c r="L57" i="47"/>
  <c r="K57" i="47"/>
  <c r="J57" i="47"/>
  <c r="I57" i="47"/>
  <c r="H57" i="47"/>
  <c r="G57" i="47"/>
  <c r="F57" i="47"/>
  <c r="E57" i="47"/>
  <c r="DO47" i="47"/>
  <c r="DN47" i="47"/>
  <c r="DM47" i="47"/>
  <c r="DL47" i="47"/>
  <c r="DK47" i="47"/>
  <c r="DJ47" i="47"/>
  <c r="DI47" i="47"/>
  <c r="DH47" i="47"/>
  <c r="DG47" i="47"/>
  <c r="DF47" i="47"/>
  <c r="DE47" i="47"/>
  <c r="DD47" i="47"/>
  <c r="DC47" i="47"/>
  <c r="DB47" i="47"/>
  <c r="DA47" i="47"/>
  <c r="CZ47" i="47"/>
  <c r="CY47" i="47"/>
  <c r="CX47" i="47"/>
  <c r="CW47" i="47"/>
  <c r="CV47" i="47"/>
  <c r="CU47" i="47"/>
  <c r="CT47" i="47"/>
  <c r="CS47" i="47"/>
  <c r="CR47" i="47"/>
  <c r="CQ47" i="47"/>
  <c r="CP47" i="47"/>
  <c r="CO47" i="47"/>
  <c r="CN47" i="47"/>
  <c r="CM47" i="47"/>
  <c r="CL47" i="47"/>
  <c r="CK47" i="47"/>
  <c r="CJ47" i="47"/>
  <c r="CI47" i="47"/>
  <c r="CH47" i="47"/>
  <c r="CG47" i="47"/>
  <c r="CF47" i="47"/>
  <c r="CE47" i="47"/>
  <c r="CD47" i="47"/>
  <c r="CC47" i="47"/>
  <c r="CB47" i="47"/>
  <c r="CA47" i="47"/>
  <c r="BZ47" i="47"/>
  <c r="BY47" i="47"/>
  <c r="BX47" i="47"/>
  <c r="BW47" i="47"/>
  <c r="BV47" i="47"/>
  <c r="BU47" i="47"/>
  <c r="BT47" i="47"/>
  <c r="BS47" i="47"/>
  <c r="BR47" i="47"/>
  <c r="BQ47" i="47"/>
  <c r="BP47" i="47"/>
  <c r="BO47" i="47"/>
  <c r="BN47" i="47"/>
  <c r="BM47" i="47"/>
  <c r="BL47" i="47"/>
  <c r="BK47" i="47"/>
  <c r="BJ47" i="47"/>
  <c r="BI47" i="47"/>
  <c r="BH47" i="47"/>
  <c r="BG47" i="47"/>
  <c r="BF47" i="47"/>
  <c r="BE47" i="47"/>
  <c r="BD47" i="47"/>
  <c r="BC47" i="47"/>
  <c r="BB47" i="47"/>
  <c r="BA47" i="47"/>
  <c r="AZ47" i="47"/>
  <c r="AY47" i="47"/>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Q47" i="47"/>
  <c r="P47" i="47"/>
  <c r="O47" i="47"/>
  <c r="N47" i="47"/>
  <c r="M47" i="47"/>
  <c r="L47" i="47"/>
  <c r="K47" i="47"/>
  <c r="J47" i="47"/>
  <c r="I47" i="47"/>
  <c r="H47" i="47"/>
  <c r="G47" i="47"/>
  <c r="F47" i="47"/>
  <c r="E47" i="47"/>
  <c r="DO41" i="47"/>
  <c r="DN41" i="47"/>
  <c r="DM41" i="47"/>
  <c r="DL41" i="47"/>
  <c r="DK41" i="47"/>
  <c r="DJ41" i="47"/>
  <c r="DI41" i="47"/>
  <c r="DH41" i="47"/>
  <c r="DG41" i="47"/>
  <c r="DF41" i="47"/>
  <c r="DE41" i="47"/>
  <c r="DD41" i="47"/>
  <c r="DC41" i="47"/>
  <c r="DB41" i="47"/>
  <c r="DA41" i="47"/>
  <c r="CZ41" i="47"/>
  <c r="CY41" i="47"/>
  <c r="CX41" i="47"/>
  <c r="CW41" i="47"/>
  <c r="CV41" i="47"/>
  <c r="CU41" i="47"/>
  <c r="CT41" i="47"/>
  <c r="CS41" i="47"/>
  <c r="CR41" i="47"/>
  <c r="CQ41" i="47"/>
  <c r="CP41" i="47"/>
  <c r="CO41" i="47"/>
  <c r="CN41" i="47"/>
  <c r="CM41" i="47"/>
  <c r="CL41" i="47"/>
  <c r="CK41" i="47"/>
  <c r="CJ41" i="47"/>
  <c r="CI41" i="47"/>
  <c r="CH41" i="47"/>
  <c r="CG41" i="47"/>
  <c r="CF41" i="47"/>
  <c r="CE41" i="47"/>
  <c r="CD41" i="47"/>
  <c r="CC41" i="47"/>
  <c r="CB41" i="47"/>
  <c r="CA41" i="47"/>
  <c r="BZ41" i="47"/>
  <c r="BY41" i="47"/>
  <c r="BX41" i="47"/>
  <c r="BW41" i="47"/>
  <c r="BV41" i="47"/>
  <c r="BU41" i="47"/>
  <c r="BT41" i="47"/>
  <c r="BS41" i="47"/>
  <c r="BR41" i="47"/>
  <c r="BQ41" i="47"/>
  <c r="BP41" i="47"/>
  <c r="BO41" i="47"/>
  <c r="BN41" i="47"/>
  <c r="BM41" i="47"/>
  <c r="BL41" i="47"/>
  <c r="BK41" i="47"/>
  <c r="BJ41" i="47"/>
  <c r="BI41" i="47"/>
  <c r="BH41" i="47"/>
  <c r="BG41" i="47"/>
  <c r="BF41" i="47"/>
  <c r="BE41" i="47"/>
  <c r="BD41" i="47"/>
  <c r="BC41" i="47"/>
  <c r="BB41" i="47"/>
  <c r="BA41" i="47"/>
  <c r="AZ41" i="47"/>
  <c r="AY41" i="47"/>
  <c r="AX41" i="47"/>
  <c r="AW41" i="47"/>
  <c r="AV41" i="47"/>
  <c r="AU41" i="47"/>
  <c r="AT41" i="47"/>
  <c r="AS41" i="47"/>
  <c r="AR41" i="47"/>
  <c r="AQ41" i="47"/>
  <c r="AP41" i="47"/>
  <c r="AO41" i="47"/>
  <c r="AN41" i="47"/>
  <c r="AM41" i="47"/>
  <c r="AL41" i="47"/>
  <c r="AK41"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E41" i="47"/>
  <c r="DO33" i="47"/>
  <c r="DN33" i="47"/>
  <c r="DM33" i="47"/>
  <c r="DL33" i="47"/>
  <c r="DK33" i="47"/>
  <c r="DJ33" i="47"/>
  <c r="DI33" i="47"/>
  <c r="DH33" i="47"/>
  <c r="DG33" i="47"/>
  <c r="DF33" i="47"/>
  <c r="DE33" i="47"/>
  <c r="DD33" i="47"/>
  <c r="DC33" i="47"/>
  <c r="DB33" i="47"/>
  <c r="DA33" i="47"/>
  <c r="CZ33" i="47"/>
  <c r="CY33" i="47"/>
  <c r="CX33" i="47"/>
  <c r="CW33" i="47"/>
  <c r="CV33" i="47"/>
  <c r="CU33" i="47"/>
  <c r="CT33" i="47"/>
  <c r="CS33" i="47"/>
  <c r="CR33" i="47"/>
  <c r="CQ33" i="47"/>
  <c r="CP33" i="47"/>
  <c r="CO33" i="47"/>
  <c r="CN33" i="47"/>
  <c r="CM33" i="47"/>
  <c r="CL33" i="47"/>
  <c r="CK33" i="47"/>
  <c r="CJ33" i="47"/>
  <c r="CI33" i="47"/>
  <c r="CH33" i="47"/>
  <c r="CG33" i="47"/>
  <c r="CF33" i="47"/>
  <c r="CE33" i="47"/>
  <c r="CD33" i="47"/>
  <c r="CC33" i="47"/>
  <c r="CB33" i="47"/>
  <c r="CA33" i="47"/>
  <c r="BZ33" i="47"/>
  <c r="BY33" i="47"/>
  <c r="BX33" i="47"/>
  <c r="BW33" i="47"/>
  <c r="BV33" i="47"/>
  <c r="BU33" i="47"/>
  <c r="BT33" i="47"/>
  <c r="BS33" i="47"/>
  <c r="BR33" i="47"/>
  <c r="BQ33" i="47"/>
  <c r="BP33" i="47"/>
  <c r="BO33" i="47"/>
  <c r="BN33" i="47"/>
  <c r="BM33" i="47"/>
  <c r="BL33" i="47"/>
  <c r="BK33" i="47"/>
  <c r="BJ33" i="47"/>
  <c r="BI33" i="47"/>
  <c r="BH33" i="47"/>
  <c r="BG33" i="47"/>
  <c r="BF33" i="47"/>
  <c r="BE33" i="47"/>
  <c r="BD33" i="47"/>
  <c r="BC33" i="47"/>
  <c r="BB33" i="47"/>
  <c r="BA33" i="47"/>
  <c r="AZ33" i="47"/>
  <c r="AY33" i="47"/>
  <c r="AX33" i="47"/>
  <c r="AW33" i="47"/>
  <c r="AV33" i="47"/>
  <c r="AU33" i="47"/>
  <c r="AT33" i="47"/>
  <c r="AS33" i="47"/>
  <c r="AR33" i="47"/>
  <c r="AQ33" i="47"/>
  <c r="AP33" i="47"/>
  <c r="AO33" i="47"/>
  <c r="AN33" i="47"/>
  <c r="AM33" i="47"/>
  <c r="AL33" i="47"/>
  <c r="AK33" i="47"/>
  <c r="AJ33" i="47"/>
  <c r="AI33" i="47"/>
  <c r="AH33" i="47"/>
  <c r="AG33" i="47"/>
  <c r="AF33" i="47"/>
  <c r="AE33" i="47"/>
  <c r="AD33" i="47"/>
  <c r="AC33" i="47"/>
  <c r="AB33" i="47"/>
  <c r="AA33" i="47"/>
  <c r="Z33" i="47"/>
  <c r="Y33" i="47"/>
  <c r="X33" i="47"/>
  <c r="W33" i="47"/>
  <c r="V33" i="47"/>
  <c r="U33" i="47"/>
  <c r="T33" i="47"/>
  <c r="S33" i="47"/>
  <c r="R33" i="47"/>
  <c r="Q33" i="47"/>
  <c r="P33" i="47"/>
  <c r="O33" i="47"/>
  <c r="N33" i="47"/>
  <c r="M33" i="47"/>
  <c r="L33" i="47"/>
  <c r="K33" i="47"/>
  <c r="J33" i="47"/>
  <c r="I33" i="47"/>
  <c r="H33" i="47"/>
  <c r="G33" i="47"/>
  <c r="F33" i="47"/>
  <c r="E33" i="47"/>
  <c r="DO32" i="47"/>
  <c r="DN32" i="47"/>
  <c r="DM32" i="47"/>
  <c r="DL32" i="47"/>
  <c r="DK32" i="47"/>
  <c r="DJ32" i="47"/>
  <c r="DI32" i="47"/>
  <c r="DH32" i="47"/>
  <c r="DG32" i="47"/>
  <c r="DF32" i="47"/>
  <c r="DE32" i="47"/>
  <c r="DD32" i="47"/>
  <c r="DC32" i="47"/>
  <c r="DB32" i="47"/>
  <c r="DA32" i="47"/>
  <c r="CZ32" i="47"/>
  <c r="CY32" i="47"/>
  <c r="CX32" i="47"/>
  <c r="CW32" i="47"/>
  <c r="CV32" i="47"/>
  <c r="CU32" i="47"/>
  <c r="CT32" i="47"/>
  <c r="CS32" i="47"/>
  <c r="CR32" i="47"/>
  <c r="CQ32" i="47"/>
  <c r="CP32" i="47"/>
  <c r="CO32" i="47"/>
  <c r="CN32" i="47"/>
  <c r="CM32" i="47"/>
  <c r="CL32" i="47"/>
  <c r="CK32" i="47"/>
  <c r="CJ32" i="47"/>
  <c r="CI32" i="47"/>
  <c r="CH32" i="47"/>
  <c r="CG32" i="47"/>
  <c r="CF32" i="47"/>
  <c r="CE32" i="47"/>
  <c r="CD32" i="47"/>
  <c r="CC32" i="47"/>
  <c r="CB32" i="47"/>
  <c r="CA32" i="47"/>
  <c r="BZ32" i="47"/>
  <c r="BY32" i="47"/>
  <c r="BX32" i="47"/>
  <c r="BW32" i="47"/>
  <c r="BV32" i="47"/>
  <c r="BU32" i="47"/>
  <c r="BT32" i="47"/>
  <c r="BS32" i="47"/>
  <c r="BR32" i="47"/>
  <c r="BQ32" i="47"/>
  <c r="BP32" i="47"/>
  <c r="BO32" i="47"/>
  <c r="BN32" i="47"/>
  <c r="BM32" i="47"/>
  <c r="BL32" i="47"/>
  <c r="BK32" i="47"/>
  <c r="BJ32" i="47"/>
  <c r="BI32" i="47"/>
  <c r="BH32" i="47"/>
  <c r="BG32" i="47"/>
  <c r="BF32" i="47"/>
  <c r="BE32" i="47"/>
  <c r="BD32" i="47"/>
  <c r="BC32" i="47"/>
  <c r="BB32" i="47"/>
  <c r="BA32" i="47"/>
  <c r="AZ32" i="47"/>
  <c r="AY32" i="47"/>
  <c r="AX32" i="47"/>
  <c r="AW32" i="47"/>
  <c r="AV32" i="47"/>
  <c r="AU32" i="47"/>
  <c r="AT32" i="47"/>
  <c r="AS32" i="47"/>
  <c r="AR32" i="47"/>
  <c r="AQ32" i="47"/>
  <c r="AP32" i="47"/>
  <c r="AO32" i="47"/>
  <c r="AN32" i="47"/>
  <c r="AM32" i="47"/>
  <c r="AL32" i="47"/>
  <c r="AK32" i="47"/>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E32" i="47"/>
  <c r="DO26" i="47"/>
  <c r="DN26" i="47"/>
  <c r="DM26" i="47"/>
  <c r="DL26" i="47"/>
  <c r="DK26" i="47"/>
  <c r="DJ26" i="47"/>
  <c r="DI26" i="47"/>
  <c r="DH26" i="47"/>
  <c r="DG26" i="47"/>
  <c r="DF26" i="47"/>
  <c r="DE26" i="47"/>
  <c r="DD26" i="47"/>
  <c r="DC26" i="47"/>
  <c r="DB26" i="47"/>
  <c r="DA26" i="47"/>
  <c r="CZ26" i="47"/>
  <c r="CY26" i="47"/>
  <c r="CX26" i="47"/>
  <c r="CW26" i="47"/>
  <c r="CV26" i="47"/>
  <c r="CU26" i="47"/>
  <c r="CT26" i="47"/>
  <c r="CS26" i="47"/>
  <c r="CR26" i="47"/>
  <c r="CQ26" i="47"/>
  <c r="CP26" i="47"/>
  <c r="CO26" i="47"/>
  <c r="CN26" i="47"/>
  <c r="CM26" i="47"/>
  <c r="CL26" i="47"/>
  <c r="CK26" i="47"/>
  <c r="CJ26" i="47"/>
  <c r="CI26" i="47"/>
  <c r="CH26" i="47"/>
  <c r="CG26" i="47"/>
  <c r="CF26" i="47"/>
  <c r="CE26" i="47"/>
  <c r="CD26" i="47"/>
  <c r="CC26" i="47"/>
  <c r="CB26" i="47"/>
  <c r="CA26" i="47"/>
  <c r="BZ26" i="47"/>
  <c r="BY26" i="47"/>
  <c r="BX26" i="47"/>
  <c r="BW26" i="47"/>
  <c r="BV26" i="47"/>
  <c r="BU26" i="47"/>
  <c r="BT26" i="47"/>
  <c r="BS26" i="47"/>
  <c r="BR26" i="47"/>
  <c r="BQ26" i="47"/>
  <c r="BP26" i="47"/>
  <c r="BO26" i="47"/>
  <c r="BN26" i="47"/>
  <c r="BM26" i="47"/>
  <c r="BL26" i="47"/>
  <c r="BK26" i="47"/>
  <c r="BJ26" i="47"/>
  <c r="BI26" i="47"/>
  <c r="BH26" i="47"/>
  <c r="BG26" i="47"/>
  <c r="BF26" i="47"/>
  <c r="BE26" i="47"/>
  <c r="BD26" i="47"/>
  <c r="BC26" i="47"/>
  <c r="BB26" i="47"/>
  <c r="BA26" i="47"/>
  <c r="AZ26" i="47"/>
  <c r="AY26" i="47"/>
  <c r="AX26" i="47"/>
  <c r="AW26" i="47"/>
  <c r="AV26" i="47"/>
  <c r="AU26" i="47"/>
  <c r="AT26" i="47"/>
  <c r="AS26" i="47"/>
  <c r="AR26" i="47"/>
  <c r="AQ26" i="47"/>
  <c r="AP26" i="47"/>
  <c r="AO26" i="47"/>
  <c r="AN26" i="47"/>
  <c r="AM26" i="47"/>
  <c r="AL26" i="47"/>
  <c r="AK26" i="47"/>
  <c r="AJ26" i="47"/>
  <c r="AI26" i="47"/>
  <c r="AH26" i="47"/>
  <c r="AG26" i="47"/>
  <c r="AF26" i="47"/>
  <c r="AE26" i="47"/>
  <c r="AD26" i="47"/>
  <c r="AC26" i="47"/>
  <c r="AB26" i="47"/>
  <c r="AA26" i="47"/>
  <c r="Z26" i="47"/>
  <c r="Y26" i="47"/>
  <c r="X26" i="47"/>
  <c r="W26" i="47"/>
  <c r="V26" i="47"/>
  <c r="U26" i="47"/>
  <c r="T26" i="47"/>
  <c r="S26" i="47"/>
  <c r="R26" i="47"/>
  <c r="Q26" i="47"/>
  <c r="P26" i="47"/>
  <c r="O26" i="47"/>
  <c r="N26" i="47"/>
  <c r="M26" i="47"/>
  <c r="L26" i="47"/>
  <c r="K26" i="47"/>
  <c r="J26" i="47"/>
  <c r="I26" i="47"/>
  <c r="H26" i="47"/>
  <c r="G26" i="47"/>
  <c r="F26" i="47"/>
  <c r="E26" i="47"/>
  <c r="DO18" i="47"/>
  <c r="DN18" i="47"/>
  <c r="DM18" i="47"/>
  <c r="DL18" i="47"/>
  <c r="DK18" i="47"/>
  <c r="DJ18" i="47"/>
  <c r="DI18" i="47"/>
  <c r="DH18" i="47"/>
  <c r="DG18" i="47"/>
  <c r="DF18" i="47"/>
  <c r="DE18" i="47"/>
  <c r="DD18" i="47"/>
  <c r="DC18" i="47"/>
  <c r="DB18" i="47"/>
  <c r="DA18" i="47"/>
  <c r="CZ18" i="47"/>
  <c r="CY18" i="47"/>
  <c r="CX18" i="47"/>
  <c r="CW18" i="47"/>
  <c r="CV18" i="47"/>
  <c r="CU18" i="47"/>
  <c r="CT18" i="47"/>
  <c r="CS18" i="47"/>
  <c r="CR18" i="47"/>
  <c r="CQ18" i="47"/>
  <c r="CP18" i="47"/>
  <c r="CO18" i="47"/>
  <c r="CN18" i="47"/>
  <c r="CM18" i="47"/>
  <c r="CL18" i="47"/>
  <c r="CK18" i="47"/>
  <c r="CJ18" i="47"/>
  <c r="CI18" i="47"/>
  <c r="CH18" i="47"/>
  <c r="CG18" i="47"/>
  <c r="CF18" i="47"/>
  <c r="CE18" i="47"/>
  <c r="CD18" i="47"/>
  <c r="CC18" i="47"/>
  <c r="CB18" i="47"/>
  <c r="CA18" i="47"/>
  <c r="BZ18" i="47"/>
  <c r="BY18" i="47"/>
  <c r="BX18" i="47"/>
  <c r="BW18" i="47"/>
  <c r="BV18" i="47"/>
  <c r="BU18" i="47"/>
  <c r="BT18" i="47"/>
  <c r="BS18" i="47"/>
  <c r="BR18" i="47"/>
  <c r="BQ18" i="47"/>
  <c r="BP18" i="47"/>
  <c r="BO18" i="47"/>
  <c r="BN18" i="47"/>
  <c r="BM18" i="47"/>
  <c r="BL18" i="47"/>
  <c r="BK18" i="47"/>
  <c r="BJ18" i="47"/>
  <c r="BI18" i="47"/>
  <c r="BH18" i="47"/>
  <c r="BG18" i="47"/>
  <c r="BF18" i="47"/>
  <c r="BE18" i="47"/>
  <c r="BD18" i="47"/>
  <c r="BC18" i="47"/>
  <c r="BB18" i="47"/>
  <c r="BA18" i="47"/>
  <c r="AZ18" i="47"/>
  <c r="AY18" i="47"/>
  <c r="AX18" i="47"/>
  <c r="AW18" i="47"/>
  <c r="AV18" i="47"/>
  <c r="AU18" i="47"/>
  <c r="AT18" i="47"/>
  <c r="AS18" i="47"/>
  <c r="AR18" i="47"/>
  <c r="AQ18" i="47"/>
  <c r="AP18" i="47"/>
  <c r="AO18" i="47"/>
  <c r="AN18" i="47"/>
  <c r="AM18" i="47"/>
  <c r="AL18" i="47"/>
  <c r="AK18" i="47"/>
  <c r="AJ18" i="47"/>
  <c r="AI18" i="47"/>
  <c r="AH18" i="47"/>
  <c r="AG18" i="47"/>
  <c r="AF18" i="47"/>
  <c r="AE18" i="47"/>
  <c r="AD18" i="47"/>
  <c r="AC18" i="47"/>
  <c r="AB18" i="47"/>
  <c r="AA18" i="47"/>
  <c r="Z18" i="47"/>
  <c r="Y18" i="47"/>
  <c r="X18" i="47"/>
  <c r="W18" i="47"/>
  <c r="V18" i="47"/>
  <c r="U18" i="47"/>
  <c r="T18" i="47"/>
  <c r="S18" i="47"/>
  <c r="R18" i="47"/>
  <c r="Q18" i="47"/>
  <c r="P18" i="47"/>
  <c r="O18" i="47"/>
  <c r="N18" i="47"/>
  <c r="M18" i="47"/>
  <c r="L18" i="47"/>
  <c r="K18" i="47"/>
  <c r="J18" i="47"/>
  <c r="I18" i="47"/>
  <c r="H18" i="47"/>
  <c r="G18" i="47"/>
  <c r="F18" i="47"/>
  <c r="E18" i="47"/>
  <c r="DO9" i="47"/>
  <c r="DN9" i="47"/>
  <c r="DM9" i="47"/>
  <c r="DL9" i="47"/>
  <c r="DK9" i="47"/>
  <c r="DJ9" i="47"/>
  <c r="DI9" i="47"/>
  <c r="DH9" i="47"/>
  <c r="DG9" i="47"/>
  <c r="DF9" i="47"/>
  <c r="DE9" i="47"/>
  <c r="DD9" i="47"/>
  <c r="DC9" i="47"/>
  <c r="DB9" i="47"/>
  <c r="DA9" i="47"/>
  <c r="CZ9" i="47"/>
  <c r="CY9" i="47"/>
  <c r="CX9" i="47"/>
  <c r="CW9" i="47"/>
  <c r="CV9" i="47"/>
  <c r="CU9" i="47"/>
  <c r="CT9" i="47"/>
  <c r="CS9" i="47"/>
  <c r="CR9" i="47"/>
  <c r="CQ9" i="47"/>
  <c r="CP9" i="47"/>
  <c r="CO9" i="47"/>
  <c r="CN9" i="47"/>
  <c r="CM9" i="47"/>
  <c r="CL9" i="47"/>
  <c r="CK9" i="47"/>
  <c r="CJ9" i="47"/>
  <c r="CI9" i="47"/>
  <c r="CH9" i="47"/>
  <c r="CG9" i="47"/>
  <c r="CF9" i="47"/>
  <c r="CE9" i="47"/>
  <c r="CD9" i="47"/>
  <c r="CC9" i="47"/>
  <c r="CB9" i="47"/>
  <c r="CA9" i="47"/>
  <c r="BZ9" i="47"/>
  <c r="BY9" i="47"/>
  <c r="BX9" i="47"/>
  <c r="BW9" i="47"/>
  <c r="BV9" i="47"/>
  <c r="BU9" i="47"/>
  <c r="BT9" i="47"/>
  <c r="BS9" i="47"/>
  <c r="BR9" i="47"/>
  <c r="BQ9" i="47"/>
  <c r="BP9" i="47"/>
  <c r="BO9" i="47"/>
  <c r="BN9" i="47"/>
  <c r="BM9" i="47"/>
  <c r="BL9" i="47"/>
  <c r="BK9" i="47"/>
  <c r="BJ9" i="47"/>
  <c r="BI9" i="47"/>
  <c r="BH9" i="47"/>
  <c r="BG9" i="47"/>
  <c r="BF9" i="47"/>
  <c r="BE9" i="47"/>
  <c r="BD9" i="47"/>
  <c r="BC9" i="47"/>
  <c r="BB9" i="47"/>
  <c r="BA9" i="47"/>
  <c r="AZ9" i="47"/>
  <c r="AY9" i="47"/>
  <c r="AX9" i="47"/>
  <c r="AW9" i="47"/>
  <c r="AV9" i="47"/>
  <c r="AU9" i="47"/>
  <c r="AT9" i="47"/>
  <c r="AS9" i="47"/>
  <c r="AR9" i="47"/>
  <c r="AQ9" i="47"/>
  <c r="AP9" i="47"/>
  <c r="AO9" i="47"/>
  <c r="AN9" i="47"/>
  <c r="AM9" i="47"/>
  <c r="AL9" i="47"/>
  <c r="AK9" i="47"/>
  <c r="AJ9" i="47"/>
  <c r="AI9" i="47"/>
  <c r="AH9" i="47"/>
  <c r="AG9" i="47"/>
  <c r="AF9" i="47"/>
  <c r="AE9" i="47"/>
  <c r="AD9" i="47"/>
  <c r="AC9" i="47"/>
  <c r="AB9" i="47"/>
  <c r="AA9" i="47"/>
  <c r="Z9" i="47"/>
  <c r="Y9" i="47"/>
  <c r="X9" i="47"/>
  <c r="W9" i="47"/>
  <c r="V9" i="47"/>
  <c r="U9" i="47"/>
  <c r="T9" i="47"/>
  <c r="S9" i="47"/>
  <c r="R9" i="47"/>
  <c r="Q9" i="47"/>
  <c r="P9" i="47"/>
  <c r="O9" i="47"/>
  <c r="N9" i="47"/>
  <c r="M9" i="47"/>
  <c r="L9" i="47"/>
  <c r="K9" i="47"/>
  <c r="J9" i="47"/>
  <c r="I9" i="47"/>
  <c r="H9" i="47"/>
  <c r="G9" i="47"/>
  <c r="F9" i="47"/>
  <c r="E9" i="47"/>
  <c r="DO8" i="47"/>
  <c r="DN8" i="47"/>
  <c r="DM8" i="47"/>
  <c r="DL8" i="47"/>
  <c r="DK8" i="47"/>
  <c r="DJ8" i="47"/>
  <c r="DI8" i="47"/>
  <c r="DH8" i="47"/>
  <c r="DG8" i="47"/>
  <c r="DF8" i="47"/>
  <c r="DE8" i="47"/>
  <c r="DD8" i="47"/>
  <c r="DC8" i="47"/>
  <c r="DB8" i="47"/>
  <c r="DA8" i="47"/>
  <c r="CZ8" i="47"/>
  <c r="CY8" i="47"/>
  <c r="CX8" i="47"/>
  <c r="CW8" i="47"/>
  <c r="CV8" i="47"/>
  <c r="CU8" i="47"/>
  <c r="CT8" i="47"/>
  <c r="CS8" i="47"/>
  <c r="CR8" i="47"/>
  <c r="CQ8" i="47"/>
  <c r="CP8" i="47"/>
  <c r="CO8" i="47"/>
  <c r="CN8" i="47"/>
  <c r="CM8" i="47"/>
  <c r="CL8" i="47"/>
  <c r="CK8" i="47"/>
  <c r="CJ8" i="47"/>
  <c r="CI8" i="47"/>
  <c r="CH8" i="47"/>
  <c r="CG8" i="47"/>
  <c r="CF8" i="47"/>
  <c r="CE8" i="47"/>
  <c r="CD8" i="47"/>
  <c r="CC8" i="47"/>
  <c r="CB8" i="47"/>
  <c r="CA8" i="47"/>
  <c r="BZ8" i="47"/>
  <c r="BY8" i="47"/>
  <c r="BX8" i="47"/>
  <c r="BW8" i="47"/>
  <c r="BV8" i="47"/>
  <c r="BU8" i="47"/>
  <c r="BT8" i="47"/>
  <c r="BS8" i="47"/>
  <c r="BR8" i="47"/>
  <c r="BQ8" i="47"/>
  <c r="BP8" i="47"/>
  <c r="BO8" i="47"/>
  <c r="BN8" i="47"/>
  <c r="BM8" i="47"/>
  <c r="BL8" i="47"/>
  <c r="BK8" i="47"/>
  <c r="BJ8" i="47"/>
  <c r="BI8" i="47"/>
  <c r="BH8" i="47"/>
  <c r="BG8" i="47"/>
  <c r="BF8" i="47"/>
  <c r="BE8" i="47"/>
  <c r="BD8" i="47"/>
  <c r="BC8" i="47"/>
  <c r="BB8" i="47"/>
  <c r="BA8" i="47"/>
  <c r="AZ8" i="47"/>
  <c r="AY8" i="47"/>
  <c r="AX8" i="47"/>
  <c r="AW8" i="47"/>
  <c r="AV8" i="47"/>
  <c r="AU8" i="47"/>
  <c r="AT8" i="47"/>
  <c r="AS8" i="47"/>
  <c r="AR8" i="47"/>
  <c r="AQ8" i="47"/>
  <c r="AP8" i="47"/>
  <c r="AO8" i="47"/>
  <c r="AN8" i="47"/>
  <c r="AM8" i="47"/>
  <c r="AL8" i="47"/>
  <c r="AK8" i="47"/>
  <c r="AJ8" i="47"/>
  <c r="AI8" i="47"/>
  <c r="AH8" i="47"/>
  <c r="AG8" i="47"/>
  <c r="AF8" i="47"/>
  <c r="AE8" i="47"/>
  <c r="AD8" i="47"/>
  <c r="AC8" i="47"/>
  <c r="AB8" i="47"/>
  <c r="AA8" i="47"/>
  <c r="Z8" i="47"/>
  <c r="Y8" i="47"/>
  <c r="X8" i="47"/>
  <c r="W8" i="47"/>
  <c r="V8" i="47"/>
  <c r="U8" i="47"/>
  <c r="T8" i="47"/>
  <c r="S8" i="47"/>
  <c r="R8" i="47"/>
  <c r="Q8" i="47"/>
  <c r="P8" i="47"/>
  <c r="O8" i="47"/>
  <c r="N8" i="47"/>
  <c r="M8" i="47"/>
  <c r="L8" i="47"/>
  <c r="K8" i="47"/>
  <c r="J8" i="47"/>
  <c r="I8" i="47"/>
  <c r="H8" i="47"/>
  <c r="G8" i="47"/>
  <c r="F8" i="47"/>
  <c r="E8" i="47"/>
  <c r="DO7" i="47"/>
  <c r="DN7" i="47"/>
  <c r="DM7" i="47"/>
  <c r="DL7" i="47"/>
  <c r="DK7" i="47"/>
  <c r="DJ7" i="47"/>
  <c r="DI7" i="47"/>
  <c r="DH7" i="47"/>
  <c r="DG7" i="47"/>
  <c r="DF7" i="47"/>
  <c r="DE7" i="47"/>
  <c r="DD7" i="47"/>
  <c r="DC7" i="47"/>
  <c r="DB7" i="47"/>
  <c r="DA7" i="47"/>
  <c r="CZ7" i="47"/>
  <c r="CY7" i="47"/>
  <c r="CX7" i="47"/>
  <c r="CW7" i="47"/>
  <c r="CV7" i="47"/>
  <c r="CU7" i="47"/>
  <c r="CT7" i="47"/>
  <c r="CS7" i="47"/>
  <c r="CR7" i="47"/>
  <c r="CQ7" i="47"/>
  <c r="CP7" i="47"/>
  <c r="CO7" i="47"/>
  <c r="CN7" i="47"/>
  <c r="CM7" i="47"/>
  <c r="CL7" i="47"/>
  <c r="CK7" i="47"/>
  <c r="CJ7" i="47"/>
  <c r="CI7" i="47"/>
  <c r="CH7" i="47"/>
  <c r="CG7" i="47"/>
  <c r="CF7" i="47"/>
  <c r="CE7" i="47"/>
  <c r="CD7" i="47"/>
  <c r="CC7" i="47"/>
  <c r="CB7" i="47"/>
  <c r="CA7" i="47"/>
  <c r="BZ7" i="47"/>
  <c r="BY7" i="47"/>
  <c r="BX7" i="47"/>
  <c r="BW7" i="47"/>
  <c r="BV7" i="47"/>
  <c r="BU7" i="47"/>
  <c r="BT7" i="47"/>
  <c r="BS7" i="47"/>
  <c r="BR7" i="47"/>
  <c r="BQ7" i="47"/>
  <c r="BP7" i="47"/>
  <c r="BO7" i="47"/>
  <c r="BN7" i="47"/>
  <c r="BM7" i="47"/>
  <c r="BL7" i="47"/>
  <c r="BK7" i="47"/>
  <c r="BJ7" i="47"/>
  <c r="BI7" i="47"/>
  <c r="BH7" i="47"/>
  <c r="BG7" i="47"/>
  <c r="BF7" i="47"/>
  <c r="BE7" i="47"/>
  <c r="BD7" i="47"/>
  <c r="BC7" i="47"/>
  <c r="BB7" i="47"/>
  <c r="BA7" i="47"/>
  <c r="AZ7" i="47"/>
  <c r="AY7" i="47"/>
  <c r="AX7" i="47"/>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BP13" i="48" l="1"/>
  <c r="BO13" i="48"/>
  <c r="CV5" i="24" l="1"/>
  <c r="K14" i="47" l="1"/>
  <c r="B10" i="73"/>
  <c r="B7" i="33"/>
  <c r="B35" i="73"/>
  <c r="B33" i="73"/>
  <c r="B60" i="73"/>
  <c r="C60" i="73" s="1"/>
  <c r="B29" i="73"/>
  <c r="D16" i="74"/>
  <c r="D15" i="74"/>
  <c r="D14" i="74"/>
  <c r="D13" i="74"/>
  <c r="D12" i="74"/>
  <c r="D11" i="74"/>
  <c r="D10" i="74"/>
  <c r="D9" i="74"/>
  <c r="D8" i="74"/>
  <c r="D7" i="74"/>
  <c r="D6" i="74"/>
  <c r="D5" i="74"/>
  <c r="D4" i="74"/>
  <c r="D3" i="74"/>
  <c r="B6" i="67"/>
  <c r="B10" i="67"/>
  <c r="B14" i="67"/>
  <c r="B18" i="67"/>
  <c r="B22" i="67"/>
  <c r="B26" i="67"/>
  <c r="B30" i="67"/>
  <c r="B34" i="67"/>
  <c r="B38" i="67"/>
  <c r="B42" i="67"/>
  <c r="B46" i="67"/>
  <c r="B50" i="67"/>
  <c r="B54" i="67"/>
  <c r="B58" i="67"/>
  <c r="B62" i="67"/>
  <c r="B66" i="67"/>
  <c r="B70" i="67"/>
  <c r="B74" i="67"/>
  <c r="B78" i="67"/>
  <c r="B82" i="67"/>
  <c r="B86" i="67"/>
  <c r="B90" i="67"/>
  <c r="B94" i="67"/>
  <c r="B98" i="67"/>
  <c r="B102" i="67"/>
  <c r="B106" i="67"/>
  <c r="B110" i="67"/>
  <c r="B114" i="67"/>
  <c r="B118" i="67"/>
  <c r="B122" i="67"/>
  <c r="B126" i="67"/>
  <c r="B130" i="67"/>
  <c r="B134" i="67"/>
  <c r="B138" i="67"/>
  <c r="B142" i="67"/>
  <c r="B146" i="67"/>
  <c r="B150" i="67"/>
  <c r="B154" i="67"/>
  <c r="B158" i="67"/>
  <c r="B162" i="67"/>
  <c r="B166" i="67"/>
  <c r="B170" i="67"/>
  <c r="B174" i="67"/>
  <c r="B178" i="67"/>
  <c r="B182" i="67"/>
  <c r="B186" i="67"/>
  <c r="B190" i="67"/>
  <c r="B194" i="67"/>
  <c r="B198" i="67"/>
  <c r="B202" i="67"/>
  <c r="B206" i="67"/>
  <c r="B210" i="67"/>
  <c r="B214" i="67"/>
  <c r="B218" i="67"/>
  <c r="B222" i="67"/>
  <c r="B226" i="67"/>
  <c r="B230" i="67"/>
  <c r="B234" i="67"/>
  <c r="B238" i="67"/>
  <c r="B242" i="67"/>
  <c r="B246" i="67"/>
  <c r="B250" i="67"/>
  <c r="B254" i="67"/>
  <c r="B258" i="67"/>
  <c r="B262" i="67"/>
  <c r="B266" i="67"/>
  <c r="B270" i="67"/>
  <c r="B274" i="67"/>
  <c r="B278" i="67"/>
  <c r="B282" i="67"/>
  <c r="B286" i="67"/>
  <c r="B290" i="67"/>
  <c r="B294" i="67"/>
  <c r="B298" i="67"/>
  <c r="B302" i="67"/>
  <c r="B306" i="67"/>
  <c r="B310" i="67"/>
  <c r="B314" i="67"/>
  <c r="B318" i="67"/>
  <c r="B322" i="67"/>
  <c r="B326" i="67"/>
  <c r="B330" i="67"/>
  <c r="B334" i="67"/>
  <c r="B338" i="67"/>
  <c r="B342" i="67"/>
  <c r="B346" i="67"/>
  <c r="B350" i="67"/>
  <c r="B354" i="67"/>
  <c r="B358" i="67"/>
  <c r="B362" i="67"/>
  <c r="B366" i="67"/>
  <c r="B370" i="67"/>
  <c r="B374" i="67"/>
  <c r="B378" i="67"/>
  <c r="B382" i="67"/>
  <c r="B386" i="67"/>
  <c r="B390" i="67"/>
  <c r="B394" i="67"/>
  <c r="B398" i="67"/>
  <c r="B402" i="67"/>
  <c r="B406" i="67"/>
  <c r="B410" i="67"/>
  <c r="B414" i="67"/>
  <c r="B418" i="67"/>
  <c r="B422" i="67"/>
  <c r="B426" i="67"/>
  <c r="B430" i="67"/>
  <c r="B434" i="67"/>
  <c r="B438" i="67"/>
  <c r="B442" i="67"/>
  <c r="B446" i="67"/>
  <c r="B450" i="67"/>
  <c r="B454" i="67"/>
  <c r="B458" i="67"/>
  <c r="B3" i="67"/>
  <c r="B7" i="67"/>
  <c r="B11" i="67"/>
  <c r="B15" i="67"/>
  <c r="B19" i="67"/>
  <c r="B23" i="67"/>
  <c r="B27" i="67"/>
  <c r="B31" i="67"/>
  <c r="B35" i="67"/>
  <c r="B39" i="67"/>
  <c r="B43" i="67"/>
  <c r="B47" i="67"/>
  <c r="B51" i="67"/>
  <c r="B55" i="67"/>
  <c r="B59" i="67"/>
  <c r="B63" i="67"/>
  <c r="B67" i="67"/>
  <c r="B71" i="67"/>
  <c r="B75" i="67"/>
  <c r="B79" i="67"/>
  <c r="B83" i="67"/>
  <c r="B87" i="67"/>
  <c r="B91" i="67"/>
  <c r="B95" i="67"/>
  <c r="B99" i="67"/>
  <c r="B103" i="67"/>
  <c r="B107" i="67"/>
  <c r="B111" i="67"/>
  <c r="B115" i="67"/>
  <c r="B119" i="67"/>
  <c r="B123" i="67"/>
  <c r="B127" i="67"/>
  <c r="B131" i="67"/>
  <c r="B135" i="67"/>
  <c r="B139" i="67"/>
  <c r="B143" i="67"/>
  <c r="B147" i="67"/>
  <c r="B151" i="67"/>
  <c r="B155" i="67"/>
  <c r="B159" i="67"/>
  <c r="B163" i="67"/>
  <c r="B167" i="67"/>
  <c r="B171" i="67"/>
  <c r="B175" i="67"/>
  <c r="B179" i="67"/>
  <c r="B183" i="67"/>
  <c r="B187" i="67"/>
  <c r="B191" i="67"/>
  <c r="B195" i="67"/>
  <c r="B199" i="67"/>
  <c r="B203" i="67"/>
  <c r="B207" i="67"/>
  <c r="B211" i="67"/>
  <c r="B215" i="67"/>
  <c r="B219" i="67"/>
  <c r="B223" i="67"/>
  <c r="B227" i="67"/>
  <c r="B231" i="67"/>
  <c r="B235" i="67"/>
  <c r="B239" i="67"/>
  <c r="B243" i="67"/>
  <c r="B247" i="67"/>
  <c r="B251" i="67"/>
  <c r="B255" i="67"/>
  <c r="B259" i="67"/>
  <c r="B263" i="67"/>
  <c r="B267" i="67"/>
  <c r="B271" i="67"/>
  <c r="B275" i="67"/>
  <c r="B279" i="67"/>
  <c r="B283" i="67"/>
  <c r="B287" i="67"/>
  <c r="B291" i="67"/>
  <c r="B295" i="67"/>
  <c r="B299" i="67"/>
  <c r="B303" i="67"/>
  <c r="B307" i="67"/>
  <c r="B311" i="67"/>
  <c r="B315" i="67"/>
  <c r="B319" i="67"/>
  <c r="B323" i="67"/>
  <c r="B327" i="67"/>
  <c r="B331" i="67"/>
  <c r="B335" i="67"/>
  <c r="B339" i="67"/>
  <c r="B343" i="67"/>
  <c r="B347" i="67"/>
  <c r="B351" i="67"/>
  <c r="B355" i="67"/>
  <c r="B359" i="67"/>
  <c r="B363" i="67"/>
  <c r="B367" i="67"/>
  <c r="B371" i="67"/>
  <c r="B375" i="67"/>
  <c r="B379" i="67"/>
  <c r="B383" i="67"/>
  <c r="B387" i="67"/>
  <c r="B391" i="67"/>
  <c r="B395" i="67"/>
  <c r="B399" i="67"/>
  <c r="B403" i="67"/>
  <c r="B407" i="67"/>
  <c r="B411" i="67"/>
  <c r="B415" i="67"/>
  <c r="B419" i="67"/>
  <c r="B423" i="67"/>
  <c r="B427" i="67"/>
  <c r="B431" i="67"/>
  <c r="B435" i="67"/>
  <c r="B439" i="67"/>
  <c r="B443" i="67"/>
  <c r="B447" i="67"/>
  <c r="B451" i="67"/>
  <c r="B455" i="67"/>
  <c r="B459" i="67"/>
  <c r="B4" i="67"/>
  <c r="B8" i="67"/>
  <c r="B12" i="67"/>
  <c r="B16" i="67"/>
  <c r="B20" i="67"/>
  <c r="B24" i="67"/>
  <c r="B28" i="67"/>
  <c r="B32" i="67"/>
  <c r="B36" i="67"/>
  <c r="B40" i="67"/>
  <c r="B44" i="67"/>
  <c r="B48" i="67"/>
  <c r="B52" i="67"/>
  <c r="B56" i="67"/>
  <c r="B60" i="67"/>
  <c r="B64" i="67"/>
  <c r="B68" i="67"/>
  <c r="B72" i="67"/>
  <c r="B76" i="67"/>
  <c r="B80" i="67"/>
  <c r="B84" i="67"/>
  <c r="B88" i="67"/>
  <c r="B92" i="67"/>
  <c r="B96" i="67"/>
  <c r="B100" i="67"/>
  <c r="B104" i="67"/>
  <c r="B108" i="67"/>
  <c r="B112" i="67"/>
  <c r="B116" i="67"/>
  <c r="B120" i="67"/>
  <c r="B124" i="67"/>
  <c r="B128" i="67"/>
  <c r="B132" i="67"/>
  <c r="B136" i="67"/>
  <c r="B140" i="67"/>
  <c r="B144" i="67"/>
  <c r="B148" i="67"/>
  <c r="B152" i="67"/>
  <c r="B156" i="67"/>
  <c r="B160" i="67"/>
  <c r="B164" i="67"/>
  <c r="B168" i="67"/>
  <c r="B172" i="67"/>
  <c r="B176" i="67"/>
  <c r="B180" i="67"/>
  <c r="B184" i="67"/>
  <c r="B188" i="67"/>
  <c r="B192" i="67"/>
  <c r="B196" i="67"/>
  <c r="B200" i="67"/>
  <c r="B204" i="67"/>
  <c r="B208" i="67"/>
  <c r="B212" i="67"/>
  <c r="B216" i="67"/>
  <c r="B220" i="67"/>
  <c r="B224" i="67"/>
  <c r="B228" i="67"/>
  <c r="B232" i="67"/>
  <c r="B236" i="67"/>
  <c r="B240" i="67"/>
  <c r="B244" i="67"/>
  <c r="B248" i="67"/>
  <c r="B252" i="67"/>
  <c r="B256" i="67"/>
  <c r="B260" i="67"/>
  <c r="B264" i="67"/>
  <c r="B268" i="67"/>
  <c r="B272" i="67"/>
  <c r="B276" i="67"/>
  <c r="B280" i="67"/>
  <c r="B284" i="67"/>
  <c r="B288" i="67"/>
  <c r="B292" i="67"/>
  <c r="B296" i="67"/>
  <c r="B300" i="67"/>
  <c r="B304" i="67"/>
  <c r="B308" i="67"/>
  <c r="B312" i="67"/>
  <c r="B316" i="67"/>
  <c r="B320" i="67"/>
  <c r="B324" i="67"/>
  <c r="B328" i="67"/>
  <c r="B332" i="67"/>
  <c r="B336" i="67"/>
  <c r="B340" i="67"/>
  <c r="B344" i="67"/>
  <c r="B348" i="67"/>
  <c r="B352" i="67"/>
  <c r="B356" i="67"/>
  <c r="B360" i="67"/>
  <c r="B364" i="67"/>
  <c r="B368" i="67"/>
  <c r="B372" i="67"/>
  <c r="B376" i="67"/>
  <c r="B380" i="67"/>
  <c r="B384" i="67"/>
  <c r="B388" i="67"/>
  <c r="B392" i="67"/>
  <c r="B396" i="67"/>
  <c r="B400" i="67"/>
  <c r="B404" i="67"/>
  <c r="B408" i="67"/>
  <c r="B412" i="67"/>
  <c r="B416" i="67"/>
  <c r="B420" i="67"/>
  <c r="B424" i="67"/>
  <c r="B428" i="67"/>
  <c r="B432" i="67"/>
  <c r="B436" i="67"/>
  <c r="B440" i="67"/>
  <c r="B444" i="67"/>
  <c r="B448" i="67"/>
  <c r="B452" i="67"/>
  <c r="B456" i="67"/>
  <c r="B460" i="67"/>
  <c r="B5" i="67"/>
  <c r="B9" i="67"/>
  <c r="B13" i="67"/>
  <c r="B17" i="67"/>
  <c r="B21" i="67"/>
  <c r="B25" i="67"/>
  <c r="B29" i="67"/>
  <c r="B33" i="67"/>
  <c r="B37" i="67"/>
  <c r="B41" i="67"/>
  <c r="B45" i="67"/>
  <c r="B49" i="67"/>
  <c r="B53" i="67"/>
  <c r="B57" i="67"/>
  <c r="B61" i="67"/>
  <c r="B65" i="67"/>
  <c r="B69" i="67"/>
  <c r="B73" i="67"/>
  <c r="B77" i="67"/>
  <c r="B81" i="67"/>
  <c r="B85" i="67"/>
  <c r="B89" i="67"/>
  <c r="B93" i="67"/>
  <c r="B97" i="67"/>
  <c r="B101" i="67"/>
  <c r="B105" i="67"/>
  <c r="B109" i="67"/>
  <c r="B113" i="67"/>
  <c r="B117" i="67"/>
  <c r="B121" i="67"/>
  <c r="B125" i="67"/>
  <c r="B129" i="67"/>
  <c r="B133" i="67"/>
  <c r="B137" i="67"/>
  <c r="B141" i="67"/>
  <c r="B145" i="67"/>
  <c r="B149" i="67"/>
  <c r="B153" i="67"/>
  <c r="B157" i="67"/>
  <c r="B161" i="67"/>
  <c r="B165" i="67"/>
  <c r="B169" i="67"/>
  <c r="B173" i="67"/>
  <c r="B177" i="67"/>
  <c r="B181" i="67"/>
  <c r="B185" i="67"/>
  <c r="B189" i="67"/>
  <c r="B193" i="67"/>
  <c r="B197" i="67"/>
  <c r="B201" i="67"/>
  <c r="B205" i="67"/>
  <c r="B209" i="67"/>
  <c r="B213" i="67"/>
  <c r="B217" i="67"/>
  <c r="B221" i="67"/>
  <c r="B225" i="67"/>
  <c r="B229" i="67"/>
  <c r="B233" i="67"/>
  <c r="B237" i="67"/>
  <c r="B241" i="67"/>
  <c r="B245" i="67"/>
  <c r="B249" i="67"/>
  <c r="B253" i="67"/>
  <c r="B257" i="67"/>
  <c r="B261" i="67"/>
  <c r="B265" i="67"/>
  <c r="B269" i="67"/>
  <c r="B273" i="67"/>
  <c r="B277" i="67"/>
  <c r="B281" i="67"/>
  <c r="B285" i="67"/>
  <c r="B289" i="67"/>
  <c r="B293" i="67"/>
  <c r="B297" i="67"/>
  <c r="B301" i="67"/>
  <c r="B305" i="67"/>
  <c r="B309" i="67"/>
  <c r="B313" i="67"/>
  <c r="B317" i="67"/>
  <c r="B321" i="67"/>
  <c r="B325" i="67"/>
  <c r="B329" i="67"/>
  <c r="B333" i="67"/>
  <c r="B337" i="67"/>
  <c r="B341" i="67"/>
  <c r="B345" i="67"/>
  <c r="B349" i="67"/>
  <c r="B353" i="67"/>
  <c r="B357" i="67"/>
  <c r="B361" i="67"/>
  <c r="B365" i="67"/>
  <c r="B369" i="67"/>
  <c r="B373" i="67"/>
  <c r="B377" i="67"/>
  <c r="B381" i="67"/>
  <c r="B385" i="67"/>
  <c r="B389" i="67"/>
  <c r="B393" i="67"/>
  <c r="B397" i="67"/>
  <c r="B401" i="67"/>
  <c r="B405" i="67"/>
  <c r="B409" i="67"/>
  <c r="B413" i="67"/>
  <c r="B417" i="67"/>
  <c r="B421" i="67"/>
  <c r="B425" i="67"/>
  <c r="B429" i="67"/>
  <c r="B433" i="67"/>
  <c r="B437" i="67"/>
  <c r="B441" i="67"/>
  <c r="B445" i="67"/>
  <c r="B449" i="67"/>
  <c r="B453" i="67"/>
  <c r="B457" i="67"/>
  <c r="B461" i="67"/>
  <c r="B2" i="67"/>
  <c r="C1" i="74"/>
  <c r="C10" i="74" s="1"/>
  <c r="B10" i="74" s="1"/>
  <c r="BT21" i="48"/>
  <c r="CF25" i="48"/>
  <c r="CG5" i="48"/>
  <c r="CH5" i="48"/>
  <c r="CG6" i="48"/>
  <c r="CH6" i="48"/>
  <c r="CG7" i="48"/>
  <c r="CH7" i="48"/>
  <c r="CG8" i="48"/>
  <c r="CH8" i="48"/>
  <c r="CG9" i="48"/>
  <c r="CH9" i="48"/>
  <c r="CG10" i="48"/>
  <c r="CH10" i="48"/>
  <c r="CG11" i="48"/>
  <c r="CH11" i="48"/>
  <c r="CG12" i="48"/>
  <c r="CH12" i="48"/>
  <c r="CG13" i="48"/>
  <c r="CH13" i="48"/>
  <c r="CG14" i="48"/>
  <c r="CH14" i="48"/>
  <c r="CG15" i="48"/>
  <c r="CH15" i="48"/>
  <c r="CG16" i="48"/>
  <c r="CH16" i="48"/>
  <c r="CG17" i="48"/>
  <c r="CH17" i="48"/>
  <c r="CG18" i="48"/>
  <c r="CH18" i="48"/>
  <c r="CG19" i="48"/>
  <c r="CH19" i="48"/>
  <c r="CG20" i="48"/>
  <c r="CH20" i="48"/>
  <c r="CG21" i="48"/>
  <c r="CH21" i="48"/>
  <c r="CG22" i="48"/>
  <c r="CH22" i="48"/>
  <c r="CG23" i="48"/>
  <c r="CH23" i="48"/>
  <c r="CH4" i="48"/>
  <c r="CG4" i="48"/>
  <c r="BZ24" i="48"/>
  <c r="CA5" i="48"/>
  <c r="CB5" i="48"/>
  <c r="CA6" i="48"/>
  <c r="CB6" i="48"/>
  <c r="CA7" i="48"/>
  <c r="CB7" i="48"/>
  <c r="CA8" i="48"/>
  <c r="CB8" i="48"/>
  <c r="CA9" i="48"/>
  <c r="CB9" i="48"/>
  <c r="CA10" i="48"/>
  <c r="CB10" i="48"/>
  <c r="CA11" i="48"/>
  <c r="CB11" i="48"/>
  <c r="CA12" i="48"/>
  <c r="CB12" i="48"/>
  <c r="CA13" i="48"/>
  <c r="CB13" i="48"/>
  <c r="CA14" i="48"/>
  <c r="CB14" i="48"/>
  <c r="CA15" i="48"/>
  <c r="CB15" i="48"/>
  <c r="CA16" i="48"/>
  <c r="CB16" i="48"/>
  <c r="CA17" i="48"/>
  <c r="CB17" i="48"/>
  <c r="CA18" i="48"/>
  <c r="CB18" i="48"/>
  <c r="CA19" i="48"/>
  <c r="CB19" i="48"/>
  <c r="CA20" i="48"/>
  <c r="CB20" i="48"/>
  <c r="CA21" i="48"/>
  <c r="CB21" i="48"/>
  <c r="CA22" i="48"/>
  <c r="CB22" i="48"/>
  <c r="CB4" i="48"/>
  <c r="CA4" i="48"/>
  <c r="BV5" i="48"/>
  <c r="BV6" i="48"/>
  <c r="BV7" i="48"/>
  <c r="BV8" i="48"/>
  <c r="BV9" i="48"/>
  <c r="BV10" i="48"/>
  <c r="BV11" i="48"/>
  <c r="BV12" i="48"/>
  <c r="BV13" i="48"/>
  <c r="BV14" i="48"/>
  <c r="BV15" i="48"/>
  <c r="BV16" i="48"/>
  <c r="BV17" i="48"/>
  <c r="BV18" i="48"/>
  <c r="BV19" i="48"/>
  <c r="BU5" i="48"/>
  <c r="BU6" i="48"/>
  <c r="BU7" i="48"/>
  <c r="BU8" i="48"/>
  <c r="BU9" i="48"/>
  <c r="BU10" i="48"/>
  <c r="BU11" i="48"/>
  <c r="BU12" i="48"/>
  <c r="BU13" i="48"/>
  <c r="BU14" i="48"/>
  <c r="BU15" i="48"/>
  <c r="BU16" i="48"/>
  <c r="BU17" i="48"/>
  <c r="BU18" i="48"/>
  <c r="BU19" i="48"/>
  <c r="BN14" i="48"/>
  <c r="BH9" i="48"/>
  <c r="BB21" i="48"/>
  <c r="AV26" i="48"/>
  <c r="AP16" i="48"/>
  <c r="AX5" i="48"/>
  <c r="AX6" i="48"/>
  <c r="AX7" i="48"/>
  <c r="AX8" i="48"/>
  <c r="AX9" i="48"/>
  <c r="AX10" i="48"/>
  <c r="AX11" i="48"/>
  <c r="AX12" i="48"/>
  <c r="AX13" i="48"/>
  <c r="AX14" i="48"/>
  <c r="AX15" i="48"/>
  <c r="AX16" i="48"/>
  <c r="AX17" i="48"/>
  <c r="AX18" i="48"/>
  <c r="AX19" i="48"/>
  <c r="AX20" i="48"/>
  <c r="AX21" i="48"/>
  <c r="AX22" i="48"/>
  <c r="AX23" i="48"/>
  <c r="AW5" i="48"/>
  <c r="AW6" i="48"/>
  <c r="AW7" i="48"/>
  <c r="AW8" i="48"/>
  <c r="AW9" i="48"/>
  <c r="AW10" i="48"/>
  <c r="AW11" i="48"/>
  <c r="AW12" i="48"/>
  <c r="AW13" i="48"/>
  <c r="AW14" i="48"/>
  <c r="AW15" i="48"/>
  <c r="AW16" i="48"/>
  <c r="AW17" i="48"/>
  <c r="AW18" i="48"/>
  <c r="AW19" i="48"/>
  <c r="AW20" i="48"/>
  <c r="AW21" i="48"/>
  <c r="AW22" i="48"/>
  <c r="AW23" i="48"/>
  <c r="AW4" i="48"/>
  <c r="AX4" i="48"/>
  <c r="BO9" i="48"/>
  <c r="BP9" i="48"/>
  <c r="BO10" i="48"/>
  <c r="BP10" i="48"/>
  <c r="BO11" i="48"/>
  <c r="BP11" i="48"/>
  <c r="BO12" i="48"/>
  <c r="BP12" i="48"/>
  <c r="BO8" i="48"/>
  <c r="BP8" i="48"/>
  <c r="C12" i="74"/>
  <c r="B12" i="74" s="1"/>
  <c r="W54" i="71"/>
  <c r="W51" i="71"/>
  <c r="W48" i="71"/>
  <c r="W45" i="71"/>
  <c r="W42" i="71"/>
  <c r="AB41" i="48"/>
  <c r="AI26" i="48"/>
  <c r="AC26" i="48"/>
  <c r="AI24" i="48"/>
  <c r="AB118" i="48"/>
  <c r="AB33" i="48"/>
  <c r="H9" i="48"/>
  <c r="B96" i="47"/>
  <c r="D2" i="67" a="1"/>
  <c r="D2" i="67" s="1"/>
  <c r="D2" i="66" a="1"/>
  <c r="D2" i="66" s="1"/>
  <c r="F72" i="73"/>
  <c r="G72" i="73"/>
  <c r="H72" i="73"/>
  <c r="I72" i="73"/>
  <c r="J72" i="73"/>
  <c r="K72" i="73"/>
  <c r="L72" i="73"/>
  <c r="M72" i="73"/>
  <c r="N72" i="73"/>
  <c r="O72" i="73"/>
  <c r="P72" i="73"/>
  <c r="Q72" i="73"/>
  <c r="R72" i="73"/>
  <c r="S72" i="73"/>
  <c r="T72" i="73"/>
  <c r="U72" i="73"/>
  <c r="V72" i="73"/>
  <c r="W72" i="73"/>
  <c r="X72" i="73"/>
  <c r="Y72" i="73"/>
  <c r="Z72" i="73"/>
  <c r="AA72" i="73"/>
  <c r="AB72" i="73"/>
  <c r="AC72" i="73"/>
  <c r="AD72" i="73"/>
  <c r="AE72" i="73"/>
  <c r="AF72" i="73"/>
  <c r="AG72" i="73"/>
  <c r="AH72" i="73"/>
  <c r="AI72" i="73"/>
  <c r="AJ72" i="73"/>
  <c r="AK72" i="73"/>
  <c r="AL72" i="73"/>
  <c r="AM72" i="73"/>
  <c r="AN72" i="73"/>
  <c r="AO72" i="73"/>
  <c r="AP72" i="73"/>
  <c r="AQ72" i="73"/>
  <c r="AR72" i="73"/>
  <c r="AS72" i="73"/>
  <c r="AT72" i="73"/>
  <c r="AU72" i="73"/>
  <c r="AV72" i="73"/>
  <c r="AW72" i="73"/>
  <c r="AX72" i="73"/>
  <c r="AY72" i="73"/>
  <c r="AZ72" i="73"/>
  <c r="BA72" i="73"/>
  <c r="BB72" i="73"/>
  <c r="BC72" i="73"/>
  <c r="BD72" i="73"/>
  <c r="BE72" i="73"/>
  <c r="BF72" i="73"/>
  <c r="BG72" i="73"/>
  <c r="BH72" i="73"/>
  <c r="BI72" i="73"/>
  <c r="BJ72" i="73"/>
  <c r="BK72" i="73"/>
  <c r="BL72" i="73"/>
  <c r="BM72" i="73"/>
  <c r="BN72" i="73"/>
  <c r="BO72" i="73"/>
  <c r="BP72" i="73"/>
  <c r="BQ72" i="73"/>
  <c r="BR72" i="73"/>
  <c r="BS72" i="73"/>
  <c r="BT72" i="73"/>
  <c r="BU72" i="73"/>
  <c r="BV72" i="73"/>
  <c r="BW72" i="73"/>
  <c r="BX72" i="73"/>
  <c r="BY72" i="73"/>
  <c r="BZ72" i="73"/>
  <c r="CA72" i="73"/>
  <c r="CB72" i="73"/>
  <c r="CC72" i="73"/>
  <c r="CD72" i="73"/>
  <c r="CE72" i="73"/>
  <c r="CF72" i="73"/>
  <c r="CG72" i="73"/>
  <c r="CH72" i="73"/>
  <c r="CI72" i="73"/>
  <c r="CJ72" i="73"/>
  <c r="CK72" i="73"/>
  <c r="CL72" i="73"/>
  <c r="CM72" i="73"/>
  <c r="CN72" i="73"/>
  <c r="CO72" i="73"/>
  <c r="CP72" i="73"/>
  <c r="CQ72" i="73"/>
  <c r="CR72" i="73"/>
  <c r="CS72" i="73"/>
  <c r="CT72" i="73"/>
  <c r="CU72" i="73"/>
  <c r="CV72" i="73"/>
  <c r="CW72" i="73"/>
  <c r="CX72" i="73"/>
  <c r="CY72" i="73"/>
  <c r="CZ72" i="73"/>
  <c r="DA72" i="73"/>
  <c r="DB72" i="73"/>
  <c r="DC72" i="73"/>
  <c r="DD72" i="73"/>
  <c r="DE72" i="73"/>
  <c r="DF72" i="73"/>
  <c r="DG72" i="73"/>
  <c r="DH72" i="73"/>
  <c r="DI72" i="73"/>
  <c r="DJ72" i="73"/>
  <c r="DK72" i="73"/>
  <c r="DL72" i="73"/>
  <c r="DM72" i="73"/>
  <c r="DN72" i="73"/>
  <c r="DO72" i="73"/>
  <c r="E72" i="73"/>
  <c r="D72" i="73"/>
  <c r="B72" i="73"/>
  <c r="F96" i="73"/>
  <c r="G96" i="73"/>
  <c r="H96" i="73"/>
  <c r="I96" i="73"/>
  <c r="J96" i="73"/>
  <c r="K96" i="73"/>
  <c r="L96" i="73"/>
  <c r="M96" i="73"/>
  <c r="N96" i="73"/>
  <c r="O96" i="73"/>
  <c r="P96" i="73"/>
  <c r="Q96" i="73"/>
  <c r="R96" i="73"/>
  <c r="S96" i="73"/>
  <c r="T96" i="73"/>
  <c r="U96" i="73"/>
  <c r="V96" i="73"/>
  <c r="W96" i="73"/>
  <c r="X96" i="73"/>
  <c r="Y96" i="73"/>
  <c r="Z96" i="73"/>
  <c r="AA96" i="73"/>
  <c r="AB96" i="73"/>
  <c r="AC96" i="73"/>
  <c r="AD96" i="73"/>
  <c r="AE96" i="73"/>
  <c r="AF96" i="73"/>
  <c r="AG96" i="73"/>
  <c r="AH96" i="73"/>
  <c r="AI96" i="73"/>
  <c r="AJ96" i="73"/>
  <c r="AK96" i="73"/>
  <c r="AL96" i="73"/>
  <c r="AM96" i="73"/>
  <c r="AN96" i="73"/>
  <c r="AO96" i="73"/>
  <c r="AP96" i="73"/>
  <c r="AQ96" i="73"/>
  <c r="AR96" i="73"/>
  <c r="AS96" i="73"/>
  <c r="AT96" i="73"/>
  <c r="AU96" i="73"/>
  <c r="AV96" i="73"/>
  <c r="AW96" i="73"/>
  <c r="AX96" i="73"/>
  <c r="AY96" i="73"/>
  <c r="AZ96" i="73"/>
  <c r="BA96" i="73"/>
  <c r="BB96" i="73"/>
  <c r="BC96" i="73"/>
  <c r="BD96" i="73"/>
  <c r="BE96" i="73"/>
  <c r="BF96" i="73"/>
  <c r="BG96" i="73"/>
  <c r="BH96" i="73"/>
  <c r="BI96" i="73"/>
  <c r="BJ96" i="73"/>
  <c r="BK96" i="73"/>
  <c r="BL96" i="73"/>
  <c r="BM96" i="73"/>
  <c r="BN96" i="73"/>
  <c r="BO96" i="73"/>
  <c r="BP96" i="73"/>
  <c r="BQ96" i="73"/>
  <c r="BR96" i="73"/>
  <c r="BS96" i="73"/>
  <c r="BT96" i="73"/>
  <c r="BU96" i="73"/>
  <c r="BV96" i="73"/>
  <c r="BW96" i="73"/>
  <c r="BX96" i="73"/>
  <c r="BY96" i="73"/>
  <c r="BZ96" i="73"/>
  <c r="CA96" i="73"/>
  <c r="CB96" i="73"/>
  <c r="CC96" i="73"/>
  <c r="CD96" i="73"/>
  <c r="CE96" i="73"/>
  <c r="CF96" i="73"/>
  <c r="CG96" i="73"/>
  <c r="CH96" i="73"/>
  <c r="CI96" i="73"/>
  <c r="CJ96" i="73"/>
  <c r="CK96" i="73"/>
  <c r="CL96" i="73"/>
  <c r="CM96" i="73"/>
  <c r="CN96" i="73"/>
  <c r="CO96" i="73"/>
  <c r="CP96" i="73"/>
  <c r="CQ96" i="73"/>
  <c r="CR96" i="73"/>
  <c r="CS96" i="73"/>
  <c r="CT96" i="73"/>
  <c r="CU96" i="73"/>
  <c r="CV96" i="73"/>
  <c r="CW96" i="73"/>
  <c r="CX96" i="73"/>
  <c r="CY96" i="73"/>
  <c r="CZ96" i="73"/>
  <c r="DA96" i="73"/>
  <c r="DB96" i="73"/>
  <c r="DC96" i="73"/>
  <c r="DD96" i="73"/>
  <c r="DE96" i="73"/>
  <c r="DF96" i="73"/>
  <c r="DG96" i="73"/>
  <c r="DH96" i="73"/>
  <c r="DI96" i="73"/>
  <c r="DJ96" i="73"/>
  <c r="DK96" i="73"/>
  <c r="DL96" i="73"/>
  <c r="DM96" i="73"/>
  <c r="DN96" i="73"/>
  <c r="DO96" i="73"/>
  <c r="E96" i="73"/>
  <c r="D96" i="73"/>
  <c r="B96" i="73"/>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AG96" i="47"/>
  <c r="AH96" i="47"/>
  <c r="AI96" i="47"/>
  <c r="AJ96" i="47"/>
  <c r="AK96" i="47"/>
  <c r="AL96" i="47"/>
  <c r="AM96" i="47"/>
  <c r="AN96" i="47"/>
  <c r="AO96" i="47"/>
  <c r="AP96" i="47"/>
  <c r="AQ96" i="47"/>
  <c r="AR96" i="47"/>
  <c r="AS96" i="47"/>
  <c r="AT96" i="47"/>
  <c r="AU96" i="47"/>
  <c r="AV96" i="47"/>
  <c r="AW96" i="47"/>
  <c r="AX96" i="47"/>
  <c r="AY96" i="47"/>
  <c r="AZ96" i="47"/>
  <c r="BA96" i="47"/>
  <c r="BB96" i="47"/>
  <c r="BC96" i="47"/>
  <c r="BD96" i="47"/>
  <c r="BE96" i="47"/>
  <c r="BF96" i="47"/>
  <c r="BG96" i="47"/>
  <c r="BH96" i="47"/>
  <c r="BI96" i="47"/>
  <c r="BJ96" i="47"/>
  <c r="BK96" i="47"/>
  <c r="BL96" i="47"/>
  <c r="BM96" i="47"/>
  <c r="BN96" i="47"/>
  <c r="BO96" i="47"/>
  <c r="BP96" i="47"/>
  <c r="BQ96" i="47"/>
  <c r="BR96" i="47"/>
  <c r="BS96" i="47"/>
  <c r="BT96" i="47"/>
  <c r="BU96" i="47"/>
  <c r="BV96" i="47"/>
  <c r="BW96" i="47"/>
  <c r="BX96" i="47"/>
  <c r="BY96" i="47"/>
  <c r="BZ96" i="47"/>
  <c r="CA96" i="47"/>
  <c r="CB96" i="47"/>
  <c r="CC96" i="47"/>
  <c r="CD96" i="47"/>
  <c r="CE96" i="47"/>
  <c r="CF96" i="47"/>
  <c r="CG96" i="47"/>
  <c r="CH96" i="47"/>
  <c r="CI96" i="47"/>
  <c r="CJ96" i="47"/>
  <c r="CK96" i="47"/>
  <c r="CL96" i="47"/>
  <c r="CM96" i="47"/>
  <c r="CN96" i="47"/>
  <c r="CO96" i="47"/>
  <c r="CP96" i="47"/>
  <c r="CQ96" i="47"/>
  <c r="CR96" i="47"/>
  <c r="CS96" i="47"/>
  <c r="CT96" i="47"/>
  <c r="CU96" i="47"/>
  <c r="CV96" i="47"/>
  <c r="CW96" i="47"/>
  <c r="CX96" i="47"/>
  <c r="CY96" i="47"/>
  <c r="CZ96" i="47"/>
  <c r="DA96" i="47"/>
  <c r="DB96" i="47"/>
  <c r="DC96" i="47"/>
  <c r="DD96" i="47"/>
  <c r="DE96" i="47"/>
  <c r="DF96" i="47"/>
  <c r="DG96" i="47"/>
  <c r="DH96" i="47"/>
  <c r="DI96" i="47"/>
  <c r="DJ96" i="47"/>
  <c r="DK96" i="47"/>
  <c r="DL96" i="47"/>
  <c r="DM96" i="47"/>
  <c r="DN96" i="47"/>
  <c r="DO96"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AG72" i="47"/>
  <c r="AH72" i="47"/>
  <c r="AI72" i="47"/>
  <c r="AJ72" i="47"/>
  <c r="AK72" i="47"/>
  <c r="AL72" i="47"/>
  <c r="AM72" i="47"/>
  <c r="AN72" i="47"/>
  <c r="AO72" i="47"/>
  <c r="AP72" i="47"/>
  <c r="AQ72" i="47"/>
  <c r="AR72" i="47"/>
  <c r="AS72" i="47"/>
  <c r="AT72" i="47"/>
  <c r="AU72" i="47"/>
  <c r="AV72" i="47"/>
  <c r="AW72" i="47"/>
  <c r="AX72" i="47"/>
  <c r="AY72" i="47"/>
  <c r="AZ72" i="47"/>
  <c r="BA72" i="47"/>
  <c r="BB72" i="47"/>
  <c r="BC72" i="47"/>
  <c r="BD72" i="47"/>
  <c r="BE72" i="47"/>
  <c r="BF72" i="47"/>
  <c r="BG72" i="47"/>
  <c r="BH72" i="47"/>
  <c r="BI72" i="47"/>
  <c r="BJ72" i="47"/>
  <c r="BK72" i="47"/>
  <c r="BL72" i="47"/>
  <c r="BM72" i="47"/>
  <c r="BN72" i="47"/>
  <c r="BO72" i="47"/>
  <c r="BP72" i="47"/>
  <c r="BQ72" i="47"/>
  <c r="BR72" i="47"/>
  <c r="BS72" i="47"/>
  <c r="BT72" i="47"/>
  <c r="BU72" i="47"/>
  <c r="BV72" i="47"/>
  <c r="BW72" i="47"/>
  <c r="BX72" i="47"/>
  <c r="BY72" i="47"/>
  <c r="BZ72" i="47"/>
  <c r="CA72" i="47"/>
  <c r="CB72" i="47"/>
  <c r="CC72" i="47"/>
  <c r="CD72" i="47"/>
  <c r="CE72" i="47"/>
  <c r="CF72" i="47"/>
  <c r="CG72" i="47"/>
  <c r="CH72" i="47"/>
  <c r="CI72" i="47"/>
  <c r="CJ72" i="47"/>
  <c r="CK72" i="47"/>
  <c r="CL72" i="47"/>
  <c r="CM72" i="47"/>
  <c r="CN72" i="47"/>
  <c r="CO72" i="47"/>
  <c r="CP72" i="47"/>
  <c r="CQ72" i="47"/>
  <c r="CR72" i="47"/>
  <c r="CS72" i="47"/>
  <c r="CT72" i="47"/>
  <c r="CU72" i="47"/>
  <c r="CV72" i="47"/>
  <c r="CW72" i="47"/>
  <c r="CX72" i="47"/>
  <c r="CY72" i="47"/>
  <c r="CZ72" i="47"/>
  <c r="DA72" i="47"/>
  <c r="DB72" i="47"/>
  <c r="DC72" i="47"/>
  <c r="DD72" i="47"/>
  <c r="DE72" i="47"/>
  <c r="DF72" i="47"/>
  <c r="DG72" i="47"/>
  <c r="DH72" i="47"/>
  <c r="DI72" i="47"/>
  <c r="DJ72" i="47"/>
  <c r="DK72" i="47"/>
  <c r="DL72" i="47"/>
  <c r="DM72" i="47"/>
  <c r="DN72" i="47"/>
  <c r="DO72" i="47"/>
  <c r="B72" i="47"/>
  <c r="C96" i="24"/>
  <c r="C96" i="47" s="1"/>
  <c r="C72" i="24"/>
  <c r="C72" i="47" s="1"/>
  <c r="AD8" i="73"/>
  <c r="R5" i="48"/>
  <c r="T5" i="48" s="1"/>
  <c r="AI4" i="48"/>
  <c r="H19" i="33"/>
  <c r="R6" i="48"/>
  <c r="R7" i="48"/>
  <c r="R8" i="48"/>
  <c r="R9" i="48"/>
  <c r="S9" i="48" s="1"/>
  <c r="R10" i="48"/>
  <c r="T10" i="48" s="1"/>
  <c r="S10" i="48"/>
  <c r="R11" i="48"/>
  <c r="S11" i="48" s="1"/>
  <c r="R12" i="48"/>
  <c r="S12" i="48" s="1"/>
  <c r="R13" i="48"/>
  <c r="R14" i="48"/>
  <c r="S14" i="48" s="1"/>
  <c r="R15" i="48"/>
  <c r="R16" i="48"/>
  <c r="S16" i="48" s="1"/>
  <c r="R17" i="48"/>
  <c r="S17" i="48" s="1"/>
  <c r="R18" i="48"/>
  <c r="R19" i="48"/>
  <c r="T19" i="48" s="1"/>
  <c r="R20" i="48"/>
  <c r="S20" i="48" s="1"/>
  <c r="R21" i="48"/>
  <c r="R22" i="48"/>
  <c r="S22" i="48" s="1"/>
  <c r="R23" i="48"/>
  <c r="S23" i="48" s="1"/>
  <c r="R24" i="48"/>
  <c r="T24" i="48" s="1"/>
  <c r="R25" i="48"/>
  <c r="T25" i="48" s="1"/>
  <c r="R26" i="48"/>
  <c r="S26" i="48" s="1"/>
  <c r="H7" i="33"/>
  <c r="B95" i="73"/>
  <c r="B94" i="73"/>
  <c r="B93" i="73"/>
  <c r="B92" i="73"/>
  <c r="B91" i="73"/>
  <c r="B90" i="73"/>
  <c r="B89" i="73"/>
  <c r="B88" i="73"/>
  <c r="C88" i="73" s="1"/>
  <c r="B87" i="73"/>
  <c r="B86" i="73"/>
  <c r="B85" i="73"/>
  <c r="B84" i="73"/>
  <c r="B83" i="73"/>
  <c r="C83" i="73" s="1"/>
  <c r="B82" i="73"/>
  <c r="B81" i="73"/>
  <c r="B80" i="73"/>
  <c r="C80" i="73" s="1"/>
  <c r="B79" i="73"/>
  <c r="B78" i="73"/>
  <c r="B77" i="73"/>
  <c r="C77" i="73" s="1"/>
  <c r="B76" i="73"/>
  <c r="B75" i="73"/>
  <c r="B74" i="73"/>
  <c r="B73" i="73"/>
  <c r="B71" i="73"/>
  <c r="C71" i="73"/>
  <c r="B70" i="73"/>
  <c r="B69" i="73"/>
  <c r="B68" i="73"/>
  <c r="B67" i="73"/>
  <c r="B66" i="73"/>
  <c r="B65" i="73"/>
  <c r="B64" i="73"/>
  <c r="B63" i="73"/>
  <c r="C63" i="73" s="1"/>
  <c r="B62" i="73"/>
  <c r="B61" i="73"/>
  <c r="B59" i="73"/>
  <c r="B58" i="73"/>
  <c r="B57" i="73"/>
  <c r="B56" i="73"/>
  <c r="B55" i="73"/>
  <c r="C55" i="73" s="1"/>
  <c r="B54" i="73"/>
  <c r="B53" i="73"/>
  <c r="B52" i="73"/>
  <c r="B51" i="73"/>
  <c r="B50" i="73"/>
  <c r="B49" i="73"/>
  <c r="B48" i="73"/>
  <c r="B47" i="73"/>
  <c r="B46" i="73"/>
  <c r="C46" i="73" s="1"/>
  <c r="B45" i="73"/>
  <c r="B44" i="73"/>
  <c r="B43" i="73"/>
  <c r="B42" i="73"/>
  <c r="B41" i="73"/>
  <c r="B40" i="73"/>
  <c r="B39" i="73"/>
  <c r="C39" i="73" s="1"/>
  <c r="B38" i="73"/>
  <c r="B37" i="73"/>
  <c r="B36" i="73"/>
  <c r="B34" i="73"/>
  <c r="B32" i="73"/>
  <c r="B31" i="73"/>
  <c r="C31" i="73" s="1"/>
  <c r="B30" i="73"/>
  <c r="B28" i="73"/>
  <c r="B27" i="73"/>
  <c r="B26" i="73"/>
  <c r="B25" i="73"/>
  <c r="B24" i="73"/>
  <c r="B23" i="73"/>
  <c r="C23" i="73" s="1"/>
  <c r="B22" i="73"/>
  <c r="B21" i="73"/>
  <c r="B20" i="73"/>
  <c r="B19" i="73"/>
  <c r="B18" i="73"/>
  <c r="B17" i="73"/>
  <c r="B16" i="73"/>
  <c r="B15" i="73"/>
  <c r="C15" i="73" s="1"/>
  <c r="B14" i="73"/>
  <c r="B13" i="73"/>
  <c r="B12" i="73"/>
  <c r="B11" i="73"/>
  <c r="B9" i="73"/>
  <c r="B8" i="73"/>
  <c r="B7" i="73"/>
  <c r="DO95" i="73"/>
  <c r="DN95" i="73"/>
  <c r="DM95" i="73"/>
  <c r="DL95" i="73"/>
  <c r="DK95" i="73"/>
  <c r="DJ95" i="73"/>
  <c r="DI95" i="73"/>
  <c r="DH95" i="73"/>
  <c r="DG95" i="73"/>
  <c r="DF95" i="73"/>
  <c r="DE95" i="73"/>
  <c r="DD95" i="73"/>
  <c r="DC95" i="73"/>
  <c r="DB95" i="73"/>
  <c r="DA95" i="73"/>
  <c r="CZ95" i="73"/>
  <c r="CY95" i="73"/>
  <c r="CX95" i="73"/>
  <c r="CW95" i="73"/>
  <c r="CV95" i="73"/>
  <c r="CU95" i="73"/>
  <c r="CT95" i="73"/>
  <c r="CS95" i="73"/>
  <c r="CR95" i="73"/>
  <c r="CQ95" i="73"/>
  <c r="CP95" i="73"/>
  <c r="CO95" i="73"/>
  <c r="CN95" i="73"/>
  <c r="CM95" i="73"/>
  <c r="CL95" i="73"/>
  <c r="CK95" i="73"/>
  <c r="CJ95" i="73"/>
  <c r="CI95" i="73"/>
  <c r="CH95" i="73"/>
  <c r="CG95" i="73"/>
  <c r="CF95" i="73"/>
  <c r="CE95" i="73"/>
  <c r="CD95" i="73"/>
  <c r="CC95" i="73"/>
  <c r="CB95" i="73"/>
  <c r="CA95" i="73"/>
  <c r="BZ95" i="73"/>
  <c r="BY95" i="73"/>
  <c r="BX95" i="73"/>
  <c r="BW95" i="73"/>
  <c r="BV95" i="73"/>
  <c r="BU95" i="73"/>
  <c r="BT95" i="73"/>
  <c r="BS95" i="73"/>
  <c r="BR95" i="73"/>
  <c r="BQ95" i="73"/>
  <c r="BP95" i="73"/>
  <c r="BO95" i="73"/>
  <c r="BN95" i="73"/>
  <c r="BM95" i="73"/>
  <c r="BL95" i="73"/>
  <c r="BK95" i="73"/>
  <c r="BJ95" i="73"/>
  <c r="BI95" i="73"/>
  <c r="BH95" i="73"/>
  <c r="BG95" i="73"/>
  <c r="BF95" i="73"/>
  <c r="BE95" i="73"/>
  <c r="BD95" i="73"/>
  <c r="BC95" i="73"/>
  <c r="BB95" i="73"/>
  <c r="BA95" i="73"/>
  <c r="AZ95" i="73"/>
  <c r="AY95" i="73"/>
  <c r="AX95" i="73"/>
  <c r="AW95" i="73"/>
  <c r="AV95" i="73"/>
  <c r="AU95" i="73"/>
  <c r="AT95" i="73"/>
  <c r="AS95" i="73"/>
  <c r="AR95" i="73"/>
  <c r="AQ95" i="73"/>
  <c r="AP95" i="73"/>
  <c r="AO95" i="73"/>
  <c r="AN95" i="73"/>
  <c r="AM95" i="73"/>
  <c r="AL95" i="73"/>
  <c r="AK95" i="73"/>
  <c r="AJ95" i="73"/>
  <c r="AI95" i="73"/>
  <c r="AH95" i="73"/>
  <c r="AG95" i="73"/>
  <c r="AF95" i="73"/>
  <c r="AE95" i="73"/>
  <c r="AD95" i="73"/>
  <c r="AC95" i="73"/>
  <c r="AB95" i="73"/>
  <c r="AA95" i="73"/>
  <c r="Z95" i="73"/>
  <c r="Y95" i="73"/>
  <c r="X95" i="73"/>
  <c r="W95" i="73"/>
  <c r="V95" i="73"/>
  <c r="U95" i="73"/>
  <c r="T95" i="73"/>
  <c r="S95" i="73"/>
  <c r="R95" i="73"/>
  <c r="Q95" i="73"/>
  <c r="P95" i="73"/>
  <c r="O95" i="73"/>
  <c r="N95" i="73"/>
  <c r="M95" i="73"/>
  <c r="L95" i="73"/>
  <c r="K95" i="73"/>
  <c r="J95" i="73"/>
  <c r="I95" i="73"/>
  <c r="H95" i="73"/>
  <c r="G95" i="73"/>
  <c r="F95" i="73"/>
  <c r="E95" i="73"/>
  <c r="DO94" i="73"/>
  <c r="DN94" i="73"/>
  <c r="DM94" i="73"/>
  <c r="DL94" i="73"/>
  <c r="DK94" i="73"/>
  <c r="DJ94" i="73"/>
  <c r="DI94" i="73"/>
  <c r="DH94" i="73"/>
  <c r="DG94" i="73"/>
  <c r="DF94" i="73"/>
  <c r="DE94" i="73"/>
  <c r="DD94" i="73"/>
  <c r="DC94" i="73"/>
  <c r="DB94" i="73"/>
  <c r="DA94" i="73"/>
  <c r="CZ94" i="73"/>
  <c r="CY94" i="73"/>
  <c r="CX94" i="73"/>
  <c r="CW94" i="73"/>
  <c r="CV94" i="73"/>
  <c r="CU94" i="73"/>
  <c r="CT94" i="73"/>
  <c r="CS94" i="73"/>
  <c r="CR94" i="73"/>
  <c r="CQ94" i="73"/>
  <c r="CP94" i="73"/>
  <c r="CO94" i="73"/>
  <c r="CN94" i="73"/>
  <c r="CM94" i="73"/>
  <c r="CL94" i="73"/>
  <c r="CK94" i="73"/>
  <c r="CJ94" i="73"/>
  <c r="CI94" i="73"/>
  <c r="CH94" i="73"/>
  <c r="CG94" i="73"/>
  <c r="CF94" i="73"/>
  <c r="CE94" i="73"/>
  <c r="CD94" i="73"/>
  <c r="CC94" i="73"/>
  <c r="CB94" i="73"/>
  <c r="CA94" i="73"/>
  <c r="BZ94" i="73"/>
  <c r="BY94" i="73"/>
  <c r="BX94" i="73"/>
  <c r="BW94" i="73"/>
  <c r="BV94" i="73"/>
  <c r="BU94" i="73"/>
  <c r="BT94" i="73"/>
  <c r="BS94" i="73"/>
  <c r="BR94" i="73"/>
  <c r="BQ94" i="73"/>
  <c r="BP94" i="73"/>
  <c r="BO94" i="73"/>
  <c r="BN94" i="73"/>
  <c r="BM94" i="73"/>
  <c r="BL94" i="73"/>
  <c r="BK94" i="73"/>
  <c r="BJ94" i="73"/>
  <c r="BI94" i="73"/>
  <c r="BH94" i="73"/>
  <c r="BG94" i="73"/>
  <c r="BF94" i="73"/>
  <c r="BE94" i="73"/>
  <c r="BD94" i="73"/>
  <c r="BC94" i="73"/>
  <c r="BB94" i="73"/>
  <c r="BA94" i="73"/>
  <c r="AZ94" i="73"/>
  <c r="AY94" i="73"/>
  <c r="AX94" i="73"/>
  <c r="AW94" i="73"/>
  <c r="AV94" i="73"/>
  <c r="AU94" i="73"/>
  <c r="AT94" i="73"/>
  <c r="AS94" i="73"/>
  <c r="AR94" i="73"/>
  <c r="AQ94" i="73"/>
  <c r="AP94" i="73"/>
  <c r="AO94" i="73"/>
  <c r="AN94" i="73"/>
  <c r="AM94" i="73"/>
  <c r="AL94" i="73"/>
  <c r="AK94" i="73"/>
  <c r="AJ94" i="73"/>
  <c r="AI94" i="73"/>
  <c r="AH94" i="73"/>
  <c r="AG94" i="73"/>
  <c r="AF94" i="73"/>
  <c r="AE94" i="73"/>
  <c r="AD94" i="73"/>
  <c r="AC94" i="73"/>
  <c r="AB94" i="73"/>
  <c r="AA94" i="73"/>
  <c r="Z94" i="73"/>
  <c r="Y94" i="73"/>
  <c r="X94" i="73"/>
  <c r="W94" i="73"/>
  <c r="V94" i="73"/>
  <c r="U94" i="73"/>
  <c r="T94" i="73"/>
  <c r="S94" i="73"/>
  <c r="R94" i="73"/>
  <c r="Q94" i="73"/>
  <c r="P94" i="73"/>
  <c r="O94" i="73"/>
  <c r="N94" i="73"/>
  <c r="M94" i="73"/>
  <c r="L94" i="73"/>
  <c r="K94" i="73"/>
  <c r="J94" i="73"/>
  <c r="I94" i="73"/>
  <c r="H94" i="73"/>
  <c r="G94" i="73"/>
  <c r="F94" i="73"/>
  <c r="E94" i="73"/>
  <c r="DO93" i="73"/>
  <c r="DN93" i="73"/>
  <c r="DM93" i="73"/>
  <c r="DL93" i="73"/>
  <c r="DK93" i="73"/>
  <c r="DJ93" i="73"/>
  <c r="DI93" i="73"/>
  <c r="DH93" i="73"/>
  <c r="DG93" i="73"/>
  <c r="DF93" i="73"/>
  <c r="DE93" i="73"/>
  <c r="DD93" i="73"/>
  <c r="DC93" i="73"/>
  <c r="DB93" i="73"/>
  <c r="DA93" i="73"/>
  <c r="CZ93" i="73"/>
  <c r="CY93" i="73"/>
  <c r="CX93" i="73"/>
  <c r="CW93" i="73"/>
  <c r="CV93" i="73"/>
  <c r="CU93" i="73"/>
  <c r="CT93" i="73"/>
  <c r="CS93" i="73"/>
  <c r="CR93" i="73"/>
  <c r="CQ93" i="73"/>
  <c r="CP93" i="73"/>
  <c r="CO93" i="73"/>
  <c r="CN93" i="73"/>
  <c r="CM93" i="73"/>
  <c r="CL93" i="73"/>
  <c r="CK93" i="73"/>
  <c r="CJ93" i="73"/>
  <c r="CI93" i="73"/>
  <c r="CH93" i="73"/>
  <c r="CG93" i="73"/>
  <c r="CF93" i="73"/>
  <c r="CE93" i="73"/>
  <c r="CD93" i="73"/>
  <c r="CC93" i="73"/>
  <c r="CB93" i="73"/>
  <c r="CA93" i="73"/>
  <c r="BZ93" i="73"/>
  <c r="BY93" i="73"/>
  <c r="BX93" i="73"/>
  <c r="BW93" i="73"/>
  <c r="BV93" i="73"/>
  <c r="BU93" i="73"/>
  <c r="BT93" i="73"/>
  <c r="BS93" i="73"/>
  <c r="BR93" i="73"/>
  <c r="BQ93" i="73"/>
  <c r="BP93" i="73"/>
  <c r="BO93" i="73"/>
  <c r="BN93" i="73"/>
  <c r="BM93" i="73"/>
  <c r="BL93" i="73"/>
  <c r="BK93" i="73"/>
  <c r="BJ93" i="73"/>
  <c r="BI93" i="73"/>
  <c r="BH93" i="73"/>
  <c r="BG93" i="73"/>
  <c r="BF93" i="73"/>
  <c r="BE93" i="73"/>
  <c r="BD93" i="73"/>
  <c r="BC93" i="73"/>
  <c r="BB93" i="73"/>
  <c r="BA93" i="73"/>
  <c r="AZ93" i="73"/>
  <c r="AY93" i="73"/>
  <c r="AX93" i="73"/>
  <c r="AW93" i="73"/>
  <c r="AV93" i="73"/>
  <c r="AU93" i="73"/>
  <c r="AT93" i="73"/>
  <c r="AS93" i="73"/>
  <c r="AR93" i="73"/>
  <c r="AQ93" i="73"/>
  <c r="AP93" i="73"/>
  <c r="AO93" i="73"/>
  <c r="AN93" i="73"/>
  <c r="AM93" i="73"/>
  <c r="AL93" i="73"/>
  <c r="AK93" i="73"/>
  <c r="AJ93" i="73"/>
  <c r="AI93" i="73"/>
  <c r="AH93" i="73"/>
  <c r="AG93" i="73"/>
  <c r="AF93" i="73"/>
  <c r="AE93" i="73"/>
  <c r="AD93" i="73"/>
  <c r="AC93" i="73"/>
  <c r="AB93" i="73"/>
  <c r="AA93" i="73"/>
  <c r="Z93" i="73"/>
  <c r="Y93" i="73"/>
  <c r="X93" i="73"/>
  <c r="W93" i="73"/>
  <c r="V93" i="73"/>
  <c r="U93" i="73"/>
  <c r="T93" i="73"/>
  <c r="S93" i="73"/>
  <c r="R93" i="73"/>
  <c r="Q93" i="73"/>
  <c r="P93" i="73"/>
  <c r="O93" i="73"/>
  <c r="N93" i="73"/>
  <c r="M93" i="73"/>
  <c r="L93" i="73"/>
  <c r="K93" i="73"/>
  <c r="J93" i="73"/>
  <c r="I93" i="73"/>
  <c r="H93" i="73"/>
  <c r="G93" i="73"/>
  <c r="F93" i="73"/>
  <c r="E93" i="73"/>
  <c r="DO92" i="73"/>
  <c r="DN92" i="73"/>
  <c r="DM92" i="73"/>
  <c r="DL92" i="73"/>
  <c r="DK92" i="73"/>
  <c r="DJ92" i="73"/>
  <c r="DI92" i="73"/>
  <c r="DH92" i="73"/>
  <c r="DG92" i="73"/>
  <c r="DF92" i="73"/>
  <c r="DE92" i="73"/>
  <c r="DD92" i="73"/>
  <c r="DC92" i="73"/>
  <c r="DB92" i="73"/>
  <c r="DA92" i="73"/>
  <c r="CZ92" i="73"/>
  <c r="CY92" i="73"/>
  <c r="CX92" i="73"/>
  <c r="CW92" i="73"/>
  <c r="CV92" i="73"/>
  <c r="CU92" i="73"/>
  <c r="CT92" i="73"/>
  <c r="CS92" i="73"/>
  <c r="CR92" i="73"/>
  <c r="CQ92" i="73"/>
  <c r="CP92" i="73"/>
  <c r="CO92" i="73"/>
  <c r="CN92" i="73"/>
  <c r="CM92" i="73"/>
  <c r="CL92" i="73"/>
  <c r="CK92" i="73"/>
  <c r="CJ92" i="73"/>
  <c r="CI92" i="73"/>
  <c r="CH92" i="73"/>
  <c r="CG92" i="73"/>
  <c r="CF92" i="73"/>
  <c r="CE92" i="73"/>
  <c r="CD92" i="73"/>
  <c r="CC92" i="73"/>
  <c r="CB92" i="73"/>
  <c r="CA92" i="73"/>
  <c r="BZ92" i="73"/>
  <c r="BY92" i="73"/>
  <c r="BX92" i="73"/>
  <c r="BW92" i="73"/>
  <c r="BV92" i="73"/>
  <c r="BU92" i="73"/>
  <c r="BT92" i="73"/>
  <c r="BS92" i="73"/>
  <c r="BR92" i="73"/>
  <c r="BQ92" i="73"/>
  <c r="BP92" i="73"/>
  <c r="BO92" i="73"/>
  <c r="BN92" i="73"/>
  <c r="BM92" i="73"/>
  <c r="BL92" i="73"/>
  <c r="BK92" i="73"/>
  <c r="BJ92" i="73"/>
  <c r="BI92" i="73"/>
  <c r="BH92" i="73"/>
  <c r="BG92" i="73"/>
  <c r="BF92" i="73"/>
  <c r="BE92" i="73"/>
  <c r="BD92" i="73"/>
  <c r="BC92" i="73"/>
  <c r="BB92" i="73"/>
  <c r="BA92" i="73"/>
  <c r="AZ92" i="73"/>
  <c r="AY92" i="73"/>
  <c r="AX92" i="73"/>
  <c r="AW92" i="73"/>
  <c r="AV92" i="73"/>
  <c r="AU92" i="73"/>
  <c r="AT92" i="73"/>
  <c r="AS92" i="73"/>
  <c r="AR92" i="73"/>
  <c r="AQ92" i="73"/>
  <c r="AP92" i="73"/>
  <c r="AO92" i="73"/>
  <c r="AN92" i="73"/>
  <c r="AM92" i="73"/>
  <c r="AL92" i="73"/>
  <c r="AK92" i="73"/>
  <c r="AJ92" i="73"/>
  <c r="AI92" i="73"/>
  <c r="AH92" i="73"/>
  <c r="AG92" i="73"/>
  <c r="AF92" i="73"/>
  <c r="AE92" i="73"/>
  <c r="AD92" i="73"/>
  <c r="AC92" i="73"/>
  <c r="AB92" i="73"/>
  <c r="AA92" i="73"/>
  <c r="Z92" i="73"/>
  <c r="Y92" i="73"/>
  <c r="X92" i="73"/>
  <c r="W92" i="73"/>
  <c r="V92" i="73"/>
  <c r="U92" i="73"/>
  <c r="T92" i="73"/>
  <c r="S92" i="73"/>
  <c r="R92" i="73"/>
  <c r="Q92" i="73"/>
  <c r="P92" i="73"/>
  <c r="O92" i="73"/>
  <c r="N92" i="73"/>
  <c r="M92" i="73"/>
  <c r="L92" i="73"/>
  <c r="K92" i="73"/>
  <c r="J92" i="73"/>
  <c r="I92" i="73"/>
  <c r="H92" i="73"/>
  <c r="G92" i="73"/>
  <c r="F92" i="73"/>
  <c r="E92" i="73"/>
  <c r="DO91" i="73"/>
  <c r="DN91" i="73"/>
  <c r="DM91" i="73"/>
  <c r="DL91" i="73"/>
  <c r="DK91" i="73"/>
  <c r="DJ91" i="73"/>
  <c r="DI91" i="73"/>
  <c r="DH91" i="73"/>
  <c r="DG91" i="73"/>
  <c r="DF91" i="73"/>
  <c r="DE91" i="73"/>
  <c r="DD91" i="73"/>
  <c r="DC91" i="73"/>
  <c r="DB91" i="73"/>
  <c r="DA91" i="73"/>
  <c r="CZ91" i="73"/>
  <c r="CY91" i="73"/>
  <c r="CX91" i="73"/>
  <c r="CW91" i="73"/>
  <c r="CV91" i="73"/>
  <c r="CU91" i="73"/>
  <c r="CT91" i="73"/>
  <c r="CS91" i="73"/>
  <c r="CR91" i="73"/>
  <c r="CQ91" i="73"/>
  <c r="CP91" i="73"/>
  <c r="CO91" i="73"/>
  <c r="CN91" i="73"/>
  <c r="CM91" i="73"/>
  <c r="CL91" i="73"/>
  <c r="CK91" i="73"/>
  <c r="CJ91" i="73"/>
  <c r="CI91" i="73"/>
  <c r="CH91" i="73"/>
  <c r="CG91" i="73"/>
  <c r="CF91" i="73"/>
  <c r="CE91" i="73"/>
  <c r="CD91" i="73"/>
  <c r="CC91" i="73"/>
  <c r="CB91" i="73"/>
  <c r="CA91" i="73"/>
  <c r="BZ91" i="73"/>
  <c r="BY91" i="73"/>
  <c r="BX91" i="73"/>
  <c r="BW91" i="73"/>
  <c r="BV91" i="73"/>
  <c r="BU91" i="73"/>
  <c r="BT91" i="73"/>
  <c r="BS91" i="73"/>
  <c r="BR91" i="73"/>
  <c r="BQ91" i="73"/>
  <c r="BP91" i="73"/>
  <c r="BO91" i="73"/>
  <c r="BN91" i="73"/>
  <c r="BM91" i="73"/>
  <c r="BL91" i="73"/>
  <c r="BK91" i="73"/>
  <c r="BJ91" i="73"/>
  <c r="BI91" i="73"/>
  <c r="BH91" i="73"/>
  <c r="BG91" i="73"/>
  <c r="BF91" i="73"/>
  <c r="BE91" i="73"/>
  <c r="BD91" i="73"/>
  <c r="BC91" i="73"/>
  <c r="BB91" i="73"/>
  <c r="BA91" i="73"/>
  <c r="AZ91" i="73"/>
  <c r="AY91" i="73"/>
  <c r="AX91" i="73"/>
  <c r="AW91" i="73"/>
  <c r="AV91" i="73"/>
  <c r="AU91" i="73"/>
  <c r="AT91" i="73"/>
  <c r="AS91" i="73"/>
  <c r="AR91" i="73"/>
  <c r="AQ91" i="73"/>
  <c r="AP91" i="73"/>
  <c r="AO91" i="73"/>
  <c r="AN91" i="73"/>
  <c r="AM91" i="73"/>
  <c r="AL91" i="73"/>
  <c r="AK91" i="73"/>
  <c r="AJ91" i="73"/>
  <c r="AI91" i="73"/>
  <c r="AH91" i="73"/>
  <c r="AG91" i="73"/>
  <c r="AF91" i="73"/>
  <c r="AE91" i="73"/>
  <c r="AD91" i="73"/>
  <c r="AC91" i="73"/>
  <c r="AB91" i="73"/>
  <c r="AA91" i="73"/>
  <c r="Z91" i="73"/>
  <c r="Y91" i="73"/>
  <c r="X91" i="73"/>
  <c r="W91" i="73"/>
  <c r="V91" i="73"/>
  <c r="U91" i="73"/>
  <c r="T91" i="73"/>
  <c r="S91" i="73"/>
  <c r="R91" i="73"/>
  <c r="Q91" i="73"/>
  <c r="P91" i="73"/>
  <c r="O91" i="73"/>
  <c r="N91" i="73"/>
  <c r="M91" i="73"/>
  <c r="L91" i="73"/>
  <c r="K91" i="73"/>
  <c r="J91" i="73"/>
  <c r="I91" i="73"/>
  <c r="H91" i="73"/>
  <c r="G91" i="73"/>
  <c r="F91" i="73"/>
  <c r="E91" i="73"/>
  <c r="DO90" i="73"/>
  <c r="DN90" i="73"/>
  <c r="DM90" i="73"/>
  <c r="DL90" i="73"/>
  <c r="DK90" i="73"/>
  <c r="DJ90" i="73"/>
  <c r="DI90" i="73"/>
  <c r="DH90" i="73"/>
  <c r="DG90" i="73"/>
  <c r="DF90" i="73"/>
  <c r="DE90" i="73"/>
  <c r="DD90" i="73"/>
  <c r="DC90" i="73"/>
  <c r="DB90" i="73"/>
  <c r="DA90" i="73"/>
  <c r="CZ90" i="73"/>
  <c r="CY90" i="73"/>
  <c r="CX90" i="73"/>
  <c r="CW90" i="73"/>
  <c r="CV90" i="73"/>
  <c r="CU90" i="73"/>
  <c r="CT90" i="73"/>
  <c r="CS90" i="73"/>
  <c r="CR90" i="73"/>
  <c r="CQ90" i="73"/>
  <c r="CP90" i="73"/>
  <c r="CO90" i="73"/>
  <c r="CN90" i="73"/>
  <c r="CM90" i="73"/>
  <c r="CL90" i="73"/>
  <c r="CK90" i="73"/>
  <c r="CJ90" i="73"/>
  <c r="CI90" i="73"/>
  <c r="CH90" i="73"/>
  <c r="CG90" i="73"/>
  <c r="CF90" i="73"/>
  <c r="CE90" i="73"/>
  <c r="CD90" i="73"/>
  <c r="CC90" i="73"/>
  <c r="CB90" i="73"/>
  <c r="CA90" i="73"/>
  <c r="BZ90" i="73"/>
  <c r="BY90" i="73"/>
  <c r="BX90" i="73"/>
  <c r="BW90" i="73"/>
  <c r="BV90" i="73"/>
  <c r="BU90" i="73"/>
  <c r="BT90" i="73"/>
  <c r="BS90" i="73"/>
  <c r="BR90" i="73"/>
  <c r="BQ90" i="73"/>
  <c r="BP90" i="73"/>
  <c r="BO90" i="73"/>
  <c r="BN90" i="73"/>
  <c r="BM90" i="73"/>
  <c r="BL90" i="73"/>
  <c r="BK90" i="73"/>
  <c r="BJ90" i="73"/>
  <c r="BI90" i="73"/>
  <c r="BH90" i="73"/>
  <c r="BG90" i="73"/>
  <c r="BF90" i="73"/>
  <c r="BE90" i="73"/>
  <c r="BD90" i="73"/>
  <c r="BC90" i="73"/>
  <c r="BB90" i="73"/>
  <c r="BA90" i="73"/>
  <c r="AZ90" i="73"/>
  <c r="AY90" i="73"/>
  <c r="AX90" i="73"/>
  <c r="AW90" i="73"/>
  <c r="AV90" i="73"/>
  <c r="AU90" i="73"/>
  <c r="AT90" i="73"/>
  <c r="AS90" i="73"/>
  <c r="AR90" i="73"/>
  <c r="AQ90" i="73"/>
  <c r="AP90" i="73"/>
  <c r="AO90" i="73"/>
  <c r="AN90" i="73"/>
  <c r="AM90" i="73"/>
  <c r="AL90" i="73"/>
  <c r="AK90" i="73"/>
  <c r="AJ90" i="73"/>
  <c r="AI90" i="73"/>
  <c r="AH90" i="73"/>
  <c r="AG90" i="73"/>
  <c r="AF90" i="73"/>
  <c r="AE90" i="73"/>
  <c r="AD90" i="73"/>
  <c r="AC90" i="73"/>
  <c r="AB90" i="73"/>
  <c r="AA90" i="73"/>
  <c r="Z90" i="73"/>
  <c r="Y90" i="73"/>
  <c r="X90" i="73"/>
  <c r="W90" i="73"/>
  <c r="V90" i="73"/>
  <c r="U90" i="73"/>
  <c r="T90" i="73"/>
  <c r="S90" i="73"/>
  <c r="R90" i="73"/>
  <c r="Q90" i="73"/>
  <c r="P90" i="73"/>
  <c r="O90" i="73"/>
  <c r="N90" i="73"/>
  <c r="M90" i="73"/>
  <c r="L90" i="73"/>
  <c r="K90" i="73"/>
  <c r="J90" i="73"/>
  <c r="I90" i="73"/>
  <c r="H90" i="73"/>
  <c r="G90" i="73"/>
  <c r="F90" i="73"/>
  <c r="E90" i="73"/>
  <c r="DO89" i="73"/>
  <c r="DN89" i="73"/>
  <c r="DM89" i="73"/>
  <c r="DL89" i="73"/>
  <c r="DK89" i="73"/>
  <c r="DJ89" i="73"/>
  <c r="DI89" i="73"/>
  <c r="DH89" i="73"/>
  <c r="DG89" i="73"/>
  <c r="DF89" i="73"/>
  <c r="DE89" i="73"/>
  <c r="DD89" i="73"/>
  <c r="DC89" i="73"/>
  <c r="DB89" i="73"/>
  <c r="DA89" i="73"/>
  <c r="CZ89" i="73"/>
  <c r="CY89" i="73"/>
  <c r="CX89" i="73"/>
  <c r="CW89" i="73"/>
  <c r="CV89" i="73"/>
  <c r="CU89" i="73"/>
  <c r="CT89" i="73"/>
  <c r="CS89" i="73"/>
  <c r="CR89" i="73"/>
  <c r="CQ89" i="73"/>
  <c r="CP89" i="73"/>
  <c r="CO89" i="73"/>
  <c r="CN89" i="73"/>
  <c r="CM89" i="73"/>
  <c r="CL89" i="73"/>
  <c r="CK89" i="73"/>
  <c r="CJ89" i="73"/>
  <c r="CI89" i="73"/>
  <c r="CH89" i="73"/>
  <c r="CG89" i="73"/>
  <c r="CF89" i="73"/>
  <c r="CE89" i="73"/>
  <c r="CD89" i="73"/>
  <c r="CC89" i="73"/>
  <c r="CB89" i="73"/>
  <c r="CA89" i="73"/>
  <c r="BZ89" i="73"/>
  <c r="BY89" i="73"/>
  <c r="BX89" i="73"/>
  <c r="BW89" i="73"/>
  <c r="BV89" i="73"/>
  <c r="BU89" i="73"/>
  <c r="BT89" i="73"/>
  <c r="BS89" i="73"/>
  <c r="BR89" i="73"/>
  <c r="BQ89" i="73"/>
  <c r="BP89" i="73"/>
  <c r="BO89" i="73"/>
  <c r="BN89" i="73"/>
  <c r="BM89" i="73"/>
  <c r="BL89" i="73"/>
  <c r="BK89" i="73"/>
  <c r="BJ89" i="73"/>
  <c r="BI89" i="73"/>
  <c r="BH89" i="73"/>
  <c r="BG89" i="73"/>
  <c r="BF89" i="73"/>
  <c r="BE89" i="73"/>
  <c r="BD89" i="73"/>
  <c r="BC89" i="73"/>
  <c r="BB89" i="73"/>
  <c r="BA89" i="73"/>
  <c r="AZ89" i="73"/>
  <c r="AY89" i="73"/>
  <c r="AX89" i="73"/>
  <c r="AW89" i="73"/>
  <c r="AV89" i="73"/>
  <c r="AU89" i="73"/>
  <c r="AT89" i="73"/>
  <c r="AS89" i="73"/>
  <c r="AR89" i="73"/>
  <c r="AQ89" i="73"/>
  <c r="AP89" i="73"/>
  <c r="AO89" i="73"/>
  <c r="AN89" i="73"/>
  <c r="AM89" i="73"/>
  <c r="AL89" i="73"/>
  <c r="AK89" i="73"/>
  <c r="AJ89" i="73"/>
  <c r="AI89" i="73"/>
  <c r="AH89" i="73"/>
  <c r="AG89" i="73"/>
  <c r="AF89" i="73"/>
  <c r="AE89" i="73"/>
  <c r="AD89" i="73"/>
  <c r="AC89" i="73"/>
  <c r="AB89" i="73"/>
  <c r="AA89" i="73"/>
  <c r="Z89" i="73"/>
  <c r="Y89" i="73"/>
  <c r="X89" i="73"/>
  <c r="W89" i="73"/>
  <c r="V89" i="73"/>
  <c r="U89" i="73"/>
  <c r="T89" i="73"/>
  <c r="S89" i="73"/>
  <c r="R89" i="73"/>
  <c r="Q89" i="73"/>
  <c r="P89" i="73"/>
  <c r="O89" i="73"/>
  <c r="N89" i="73"/>
  <c r="M89" i="73"/>
  <c r="L89" i="73"/>
  <c r="K89" i="73"/>
  <c r="J89" i="73"/>
  <c r="I89" i="73"/>
  <c r="H89" i="73"/>
  <c r="G89" i="73"/>
  <c r="F89" i="73"/>
  <c r="E89" i="73"/>
  <c r="DO88" i="73"/>
  <c r="DN88" i="73"/>
  <c r="DM88" i="73"/>
  <c r="DL88" i="73"/>
  <c r="DK88" i="73"/>
  <c r="DJ88" i="73"/>
  <c r="DI88" i="73"/>
  <c r="DH88" i="73"/>
  <c r="DG88" i="73"/>
  <c r="DF88" i="73"/>
  <c r="DE88" i="73"/>
  <c r="DD88" i="73"/>
  <c r="DC88" i="73"/>
  <c r="DB88" i="73"/>
  <c r="DA88" i="73"/>
  <c r="CZ88" i="73"/>
  <c r="CY88" i="73"/>
  <c r="CX88" i="73"/>
  <c r="CW88" i="73"/>
  <c r="CV88" i="73"/>
  <c r="CU88" i="73"/>
  <c r="CT88" i="73"/>
  <c r="CS88" i="73"/>
  <c r="CR88" i="73"/>
  <c r="CQ88" i="73"/>
  <c r="CP88" i="73"/>
  <c r="CO88" i="73"/>
  <c r="CN88" i="73"/>
  <c r="CM88" i="73"/>
  <c r="CL88" i="73"/>
  <c r="CK88" i="73"/>
  <c r="CJ88" i="73"/>
  <c r="CI88" i="73"/>
  <c r="CH88" i="73"/>
  <c r="CG88" i="73"/>
  <c r="CF88" i="73"/>
  <c r="CE88" i="73"/>
  <c r="CD88" i="73"/>
  <c r="CC88" i="73"/>
  <c r="CB88" i="73"/>
  <c r="CA88" i="73"/>
  <c r="BZ88" i="73"/>
  <c r="BY88" i="73"/>
  <c r="BX88" i="73"/>
  <c r="BW88" i="73"/>
  <c r="BV88" i="73"/>
  <c r="BU88" i="73"/>
  <c r="BT88" i="73"/>
  <c r="BS88" i="73"/>
  <c r="BR88" i="73"/>
  <c r="BQ88" i="73"/>
  <c r="BP88" i="73"/>
  <c r="BO88" i="73"/>
  <c r="BN88" i="73"/>
  <c r="BM88" i="73"/>
  <c r="BL88" i="73"/>
  <c r="BK88" i="73"/>
  <c r="BJ88" i="73"/>
  <c r="BI88" i="73"/>
  <c r="BH88" i="73"/>
  <c r="BG88" i="73"/>
  <c r="BF88" i="73"/>
  <c r="BE88" i="73"/>
  <c r="BD88" i="73"/>
  <c r="BC88" i="73"/>
  <c r="BB88" i="73"/>
  <c r="BA88" i="73"/>
  <c r="AZ88" i="73"/>
  <c r="AY88" i="73"/>
  <c r="AX88" i="73"/>
  <c r="AW88" i="73"/>
  <c r="AV88" i="73"/>
  <c r="AU88" i="73"/>
  <c r="AT88" i="73"/>
  <c r="AS88" i="73"/>
  <c r="AR88" i="73"/>
  <c r="AQ88" i="73"/>
  <c r="AP88" i="73"/>
  <c r="AO88" i="73"/>
  <c r="AN88" i="73"/>
  <c r="AM88" i="73"/>
  <c r="AL88" i="73"/>
  <c r="AK88" i="73"/>
  <c r="AJ88" i="73"/>
  <c r="AI88" i="73"/>
  <c r="AH88" i="73"/>
  <c r="AG88" i="73"/>
  <c r="AF88" i="73"/>
  <c r="AE88" i="73"/>
  <c r="AD88" i="73"/>
  <c r="AC88" i="73"/>
  <c r="AB88" i="73"/>
  <c r="AA88" i="73"/>
  <c r="Z88" i="73"/>
  <c r="Y88" i="73"/>
  <c r="X88" i="73"/>
  <c r="W88" i="73"/>
  <c r="V88" i="73"/>
  <c r="U88" i="73"/>
  <c r="T88" i="73"/>
  <c r="S88" i="73"/>
  <c r="R88" i="73"/>
  <c r="Q88" i="73"/>
  <c r="P88" i="73"/>
  <c r="O88" i="73"/>
  <c r="N88" i="73"/>
  <c r="M88" i="73"/>
  <c r="L88" i="73"/>
  <c r="K88" i="73"/>
  <c r="J88" i="73"/>
  <c r="I88" i="73"/>
  <c r="H88" i="73"/>
  <c r="G88" i="73"/>
  <c r="F88" i="73"/>
  <c r="E88" i="73"/>
  <c r="DO87" i="73"/>
  <c r="DN87" i="73"/>
  <c r="DM87" i="73"/>
  <c r="DL87" i="73"/>
  <c r="DK87" i="73"/>
  <c r="DJ87" i="73"/>
  <c r="DI87" i="73"/>
  <c r="DH87" i="73"/>
  <c r="DG87" i="73"/>
  <c r="DF87" i="73"/>
  <c r="DE87" i="73"/>
  <c r="DD87" i="73"/>
  <c r="DC87" i="73"/>
  <c r="DB87" i="73"/>
  <c r="DA87" i="73"/>
  <c r="CZ87" i="73"/>
  <c r="CY87" i="73"/>
  <c r="CX87" i="73"/>
  <c r="CW87" i="73"/>
  <c r="CV87" i="73"/>
  <c r="CU87" i="73"/>
  <c r="CT87" i="73"/>
  <c r="CS87" i="73"/>
  <c r="CR87" i="73"/>
  <c r="CQ87" i="73"/>
  <c r="CP87" i="73"/>
  <c r="CO87" i="73"/>
  <c r="CN87" i="73"/>
  <c r="CM87" i="73"/>
  <c r="CL87" i="73"/>
  <c r="CK87" i="73"/>
  <c r="CJ87" i="73"/>
  <c r="CI87" i="73"/>
  <c r="CH87" i="73"/>
  <c r="CG87" i="73"/>
  <c r="CF87" i="73"/>
  <c r="CE87" i="73"/>
  <c r="CD87" i="73"/>
  <c r="CC87" i="73"/>
  <c r="CB87" i="73"/>
  <c r="CA87" i="73"/>
  <c r="BZ87" i="73"/>
  <c r="BY87" i="73"/>
  <c r="BX87" i="73"/>
  <c r="BW87" i="73"/>
  <c r="BV87" i="73"/>
  <c r="BU87" i="73"/>
  <c r="BT87" i="73"/>
  <c r="BS87" i="73"/>
  <c r="BR87" i="73"/>
  <c r="BQ87" i="73"/>
  <c r="BP87" i="73"/>
  <c r="BO87" i="73"/>
  <c r="BN87" i="73"/>
  <c r="BM87" i="73"/>
  <c r="BL87" i="73"/>
  <c r="BK87" i="73"/>
  <c r="BJ87" i="73"/>
  <c r="BI87" i="73"/>
  <c r="BH87" i="73"/>
  <c r="BG87" i="73"/>
  <c r="BF87" i="73"/>
  <c r="BE87" i="73"/>
  <c r="BD87" i="73"/>
  <c r="BC87" i="73"/>
  <c r="BB87" i="73"/>
  <c r="BA87" i="73"/>
  <c r="AZ87" i="73"/>
  <c r="AY87" i="73"/>
  <c r="AX87" i="73"/>
  <c r="AW87" i="73"/>
  <c r="AV87" i="73"/>
  <c r="AU87" i="73"/>
  <c r="AT87" i="73"/>
  <c r="AS87" i="73"/>
  <c r="AR87" i="73"/>
  <c r="AQ87" i="73"/>
  <c r="AP87" i="73"/>
  <c r="AO87" i="73"/>
  <c r="AN87" i="73"/>
  <c r="AM87" i="73"/>
  <c r="AL87" i="73"/>
  <c r="AK87" i="73"/>
  <c r="AJ87" i="73"/>
  <c r="AI87" i="73"/>
  <c r="AH87" i="73"/>
  <c r="AG87" i="73"/>
  <c r="AF87" i="73"/>
  <c r="AE87" i="73"/>
  <c r="AD87" i="73"/>
  <c r="AC87" i="73"/>
  <c r="AB87" i="73"/>
  <c r="AA87" i="73"/>
  <c r="Z87" i="73"/>
  <c r="Y87" i="73"/>
  <c r="X87" i="73"/>
  <c r="W87" i="73"/>
  <c r="V87" i="73"/>
  <c r="U87" i="73"/>
  <c r="T87" i="73"/>
  <c r="S87" i="73"/>
  <c r="R87" i="73"/>
  <c r="Q87" i="73"/>
  <c r="P87" i="73"/>
  <c r="O87" i="73"/>
  <c r="N87" i="73"/>
  <c r="M87" i="73"/>
  <c r="L87" i="73"/>
  <c r="K87" i="73"/>
  <c r="J87" i="73"/>
  <c r="I87" i="73"/>
  <c r="H87" i="73"/>
  <c r="G87" i="73"/>
  <c r="F87" i="73"/>
  <c r="E87" i="73"/>
  <c r="DO86" i="73"/>
  <c r="DN86" i="73"/>
  <c r="DM86" i="73"/>
  <c r="DL86" i="73"/>
  <c r="DK86" i="73"/>
  <c r="DJ86" i="73"/>
  <c r="DI86" i="73"/>
  <c r="DH86" i="73"/>
  <c r="DG86" i="73"/>
  <c r="DF86" i="73"/>
  <c r="DE86" i="73"/>
  <c r="DD86" i="73"/>
  <c r="DC86" i="73"/>
  <c r="DB86" i="73"/>
  <c r="DA86" i="73"/>
  <c r="CZ86" i="73"/>
  <c r="CY86" i="73"/>
  <c r="CX86" i="73"/>
  <c r="CW86" i="73"/>
  <c r="CV86" i="73"/>
  <c r="CU86" i="73"/>
  <c r="CT86" i="73"/>
  <c r="CS86" i="73"/>
  <c r="CR86" i="73"/>
  <c r="CQ86" i="73"/>
  <c r="CP86" i="73"/>
  <c r="CO86" i="73"/>
  <c r="CN86" i="73"/>
  <c r="CM86" i="73"/>
  <c r="CL86" i="73"/>
  <c r="CK86" i="73"/>
  <c r="CJ86" i="73"/>
  <c r="CI86" i="73"/>
  <c r="CH86" i="73"/>
  <c r="CG86" i="73"/>
  <c r="CF86" i="73"/>
  <c r="CE86" i="73"/>
  <c r="CD86" i="73"/>
  <c r="CC86" i="73"/>
  <c r="CB86" i="73"/>
  <c r="CA86" i="73"/>
  <c r="BZ86" i="73"/>
  <c r="BY86" i="73"/>
  <c r="BX86" i="73"/>
  <c r="BW86" i="73"/>
  <c r="BV86" i="73"/>
  <c r="BU86" i="73"/>
  <c r="BT86" i="73"/>
  <c r="BS86" i="73"/>
  <c r="BR86" i="73"/>
  <c r="BQ86" i="73"/>
  <c r="BP86" i="73"/>
  <c r="BO86" i="73"/>
  <c r="BN86" i="73"/>
  <c r="BM86" i="73"/>
  <c r="BL86" i="73"/>
  <c r="BK86" i="73"/>
  <c r="BJ86" i="73"/>
  <c r="BI86" i="73"/>
  <c r="BH86" i="73"/>
  <c r="BG86" i="73"/>
  <c r="BF86" i="73"/>
  <c r="BE86" i="73"/>
  <c r="BD86" i="73"/>
  <c r="BC86" i="73"/>
  <c r="BB86" i="73"/>
  <c r="BA86" i="73"/>
  <c r="AZ86" i="73"/>
  <c r="AY86" i="73"/>
  <c r="AX86" i="73"/>
  <c r="AW86" i="73"/>
  <c r="AV86" i="73"/>
  <c r="AU86" i="73"/>
  <c r="AT86" i="73"/>
  <c r="AS86" i="73"/>
  <c r="AR86" i="73"/>
  <c r="AQ86" i="73"/>
  <c r="AP86" i="73"/>
  <c r="AO86" i="73"/>
  <c r="AN86" i="73"/>
  <c r="AM86" i="73"/>
  <c r="AL86" i="73"/>
  <c r="AK86" i="73"/>
  <c r="AJ86" i="73"/>
  <c r="AI86" i="73"/>
  <c r="AH86" i="73"/>
  <c r="AG86" i="73"/>
  <c r="AF86" i="73"/>
  <c r="AE86" i="73"/>
  <c r="AD86" i="73"/>
  <c r="AC86" i="73"/>
  <c r="AB86" i="73"/>
  <c r="AA86" i="73"/>
  <c r="Z86" i="73"/>
  <c r="Y86" i="73"/>
  <c r="X86" i="73"/>
  <c r="W86" i="73"/>
  <c r="V86" i="73"/>
  <c r="U86" i="73"/>
  <c r="T86" i="73"/>
  <c r="S86" i="73"/>
  <c r="R86" i="73"/>
  <c r="Q86" i="73"/>
  <c r="P86" i="73"/>
  <c r="O86" i="73"/>
  <c r="N86" i="73"/>
  <c r="M86" i="73"/>
  <c r="L86" i="73"/>
  <c r="K86" i="73"/>
  <c r="J86" i="73"/>
  <c r="I86" i="73"/>
  <c r="H86" i="73"/>
  <c r="G86" i="73"/>
  <c r="F86" i="73"/>
  <c r="E86" i="73"/>
  <c r="DO85" i="73"/>
  <c r="DN85" i="73"/>
  <c r="DM85" i="73"/>
  <c r="DL85" i="73"/>
  <c r="DK85" i="73"/>
  <c r="DJ85" i="73"/>
  <c r="DI85" i="73"/>
  <c r="DH85" i="73"/>
  <c r="DG85" i="73"/>
  <c r="DF85" i="73"/>
  <c r="DE85" i="73"/>
  <c r="DD85" i="73"/>
  <c r="DC85" i="73"/>
  <c r="DB85" i="73"/>
  <c r="DA85" i="73"/>
  <c r="CZ85" i="73"/>
  <c r="CY85" i="73"/>
  <c r="CX85" i="73"/>
  <c r="CW85" i="73"/>
  <c r="CV85" i="73"/>
  <c r="CU85" i="73"/>
  <c r="CT85" i="73"/>
  <c r="CS85" i="73"/>
  <c r="CR85" i="73"/>
  <c r="CQ85" i="73"/>
  <c r="CP85" i="73"/>
  <c r="CO85" i="73"/>
  <c r="CN85" i="73"/>
  <c r="CM85" i="73"/>
  <c r="CL85" i="73"/>
  <c r="CK85" i="73"/>
  <c r="CJ85" i="73"/>
  <c r="CI85" i="73"/>
  <c r="CH85" i="73"/>
  <c r="CG85" i="73"/>
  <c r="CF85" i="73"/>
  <c r="CE85" i="73"/>
  <c r="CD85" i="73"/>
  <c r="CC85" i="73"/>
  <c r="CB85" i="73"/>
  <c r="CA85" i="73"/>
  <c r="BZ85" i="73"/>
  <c r="BY85" i="73"/>
  <c r="BX85" i="73"/>
  <c r="BW85" i="73"/>
  <c r="BV85" i="73"/>
  <c r="BU85" i="73"/>
  <c r="BT85" i="73"/>
  <c r="BS85" i="73"/>
  <c r="BR85" i="73"/>
  <c r="BQ85" i="73"/>
  <c r="BP85" i="73"/>
  <c r="BO85" i="73"/>
  <c r="BN85" i="73"/>
  <c r="BM85" i="73"/>
  <c r="BL85" i="73"/>
  <c r="BK85" i="73"/>
  <c r="BJ85" i="73"/>
  <c r="BI85" i="73"/>
  <c r="BH85" i="73"/>
  <c r="BG85" i="73"/>
  <c r="BF85" i="73"/>
  <c r="BE85" i="73"/>
  <c r="BD85" i="73"/>
  <c r="BC85" i="73"/>
  <c r="BB85" i="73"/>
  <c r="BA85" i="73"/>
  <c r="AZ85" i="73"/>
  <c r="AY85" i="73"/>
  <c r="AX85" i="73"/>
  <c r="AW85" i="73"/>
  <c r="AV85" i="73"/>
  <c r="AU85" i="73"/>
  <c r="AT85" i="73"/>
  <c r="AS85" i="73"/>
  <c r="AR85" i="73"/>
  <c r="AQ85" i="73"/>
  <c r="AP85" i="73"/>
  <c r="AO85" i="73"/>
  <c r="AN85" i="73"/>
  <c r="AM85" i="73"/>
  <c r="AL85" i="73"/>
  <c r="AK85" i="73"/>
  <c r="AJ85" i="73"/>
  <c r="AI85" i="73"/>
  <c r="AH85" i="73"/>
  <c r="AG85" i="73"/>
  <c r="AF85" i="73"/>
  <c r="AE85" i="73"/>
  <c r="AD85" i="73"/>
  <c r="AC85" i="73"/>
  <c r="AB85" i="73"/>
  <c r="AA85" i="73"/>
  <c r="Z85" i="73"/>
  <c r="Y85" i="73"/>
  <c r="X85" i="73"/>
  <c r="W85" i="73"/>
  <c r="V85" i="73"/>
  <c r="U85" i="73"/>
  <c r="T85" i="73"/>
  <c r="S85" i="73"/>
  <c r="R85" i="73"/>
  <c r="Q85" i="73"/>
  <c r="P85" i="73"/>
  <c r="O85" i="73"/>
  <c r="N85" i="73"/>
  <c r="M85" i="73"/>
  <c r="L85" i="73"/>
  <c r="K85" i="73"/>
  <c r="J85" i="73"/>
  <c r="I85" i="73"/>
  <c r="H85" i="73"/>
  <c r="G85" i="73"/>
  <c r="F85" i="73"/>
  <c r="E85" i="73"/>
  <c r="DO84" i="73"/>
  <c r="DN84" i="73"/>
  <c r="DM84" i="73"/>
  <c r="DL84" i="73"/>
  <c r="DK84" i="73"/>
  <c r="DJ84" i="73"/>
  <c r="DI84" i="73"/>
  <c r="DH84" i="73"/>
  <c r="DG84" i="73"/>
  <c r="DF84" i="73"/>
  <c r="DE84" i="73"/>
  <c r="DD84" i="73"/>
  <c r="DC84" i="73"/>
  <c r="DB84" i="73"/>
  <c r="DA84" i="73"/>
  <c r="CZ84" i="73"/>
  <c r="CY84" i="73"/>
  <c r="CX84" i="73"/>
  <c r="CW84" i="73"/>
  <c r="CV84" i="73"/>
  <c r="CU84" i="73"/>
  <c r="CT84" i="73"/>
  <c r="CS84" i="73"/>
  <c r="CR84" i="73"/>
  <c r="CQ84" i="73"/>
  <c r="CP84" i="73"/>
  <c r="CO84" i="73"/>
  <c r="CN84" i="73"/>
  <c r="CM84" i="73"/>
  <c r="CL84" i="73"/>
  <c r="CK84" i="73"/>
  <c r="CJ84" i="73"/>
  <c r="CI84" i="73"/>
  <c r="CH84" i="73"/>
  <c r="CG84" i="73"/>
  <c r="CF84" i="73"/>
  <c r="CE84" i="73"/>
  <c r="CD84" i="73"/>
  <c r="CC84" i="73"/>
  <c r="CB84" i="73"/>
  <c r="CA84" i="73"/>
  <c r="BZ84" i="73"/>
  <c r="BY84" i="73"/>
  <c r="BX84" i="73"/>
  <c r="BW84" i="73"/>
  <c r="BV84" i="73"/>
  <c r="BU84" i="73"/>
  <c r="BT84" i="73"/>
  <c r="BS84" i="73"/>
  <c r="BR84" i="73"/>
  <c r="BQ84" i="73"/>
  <c r="BP84" i="73"/>
  <c r="BO84" i="73"/>
  <c r="BN84" i="73"/>
  <c r="BM84" i="73"/>
  <c r="BL84" i="73"/>
  <c r="BK84" i="73"/>
  <c r="BJ84" i="73"/>
  <c r="BI84" i="73"/>
  <c r="BH84" i="73"/>
  <c r="BG84" i="73"/>
  <c r="BF84" i="73"/>
  <c r="BE84" i="73"/>
  <c r="BD84" i="73"/>
  <c r="BC84" i="73"/>
  <c r="BB84" i="73"/>
  <c r="BA84" i="73"/>
  <c r="AZ84" i="73"/>
  <c r="AY84" i="73"/>
  <c r="AX84" i="73"/>
  <c r="AW84" i="73"/>
  <c r="AV84" i="73"/>
  <c r="AU84" i="73"/>
  <c r="AT84" i="73"/>
  <c r="AS84" i="73"/>
  <c r="AR84" i="73"/>
  <c r="AQ84" i="73"/>
  <c r="AP84" i="73"/>
  <c r="AO84" i="73"/>
  <c r="AN84" i="73"/>
  <c r="AM84" i="73"/>
  <c r="AL84" i="73"/>
  <c r="AK84" i="73"/>
  <c r="AJ84" i="73"/>
  <c r="AI84" i="73"/>
  <c r="AH84" i="73"/>
  <c r="AG84" i="73"/>
  <c r="AF84" i="73"/>
  <c r="AE84" i="73"/>
  <c r="AD84" i="73"/>
  <c r="AC84" i="73"/>
  <c r="AB84" i="73"/>
  <c r="AA84" i="73"/>
  <c r="Z84" i="73"/>
  <c r="Y84" i="73"/>
  <c r="X84" i="73"/>
  <c r="W84" i="73"/>
  <c r="V84" i="73"/>
  <c r="U84" i="73"/>
  <c r="T84" i="73"/>
  <c r="S84" i="73"/>
  <c r="R84" i="73"/>
  <c r="Q84" i="73"/>
  <c r="P84" i="73"/>
  <c r="O84" i="73"/>
  <c r="N84" i="73"/>
  <c r="M84" i="73"/>
  <c r="L84" i="73"/>
  <c r="K84" i="73"/>
  <c r="J84" i="73"/>
  <c r="I84" i="73"/>
  <c r="H84" i="73"/>
  <c r="G84" i="73"/>
  <c r="F84" i="73"/>
  <c r="E84" i="73"/>
  <c r="DO83" i="73"/>
  <c r="DN83" i="73"/>
  <c r="DM83" i="73"/>
  <c r="DL83" i="73"/>
  <c r="DK83" i="73"/>
  <c r="DJ83" i="73"/>
  <c r="DI83" i="73"/>
  <c r="DH83" i="73"/>
  <c r="DG83" i="73"/>
  <c r="DF83" i="73"/>
  <c r="DE83" i="73"/>
  <c r="DD83" i="73"/>
  <c r="DC83" i="73"/>
  <c r="DB83" i="73"/>
  <c r="DA83" i="73"/>
  <c r="CZ83" i="73"/>
  <c r="CY83" i="73"/>
  <c r="CX83" i="73"/>
  <c r="CW83" i="73"/>
  <c r="CV83" i="73"/>
  <c r="CU83" i="73"/>
  <c r="CT83" i="73"/>
  <c r="CS83" i="73"/>
  <c r="CR83" i="73"/>
  <c r="CQ83" i="73"/>
  <c r="CP83" i="73"/>
  <c r="CO83" i="73"/>
  <c r="CN83" i="73"/>
  <c r="CM83" i="73"/>
  <c r="CL83" i="73"/>
  <c r="CK83" i="73"/>
  <c r="CJ83" i="73"/>
  <c r="CI83" i="73"/>
  <c r="CH83" i="73"/>
  <c r="CG83" i="73"/>
  <c r="CF83" i="73"/>
  <c r="CE83" i="73"/>
  <c r="CD83" i="73"/>
  <c r="CC83" i="73"/>
  <c r="CB83" i="73"/>
  <c r="CA83" i="73"/>
  <c r="BZ83" i="73"/>
  <c r="BY83" i="73"/>
  <c r="BX83" i="73"/>
  <c r="BW83" i="73"/>
  <c r="BV83" i="73"/>
  <c r="BU83" i="73"/>
  <c r="BT83" i="73"/>
  <c r="BS83" i="73"/>
  <c r="BR83" i="73"/>
  <c r="BQ83" i="73"/>
  <c r="BP83" i="73"/>
  <c r="BO83" i="73"/>
  <c r="BN83" i="73"/>
  <c r="BM83" i="73"/>
  <c r="BL83" i="73"/>
  <c r="BK83" i="73"/>
  <c r="BJ83" i="73"/>
  <c r="BI83" i="73"/>
  <c r="BH83" i="73"/>
  <c r="BG83" i="73"/>
  <c r="BF83" i="73"/>
  <c r="BE83" i="73"/>
  <c r="BD83" i="73"/>
  <c r="BC83" i="73"/>
  <c r="BB83" i="73"/>
  <c r="BA83" i="73"/>
  <c r="AZ83" i="73"/>
  <c r="AY83" i="73"/>
  <c r="AX83" i="73"/>
  <c r="AW83" i="73"/>
  <c r="AV83" i="73"/>
  <c r="AU83" i="73"/>
  <c r="AT83" i="73"/>
  <c r="AS83" i="73"/>
  <c r="AR83" i="73"/>
  <c r="AQ83" i="73"/>
  <c r="AP83" i="73"/>
  <c r="AO83" i="73"/>
  <c r="AN83" i="73"/>
  <c r="AM83" i="73"/>
  <c r="AL83" i="73"/>
  <c r="AK83" i="73"/>
  <c r="AJ83" i="73"/>
  <c r="AI83" i="73"/>
  <c r="AH83" i="73"/>
  <c r="AG83" i="73"/>
  <c r="AF83" i="73"/>
  <c r="AE83" i="73"/>
  <c r="AD83" i="73"/>
  <c r="AC83" i="73"/>
  <c r="AB83" i="73"/>
  <c r="AA83" i="73"/>
  <c r="Z83" i="73"/>
  <c r="Y83" i="73"/>
  <c r="X83" i="73"/>
  <c r="W83" i="73"/>
  <c r="V83" i="73"/>
  <c r="U83" i="73"/>
  <c r="T83" i="73"/>
  <c r="S83" i="73"/>
  <c r="R83" i="73"/>
  <c r="Q83" i="73"/>
  <c r="P83" i="73"/>
  <c r="O83" i="73"/>
  <c r="N83" i="73"/>
  <c r="M83" i="73"/>
  <c r="L83" i="73"/>
  <c r="K83" i="73"/>
  <c r="J83" i="73"/>
  <c r="I83" i="73"/>
  <c r="H83" i="73"/>
  <c r="G83" i="73"/>
  <c r="F83" i="73"/>
  <c r="E83" i="73"/>
  <c r="DO82" i="73"/>
  <c r="DN82" i="73"/>
  <c r="DM82" i="73"/>
  <c r="DL82" i="73"/>
  <c r="DK82" i="73"/>
  <c r="DJ82" i="73"/>
  <c r="DI82" i="73"/>
  <c r="DH82" i="73"/>
  <c r="DG82" i="73"/>
  <c r="DF82" i="73"/>
  <c r="DE82" i="73"/>
  <c r="DD82" i="73"/>
  <c r="DC82" i="73"/>
  <c r="DB82" i="73"/>
  <c r="DA82" i="73"/>
  <c r="CZ82" i="73"/>
  <c r="CY82" i="73"/>
  <c r="CX82" i="73"/>
  <c r="CW82" i="73"/>
  <c r="CV82" i="73"/>
  <c r="CU82" i="73"/>
  <c r="CT82" i="73"/>
  <c r="CS82" i="73"/>
  <c r="CR82" i="73"/>
  <c r="CQ82" i="73"/>
  <c r="CP82" i="73"/>
  <c r="CO82" i="73"/>
  <c r="CN82" i="73"/>
  <c r="CM82" i="73"/>
  <c r="CL82" i="73"/>
  <c r="CK82" i="73"/>
  <c r="CJ82" i="73"/>
  <c r="CI82" i="73"/>
  <c r="CH82" i="73"/>
  <c r="CG82" i="73"/>
  <c r="CF82" i="73"/>
  <c r="CE82" i="73"/>
  <c r="CD82" i="73"/>
  <c r="CC82" i="73"/>
  <c r="CB82" i="73"/>
  <c r="CA82" i="73"/>
  <c r="BZ82" i="73"/>
  <c r="BY82" i="73"/>
  <c r="BX82" i="73"/>
  <c r="BW82" i="73"/>
  <c r="BV82" i="73"/>
  <c r="BU82" i="73"/>
  <c r="BT82" i="73"/>
  <c r="BS82" i="73"/>
  <c r="BR82" i="73"/>
  <c r="BQ82" i="73"/>
  <c r="BP82" i="73"/>
  <c r="BO82" i="73"/>
  <c r="BN82" i="73"/>
  <c r="BM82" i="73"/>
  <c r="BL82" i="73"/>
  <c r="BK82" i="73"/>
  <c r="BJ82" i="73"/>
  <c r="BI82" i="73"/>
  <c r="BH82" i="73"/>
  <c r="BG82" i="73"/>
  <c r="BF82" i="73"/>
  <c r="BE82" i="73"/>
  <c r="BD82" i="73"/>
  <c r="BC82" i="73"/>
  <c r="BB82" i="73"/>
  <c r="BA82" i="73"/>
  <c r="AZ82" i="73"/>
  <c r="AY82" i="73"/>
  <c r="AX82" i="73"/>
  <c r="AW82" i="73"/>
  <c r="AV82" i="73"/>
  <c r="AU82" i="73"/>
  <c r="AT82" i="73"/>
  <c r="AS82" i="73"/>
  <c r="AR82" i="73"/>
  <c r="AQ82" i="73"/>
  <c r="AP82" i="73"/>
  <c r="AO82" i="73"/>
  <c r="AN82" i="73"/>
  <c r="AM82" i="73"/>
  <c r="AL82" i="73"/>
  <c r="AK82" i="73"/>
  <c r="AJ82" i="73"/>
  <c r="AI82" i="73"/>
  <c r="AH82" i="73"/>
  <c r="AG82" i="73"/>
  <c r="AF82" i="73"/>
  <c r="AE82" i="73"/>
  <c r="AD82" i="73"/>
  <c r="AC82" i="73"/>
  <c r="AB82" i="73"/>
  <c r="AA82" i="73"/>
  <c r="Z82" i="73"/>
  <c r="Y82" i="73"/>
  <c r="X82" i="73"/>
  <c r="W82" i="73"/>
  <c r="V82" i="73"/>
  <c r="U82" i="73"/>
  <c r="T82" i="73"/>
  <c r="S82" i="73"/>
  <c r="R82" i="73"/>
  <c r="Q82" i="73"/>
  <c r="P82" i="73"/>
  <c r="O82" i="73"/>
  <c r="N82" i="73"/>
  <c r="M82" i="73"/>
  <c r="L82" i="73"/>
  <c r="K82" i="73"/>
  <c r="J82" i="73"/>
  <c r="I82" i="73"/>
  <c r="H82" i="73"/>
  <c r="G82" i="73"/>
  <c r="F82" i="73"/>
  <c r="E82" i="73"/>
  <c r="DO81" i="73"/>
  <c r="DN81" i="73"/>
  <c r="DM81" i="73"/>
  <c r="DL81" i="73"/>
  <c r="DK81" i="73"/>
  <c r="DJ81" i="73"/>
  <c r="DI81" i="73"/>
  <c r="DH81" i="73"/>
  <c r="DG81" i="73"/>
  <c r="DF81" i="73"/>
  <c r="DE81" i="73"/>
  <c r="DD81" i="73"/>
  <c r="DC81" i="73"/>
  <c r="DB81" i="73"/>
  <c r="DA81" i="73"/>
  <c r="CZ81" i="73"/>
  <c r="CY81" i="73"/>
  <c r="CX81" i="73"/>
  <c r="CW81" i="73"/>
  <c r="CV81" i="73"/>
  <c r="CU81" i="73"/>
  <c r="CT81" i="73"/>
  <c r="CS81" i="73"/>
  <c r="CR81" i="73"/>
  <c r="CQ81" i="73"/>
  <c r="CP81" i="73"/>
  <c r="CO81" i="73"/>
  <c r="CN81" i="73"/>
  <c r="CM81" i="73"/>
  <c r="CL81" i="73"/>
  <c r="CK81" i="73"/>
  <c r="CJ81" i="73"/>
  <c r="CI81" i="73"/>
  <c r="CH81" i="73"/>
  <c r="CG81" i="73"/>
  <c r="CF81" i="73"/>
  <c r="CE81" i="73"/>
  <c r="CD81" i="73"/>
  <c r="CC81" i="73"/>
  <c r="CB81" i="73"/>
  <c r="CA81" i="73"/>
  <c r="BZ81" i="73"/>
  <c r="BY81" i="73"/>
  <c r="BX81" i="73"/>
  <c r="BW81" i="73"/>
  <c r="BV81" i="73"/>
  <c r="BU81" i="73"/>
  <c r="BT81" i="73"/>
  <c r="BS81" i="73"/>
  <c r="BR81" i="73"/>
  <c r="BQ81" i="73"/>
  <c r="BP81" i="73"/>
  <c r="BO81" i="73"/>
  <c r="BN81" i="73"/>
  <c r="BM81" i="73"/>
  <c r="BL81" i="73"/>
  <c r="BK81" i="73"/>
  <c r="BJ81" i="73"/>
  <c r="BI81" i="73"/>
  <c r="BH81" i="73"/>
  <c r="BG81" i="73"/>
  <c r="BF81" i="73"/>
  <c r="BE81" i="73"/>
  <c r="BD81" i="73"/>
  <c r="BC81" i="73"/>
  <c r="BB81" i="73"/>
  <c r="BA81" i="73"/>
  <c r="AZ81" i="73"/>
  <c r="AY81" i="73"/>
  <c r="AX81" i="73"/>
  <c r="AW81" i="73"/>
  <c r="AV81" i="73"/>
  <c r="AU81" i="73"/>
  <c r="AT81" i="73"/>
  <c r="AS81" i="73"/>
  <c r="AR81" i="73"/>
  <c r="AQ81" i="73"/>
  <c r="AP81" i="73"/>
  <c r="AO81" i="73"/>
  <c r="AN81" i="73"/>
  <c r="AM81" i="73"/>
  <c r="AL81" i="73"/>
  <c r="AK81" i="73"/>
  <c r="AJ81" i="73"/>
  <c r="AI81" i="73"/>
  <c r="AH81" i="73"/>
  <c r="AG81" i="73"/>
  <c r="AF81" i="73"/>
  <c r="AE81" i="73"/>
  <c r="AD81" i="73"/>
  <c r="AC81" i="73"/>
  <c r="AB81" i="73"/>
  <c r="AA81" i="73"/>
  <c r="Z81" i="73"/>
  <c r="Y81" i="73"/>
  <c r="X81" i="73"/>
  <c r="W81" i="73"/>
  <c r="V81" i="73"/>
  <c r="U81" i="73"/>
  <c r="T81" i="73"/>
  <c r="S81" i="73"/>
  <c r="R81" i="73"/>
  <c r="Q81" i="73"/>
  <c r="P81" i="73"/>
  <c r="O81" i="73"/>
  <c r="N81" i="73"/>
  <c r="M81" i="73"/>
  <c r="L81" i="73"/>
  <c r="K81" i="73"/>
  <c r="J81" i="73"/>
  <c r="I81" i="73"/>
  <c r="H81" i="73"/>
  <c r="G81" i="73"/>
  <c r="F81" i="73"/>
  <c r="E81" i="73"/>
  <c r="DO80" i="73"/>
  <c r="DN80" i="73"/>
  <c r="DM80" i="73"/>
  <c r="DL80" i="73"/>
  <c r="DK80" i="73"/>
  <c r="DJ80" i="73"/>
  <c r="DI80" i="73"/>
  <c r="DH80" i="73"/>
  <c r="DG80" i="73"/>
  <c r="DF80" i="73"/>
  <c r="DE80" i="73"/>
  <c r="DD80" i="73"/>
  <c r="DC80" i="73"/>
  <c r="DB80" i="73"/>
  <c r="DA80" i="73"/>
  <c r="CZ80" i="73"/>
  <c r="CY80" i="73"/>
  <c r="CX80" i="73"/>
  <c r="CW80" i="73"/>
  <c r="CV80" i="73"/>
  <c r="CU80" i="73"/>
  <c r="CT80" i="73"/>
  <c r="CS80" i="73"/>
  <c r="CR80" i="73"/>
  <c r="CQ80" i="73"/>
  <c r="CP80" i="73"/>
  <c r="CO80" i="73"/>
  <c r="CN80" i="73"/>
  <c r="CM80" i="73"/>
  <c r="CL80" i="73"/>
  <c r="CK80" i="73"/>
  <c r="CJ80" i="73"/>
  <c r="CI80" i="73"/>
  <c r="CH80" i="73"/>
  <c r="CG80" i="73"/>
  <c r="CF80" i="73"/>
  <c r="CE80" i="73"/>
  <c r="CD80" i="73"/>
  <c r="CC80" i="73"/>
  <c r="CB80" i="73"/>
  <c r="CA80" i="73"/>
  <c r="BZ80" i="73"/>
  <c r="BY80" i="73"/>
  <c r="BX80" i="73"/>
  <c r="BW80" i="73"/>
  <c r="BV80" i="73"/>
  <c r="BU80" i="73"/>
  <c r="BT80" i="73"/>
  <c r="BS80" i="73"/>
  <c r="BR80" i="73"/>
  <c r="BQ80" i="73"/>
  <c r="BP80" i="73"/>
  <c r="BO80" i="73"/>
  <c r="BN80" i="73"/>
  <c r="BM80" i="73"/>
  <c r="BL80" i="73"/>
  <c r="BK80" i="73"/>
  <c r="BJ80" i="73"/>
  <c r="BI80" i="73"/>
  <c r="BH80" i="73"/>
  <c r="BG80" i="73"/>
  <c r="BF80" i="73"/>
  <c r="BE80" i="73"/>
  <c r="BD80" i="73"/>
  <c r="BC80" i="73"/>
  <c r="BB80" i="73"/>
  <c r="BA80" i="73"/>
  <c r="AZ80" i="73"/>
  <c r="AY80" i="73"/>
  <c r="AX80" i="73"/>
  <c r="AW80" i="73"/>
  <c r="AV80" i="73"/>
  <c r="AU80" i="73"/>
  <c r="AT80" i="73"/>
  <c r="AS80" i="73"/>
  <c r="AR80" i="73"/>
  <c r="AQ80" i="73"/>
  <c r="AP80" i="73"/>
  <c r="AO80" i="73"/>
  <c r="AN80" i="73"/>
  <c r="AM80" i="73"/>
  <c r="AL80" i="73"/>
  <c r="AK80" i="73"/>
  <c r="AJ80" i="73"/>
  <c r="AI80" i="73"/>
  <c r="AH80" i="73"/>
  <c r="AG80" i="73"/>
  <c r="AF80" i="73"/>
  <c r="AE80" i="73"/>
  <c r="AD80" i="73"/>
  <c r="AC80" i="73"/>
  <c r="AB80" i="73"/>
  <c r="AA80" i="73"/>
  <c r="Z80" i="73"/>
  <c r="Y80" i="73"/>
  <c r="X80" i="73"/>
  <c r="W80" i="73"/>
  <c r="V80" i="73"/>
  <c r="U80" i="73"/>
  <c r="T80" i="73"/>
  <c r="S80" i="73"/>
  <c r="R80" i="73"/>
  <c r="Q80" i="73"/>
  <c r="P80" i="73"/>
  <c r="O80" i="73"/>
  <c r="N80" i="73"/>
  <c r="M80" i="73"/>
  <c r="L80" i="73"/>
  <c r="K80" i="73"/>
  <c r="J80" i="73"/>
  <c r="I80" i="73"/>
  <c r="H80" i="73"/>
  <c r="G80" i="73"/>
  <c r="F80" i="73"/>
  <c r="E80" i="73"/>
  <c r="DO79" i="73"/>
  <c r="DN79" i="73"/>
  <c r="DM79" i="73"/>
  <c r="DL79" i="73"/>
  <c r="DK79" i="73"/>
  <c r="DJ79" i="73"/>
  <c r="DI79" i="73"/>
  <c r="DH79" i="73"/>
  <c r="DG79" i="73"/>
  <c r="DF79" i="73"/>
  <c r="DE79" i="73"/>
  <c r="DD79" i="73"/>
  <c r="DC79" i="73"/>
  <c r="DB79" i="73"/>
  <c r="DA79" i="73"/>
  <c r="CZ79" i="73"/>
  <c r="CY79" i="73"/>
  <c r="CX79" i="73"/>
  <c r="CW79" i="73"/>
  <c r="CV79" i="73"/>
  <c r="CU79" i="73"/>
  <c r="CT79" i="73"/>
  <c r="CS79" i="73"/>
  <c r="CR79" i="73"/>
  <c r="CQ79" i="73"/>
  <c r="CP79" i="73"/>
  <c r="CO79" i="73"/>
  <c r="CN79" i="73"/>
  <c r="CM79" i="73"/>
  <c r="CL79" i="73"/>
  <c r="CK79" i="73"/>
  <c r="CJ79" i="73"/>
  <c r="CI79" i="73"/>
  <c r="CH79" i="73"/>
  <c r="CG79" i="73"/>
  <c r="CF79" i="73"/>
  <c r="CE79" i="73"/>
  <c r="CD79" i="73"/>
  <c r="CC79" i="73"/>
  <c r="CB79" i="73"/>
  <c r="CA79" i="73"/>
  <c r="BZ79" i="73"/>
  <c r="BY79" i="73"/>
  <c r="BX79" i="73"/>
  <c r="BW79" i="73"/>
  <c r="BV79" i="73"/>
  <c r="BU79" i="73"/>
  <c r="BT79" i="73"/>
  <c r="BS79" i="73"/>
  <c r="BR79" i="73"/>
  <c r="BQ79" i="73"/>
  <c r="BP79" i="73"/>
  <c r="BO79" i="73"/>
  <c r="BN79" i="73"/>
  <c r="BM79" i="73"/>
  <c r="BL79" i="73"/>
  <c r="BK79" i="73"/>
  <c r="BJ79" i="73"/>
  <c r="BI79" i="73"/>
  <c r="BH79" i="73"/>
  <c r="BG79" i="73"/>
  <c r="BF79" i="73"/>
  <c r="BE79" i="73"/>
  <c r="BD79" i="73"/>
  <c r="BC79" i="73"/>
  <c r="BB79" i="73"/>
  <c r="BA79" i="73"/>
  <c r="AZ79" i="73"/>
  <c r="AY79" i="73"/>
  <c r="AX79" i="73"/>
  <c r="AW79" i="73"/>
  <c r="AV79" i="73"/>
  <c r="AU79" i="73"/>
  <c r="AT79" i="73"/>
  <c r="AS79" i="73"/>
  <c r="AR79" i="73"/>
  <c r="AQ79" i="73"/>
  <c r="AP79" i="73"/>
  <c r="AO79" i="73"/>
  <c r="AN79" i="73"/>
  <c r="AM79" i="73"/>
  <c r="AL79" i="73"/>
  <c r="AK79" i="73"/>
  <c r="AJ79" i="73"/>
  <c r="AI79" i="73"/>
  <c r="AH79" i="73"/>
  <c r="AG79" i="73"/>
  <c r="AF79" i="73"/>
  <c r="AE79" i="73"/>
  <c r="AD79" i="73"/>
  <c r="AC79" i="73"/>
  <c r="AB79" i="73"/>
  <c r="AA79" i="73"/>
  <c r="Z79" i="73"/>
  <c r="Y79" i="73"/>
  <c r="X79" i="73"/>
  <c r="W79" i="73"/>
  <c r="V79" i="73"/>
  <c r="U79" i="73"/>
  <c r="T79" i="73"/>
  <c r="S79" i="73"/>
  <c r="R79" i="73"/>
  <c r="Q79" i="73"/>
  <c r="P79" i="73"/>
  <c r="O79" i="73"/>
  <c r="N79" i="73"/>
  <c r="M79" i="73"/>
  <c r="L79" i="73"/>
  <c r="K79" i="73"/>
  <c r="J79" i="73"/>
  <c r="I79" i="73"/>
  <c r="H79" i="73"/>
  <c r="G79" i="73"/>
  <c r="F79" i="73"/>
  <c r="E79" i="73"/>
  <c r="DO78" i="73"/>
  <c r="DN78" i="73"/>
  <c r="DM78" i="73"/>
  <c r="DL78" i="73"/>
  <c r="DK78" i="73"/>
  <c r="DJ78" i="73"/>
  <c r="DI78" i="73"/>
  <c r="DH78" i="73"/>
  <c r="DG78" i="73"/>
  <c r="DF78" i="73"/>
  <c r="DE78" i="73"/>
  <c r="DD78" i="73"/>
  <c r="DC78" i="73"/>
  <c r="DB78" i="73"/>
  <c r="DA78" i="73"/>
  <c r="CZ78" i="73"/>
  <c r="CY78" i="73"/>
  <c r="CX78" i="73"/>
  <c r="CW78" i="73"/>
  <c r="CV78" i="73"/>
  <c r="CU78" i="73"/>
  <c r="CT78" i="73"/>
  <c r="CS78" i="73"/>
  <c r="CR78" i="73"/>
  <c r="CQ78" i="73"/>
  <c r="CP78" i="73"/>
  <c r="CO78" i="73"/>
  <c r="CN78" i="73"/>
  <c r="CM78" i="73"/>
  <c r="CL78" i="73"/>
  <c r="CK78" i="73"/>
  <c r="CJ78" i="73"/>
  <c r="CI78" i="73"/>
  <c r="CH78" i="73"/>
  <c r="CG78" i="73"/>
  <c r="CF78" i="73"/>
  <c r="CE78" i="73"/>
  <c r="CD78" i="73"/>
  <c r="CC78" i="73"/>
  <c r="CB78" i="73"/>
  <c r="CA78" i="73"/>
  <c r="BZ78" i="73"/>
  <c r="BY78" i="73"/>
  <c r="BX78" i="73"/>
  <c r="BW78" i="73"/>
  <c r="BV78" i="73"/>
  <c r="BU78" i="73"/>
  <c r="BT78" i="73"/>
  <c r="BS78" i="73"/>
  <c r="BR78" i="73"/>
  <c r="BQ78" i="73"/>
  <c r="BP78" i="73"/>
  <c r="BO78" i="73"/>
  <c r="BN78" i="73"/>
  <c r="BM78" i="73"/>
  <c r="BL78" i="73"/>
  <c r="BK78" i="73"/>
  <c r="BJ78" i="73"/>
  <c r="BI78" i="73"/>
  <c r="BH78" i="73"/>
  <c r="BG78" i="73"/>
  <c r="BF78" i="73"/>
  <c r="BE78" i="73"/>
  <c r="BD78" i="73"/>
  <c r="BC78" i="73"/>
  <c r="BB78" i="73"/>
  <c r="BA78" i="73"/>
  <c r="AZ78" i="73"/>
  <c r="AY78" i="73"/>
  <c r="AX78" i="73"/>
  <c r="AW78" i="73"/>
  <c r="AV78" i="73"/>
  <c r="AU78" i="73"/>
  <c r="AT78" i="73"/>
  <c r="AS78" i="73"/>
  <c r="AR78" i="73"/>
  <c r="AQ78" i="73"/>
  <c r="AP78" i="73"/>
  <c r="AO78" i="73"/>
  <c r="AN78" i="73"/>
  <c r="AM78" i="73"/>
  <c r="AL78" i="73"/>
  <c r="AK78" i="73"/>
  <c r="AJ78" i="73"/>
  <c r="AI78" i="73"/>
  <c r="AH78" i="73"/>
  <c r="AG78" i="73"/>
  <c r="AF78" i="73"/>
  <c r="AE78" i="73"/>
  <c r="AD78" i="73"/>
  <c r="AC78" i="73"/>
  <c r="AB78" i="73"/>
  <c r="AA78" i="73"/>
  <c r="Z78" i="73"/>
  <c r="Y78" i="73"/>
  <c r="X78" i="73"/>
  <c r="W78" i="73"/>
  <c r="V78" i="73"/>
  <c r="U78" i="73"/>
  <c r="T78" i="73"/>
  <c r="S78" i="73"/>
  <c r="R78" i="73"/>
  <c r="Q78" i="73"/>
  <c r="P78" i="73"/>
  <c r="O78" i="73"/>
  <c r="N78" i="73"/>
  <c r="M78" i="73"/>
  <c r="L78" i="73"/>
  <c r="K78" i="73"/>
  <c r="J78" i="73"/>
  <c r="I78" i="73"/>
  <c r="H78" i="73"/>
  <c r="G78" i="73"/>
  <c r="F78" i="73"/>
  <c r="E78" i="73"/>
  <c r="DO77" i="73"/>
  <c r="DN77" i="73"/>
  <c r="DM77" i="73"/>
  <c r="DL77" i="73"/>
  <c r="DK77" i="73"/>
  <c r="DJ77" i="73"/>
  <c r="DI77" i="73"/>
  <c r="DH77" i="73"/>
  <c r="DG77" i="73"/>
  <c r="DF77" i="73"/>
  <c r="DE77" i="73"/>
  <c r="DD77" i="73"/>
  <c r="DC77" i="73"/>
  <c r="DB77" i="73"/>
  <c r="DA77" i="73"/>
  <c r="CZ77" i="73"/>
  <c r="CY77" i="73"/>
  <c r="CX77" i="73"/>
  <c r="CW77" i="73"/>
  <c r="CV77" i="73"/>
  <c r="CU77" i="73"/>
  <c r="CT77" i="73"/>
  <c r="CS77" i="73"/>
  <c r="CR77" i="73"/>
  <c r="CQ77" i="73"/>
  <c r="CP77" i="73"/>
  <c r="CO77" i="73"/>
  <c r="CN77" i="73"/>
  <c r="CM77" i="73"/>
  <c r="CL77" i="73"/>
  <c r="CK77" i="73"/>
  <c r="CJ77" i="73"/>
  <c r="CI77" i="73"/>
  <c r="CH77" i="73"/>
  <c r="CG77" i="73"/>
  <c r="CF77" i="73"/>
  <c r="CE77" i="73"/>
  <c r="CD77" i="73"/>
  <c r="CC77" i="73"/>
  <c r="CB77" i="73"/>
  <c r="CA77" i="73"/>
  <c r="BZ77" i="73"/>
  <c r="BY77" i="73"/>
  <c r="BX77" i="73"/>
  <c r="BW77" i="73"/>
  <c r="BV77" i="73"/>
  <c r="BU77" i="73"/>
  <c r="BT77" i="73"/>
  <c r="BS77" i="73"/>
  <c r="BR77" i="73"/>
  <c r="BQ77" i="73"/>
  <c r="BP77" i="73"/>
  <c r="BO77" i="73"/>
  <c r="BN77" i="73"/>
  <c r="BM77" i="73"/>
  <c r="BL77" i="73"/>
  <c r="BK77" i="73"/>
  <c r="BJ77" i="73"/>
  <c r="BI77" i="73"/>
  <c r="BH77" i="73"/>
  <c r="BG77" i="73"/>
  <c r="BF77" i="73"/>
  <c r="BE77" i="73"/>
  <c r="BD77" i="73"/>
  <c r="BC77" i="73"/>
  <c r="BB77" i="73"/>
  <c r="BA77" i="73"/>
  <c r="AZ77" i="73"/>
  <c r="AY77" i="73"/>
  <c r="AX77" i="73"/>
  <c r="AW77" i="73"/>
  <c r="AV77" i="73"/>
  <c r="AU77" i="73"/>
  <c r="AT77" i="73"/>
  <c r="AS77" i="73"/>
  <c r="AR77" i="73"/>
  <c r="AQ77" i="73"/>
  <c r="AP77" i="73"/>
  <c r="AO77" i="73"/>
  <c r="AN77" i="73"/>
  <c r="AM77" i="73"/>
  <c r="AL77" i="73"/>
  <c r="AK77" i="73"/>
  <c r="AJ77" i="73"/>
  <c r="AI77" i="73"/>
  <c r="AH77" i="73"/>
  <c r="AG77" i="73"/>
  <c r="AF77" i="73"/>
  <c r="AE77" i="73"/>
  <c r="AD77" i="73"/>
  <c r="AC77" i="73"/>
  <c r="AB77" i="73"/>
  <c r="AA77" i="73"/>
  <c r="Z77" i="73"/>
  <c r="Y77" i="73"/>
  <c r="X77" i="73"/>
  <c r="W77" i="73"/>
  <c r="V77" i="73"/>
  <c r="U77" i="73"/>
  <c r="T77" i="73"/>
  <c r="S77" i="73"/>
  <c r="R77" i="73"/>
  <c r="Q77" i="73"/>
  <c r="P77" i="73"/>
  <c r="O77" i="73"/>
  <c r="N77" i="73"/>
  <c r="M77" i="73"/>
  <c r="L77" i="73"/>
  <c r="K77" i="73"/>
  <c r="J77" i="73"/>
  <c r="I77" i="73"/>
  <c r="H77" i="73"/>
  <c r="G77" i="73"/>
  <c r="F77" i="73"/>
  <c r="E77" i="73"/>
  <c r="DO76" i="73"/>
  <c r="DN76" i="73"/>
  <c r="DM76" i="73"/>
  <c r="DL76" i="73"/>
  <c r="DK76" i="73"/>
  <c r="DJ76" i="73"/>
  <c r="DI76" i="73"/>
  <c r="DH76" i="73"/>
  <c r="DG76" i="73"/>
  <c r="DF76" i="73"/>
  <c r="DE76" i="73"/>
  <c r="DD76" i="73"/>
  <c r="DC76" i="73"/>
  <c r="DB76" i="73"/>
  <c r="DA76" i="73"/>
  <c r="CZ76" i="73"/>
  <c r="CY76" i="73"/>
  <c r="CX76" i="73"/>
  <c r="CW76" i="73"/>
  <c r="CV76" i="73"/>
  <c r="CU76" i="73"/>
  <c r="CT76" i="73"/>
  <c r="CS76" i="73"/>
  <c r="CR76" i="73"/>
  <c r="CQ76" i="73"/>
  <c r="CP76" i="73"/>
  <c r="CO76" i="73"/>
  <c r="CN76" i="73"/>
  <c r="CM76" i="73"/>
  <c r="CL76" i="73"/>
  <c r="CK76" i="73"/>
  <c r="CJ76" i="73"/>
  <c r="CI76" i="73"/>
  <c r="CH76" i="73"/>
  <c r="CG76" i="73"/>
  <c r="CF76" i="73"/>
  <c r="CE76" i="73"/>
  <c r="CD76" i="73"/>
  <c r="CC76" i="73"/>
  <c r="CB76" i="73"/>
  <c r="CA76" i="73"/>
  <c r="BZ76" i="73"/>
  <c r="BY76" i="73"/>
  <c r="BX76" i="73"/>
  <c r="BW76" i="73"/>
  <c r="BV76" i="73"/>
  <c r="BU76" i="73"/>
  <c r="BT76" i="73"/>
  <c r="BS76" i="73"/>
  <c r="BR76" i="73"/>
  <c r="BQ76" i="73"/>
  <c r="BP76" i="73"/>
  <c r="BO76" i="73"/>
  <c r="BN76" i="73"/>
  <c r="BM76" i="73"/>
  <c r="BL76" i="73"/>
  <c r="BK76" i="73"/>
  <c r="BJ76" i="73"/>
  <c r="BI76" i="73"/>
  <c r="BH76" i="73"/>
  <c r="BG76" i="73"/>
  <c r="BF76" i="73"/>
  <c r="BE76" i="73"/>
  <c r="BD76" i="73"/>
  <c r="BC76" i="73"/>
  <c r="BB76" i="73"/>
  <c r="BA76" i="73"/>
  <c r="AZ76" i="73"/>
  <c r="AY76" i="73"/>
  <c r="AX76" i="73"/>
  <c r="AW76" i="73"/>
  <c r="AV76" i="73"/>
  <c r="AU76" i="73"/>
  <c r="AT76" i="73"/>
  <c r="AS76" i="73"/>
  <c r="AR76" i="73"/>
  <c r="AQ76" i="73"/>
  <c r="AP76" i="73"/>
  <c r="AO76" i="73"/>
  <c r="AN76" i="73"/>
  <c r="AM76" i="73"/>
  <c r="AL76" i="73"/>
  <c r="AK76" i="73"/>
  <c r="AJ76" i="73"/>
  <c r="AI76" i="73"/>
  <c r="AH76" i="73"/>
  <c r="AG76" i="73"/>
  <c r="AF76" i="73"/>
  <c r="AE76" i="73"/>
  <c r="AD76" i="73"/>
  <c r="AC76" i="73"/>
  <c r="AB76" i="73"/>
  <c r="AA76" i="73"/>
  <c r="Z76" i="73"/>
  <c r="Y76" i="73"/>
  <c r="X76" i="73"/>
  <c r="W76" i="73"/>
  <c r="V76" i="73"/>
  <c r="U76" i="73"/>
  <c r="T76" i="73"/>
  <c r="S76" i="73"/>
  <c r="R76" i="73"/>
  <c r="Q76" i="73"/>
  <c r="P76" i="73"/>
  <c r="O76" i="73"/>
  <c r="N76" i="73"/>
  <c r="M76" i="73"/>
  <c r="L76" i="73"/>
  <c r="K76" i="73"/>
  <c r="J76" i="73"/>
  <c r="I76" i="73"/>
  <c r="H76" i="73"/>
  <c r="G76" i="73"/>
  <c r="F76" i="73"/>
  <c r="E76" i="73"/>
  <c r="DO75" i="73"/>
  <c r="DN75" i="73"/>
  <c r="DM75" i="73"/>
  <c r="DL75" i="73"/>
  <c r="DK75" i="73"/>
  <c r="DJ75" i="73"/>
  <c r="DI75" i="73"/>
  <c r="DH75" i="73"/>
  <c r="DG75" i="73"/>
  <c r="DF75" i="73"/>
  <c r="DE75" i="73"/>
  <c r="DD75" i="73"/>
  <c r="DC75" i="73"/>
  <c r="DB75" i="73"/>
  <c r="DA75" i="73"/>
  <c r="CZ75" i="73"/>
  <c r="CY75" i="73"/>
  <c r="CX75" i="73"/>
  <c r="CW75" i="73"/>
  <c r="CV75" i="73"/>
  <c r="CU75" i="73"/>
  <c r="CT75" i="73"/>
  <c r="CS75" i="73"/>
  <c r="CR75" i="73"/>
  <c r="CQ75" i="73"/>
  <c r="CP75" i="73"/>
  <c r="CO75" i="73"/>
  <c r="CN75" i="73"/>
  <c r="CM75" i="73"/>
  <c r="CL75" i="73"/>
  <c r="CK75" i="73"/>
  <c r="CJ75" i="73"/>
  <c r="CI75" i="73"/>
  <c r="CH75" i="73"/>
  <c r="CG75" i="73"/>
  <c r="CF75" i="73"/>
  <c r="CE75" i="73"/>
  <c r="CD75" i="73"/>
  <c r="CC75" i="73"/>
  <c r="CB75" i="73"/>
  <c r="CA75" i="73"/>
  <c r="BZ75" i="73"/>
  <c r="BY75" i="73"/>
  <c r="BX75" i="73"/>
  <c r="BW75" i="73"/>
  <c r="BV75" i="73"/>
  <c r="BU75" i="73"/>
  <c r="BT75" i="73"/>
  <c r="BS75" i="73"/>
  <c r="BR75" i="73"/>
  <c r="BQ75" i="73"/>
  <c r="BP75" i="73"/>
  <c r="BO75" i="73"/>
  <c r="BN75" i="73"/>
  <c r="BM75" i="73"/>
  <c r="BL75" i="73"/>
  <c r="BK75" i="73"/>
  <c r="BJ75" i="73"/>
  <c r="BI75" i="73"/>
  <c r="BH75" i="73"/>
  <c r="BG75" i="73"/>
  <c r="BF75" i="73"/>
  <c r="BE75" i="73"/>
  <c r="BD75" i="73"/>
  <c r="BC75" i="73"/>
  <c r="BB75" i="73"/>
  <c r="BA75" i="73"/>
  <c r="AZ75" i="73"/>
  <c r="AY75" i="73"/>
  <c r="AX75" i="73"/>
  <c r="AW75" i="73"/>
  <c r="AV75" i="73"/>
  <c r="AU75" i="73"/>
  <c r="AT75" i="73"/>
  <c r="AS75" i="73"/>
  <c r="AR75" i="73"/>
  <c r="AQ75" i="73"/>
  <c r="AP75" i="73"/>
  <c r="AO75" i="73"/>
  <c r="AN75" i="73"/>
  <c r="AM75" i="73"/>
  <c r="AL75" i="73"/>
  <c r="AK75" i="73"/>
  <c r="AJ75" i="73"/>
  <c r="AI75" i="73"/>
  <c r="AH75" i="73"/>
  <c r="AG75" i="73"/>
  <c r="AF75" i="73"/>
  <c r="AE75" i="73"/>
  <c r="AD75" i="73"/>
  <c r="AC75" i="73"/>
  <c r="AB75" i="73"/>
  <c r="AA75" i="73"/>
  <c r="Z75" i="73"/>
  <c r="Y75" i="73"/>
  <c r="X75" i="73"/>
  <c r="W75" i="73"/>
  <c r="V75" i="73"/>
  <c r="U75" i="73"/>
  <c r="T75" i="73"/>
  <c r="S75" i="73"/>
  <c r="R75" i="73"/>
  <c r="Q75" i="73"/>
  <c r="P75" i="73"/>
  <c r="O75" i="73"/>
  <c r="N75" i="73"/>
  <c r="M75" i="73"/>
  <c r="L75" i="73"/>
  <c r="K75" i="73"/>
  <c r="J75" i="73"/>
  <c r="I75" i="73"/>
  <c r="H75" i="73"/>
  <c r="G75" i="73"/>
  <c r="F75" i="73"/>
  <c r="E75" i="73"/>
  <c r="DO74" i="73"/>
  <c r="DN74" i="73"/>
  <c r="DM74" i="73"/>
  <c r="DL74" i="73"/>
  <c r="DK74" i="73"/>
  <c r="DJ74" i="73"/>
  <c r="DI74" i="73"/>
  <c r="DH74" i="73"/>
  <c r="DG74" i="73"/>
  <c r="DF74" i="73"/>
  <c r="DE74" i="73"/>
  <c r="DD74" i="73"/>
  <c r="DC74" i="73"/>
  <c r="DB74" i="73"/>
  <c r="DA74" i="73"/>
  <c r="CZ74" i="73"/>
  <c r="CY74" i="73"/>
  <c r="CX74" i="73"/>
  <c r="CW74" i="73"/>
  <c r="CV74" i="73"/>
  <c r="CU74" i="73"/>
  <c r="CT74" i="73"/>
  <c r="CS74" i="73"/>
  <c r="CR74" i="73"/>
  <c r="CQ74" i="73"/>
  <c r="CP74" i="73"/>
  <c r="CO74" i="73"/>
  <c r="CN74" i="73"/>
  <c r="CM74" i="73"/>
  <c r="CL74" i="73"/>
  <c r="CK74" i="73"/>
  <c r="CJ74" i="73"/>
  <c r="CI74" i="73"/>
  <c r="CH74" i="73"/>
  <c r="CG74" i="73"/>
  <c r="CF74" i="73"/>
  <c r="CE74" i="73"/>
  <c r="CD74" i="73"/>
  <c r="CC74" i="73"/>
  <c r="CB74" i="73"/>
  <c r="CA74" i="73"/>
  <c r="BZ74" i="73"/>
  <c r="BY74" i="73"/>
  <c r="BX74" i="73"/>
  <c r="BW74" i="73"/>
  <c r="BV74" i="73"/>
  <c r="BU74" i="73"/>
  <c r="BT74" i="73"/>
  <c r="BS74" i="73"/>
  <c r="BR74" i="73"/>
  <c r="BQ74" i="73"/>
  <c r="BP74" i="73"/>
  <c r="BO74" i="73"/>
  <c r="BN74" i="73"/>
  <c r="BM74" i="73"/>
  <c r="BL74" i="73"/>
  <c r="BK74" i="73"/>
  <c r="BJ74" i="73"/>
  <c r="BI74" i="73"/>
  <c r="BH74" i="73"/>
  <c r="BG74" i="73"/>
  <c r="BF74" i="73"/>
  <c r="BE74" i="73"/>
  <c r="BD74" i="73"/>
  <c r="BC74" i="73"/>
  <c r="BB74" i="73"/>
  <c r="BA74" i="73"/>
  <c r="AZ74" i="73"/>
  <c r="AY74" i="73"/>
  <c r="AX74" i="73"/>
  <c r="AW74" i="73"/>
  <c r="AV74" i="73"/>
  <c r="AU74" i="73"/>
  <c r="AT74" i="73"/>
  <c r="AS74" i="73"/>
  <c r="AR74" i="73"/>
  <c r="AQ74" i="73"/>
  <c r="AP74" i="73"/>
  <c r="AO74" i="73"/>
  <c r="AN74" i="73"/>
  <c r="AM74" i="73"/>
  <c r="AL74" i="73"/>
  <c r="AK74" i="73"/>
  <c r="AJ74" i="73"/>
  <c r="AI74" i="73"/>
  <c r="AH74" i="73"/>
  <c r="AG74" i="73"/>
  <c r="AF74" i="73"/>
  <c r="AE74" i="73"/>
  <c r="AD74" i="73"/>
  <c r="AC74" i="73"/>
  <c r="AB74" i="73"/>
  <c r="AA74" i="73"/>
  <c r="Z74" i="73"/>
  <c r="Y74" i="73"/>
  <c r="X74" i="73"/>
  <c r="W74" i="73"/>
  <c r="V74" i="73"/>
  <c r="U74" i="73"/>
  <c r="T74" i="73"/>
  <c r="S74" i="73"/>
  <c r="R74" i="73"/>
  <c r="Q74" i="73"/>
  <c r="P74" i="73"/>
  <c r="O74" i="73"/>
  <c r="N74" i="73"/>
  <c r="M74" i="73"/>
  <c r="L74" i="73"/>
  <c r="K74" i="73"/>
  <c r="J74" i="73"/>
  <c r="I74" i="73"/>
  <c r="H74" i="73"/>
  <c r="G74" i="73"/>
  <c r="F74" i="73"/>
  <c r="E74" i="73"/>
  <c r="DO73" i="73"/>
  <c r="DN73" i="73"/>
  <c r="DM73" i="73"/>
  <c r="DL73" i="73"/>
  <c r="DK73" i="73"/>
  <c r="DJ73" i="73"/>
  <c r="DI73" i="73"/>
  <c r="DH73" i="73"/>
  <c r="DG73" i="73"/>
  <c r="DF73" i="73"/>
  <c r="DE73" i="73"/>
  <c r="DD73" i="73"/>
  <c r="DC73" i="73"/>
  <c r="DB73" i="73"/>
  <c r="DA73" i="73"/>
  <c r="CZ73" i="73"/>
  <c r="CY73" i="73"/>
  <c r="CX73" i="73"/>
  <c r="CW73" i="73"/>
  <c r="CV73" i="73"/>
  <c r="CU73" i="73"/>
  <c r="CT73" i="73"/>
  <c r="CS73" i="73"/>
  <c r="CR73" i="73"/>
  <c r="CQ73" i="73"/>
  <c r="CP73" i="73"/>
  <c r="CO73" i="73"/>
  <c r="CN73" i="73"/>
  <c r="CM73" i="73"/>
  <c r="CL73" i="73"/>
  <c r="CK73" i="73"/>
  <c r="CJ73" i="73"/>
  <c r="CI73" i="73"/>
  <c r="CH73" i="73"/>
  <c r="CG73" i="73"/>
  <c r="CF73" i="73"/>
  <c r="CE73" i="73"/>
  <c r="CD73" i="73"/>
  <c r="CC73" i="73"/>
  <c r="CB73" i="73"/>
  <c r="CA73" i="73"/>
  <c r="BZ73" i="73"/>
  <c r="BY73" i="73"/>
  <c r="BX73" i="73"/>
  <c r="BW73" i="73"/>
  <c r="BV73" i="73"/>
  <c r="BU73" i="73"/>
  <c r="BT73" i="73"/>
  <c r="BS73" i="73"/>
  <c r="BR73" i="73"/>
  <c r="BQ73" i="73"/>
  <c r="BP73" i="73"/>
  <c r="BO73" i="73"/>
  <c r="BN73" i="73"/>
  <c r="BM73" i="73"/>
  <c r="BL73" i="73"/>
  <c r="BK73" i="73"/>
  <c r="BJ73" i="73"/>
  <c r="BI73" i="73"/>
  <c r="BH73" i="73"/>
  <c r="BG73" i="73"/>
  <c r="BF73" i="73"/>
  <c r="BE73" i="73"/>
  <c r="BD73" i="73"/>
  <c r="BC73" i="73"/>
  <c r="BB73" i="73"/>
  <c r="BA73" i="73"/>
  <c r="AZ73" i="73"/>
  <c r="AY73" i="73"/>
  <c r="AX73" i="73"/>
  <c r="AW73" i="73"/>
  <c r="AV73" i="73"/>
  <c r="AU73" i="73"/>
  <c r="AT73" i="73"/>
  <c r="AS73" i="73"/>
  <c r="AR73" i="73"/>
  <c r="AQ73" i="73"/>
  <c r="AP73" i="73"/>
  <c r="AO73" i="73"/>
  <c r="AN73" i="73"/>
  <c r="AM73" i="73"/>
  <c r="AL73" i="73"/>
  <c r="AK73" i="73"/>
  <c r="AJ73" i="73"/>
  <c r="AI73" i="73"/>
  <c r="AH73" i="73"/>
  <c r="AG73" i="73"/>
  <c r="AF73" i="73"/>
  <c r="AE73" i="73"/>
  <c r="AD73" i="73"/>
  <c r="AC73" i="73"/>
  <c r="AB73" i="73"/>
  <c r="AA73" i="73"/>
  <c r="Z73" i="73"/>
  <c r="Y73" i="73"/>
  <c r="X73" i="73"/>
  <c r="W73" i="73"/>
  <c r="V73" i="73"/>
  <c r="U73" i="73"/>
  <c r="T73" i="73"/>
  <c r="S73" i="73"/>
  <c r="R73" i="73"/>
  <c r="Q73" i="73"/>
  <c r="P73" i="73"/>
  <c r="O73" i="73"/>
  <c r="N73" i="73"/>
  <c r="M73" i="73"/>
  <c r="L73" i="73"/>
  <c r="K73" i="73"/>
  <c r="J73" i="73"/>
  <c r="I73" i="73"/>
  <c r="H73" i="73"/>
  <c r="G73" i="73"/>
  <c r="F73" i="73"/>
  <c r="E73" i="73"/>
  <c r="DO71" i="73"/>
  <c r="DN71" i="73"/>
  <c r="DM71" i="73"/>
  <c r="DL71" i="73"/>
  <c r="DK71" i="73"/>
  <c r="DJ71" i="73"/>
  <c r="DI71" i="73"/>
  <c r="DH71" i="73"/>
  <c r="DG71" i="73"/>
  <c r="DF71" i="73"/>
  <c r="DE71" i="73"/>
  <c r="DD71" i="73"/>
  <c r="DC71" i="73"/>
  <c r="DB71" i="73"/>
  <c r="DA71" i="73"/>
  <c r="CZ71" i="73"/>
  <c r="CY71" i="73"/>
  <c r="CX71" i="73"/>
  <c r="CW71" i="73"/>
  <c r="CV71" i="73"/>
  <c r="CU71" i="73"/>
  <c r="CT71" i="73"/>
  <c r="CS71" i="73"/>
  <c r="CR71" i="73"/>
  <c r="CQ71" i="73"/>
  <c r="CP71" i="73"/>
  <c r="CO71" i="73"/>
  <c r="CN71" i="73"/>
  <c r="CM71" i="73"/>
  <c r="CL71" i="73"/>
  <c r="CK71" i="73"/>
  <c r="CJ71" i="73"/>
  <c r="CI71" i="73"/>
  <c r="CH71" i="73"/>
  <c r="CG71" i="73"/>
  <c r="CF71" i="73"/>
  <c r="CE71" i="73"/>
  <c r="CD71" i="73"/>
  <c r="CC71" i="73"/>
  <c r="CB71" i="73"/>
  <c r="CA71" i="73"/>
  <c r="BZ71" i="73"/>
  <c r="BY71" i="73"/>
  <c r="BX71" i="73"/>
  <c r="BW71" i="73"/>
  <c r="BV71" i="73"/>
  <c r="BU71" i="73"/>
  <c r="BT71" i="73"/>
  <c r="BS71" i="73"/>
  <c r="BR71" i="73"/>
  <c r="BQ71" i="73"/>
  <c r="BP71" i="73"/>
  <c r="BO71" i="73"/>
  <c r="BN71" i="73"/>
  <c r="BM71" i="73"/>
  <c r="BL71" i="73"/>
  <c r="BK71" i="73"/>
  <c r="BJ71" i="73"/>
  <c r="BI71" i="73"/>
  <c r="BH71" i="73"/>
  <c r="BG71" i="73"/>
  <c r="BF71" i="73"/>
  <c r="BE71" i="73"/>
  <c r="BD71" i="73"/>
  <c r="BC71"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DO70" i="73"/>
  <c r="DN70" i="73"/>
  <c r="DM70" i="73"/>
  <c r="DL70" i="73"/>
  <c r="DK70" i="73"/>
  <c r="DJ70" i="73"/>
  <c r="DI70" i="73"/>
  <c r="DH70" i="73"/>
  <c r="DG70" i="73"/>
  <c r="DF70" i="73"/>
  <c r="DE70" i="73"/>
  <c r="DD70" i="73"/>
  <c r="DC70" i="73"/>
  <c r="DB70" i="73"/>
  <c r="DA70" i="73"/>
  <c r="CZ70" i="73"/>
  <c r="CY70" i="73"/>
  <c r="CX70" i="73"/>
  <c r="CW70" i="73"/>
  <c r="CV70" i="73"/>
  <c r="CU70" i="73"/>
  <c r="CT70" i="73"/>
  <c r="CS70" i="73"/>
  <c r="CR70" i="73"/>
  <c r="CQ70" i="73"/>
  <c r="CP70" i="73"/>
  <c r="CO70" i="73"/>
  <c r="CN70" i="73"/>
  <c r="CM70" i="73"/>
  <c r="CL70" i="73"/>
  <c r="CK70" i="73"/>
  <c r="CJ70" i="73"/>
  <c r="CI70" i="73"/>
  <c r="CH70" i="73"/>
  <c r="CG70" i="73"/>
  <c r="CF70" i="73"/>
  <c r="CE70" i="73"/>
  <c r="CD70" i="73"/>
  <c r="CC70" i="73"/>
  <c r="CB70" i="73"/>
  <c r="CA70" i="73"/>
  <c r="BZ70" i="73"/>
  <c r="BY70" i="73"/>
  <c r="BX70" i="73"/>
  <c r="BW70" i="73"/>
  <c r="BV70" i="73"/>
  <c r="BU70" i="73"/>
  <c r="BT70" i="73"/>
  <c r="BS70" i="73"/>
  <c r="BR70" i="73"/>
  <c r="BQ70" i="73"/>
  <c r="BP70" i="73"/>
  <c r="BO70" i="73"/>
  <c r="BN70" i="73"/>
  <c r="BM70" i="73"/>
  <c r="BL70" i="73"/>
  <c r="BK70" i="73"/>
  <c r="BJ70" i="73"/>
  <c r="BI70" i="73"/>
  <c r="BH70" i="73"/>
  <c r="BG70" i="73"/>
  <c r="BF70" i="73"/>
  <c r="BE70" i="73"/>
  <c r="BD70" i="73"/>
  <c r="BC70" i="73"/>
  <c r="BB70" i="73"/>
  <c r="BA70" i="73"/>
  <c r="AZ70" i="73"/>
  <c r="AY70" i="73"/>
  <c r="AX70" i="73"/>
  <c r="AW70" i="73"/>
  <c r="AV70" i="73"/>
  <c r="AU70" i="73"/>
  <c r="AT70" i="73"/>
  <c r="AS70" i="73"/>
  <c r="AR70" i="73"/>
  <c r="AQ70" i="73"/>
  <c r="AP70" i="73"/>
  <c r="AO70" i="73"/>
  <c r="AN70" i="73"/>
  <c r="AM70" i="73"/>
  <c r="AL70" i="73"/>
  <c r="AK70" i="73"/>
  <c r="AJ70" i="73"/>
  <c r="AI70" i="73"/>
  <c r="AH70" i="73"/>
  <c r="AG70" i="73"/>
  <c r="AF70" i="73"/>
  <c r="AE70" i="73"/>
  <c r="AD70" i="73"/>
  <c r="AC70" i="73"/>
  <c r="AB70" i="73"/>
  <c r="AA70" i="73"/>
  <c r="Z70" i="73"/>
  <c r="Y70" i="73"/>
  <c r="X70" i="73"/>
  <c r="W70" i="73"/>
  <c r="V70" i="73"/>
  <c r="U70" i="73"/>
  <c r="T70" i="73"/>
  <c r="S70" i="73"/>
  <c r="R70" i="73"/>
  <c r="Q70" i="73"/>
  <c r="P70" i="73"/>
  <c r="O70" i="73"/>
  <c r="N70" i="73"/>
  <c r="M70" i="73"/>
  <c r="L70" i="73"/>
  <c r="K70" i="73"/>
  <c r="J70" i="73"/>
  <c r="I70" i="73"/>
  <c r="H70" i="73"/>
  <c r="G70" i="73"/>
  <c r="F70" i="73"/>
  <c r="E70" i="73"/>
  <c r="DO69" i="73"/>
  <c r="DN69" i="73"/>
  <c r="DM69" i="73"/>
  <c r="DL69" i="73"/>
  <c r="DK69" i="73"/>
  <c r="DJ69" i="73"/>
  <c r="DI69" i="73"/>
  <c r="DH69" i="73"/>
  <c r="DG69" i="73"/>
  <c r="DF69" i="73"/>
  <c r="DE69" i="73"/>
  <c r="DD69" i="73"/>
  <c r="DC69" i="73"/>
  <c r="DB69" i="73"/>
  <c r="DA69" i="73"/>
  <c r="CZ69" i="73"/>
  <c r="CY69" i="73"/>
  <c r="CX69" i="73"/>
  <c r="CW69" i="73"/>
  <c r="CV69" i="73"/>
  <c r="CU69" i="73"/>
  <c r="CT69" i="73"/>
  <c r="CS69" i="73"/>
  <c r="CR69" i="73"/>
  <c r="CQ69" i="73"/>
  <c r="CP69" i="73"/>
  <c r="CO69" i="73"/>
  <c r="CN69" i="73"/>
  <c r="CM69" i="73"/>
  <c r="CL69" i="73"/>
  <c r="CK69" i="73"/>
  <c r="CJ69" i="73"/>
  <c r="CI69" i="73"/>
  <c r="CH69" i="73"/>
  <c r="CG69" i="73"/>
  <c r="CF69" i="73"/>
  <c r="CE69" i="73"/>
  <c r="CD69" i="73"/>
  <c r="CC69" i="73"/>
  <c r="CB69" i="73"/>
  <c r="CA69" i="73"/>
  <c r="BZ69" i="73"/>
  <c r="BY69" i="73"/>
  <c r="BX69" i="73"/>
  <c r="BW69" i="73"/>
  <c r="BV69" i="73"/>
  <c r="BU69" i="73"/>
  <c r="BT69" i="73"/>
  <c r="BS69" i="73"/>
  <c r="BR69" i="73"/>
  <c r="BQ69" i="73"/>
  <c r="BP69" i="73"/>
  <c r="BO69" i="73"/>
  <c r="BN69" i="73"/>
  <c r="BM69" i="73"/>
  <c r="BL69" i="73"/>
  <c r="BK69" i="73"/>
  <c r="BJ69" i="73"/>
  <c r="BI69" i="73"/>
  <c r="BH69" i="73"/>
  <c r="BG69" i="73"/>
  <c r="BF69" i="73"/>
  <c r="BE69" i="73"/>
  <c r="BD69" i="73"/>
  <c r="BC69" i="73"/>
  <c r="BB69" i="73"/>
  <c r="BA69" i="73"/>
  <c r="AZ69" i="73"/>
  <c r="AY69" i="73"/>
  <c r="AX69" i="73"/>
  <c r="AW69" i="73"/>
  <c r="AV69" i="73"/>
  <c r="AU69" i="73"/>
  <c r="AT69" i="73"/>
  <c r="AS69" i="73"/>
  <c r="AR69" i="73"/>
  <c r="AQ69" i="73"/>
  <c r="AP69" i="73"/>
  <c r="AO69" i="73"/>
  <c r="AN69" i="73"/>
  <c r="AM69" i="73"/>
  <c r="AL69" i="73"/>
  <c r="AK69" i="73"/>
  <c r="AJ69" i="73"/>
  <c r="AI69" i="73"/>
  <c r="AH69" i="73"/>
  <c r="AG69" i="73"/>
  <c r="AF69" i="73"/>
  <c r="AE69" i="73"/>
  <c r="AD69" i="73"/>
  <c r="AC69" i="73"/>
  <c r="AB69" i="73"/>
  <c r="AA69" i="73"/>
  <c r="Z69" i="73"/>
  <c r="Y69" i="73"/>
  <c r="X69" i="73"/>
  <c r="W69" i="73"/>
  <c r="V69" i="73"/>
  <c r="U69" i="73"/>
  <c r="T69" i="73"/>
  <c r="S69" i="73"/>
  <c r="R69" i="73"/>
  <c r="Q69" i="73"/>
  <c r="P69" i="73"/>
  <c r="O69" i="73"/>
  <c r="N69" i="73"/>
  <c r="M69" i="73"/>
  <c r="L69" i="73"/>
  <c r="K69" i="73"/>
  <c r="J69" i="73"/>
  <c r="I69" i="73"/>
  <c r="H69" i="73"/>
  <c r="G69" i="73"/>
  <c r="F69" i="73"/>
  <c r="E69" i="73"/>
  <c r="DO68" i="73"/>
  <c r="DN68" i="73"/>
  <c r="DM68" i="73"/>
  <c r="DL68" i="73"/>
  <c r="DK68" i="73"/>
  <c r="DJ68" i="73"/>
  <c r="DI68" i="73"/>
  <c r="DH68" i="73"/>
  <c r="DG68" i="73"/>
  <c r="DF68" i="73"/>
  <c r="DE68" i="73"/>
  <c r="DD68" i="73"/>
  <c r="DC68" i="73"/>
  <c r="DB68" i="73"/>
  <c r="DA68" i="73"/>
  <c r="CZ68" i="73"/>
  <c r="CY68" i="73"/>
  <c r="CX68" i="73"/>
  <c r="CW68" i="73"/>
  <c r="CV68" i="73"/>
  <c r="CU68" i="73"/>
  <c r="CT68" i="73"/>
  <c r="CS68" i="73"/>
  <c r="CR68" i="73"/>
  <c r="CQ68" i="73"/>
  <c r="CP68" i="73"/>
  <c r="CO68" i="73"/>
  <c r="CN68" i="73"/>
  <c r="CM68" i="73"/>
  <c r="CL68" i="73"/>
  <c r="CK68" i="73"/>
  <c r="CJ68" i="73"/>
  <c r="CI68" i="73"/>
  <c r="CH68" i="73"/>
  <c r="CG68" i="73"/>
  <c r="CF68" i="73"/>
  <c r="CE68" i="73"/>
  <c r="CD68" i="73"/>
  <c r="CC68" i="73"/>
  <c r="CB68" i="73"/>
  <c r="CA68" i="73"/>
  <c r="BZ68" i="73"/>
  <c r="BY68" i="73"/>
  <c r="BX68" i="73"/>
  <c r="BW68" i="73"/>
  <c r="BV68" i="73"/>
  <c r="BU68" i="73"/>
  <c r="BT68" i="73"/>
  <c r="BS68" i="73"/>
  <c r="BR68" i="73"/>
  <c r="BQ68" i="73"/>
  <c r="BP68" i="73"/>
  <c r="BO68" i="73"/>
  <c r="BN68" i="73"/>
  <c r="BM68" i="73"/>
  <c r="BL68" i="73"/>
  <c r="BK68" i="73"/>
  <c r="BJ68" i="73"/>
  <c r="BI68" i="73"/>
  <c r="BH68" i="73"/>
  <c r="BG68" i="73"/>
  <c r="BF68" i="73"/>
  <c r="BE68" i="73"/>
  <c r="BD68" i="73"/>
  <c r="BC68" i="73"/>
  <c r="BB68" i="73"/>
  <c r="BA68" i="73"/>
  <c r="AZ68" i="73"/>
  <c r="AY68" i="73"/>
  <c r="AX68" i="73"/>
  <c r="AW68" i="73"/>
  <c r="AV68" i="73"/>
  <c r="AU68" i="73"/>
  <c r="AT68" i="73"/>
  <c r="AS68" i="73"/>
  <c r="AR68" i="73"/>
  <c r="AQ68" i="73"/>
  <c r="AP68" i="73"/>
  <c r="AO68" i="73"/>
  <c r="AN68" i="73"/>
  <c r="AM68" i="73"/>
  <c r="AL68" i="73"/>
  <c r="AK68" i="73"/>
  <c r="AJ68" i="73"/>
  <c r="AI68" i="73"/>
  <c r="AH68" i="73"/>
  <c r="AG68" i="73"/>
  <c r="AF68" i="73"/>
  <c r="AE68" i="73"/>
  <c r="AD68" i="73"/>
  <c r="AC68" i="73"/>
  <c r="AB68" i="73"/>
  <c r="AA68" i="73"/>
  <c r="Z68" i="73"/>
  <c r="Y68" i="73"/>
  <c r="X68" i="73"/>
  <c r="W68" i="73"/>
  <c r="V68" i="73"/>
  <c r="U68" i="73"/>
  <c r="T68" i="73"/>
  <c r="S68" i="73"/>
  <c r="R68" i="73"/>
  <c r="Q68" i="73"/>
  <c r="P68" i="73"/>
  <c r="O68" i="73"/>
  <c r="N68" i="73"/>
  <c r="M68" i="73"/>
  <c r="L68" i="73"/>
  <c r="K68" i="73"/>
  <c r="J68" i="73"/>
  <c r="I68" i="73"/>
  <c r="H68" i="73"/>
  <c r="G68" i="73"/>
  <c r="F68" i="73"/>
  <c r="E68" i="73"/>
  <c r="DO67" i="73"/>
  <c r="DN67" i="73"/>
  <c r="DM67" i="73"/>
  <c r="DL67" i="73"/>
  <c r="DK67" i="73"/>
  <c r="DJ67" i="73"/>
  <c r="DI67" i="73"/>
  <c r="DH67" i="73"/>
  <c r="DG67" i="73"/>
  <c r="DF67" i="73"/>
  <c r="DE67" i="73"/>
  <c r="DD67" i="73"/>
  <c r="DC67" i="73"/>
  <c r="DB67" i="73"/>
  <c r="DA67" i="73"/>
  <c r="CZ67" i="73"/>
  <c r="CY67" i="73"/>
  <c r="CX67" i="73"/>
  <c r="CW67" i="73"/>
  <c r="CV67" i="73"/>
  <c r="CU67" i="73"/>
  <c r="CT67" i="73"/>
  <c r="CS67" i="73"/>
  <c r="CR67" i="73"/>
  <c r="CQ67" i="73"/>
  <c r="CP67" i="73"/>
  <c r="CO67" i="73"/>
  <c r="CN67" i="73"/>
  <c r="CM67" i="73"/>
  <c r="CL67" i="73"/>
  <c r="CK67" i="73"/>
  <c r="CJ67" i="73"/>
  <c r="CI67" i="73"/>
  <c r="CH67" i="73"/>
  <c r="CG67" i="73"/>
  <c r="CF67" i="73"/>
  <c r="CE67" i="73"/>
  <c r="CD67" i="73"/>
  <c r="CC67" i="73"/>
  <c r="CB67" i="73"/>
  <c r="CA67" i="73"/>
  <c r="BZ67" i="73"/>
  <c r="BY67" i="73"/>
  <c r="BX67" i="73"/>
  <c r="BW67" i="73"/>
  <c r="BV67" i="73"/>
  <c r="BU67" i="73"/>
  <c r="BT67" i="73"/>
  <c r="BS67" i="73"/>
  <c r="BR67" i="73"/>
  <c r="BQ67" i="73"/>
  <c r="BP67" i="73"/>
  <c r="BO67" i="73"/>
  <c r="BN67" i="73"/>
  <c r="BM67" i="73"/>
  <c r="BL67" i="73"/>
  <c r="BK67" i="73"/>
  <c r="BJ67" i="73"/>
  <c r="BI67" i="73"/>
  <c r="BH67" i="73"/>
  <c r="BG67" i="73"/>
  <c r="BF67" i="73"/>
  <c r="BE67" i="73"/>
  <c r="BD67" i="73"/>
  <c r="BC67" i="73"/>
  <c r="BB67" i="73"/>
  <c r="BA67" i="73"/>
  <c r="AZ67" i="73"/>
  <c r="AY67" i="73"/>
  <c r="AX67" i="73"/>
  <c r="AW67" i="73"/>
  <c r="AV67" i="73"/>
  <c r="AU67" i="73"/>
  <c r="AT67" i="73"/>
  <c r="AS67" i="73"/>
  <c r="AR67" i="73"/>
  <c r="AQ67" i="73"/>
  <c r="AP67" i="73"/>
  <c r="AO67" i="73"/>
  <c r="AN67" i="73"/>
  <c r="AM67" i="73"/>
  <c r="AL67" i="73"/>
  <c r="AK67" i="73"/>
  <c r="AJ67" i="73"/>
  <c r="AI67" i="73"/>
  <c r="AH67" i="73"/>
  <c r="AG67" i="73"/>
  <c r="AF67" i="73"/>
  <c r="AE67" i="73"/>
  <c r="AD67" i="73"/>
  <c r="AC67" i="73"/>
  <c r="AB67" i="73"/>
  <c r="AA67" i="73"/>
  <c r="Z67" i="73"/>
  <c r="Y67" i="73"/>
  <c r="X67" i="73"/>
  <c r="W67" i="73"/>
  <c r="V67" i="73"/>
  <c r="U67" i="73"/>
  <c r="T67" i="73"/>
  <c r="S67" i="73"/>
  <c r="R67" i="73"/>
  <c r="Q67" i="73"/>
  <c r="P67" i="73"/>
  <c r="O67" i="73"/>
  <c r="N67" i="73"/>
  <c r="M67" i="73"/>
  <c r="L67" i="73"/>
  <c r="K67" i="73"/>
  <c r="J67" i="73"/>
  <c r="I67" i="73"/>
  <c r="H67" i="73"/>
  <c r="G67" i="73"/>
  <c r="F67" i="73"/>
  <c r="E67" i="73"/>
  <c r="DO66" i="73"/>
  <c r="DN66" i="73"/>
  <c r="DM66" i="73"/>
  <c r="DL66" i="73"/>
  <c r="DK66" i="73"/>
  <c r="DJ66" i="73"/>
  <c r="DI66" i="73"/>
  <c r="DH66" i="73"/>
  <c r="DG66" i="73"/>
  <c r="DF66" i="73"/>
  <c r="DE66" i="73"/>
  <c r="DD66" i="73"/>
  <c r="DC66" i="73"/>
  <c r="DB66" i="73"/>
  <c r="DA66" i="73"/>
  <c r="CZ66" i="73"/>
  <c r="CY66" i="73"/>
  <c r="CX66" i="73"/>
  <c r="CW66" i="73"/>
  <c r="CV66" i="73"/>
  <c r="CU66" i="73"/>
  <c r="CT66" i="73"/>
  <c r="CS66" i="73"/>
  <c r="CR66" i="73"/>
  <c r="CQ66" i="73"/>
  <c r="CP66" i="73"/>
  <c r="CO66" i="73"/>
  <c r="CN66" i="73"/>
  <c r="CM66" i="73"/>
  <c r="CL66" i="73"/>
  <c r="CK66" i="73"/>
  <c r="CJ66" i="73"/>
  <c r="CI66" i="73"/>
  <c r="CH66" i="73"/>
  <c r="CG66" i="73"/>
  <c r="CF66" i="73"/>
  <c r="CE66" i="73"/>
  <c r="CD66" i="73"/>
  <c r="CC66" i="73"/>
  <c r="CB66" i="73"/>
  <c r="CA66" i="73"/>
  <c r="BZ66" i="73"/>
  <c r="BY66" i="73"/>
  <c r="BX66" i="73"/>
  <c r="BW66" i="73"/>
  <c r="BV66" i="73"/>
  <c r="BU66" i="73"/>
  <c r="BT66" i="73"/>
  <c r="BS66" i="73"/>
  <c r="BR66" i="73"/>
  <c r="BQ66" i="73"/>
  <c r="BP66" i="73"/>
  <c r="BO66" i="73"/>
  <c r="BN66" i="73"/>
  <c r="BM66" i="73"/>
  <c r="BL66" i="73"/>
  <c r="BK66" i="73"/>
  <c r="BJ66" i="73"/>
  <c r="BI66" i="73"/>
  <c r="BH66" i="73"/>
  <c r="BG66" i="73"/>
  <c r="BF66" i="73"/>
  <c r="BE66" i="73"/>
  <c r="BD66" i="73"/>
  <c r="BC66" i="73"/>
  <c r="BB66" i="73"/>
  <c r="BA66" i="73"/>
  <c r="AZ66" i="73"/>
  <c r="AY66" i="73"/>
  <c r="AX66" i="73"/>
  <c r="AW66" i="73"/>
  <c r="AV66" i="73"/>
  <c r="AU66" i="73"/>
  <c r="AT66" i="73"/>
  <c r="AS66" i="73"/>
  <c r="AR66" i="73"/>
  <c r="AQ66" i="73"/>
  <c r="AP66" i="73"/>
  <c r="AO66" i="73"/>
  <c r="AN66" i="73"/>
  <c r="AM66" i="73"/>
  <c r="AL66" i="73"/>
  <c r="AK66" i="73"/>
  <c r="AJ66" i="73"/>
  <c r="AI66" i="73"/>
  <c r="AH66" i="73"/>
  <c r="AG66" i="73"/>
  <c r="AF66" i="73"/>
  <c r="AE66" i="73"/>
  <c r="AD66" i="73"/>
  <c r="AC66" i="73"/>
  <c r="AB66" i="73"/>
  <c r="AA66" i="73"/>
  <c r="Z66" i="73"/>
  <c r="Y66" i="73"/>
  <c r="X66" i="73"/>
  <c r="W66" i="73"/>
  <c r="V66" i="73"/>
  <c r="U66" i="73"/>
  <c r="T66" i="73"/>
  <c r="S66" i="73"/>
  <c r="R66" i="73"/>
  <c r="Q66" i="73"/>
  <c r="P66" i="73"/>
  <c r="O66" i="73"/>
  <c r="N66" i="73"/>
  <c r="M66" i="73"/>
  <c r="L66" i="73"/>
  <c r="K66" i="73"/>
  <c r="J66" i="73"/>
  <c r="I66" i="73"/>
  <c r="H66" i="73"/>
  <c r="G66" i="73"/>
  <c r="F66" i="73"/>
  <c r="E66" i="73"/>
  <c r="DO65" i="73"/>
  <c r="DN65" i="73"/>
  <c r="DM65" i="73"/>
  <c r="DL65" i="73"/>
  <c r="DK65" i="73"/>
  <c r="DJ65" i="73"/>
  <c r="DI65" i="73"/>
  <c r="DH65" i="73"/>
  <c r="DG65" i="73"/>
  <c r="DF65" i="73"/>
  <c r="DE65" i="73"/>
  <c r="DD65" i="73"/>
  <c r="DC65" i="73"/>
  <c r="DB65" i="73"/>
  <c r="DA65" i="73"/>
  <c r="CZ65" i="73"/>
  <c r="CY65" i="73"/>
  <c r="CX65" i="73"/>
  <c r="CW65" i="73"/>
  <c r="CV65" i="73"/>
  <c r="CU65" i="73"/>
  <c r="CT65" i="73"/>
  <c r="CS65" i="73"/>
  <c r="CR65" i="73"/>
  <c r="CQ65" i="73"/>
  <c r="CP65" i="73"/>
  <c r="CO65" i="73"/>
  <c r="CN65" i="73"/>
  <c r="CM65" i="73"/>
  <c r="CL65" i="73"/>
  <c r="CK65" i="73"/>
  <c r="CJ65" i="73"/>
  <c r="CI65" i="73"/>
  <c r="CH65" i="73"/>
  <c r="CG65" i="73"/>
  <c r="CF65" i="73"/>
  <c r="CE65" i="73"/>
  <c r="CD65" i="73"/>
  <c r="CC65" i="73"/>
  <c r="CB65" i="73"/>
  <c r="CA65" i="73"/>
  <c r="BZ65" i="73"/>
  <c r="BY65" i="73"/>
  <c r="BX65" i="73"/>
  <c r="BW65" i="73"/>
  <c r="BV65" i="73"/>
  <c r="BU65" i="73"/>
  <c r="BT65" i="73"/>
  <c r="BS65" i="73"/>
  <c r="BR65" i="73"/>
  <c r="BQ65" i="73"/>
  <c r="BP65" i="73"/>
  <c r="BO65" i="73"/>
  <c r="BN65" i="73"/>
  <c r="BM65" i="73"/>
  <c r="BL65" i="73"/>
  <c r="BK65" i="73"/>
  <c r="BJ65" i="73"/>
  <c r="BI65" i="73"/>
  <c r="BH65" i="73"/>
  <c r="BG65" i="73"/>
  <c r="BF65" i="73"/>
  <c r="BE65" i="73"/>
  <c r="BD65" i="73"/>
  <c r="BC65" i="73"/>
  <c r="BB65" i="73"/>
  <c r="BA65" i="73"/>
  <c r="AZ65" i="73"/>
  <c r="AY65" i="73"/>
  <c r="AX65" i="73"/>
  <c r="AW65" i="73"/>
  <c r="AV65" i="73"/>
  <c r="AU65" i="73"/>
  <c r="AT65" i="73"/>
  <c r="AS65" i="73"/>
  <c r="AR65" i="73"/>
  <c r="AQ65" i="73"/>
  <c r="AP65" i="73"/>
  <c r="AO65" i="73"/>
  <c r="AN65" i="73"/>
  <c r="AM65" i="73"/>
  <c r="AL65" i="73"/>
  <c r="AK65" i="73"/>
  <c r="AJ65" i="73"/>
  <c r="AI65" i="73"/>
  <c r="AH65" i="73"/>
  <c r="AG65" i="73"/>
  <c r="AF65" i="73"/>
  <c r="AE65" i="73"/>
  <c r="AD65" i="73"/>
  <c r="AC65" i="73"/>
  <c r="AB65" i="73"/>
  <c r="AA65" i="73"/>
  <c r="Z65" i="73"/>
  <c r="Y65" i="73"/>
  <c r="X65" i="73"/>
  <c r="W65" i="73"/>
  <c r="V65" i="73"/>
  <c r="U65" i="73"/>
  <c r="T65" i="73"/>
  <c r="S65" i="73"/>
  <c r="R65" i="73"/>
  <c r="Q65" i="73"/>
  <c r="P65" i="73"/>
  <c r="O65" i="73"/>
  <c r="N65" i="73"/>
  <c r="M65" i="73"/>
  <c r="L65" i="73"/>
  <c r="K65" i="73"/>
  <c r="J65" i="73"/>
  <c r="I65" i="73"/>
  <c r="H65" i="73"/>
  <c r="G65" i="73"/>
  <c r="F65" i="73"/>
  <c r="E65" i="73"/>
  <c r="DO64" i="73"/>
  <c r="DN64" i="73"/>
  <c r="DM64" i="73"/>
  <c r="DL64" i="73"/>
  <c r="DK64" i="73"/>
  <c r="DJ64" i="73"/>
  <c r="DI64" i="73"/>
  <c r="DH64" i="73"/>
  <c r="DG64" i="73"/>
  <c r="DF64" i="73"/>
  <c r="DE64" i="73"/>
  <c r="DD64" i="73"/>
  <c r="DC64" i="73"/>
  <c r="DB64" i="73"/>
  <c r="DA64" i="73"/>
  <c r="CZ64" i="73"/>
  <c r="CY64" i="73"/>
  <c r="CX64" i="73"/>
  <c r="CW64" i="73"/>
  <c r="CV64" i="73"/>
  <c r="CU64" i="73"/>
  <c r="CT64" i="73"/>
  <c r="CS64" i="73"/>
  <c r="CR64" i="73"/>
  <c r="CQ64" i="73"/>
  <c r="CP64" i="73"/>
  <c r="CO64" i="73"/>
  <c r="CN64" i="73"/>
  <c r="CM64" i="73"/>
  <c r="CL64" i="73"/>
  <c r="CK64" i="73"/>
  <c r="CJ64" i="73"/>
  <c r="CI64" i="73"/>
  <c r="CH64" i="73"/>
  <c r="CG64" i="73"/>
  <c r="CF64" i="73"/>
  <c r="CE64" i="73"/>
  <c r="CD64" i="73"/>
  <c r="CC64" i="73"/>
  <c r="CB64" i="73"/>
  <c r="CA64" i="73"/>
  <c r="BZ64" i="73"/>
  <c r="BY64" i="73"/>
  <c r="BX64" i="73"/>
  <c r="BW64" i="73"/>
  <c r="BV64" i="73"/>
  <c r="BU64" i="73"/>
  <c r="BT64" i="73"/>
  <c r="BS64" i="73"/>
  <c r="BR64" i="73"/>
  <c r="BQ64" i="73"/>
  <c r="BP64" i="73"/>
  <c r="BO64" i="73"/>
  <c r="BN64" i="73"/>
  <c r="BM64" i="73"/>
  <c r="BL64" i="73"/>
  <c r="BK64" i="73"/>
  <c r="BJ64" i="73"/>
  <c r="BI64" i="73"/>
  <c r="BH64" i="73"/>
  <c r="BG64" i="73"/>
  <c r="BF64" i="73"/>
  <c r="BE64" i="73"/>
  <c r="BD64" i="73"/>
  <c r="BC64"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DO63" i="73"/>
  <c r="DN63" i="73"/>
  <c r="DM63" i="73"/>
  <c r="DL63" i="73"/>
  <c r="DK63" i="73"/>
  <c r="DJ63" i="73"/>
  <c r="DI63" i="73"/>
  <c r="DH63" i="73"/>
  <c r="DG63" i="73"/>
  <c r="DF63" i="73"/>
  <c r="DE63" i="73"/>
  <c r="DD63" i="73"/>
  <c r="DC63" i="73"/>
  <c r="DB63" i="73"/>
  <c r="DA63" i="73"/>
  <c r="CZ63" i="73"/>
  <c r="CY63" i="73"/>
  <c r="CX63" i="73"/>
  <c r="CW63" i="73"/>
  <c r="CV63" i="73"/>
  <c r="CU63" i="73"/>
  <c r="CT63" i="73"/>
  <c r="CS63" i="73"/>
  <c r="CR63" i="73"/>
  <c r="CQ63" i="73"/>
  <c r="CP63" i="73"/>
  <c r="CO63" i="73"/>
  <c r="CN63" i="73"/>
  <c r="CM63" i="73"/>
  <c r="CL63" i="73"/>
  <c r="CK63" i="73"/>
  <c r="CJ63" i="73"/>
  <c r="CI63" i="73"/>
  <c r="CH63" i="73"/>
  <c r="CG63" i="73"/>
  <c r="CF63" i="73"/>
  <c r="CE63" i="73"/>
  <c r="CD63" i="73"/>
  <c r="CC63" i="73"/>
  <c r="CB63" i="73"/>
  <c r="CA63" i="73"/>
  <c r="BZ63" i="73"/>
  <c r="BY63" i="73"/>
  <c r="BX63" i="73"/>
  <c r="BW63" i="73"/>
  <c r="BV63" i="73"/>
  <c r="BU63" i="73"/>
  <c r="BT63" i="73"/>
  <c r="BS63" i="73"/>
  <c r="BR63" i="73"/>
  <c r="BQ63" i="73"/>
  <c r="BP63" i="73"/>
  <c r="BO63" i="73"/>
  <c r="BN63" i="73"/>
  <c r="BM63" i="73"/>
  <c r="BL63" i="73"/>
  <c r="BK63" i="73"/>
  <c r="BJ63" i="73"/>
  <c r="BI63" i="73"/>
  <c r="BH63" i="73"/>
  <c r="BG63" i="73"/>
  <c r="BF63" i="73"/>
  <c r="BE63" i="73"/>
  <c r="BD63" i="73"/>
  <c r="BC63" i="73"/>
  <c r="BB63" i="73"/>
  <c r="BA63" i="73"/>
  <c r="AZ63" i="73"/>
  <c r="AY63" i="73"/>
  <c r="AX63" i="73"/>
  <c r="AW63" i="73"/>
  <c r="AV63" i="73"/>
  <c r="AU63" i="73"/>
  <c r="AT63" i="73"/>
  <c r="AS63" i="73"/>
  <c r="AR63" i="73"/>
  <c r="AQ63" i="73"/>
  <c r="AP63" i="73"/>
  <c r="AO63" i="73"/>
  <c r="AN63" i="73"/>
  <c r="AM63" i="73"/>
  <c r="AL63" i="73"/>
  <c r="AK63" i="73"/>
  <c r="AJ63" i="73"/>
  <c r="AI63" i="73"/>
  <c r="AH63" i="73"/>
  <c r="AG63" i="73"/>
  <c r="AF63" i="73"/>
  <c r="AE63" i="73"/>
  <c r="AD63" i="73"/>
  <c r="AC63" i="73"/>
  <c r="AB63" i="73"/>
  <c r="AA63" i="73"/>
  <c r="Z63" i="73"/>
  <c r="Y63" i="73"/>
  <c r="X63" i="73"/>
  <c r="W63" i="73"/>
  <c r="V63" i="73"/>
  <c r="U63" i="73"/>
  <c r="T63" i="73"/>
  <c r="S63" i="73"/>
  <c r="R63" i="73"/>
  <c r="Q63" i="73"/>
  <c r="P63" i="73"/>
  <c r="O63" i="73"/>
  <c r="N63" i="73"/>
  <c r="M63" i="73"/>
  <c r="L63" i="73"/>
  <c r="K63" i="73"/>
  <c r="J63" i="73"/>
  <c r="I63" i="73"/>
  <c r="H63" i="73"/>
  <c r="G63" i="73"/>
  <c r="F63" i="73"/>
  <c r="E63" i="73"/>
  <c r="DO62" i="73"/>
  <c r="DN62" i="73"/>
  <c r="DM62" i="73"/>
  <c r="DL62" i="73"/>
  <c r="DK62" i="73"/>
  <c r="DJ62" i="73"/>
  <c r="DI62" i="73"/>
  <c r="DH62" i="73"/>
  <c r="DG62" i="73"/>
  <c r="DF62" i="73"/>
  <c r="DE62" i="73"/>
  <c r="DD62" i="73"/>
  <c r="DC62" i="73"/>
  <c r="DB62" i="73"/>
  <c r="DA62" i="73"/>
  <c r="CZ62" i="73"/>
  <c r="CY62" i="73"/>
  <c r="CX62" i="73"/>
  <c r="CW62" i="73"/>
  <c r="CV62" i="73"/>
  <c r="CU62" i="73"/>
  <c r="CT62" i="73"/>
  <c r="CS62" i="73"/>
  <c r="CR62" i="73"/>
  <c r="CQ62" i="73"/>
  <c r="CP62" i="73"/>
  <c r="CO62" i="73"/>
  <c r="CN62" i="73"/>
  <c r="CM62" i="73"/>
  <c r="CL62" i="73"/>
  <c r="CK62" i="73"/>
  <c r="CJ62" i="73"/>
  <c r="CI62" i="73"/>
  <c r="CH62" i="73"/>
  <c r="CG62" i="73"/>
  <c r="CF62" i="73"/>
  <c r="CE62" i="73"/>
  <c r="CD62" i="73"/>
  <c r="CC62" i="73"/>
  <c r="CB62" i="73"/>
  <c r="CA62" i="73"/>
  <c r="BZ62" i="73"/>
  <c r="BY62" i="73"/>
  <c r="BX62" i="73"/>
  <c r="BW62" i="73"/>
  <c r="BV62" i="73"/>
  <c r="BU62" i="73"/>
  <c r="BT62" i="73"/>
  <c r="BS62" i="73"/>
  <c r="BR62" i="73"/>
  <c r="BQ62" i="73"/>
  <c r="BP62" i="73"/>
  <c r="BO62" i="73"/>
  <c r="BN62" i="73"/>
  <c r="BM62" i="73"/>
  <c r="BL62" i="73"/>
  <c r="BK62" i="73"/>
  <c r="BJ62" i="73"/>
  <c r="BI62" i="73"/>
  <c r="BH62" i="73"/>
  <c r="BG62" i="73"/>
  <c r="BF62" i="73"/>
  <c r="BE62" i="73"/>
  <c r="BD62" i="73"/>
  <c r="BC62" i="73"/>
  <c r="BB62" i="73"/>
  <c r="BA62" i="73"/>
  <c r="AZ62" i="73"/>
  <c r="AY62" i="73"/>
  <c r="AX62" i="73"/>
  <c r="AW62" i="73"/>
  <c r="AV62" i="73"/>
  <c r="AU62" i="73"/>
  <c r="AT62" i="73"/>
  <c r="AS62" i="73"/>
  <c r="AR62" i="73"/>
  <c r="AQ62" i="73"/>
  <c r="AP62" i="73"/>
  <c r="AO62" i="73"/>
  <c r="AN62" i="73"/>
  <c r="AM62" i="73"/>
  <c r="AL62" i="73"/>
  <c r="AK62" i="73"/>
  <c r="AJ62" i="73"/>
  <c r="AI62" i="73"/>
  <c r="AH62" i="73"/>
  <c r="AG62" i="73"/>
  <c r="AF62" i="73"/>
  <c r="AE62" i="73"/>
  <c r="AD62" i="73"/>
  <c r="AC62" i="73"/>
  <c r="AB62" i="73"/>
  <c r="AA62" i="73"/>
  <c r="Z62" i="73"/>
  <c r="Y62" i="73"/>
  <c r="X62" i="73"/>
  <c r="W62" i="73"/>
  <c r="V62" i="73"/>
  <c r="U62" i="73"/>
  <c r="T62" i="73"/>
  <c r="S62" i="73"/>
  <c r="R62" i="73"/>
  <c r="Q62" i="73"/>
  <c r="P62" i="73"/>
  <c r="O62" i="73"/>
  <c r="N62" i="73"/>
  <c r="M62" i="73"/>
  <c r="L62" i="73"/>
  <c r="K62" i="73"/>
  <c r="J62" i="73"/>
  <c r="I62" i="73"/>
  <c r="H62" i="73"/>
  <c r="G62" i="73"/>
  <c r="F62" i="73"/>
  <c r="E62" i="73"/>
  <c r="DO61" i="73"/>
  <c r="DN61" i="73"/>
  <c r="DM61" i="73"/>
  <c r="DL61" i="73"/>
  <c r="DK61" i="73"/>
  <c r="DJ61" i="73"/>
  <c r="DI61" i="73"/>
  <c r="DH61" i="73"/>
  <c r="DG61" i="73"/>
  <c r="DF61" i="73"/>
  <c r="DE61" i="73"/>
  <c r="DD61" i="73"/>
  <c r="DC61" i="73"/>
  <c r="DB61" i="73"/>
  <c r="DA61" i="73"/>
  <c r="CZ61" i="73"/>
  <c r="CY61" i="73"/>
  <c r="CX61" i="73"/>
  <c r="CW61" i="73"/>
  <c r="CV61" i="73"/>
  <c r="CU61" i="73"/>
  <c r="CT61" i="73"/>
  <c r="CS61" i="73"/>
  <c r="CR61" i="73"/>
  <c r="CQ61" i="73"/>
  <c r="CP61" i="73"/>
  <c r="CO61" i="73"/>
  <c r="CN61" i="73"/>
  <c r="CM61" i="73"/>
  <c r="CL61" i="73"/>
  <c r="CK61" i="73"/>
  <c r="CJ61" i="73"/>
  <c r="CI61" i="73"/>
  <c r="CH61" i="73"/>
  <c r="CG61" i="73"/>
  <c r="CF61" i="73"/>
  <c r="CE61" i="73"/>
  <c r="CD61" i="73"/>
  <c r="CC61" i="73"/>
  <c r="CB61" i="73"/>
  <c r="CA61" i="73"/>
  <c r="BZ61" i="73"/>
  <c r="BY61" i="73"/>
  <c r="BX61" i="73"/>
  <c r="BW61" i="73"/>
  <c r="BV61" i="73"/>
  <c r="BU61" i="73"/>
  <c r="BT61" i="73"/>
  <c r="BS61" i="73"/>
  <c r="BR61" i="73"/>
  <c r="BQ61" i="73"/>
  <c r="BP61" i="73"/>
  <c r="BO61" i="73"/>
  <c r="BN61" i="73"/>
  <c r="BM61" i="73"/>
  <c r="BL61" i="73"/>
  <c r="BK61" i="73"/>
  <c r="BJ61" i="73"/>
  <c r="BI61" i="73"/>
  <c r="BH61" i="73"/>
  <c r="BG61" i="73"/>
  <c r="BF61" i="73"/>
  <c r="BE61" i="73"/>
  <c r="BD61" i="73"/>
  <c r="BC61" i="73"/>
  <c r="BB61" i="73"/>
  <c r="BA61" i="73"/>
  <c r="AZ61" i="73"/>
  <c r="AY61" i="73"/>
  <c r="AX61" i="73"/>
  <c r="AW61" i="73"/>
  <c r="AV61" i="73"/>
  <c r="AU61" i="73"/>
  <c r="AT61" i="73"/>
  <c r="AS61" i="73"/>
  <c r="AR61" i="73"/>
  <c r="AQ61" i="73"/>
  <c r="AP61" i="73"/>
  <c r="AO61" i="73"/>
  <c r="AN61" i="73"/>
  <c r="AM61" i="73"/>
  <c r="AL61" i="73"/>
  <c r="AK61" i="73"/>
  <c r="AJ61" i="73"/>
  <c r="AI61" i="73"/>
  <c r="AH61" i="73"/>
  <c r="AG61" i="73"/>
  <c r="AF61" i="73"/>
  <c r="AE61" i="73"/>
  <c r="AD61" i="73"/>
  <c r="AC61" i="73"/>
  <c r="AB61" i="73"/>
  <c r="AA61" i="73"/>
  <c r="Z61" i="73"/>
  <c r="Y61" i="73"/>
  <c r="X61" i="73"/>
  <c r="W61" i="73"/>
  <c r="V61" i="73"/>
  <c r="U61" i="73"/>
  <c r="T61" i="73"/>
  <c r="S61" i="73"/>
  <c r="R61" i="73"/>
  <c r="Q61" i="73"/>
  <c r="P61" i="73"/>
  <c r="O61" i="73"/>
  <c r="N61" i="73"/>
  <c r="M61" i="73"/>
  <c r="L61" i="73"/>
  <c r="K61" i="73"/>
  <c r="J61" i="73"/>
  <c r="I61" i="73"/>
  <c r="H61" i="73"/>
  <c r="G61" i="73"/>
  <c r="F61" i="73"/>
  <c r="E61" i="73"/>
  <c r="DO60" i="73"/>
  <c r="DN60" i="73"/>
  <c r="DM60" i="73"/>
  <c r="DL60" i="73"/>
  <c r="DK60" i="73"/>
  <c r="DJ60" i="73"/>
  <c r="DI60" i="73"/>
  <c r="DH60" i="73"/>
  <c r="DG60" i="73"/>
  <c r="DF60" i="73"/>
  <c r="DE60" i="73"/>
  <c r="DD60" i="73"/>
  <c r="DC60" i="73"/>
  <c r="DB60" i="73"/>
  <c r="DA60" i="73"/>
  <c r="CZ60" i="73"/>
  <c r="CY60" i="73"/>
  <c r="CX60" i="73"/>
  <c r="CW60" i="73"/>
  <c r="CV60" i="73"/>
  <c r="CU60" i="73"/>
  <c r="CT60" i="73"/>
  <c r="CS60" i="73"/>
  <c r="CR60" i="73"/>
  <c r="CQ60" i="73"/>
  <c r="CP60" i="73"/>
  <c r="CO60" i="73"/>
  <c r="CN60" i="73"/>
  <c r="CM60" i="73"/>
  <c r="CL60" i="73"/>
  <c r="CK60" i="73"/>
  <c r="CJ60" i="73"/>
  <c r="CI60" i="73"/>
  <c r="CH60" i="73"/>
  <c r="CG60" i="73"/>
  <c r="CF60" i="73"/>
  <c r="CE60" i="73"/>
  <c r="CD60" i="73"/>
  <c r="CC60" i="73"/>
  <c r="CB60" i="73"/>
  <c r="CA60" i="73"/>
  <c r="BZ60" i="73"/>
  <c r="BY60" i="73"/>
  <c r="BX60" i="73"/>
  <c r="BW60" i="73"/>
  <c r="BV60" i="73"/>
  <c r="BU60" i="73"/>
  <c r="BT60" i="73"/>
  <c r="BS60" i="73"/>
  <c r="BR60" i="73"/>
  <c r="BQ60" i="73"/>
  <c r="BP60" i="73"/>
  <c r="BO60" i="73"/>
  <c r="BN60" i="73"/>
  <c r="BM60" i="73"/>
  <c r="BL60" i="73"/>
  <c r="BK60" i="73"/>
  <c r="BJ60" i="73"/>
  <c r="BI60" i="73"/>
  <c r="BH60" i="73"/>
  <c r="BG60" i="73"/>
  <c r="BF60" i="73"/>
  <c r="BE60" i="73"/>
  <c r="BD60" i="73"/>
  <c r="BC60" i="73"/>
  <c r="BB60" i="73"/>
  <c r="BA60" i="73"/>
  <c r="AZ60" i="73"/>
  <c r="AY60" i="73"/>
  <c r="AX60" i="73"/>
  <c r="AW60" i="73"/>
  <c r="AV60" i="73"/>
  <c r="AU60" i="73"/>
  <c r="AT60" i="73"/>
  <c r="AS60" i="73"/>
  <c r="AR60" i="73"/>
  <c r="AQ60" i="73"/>
  <c r="AP60" i="73"/>
  <c r="AO60" i="73"/>
  <c r="AN60" i="73"/>
  <c r="AM60" i="73"/>
  <c r="AL60" i="73"/>
  <c r="AK60" i="73"/>
  <c r="AJ60" i="73"/>
  <c r="AI60" i="73"/>
  <c r="AH60" i="73"/>
  <c r="AG60" i="73"/>
  <c r="AF60" i="73"/>
  <c r="AE60" i="73"/>
  <c r="AD60" i="73"/>
  <c r="AC60" i="73"/>
  <c r="AB60" i="73"/>
  <c r="AA60" i="73"/>
  <c r="Z60" i="73"/>
  <c r="Y60" i="73"/>
  <c r="X60" i="73"/>
  <c r="W60" i="73"/>
  <c r="V60" i="73"/>
  <c r="U60" i="73"/>
  <c r="T60" i="73"/>
  <c r="S60" i="73"/>
  <c r="R60" i="73"/>
  <c r="Q60" i="73"/>
  <c r="P60" i="73"/>
  <c r="O60" i="73"/>
  <c r="N60" i="73"/>
  <c r="M60" i="73"/>
  <c r="L60" i="73"/>
  <c r="K60" i="73"/>
  <c r="J60" i="73"/>
  <c r="I60" i="73"/>
  <c r="H60" i="73"/>
  <c r="G60" i="73"/>
  <c r="F60" i="73"/>
  <c r="E60" i="73"/>
  <c r="DO59" i="73"/>
  <c r="DN59" i="73"/>
  <c r="DM59" i="73"/>
  <c r="DL59" i="73"/>
  <c r="DK59" i="73"/>
  <c r="DJ59" i="73"/>
  <c r="DI59" i="73"/>
  <c r="DH59" i="73"/>
  <c r="DG59" i="73"/>
  <c r="DF59" i="73"/>
  <c r="DE59" i="73"/>
  <c r="DD59" i="73"/>
  <c r="DC59" i="73"/>
  <c r="DB59" i="73"/>
  <c r="DA59" i="73"/>
  <c r="CZ59" i="73"/>
  <c r="CY59" i="73"/>
  <c r="CX59" i="73"/>
  <c r="CW59" i="73"/>
  <c r="CV59" i="73"/>
  <c r="CU59" i="73"/>
  <c r="CT59" i="73"/>
  <c r="CS59" i="73"/>
  <c r="CR59" i="73"/>
  <c r="CQ59" i="73"/>
  <c r="CP59" i="73"/>
  <c r="CO59" i="73"/>
  <c r="CN59" i="73"/>
  <c r="CM59" i="73"/>
  <c r="CL59" i="73"/>
  <c r="CK59" i="73"/>
  <c r="CJ59" i="73"/>
  <c r="CI59" i="73"/>
  <c r="CH59" i="73"/>
  <c r="CG59" i="73"/>
  <c r="CF59" i="73"/>
  <c r="CE59" i="73"/>
  <c r="CD59" i="73"/>
  <c r="CC59" i="73"/>
  <c r="CB59" i="73"/>
  <c r="CA59" i="73"/>
  <c r="BZ59" i="73"/>
  <c r="BY59" i="73"/>
  <c r="BX59" i="73"/>
  <c r="BW59" i="73"/>
  <c r="BV59" i="73"/>
  <c r="BU59" i="73"/>
  <c r="BT59" i="73"/>
  <c r="BS59" i="73"/>
  <c r="BR59" i="73"/>
  <c r="BQ59" i="73"/>
  <c r="BP59" i="73"/>
  <c r="BO59" i="73"/>
  <c r="BN59" i="73"/>
  <c r="BM59" i="73"/>
  <c r="BL59" i="73"/>
  <c r="BK59" i="73"/>
  <c r="BJ59" i="73"/>
  <c r="BI59" i="73"/>
  <c r="BH59" i="73"/>
  <c r="BG59" i="73"/>
  <c r="BF59" i="73"/>
  <c r="BE59" i="73"/>
  <c r="BD59" i="73"/>
  <c r="BC59" i="73"/>
  <c r="BB59" i="73"/>
  <c r="BA59" i="73"/>
  <c r="AZ59" i="73"/>
  <c r="AY59" i="73"/>
  <c r="AX59" i="73"/>
  <c r="AW59" i="73"/>
  <c r="AV59" i="73"/>
  <c r="AU59" i="73"/>
  <c r="AT59" i="73"/>
  <c r="AS59" i="73"/>
  <c r="AR59" i="73"/>
  <c r="AQ59" i="73"/>
  <c r="AP59" i="73"/>
  <c r="AO59" i="73"/>
  <c r="AN59" i="73"/>
  <c r="AM59" i="73"/>
  <c r="AL59" i="73"/>
  <c r="AK59" i="73"/>
  <c r="AJ59" i="73"/>
  <c r="AI59" i="73"/>
  <c r="AH59" i="73"/>
  <c r="AG59" i="73"/>
  <c r="AF59" i="73"/>
  <c r="AE59" i="73"/>
  <c r="AD59" i="73"/>
  <c r="AC59" i="73"/>
  <c r="AB59" i="73"/>
  <c r="AA59" i="73"/>
  <c r="Z59" i="73"/>
  <c r="Y59" i="73"/>
  <c r="X59" i="73"/>
  <c r="W59" i="73"/>
  <c r="V59" i="73"/>
  <c r="U59" i="73"/>
  <c r="T59" i="73"/>
  <c r="S59" i="73"/>
  <c r="R59" i="73"/>
  <c r="Q59" i="73"/>
  <c r="P59" i="73"/>
  <c r="O59" i="73"/>
  <c r="N59" i="73"/>
  <c r="M59" i="73"/>
  <c r="L59" i="73"/>
  <c r="K59" i="73"/>
  <c r="J59" i="73"/>
  <c r="I59" i="73"/>
  <c r="H59" i="73"/>
  <c r="G59" i="73"/>
  <c r="F59" i="73"/>
  <c r="E59" i="73"/>
  <c r="DO58" i="73"/>
  <c r="DN58" i="73"/>
  <c r="DM58" i="73"/>
  <c r="DL58" i="73"/>
  <c r="DK58" i="73"/>
  <c r="DJ58" i="73"/>
  <c r="DI58" i="73"/>
  <c r="DH58" i="73"/>
  <c r="DG58" i="73"/>
  <c r="DF58" i="73"/>
  <c r="DE58" i="73"/>
  <c r="DD58" i="73"/>
  <c r="DC58" i="73"/>
  <c r="DB58" i="73"/>
  <c r="DA58" i="73"/>
  <c r="CZ58" i="73"/>
  <c r="CY58" i="73"/>
  <c r="CX58" i="73"/>
  <c r="CW58" i="73"/>
  <c r="CV58" i="73"/>
  <c r="CU58" i="73"/>
  <c r="CT58" i="73"/>
  <c r="CS58" i="73"/>
  <c r="CR58" i="73"/>
  <c r="CQ58" i="73"/>
  <c r="CP58" i="73"/>
  <c r="CO58" i="73"/>
  <c r="CN58" i="73"/>
  <c r="CM58" i="73"/>
  <c r="CL58" i="73"/>
  <c r="CK58" i="73"/>
  <c r="CJ58" i="73"/>
  <c r="CI58" i="73"/>
  <c r="CH58" i="73"/>
  <c r="CG58" i="73"/>
  <c r="CF58" i="73"/>
  <c r="CE58" i="73"/>
  <c r="CD58" i="73"/>
  <c r="CC58" i="73"/>
  <c r="CB58" i="73"/>
  <c r="CA58" i="73"/>
  <c r="BZ58" i="73"/>
  <c r="BY58" i="73"/>
  <c r="BX58" i="73"/>
  <c r="BW58" i="73"/>
  <c r="BV58" i="73"/>
  <c r="BU58" i="73"/>
  <c r="BT58" i="73"/>
  <c r="BS58" i="73"/>
  <c r="BR58" i="73"/>
  <c r="BQ58" i="73"/>
  <c r="BP58" i="73"/>
  <c r="BO58" i="73"/>
  <c r="BN58" i="73"/>
  <c r="BM58" i="73"/>
  <c r="BL58" i="73"/>
  <c r="BK58" i="73"/>
  <c r="BJ58" i="73"/>
  <c r="BI58" i="73"/>
  <c r="BH58" i="73"/>
  <c r="BG58" i="73"/>
  <c r="BF58" i="73"/>
  <c r="BE58" i="73"/>
  <c r="BD58" i="73"/>
  <c r="BC58" i="73"/>
  <c r="BB58" i="73"/>
  <c r="BA58" i="73"/>
  <c r="AZ58" i="73"/>
  <c r="AY58" i="73"/>
  <c r="AX58" i="73"/>
  <c r="AW58" i="73"/>
  <c r="AV58" i="73"/>
  <c r="AU58" i="73"/>
  <c r="AT58" i="73"/>
  <c r="AS58" i="73"/>
  <c r="AR58" i="73"/>
  <c r="AQ58" i="73"/>
  <c r="AP58" i="73"/>
  <c r="AO58" i="73"/>
  <c r="AN58" i="73"/>
  <c r="AM58" i="73"/>
  <c r="AL58" i="73"/>
  <c r="AK58" i="73"/>
  <c r="AJ58" i="73"/>
  <c r="AI58" i="73"/>
  <c r="AH58" i="73"/>
  <c r="AG58" i="73"/>
  <c r="AF58" i="73"/>
  <c r="AE58" i="73"/>
  <c r="AD58" i="73"/>
  <c r="AC58" i="73"/>
  <c r="AB58" i="73"/>
  <c r="AA58" i="73"/>
  <c r="Z58" i="73"/>
  <c r="Y58" i="73"/>
  <c r="X58" i="73"/>
  <c r="W58" i="73"/>
  <c r="V58" i="73"/>
  <c r="U58" i="73"/>
  <c r="T58" i="73"/>
  <c r="S58" i="73"/>
  <c r="R58" i="73"/>
  <c r="Q58" i="73"/>
  <c r="P58" i="73"/>
  <c r="O58" i="73"/>
  <c r="N58" i="73"/>
  <c r="M58" i="73"/>
  <c r="L58" i="73"/>
  <c r="K58" i="73"/>
  <c r="J58" i="73"/>
  <c r="I58" i="73"/>
  <c r="H58" i="73"/>
  <c r="G58" i="73"/>
  <c r="F58" i="73"/>
  <c r="E58" i="73"/>
  <c r="DO57" i="73"/>
  <c r="DN57" i="73"/>
  <c r="DM57" i="73"/>
  <c r="DL57" i="73"/>
  <c r="DK57" i="73"/>
  <c r="DJ57" i="73"/>
  <c r="DI57" i="73"/>
  <c r="DH57" i="73"/>
  <c r="DG57" i="73"/>
  <c r="DF57" i="73"/>
  <c r="DE57" i="73"/>
  <c r="DD57" i="73"/>
  <c r="DC57" i="73"/>
  <c r="DB57" i="73"/>
  <c r="DA57" i="73"/>
  <c r="CZ57" i="73"/>
  <c r="CY57" i="73"/>
  <c r="CX57" i="73"/>
  <c r="CW57" i="73"/>
  <c r="CV57" i="73"/>
  <c r="CU57" i="73"/>
  <c r="CT57" i="73"/>
  <c r="CS57" i="73"/>
  <c r="CR57" i="73"/>
  <c r="CQ57" i="73"/>
  <c r="CP57" i="73"/>
  <c r="CO57" i="73"/>
  <c r="CN57" i="73"/>
  <c r="CM57" i="73"/>
  <c r="CL57" i="73"/>
  <c r="CK57" i="73"/>
  <c r="CJ57" i="73"/>
  <c r="CI57" i="73"/>
  <c r="CH57" i="73"/>
  <c r="CG57" i="73"/>
  <c r="CF57" i="73"/>
  <c r="CE57" i="73"/>
  <c r="CD57" i="73"/>
  <c r="CC57" i="73"/>
  <c r="CB57" i="73"/>
  <c r="CA57" i="73"/>
  <c r="BZ57" i="73"/>
  <c r="BY57" i="73"/>
  <c r="BX57" i="73"/>
  <c r="BW57" i="73"/>
  <c r="BV57" i="73"/>
  <c r="BU57" i="73"/>
  <c r="BT57" i="73"/>
  <c r="BS57" i="73"/>
  <c r="BR57" i="73"/>
  <c r="BQ57" i="73"/>
  <c r="BP57" i="73"/>
  <c r="BO57" i="73"/>
  <c r="BN57" i="73"/>
  <c r="BM57" i="73"/>
  <c r="BL57" i="73"/>
  <c r="BK57" i="73"/>
  <c r="BJ57" i="73"/>
  <c r="BI57" i="73"/>
  <c r="BH57" i="73"/>
  <c r="BG57" i="73"/>
  <c r="BF57" i="73"/>
  <c r="BE57" i="73"/>
  <c r="BD57" i="73"/>
  <c r="BC57" i="73"/>
  <c r="BB57" i="73"/>
  <c r="BA57" i="73"/>
  <c r="AZ57" i="73"/>
  <c r="AY57" i="73"/>
  <c r="AX57" i="73"/>
  <c r="AW57" i="73"/>
  <c r="AV57" i="73"/>
  <c r="AU57" i="73"/>
  <c r="AT57" i="73"/>
  <c r="AS57" i="73"/>
  <c r="AR57" i="73"/>
  <c r="AQ57" i="73"/>
  <c r="AP57" i="73"/>
  <c r="AO57" i="73"/>
  <c r="AN57" i="73"/>
  <c r="AM57" i="73"/>
  <c r="AL57" i="73"/>
  <c r="AK57" i="73"/>
  <c r="AJ57" i="73"/>
  <c r="AI57" i="73"/>
  <c r="AH57" i="73"/>
  <c r="AG57" i="73"/>
  <c r="AF57" i="73"/>
  <c r="AE57" i="73"/>
  <c r="AD57" i="73"/>
  <c r="AC57" i="73"/>
  <c r="AB57" i="73"/>
  <c r="AA57" i="73"/>
  <c r="Z57" i="73"/>
  <c r="Y57" i="73"/>
  <c r="X57" i="73"/>
  <c r="W57" i="73"/>
  <c r="V57" i="73"/>
  <c r="U57" i="73"/>
  <c r="T57" i="73"/>
  <c r="S57" i="73"/>
  <c r="R57" i="73"/>
  <c r="Q57" i="73"/>
  <c r="P57" i="73"/>
  <c r="O57" i="73"/>
  <c r="N57" i="73"/>
  <c r="M57" i="73"/>
  <c r="L57" i="73"/>
  <c r="K57" i="73"/>
  <c r="J57" i="73"/>
  <c r="I57" i="73"/>
  <c r="H57" i="73"/>
  <c r="G57" i="73"/>
  <c r="F57" i="73"/>
  <c r="E57" i="73"/>
  <c r="DO56" i="73"/>
  <c r="DN56" i="73"/>
  <c r="DM56" i="73"/>
  <c r="DL56" i="73"/>
  <c r="DK56" i="73"/>
  <c r="DJ56" i="73"/>
  <c r="DI56" i="73"/>
  <c r="DH56" i="73"/>
  <c r="DG56" i="73"/>
  <c r="DF56" i="73"/>
  <c r="DE56" i="73"/>
  <c r="DD56" i="73"/>
  <c r="DC56" i="73"/>
  <c r="DB56" i="73"/>
  <c r="DA56" i="73"/>
  <c r="CZ56" i="73"/>
  <c r="CY56" i="73"/>
  <c r="CX56" i="73"/>
  <c r="CW56" i="73"/>
  <c r="CV56" i="73"/>
  <c r="CU56" i="73"/>
  <c r="CT56" i="73"/>
  <c r="CS56" i="73"/>
  <c r="CR56" i="73"/>
  <c r="CQ56" i="73"/>
  <c r="CP56" i="73"/>
  <c r="CO56" i="73"/>
  <c r="CN56" i="73"/>
  <c r="CM56" i="73"/>
  <c r="CL56" i="73"/>
  <c r="CK56" i="73"/>
  <c r="CJ56" i="73"/>
  <c r="CI56" i="73"/>
  <c r="CH56" i="73"/>
  <c r="CG56" i="73"/>
  <c r="CF56" i="73"/>
  <c r="CE56" i="73"/>
  <c r="CD56" i="73"/>
  <c r="CC56" i="73"/>
  <c r="CB56" i="73"/>
  <c r="CA56" i="73"/>
  <c r="BZ56" i="73"/>
  <c r="BY56" i="73"/>
  <c r="BX56" i="73"/>
  <c r="BW56" i="73"/>
  <c r="BV56" i="73"/>
  <c r="BU56" i="73"/>
  <c r="BT56" i="73"/>
  <c r="BS56" i="73"/>
  <c r="BR56" i="73"/>
  <c r="BQ56" i="73"/>
  <c r="BP56" i="73"/>
  <c r="BO56" i="73"/>
  <c r="BN56" i="73"/>
  <c r="BM56" i="73"/>
  <c r="BL56" i="73"/>
  <c r="BK56" i="73"/>
  <c r="BJ56" i="73"/>
  <c r="BI56" i="73"/>
  <c r="BH56" i="73"/>
  <c r="BG56" i="73"/>
  <c r="BF56" i="73"/>
  <c r="BE56" i="73"/>
  <c r="BD56" i="73"/>
  <c r="BC56" i="73"/>
  <c r="BB56" i="73"/>
  <c r="BA56" i="73"/>
  <c r="AZ56" i="73"/>
  <c r="AY56" i="73"/>
  <c r="AX56" i="73"/>
  <c r="AW56" i="73"/>
  <c r="AV56" i="73"/>
  <c r="AU56" i="73"/>
  <c r="AT56" i="73"/>
  <c r="AS56" i="73"/>
  <c r="AR56" i="73"/>
  <c r="AQ56" i="73"/>
  <c r="AP56" i="73"/>
  <c r="AO56" i="73"/>
  <c r="AN56" i="73"/>
  <c r="AM56" i="73"/>
  <c r="AL56" i="73"/>
  <c r="AK56" i="73"/>
  <c r="AJ56" i="73"/>
  <c r="AI56" i="73"/>
  <c r="AH56" i="73"/>
  <c r="AG56" i="73"/>
  <c r="AF56" i="73"/>
  <c r="AE56" i="73"/>
  <c r="AD56" i="73"/>
  <c r="AC56" i="73"/>
  <c r="AB56" i="73"/>
  <c r="AA56" i="73"/>
  <c r="Z56" i="73"/>
  <c r="Y56" i="73"/>
  <c r="X56" i="73"/>
  <c r="W56" i="73"/>
  <c r="V56" i="73"/>
  <c r="U56" i="73"/>
  <c r="T56" i="73"/>
  <c r="S56" i="73"/>
  <c r="R56" i="73"/>
  <c r="Q56" i="73"/>
  <c r="P56" i="73"/>
  <c r="O56" i="73"/>
  <c r="N56" i="73"/>
  <c r="M56" i="73"/>
  <c r="L56" i="73"/>
  <c r="K56" i="73"/>
  <c r="J56" i="73"/>
  <c r="I56" i="73"/>
  <c r="H56" i="73"/>
  <c r="G56" i="73"/>
  <c r="F56" i="73"/>
  <c r="E56" i="73"/>
  <c r="DO55" i="73"/>
  <c r="DN55" i="73"/>
  <c r="DM55" i="73"/>
  <c r="DL55" i="73"/>
  <c r="DK55" i="73"/>
  <c r="DJ55" i="73"/>
  <c r="DI55" i="73"/>
  <c r="DH55" i="73"/>
  <c r="DG55" i="73"/>
  <c r="DF55" i="73"/>
  <c r="DE55" i="73"/>
  <c r="DD55" i="73"/>
  <c r="DC55" i="73"/>
  <c r="DB55" i="73"/>
  <c r="DA55" i="73"/>
  <c r="CZ55" i="73"/>
  <c r="CY55" i="73"/>
  <c r="CX55" i="73"/>
  <c r="CW55" i="73"/>
  <c r="CV55" i="73"/>
  <c r="CU55" i="73"/>
  <c r="CT55" i="73"/>
  <c r="CS55" i="73"/>
  <c r="CR55" i="73"/>
  <c r="CQ55" i="73"/>
  <c r="CP55" i="73"/>
  <c r="CO55" i="73"/>
  <c r="CN55" i="73"/>
  <c r="CM55" i="73"/>
  <c r="CL55" i="73"/>
  <c r="CK55" i="73"/>
  <c r="CJ55" i="73"/>
  <c r="CI55" i="73"/>
  <c r="CH55" i="73"/>
  <c r="CG55" i="73"/>
  <c r="CF55" i="73"/>
  <c r="CE55" i="73"/>
  <c r="CD55" i="73"/>
  <c r="CC55" i="73"/>
  <c r="CB55" i="73"/>
  <c r="CA55" i="73"/>
  <c r="BZ55" i="73"/>
  <c r="BY55" i="73"/>
  <c r="BX55" i="73"/>
  <c r="BW55" i="73"/>
  <c r="BV55" i="73"/>
  <c r="BU55" i="73"/>
  <c r="BT55" i="73"/>
  <c r="BS55" i="73"/>
  <c r="BR55" i="73"/>
  <c r="BQ55" i="73"/>
  <c r="BP55" i="73"/>
  <c r="BO55" i="73"/>
  <c r="BN55" i="73"/>
  <c r="BM55" i="73"/>
  <c r="BL55" i="73"/>
  <c r="BK55" i="73"/>
  <c r="BJ55" i="73"/>
  <c r="BI55" i="73"/>
  <c r="BH55" i="73"/>
  <c r="BG55" i="73"/>
  <c r="BF55" i="73"/>
  <c r="BE55" i="73"/>
  <c r="BD55" i="73"/>
  <c r="BC55" i="73"/>
  <c r="BB55" i="73"/>
  <c r="BA55" i="73"/>
  <c r="AZ55" i="73"/>
  <c r="AY55" i="73"/>
  <c r="AX55" i="73"/>
  <c r="AW55" i="73"/>
  <c r="AV55" i="73"/>
  <c r="AU55" i="73"/>
  <c r="AT55" i="73"/>
  <c r="AS55" i="73"/>
  <c r="AR55" i="73"/>
  <c r="AQ55" i="73"/>
  <c r="AP55" i="73"/>
  <c r="AO55" i="73"/>
  <c r="AN55" i="73"/>
  <c r="AM55" i="73"/>
  <c r="AL55" i="73"/>
  <c r="AK55" i="73"/>
  <c r="AJ55" i="73"/>
  <c r="AI55" i="73"/>
  <c r="AH55" i="73"/>
  <c r="AG55" i="73"/>
  <c r="AF55" i="73"/>
  <c r="AE55" i="73"/>
  <c r="AD55" i="73"/>
  <c r="AC55" i="73"/>
  <c r="AB55" i="73"/>
  <c r="AA55" i="73"/>
  <c r="Z55" i="73"/>
  <c r="Y55" i="73"/>
  <c r="X55" i="73"/>
  <c r="W55" i="73"/>
  <c r="V55" i="73"/>
  <c r="U55" i="73"/>
  <c r="T55" i="73"/>
  <c r="S55" i="73"/>
  <c r="R55" i="73"/>
  <c r="Q55" i="73"/>
  <c r="P55" i="73"/>
  <c r="O55" i="73"/>
  <c r="N55" i="73"/>
  <c r="M55" i="73"/>
  <c r="L55" i="73"/>
  <c r="K55" i="73"/>
  <c r="J55" i="73"/>
  <c r="I55" i="73"/>
  <c r="H55" i="73"/>
  <c r="G55" i="73"/>
  <c r="F55" i="73"/>
  <c r="E55" i="73"/>
  <c r="DO54" i="73"/>
  <c r="DN54" i="73"/>
  <c r="DM54" i="73"/>
  <c r="DL54" i="73"/>
  <c r="DK54" i="73"/>
  <c r="DJ54" i="73"/>
  <c r="DI54" i="73"/>
  <c r="DH54" i="73"/>
  <c r="DG54" i="73"/>
  <c r="DF54" i="73"/>
  <c r="DE54" i="73"/>
  <c r="DD54" i="73"/>
  <c r="DC54" i="73"/>
  <c r="DB54" i="73"/>
  <c r="DA54" i="73"/>
  <c r="CZ54" i="73"/>
  <c r="CY54" i="73"/>
  <c r="CX54" i="73"/>
  <c r="CW54" i="73"/>
  <c r="CV54" i="73"/>
  <c r="CU54" i="73"/>
  <c r="CT54" i="73"/>
  <c r="CS54" i="73"/>
  <c r="CR54" i="73"/>
  <c r="CQ54" i="73"/>
  <c r="CP54" i="73"/>
  <c r="CO54" i="73"/>
  <c r="CN54" i="73"/>
  <c r="CM54" i="73"/>
  <c r="CL54" i="73"/>
  <c r="CK54" i="73"/>
  <c r="CJ54" i="73"/>
  <c r="CI54" i="73"/>
  <c r="CH54" i="73"/>
  <c r="CG54" i="73"/>
  <c r="CF54" i="73"/>
  <c r="CE54" i="73"/>
  <c r="CD54" i="73"/>
  <c r="CC54" i="73"/>
  <c r="CB54" i="73"/>
  <c r="CA54" i="73"/>
  <c r="BZ54" i="73"/>
  <c r="BY54" i="73"/>
  <c r="BX54" i="73"/>
  <c r="BW54" i="73"/>
  <c r="BV54" i="73"/>
  <c r="BU54" i="73"/>
  <c r="BT54" i="73"/>
  <c r="BS54" i="73"/>
  <c r="BR54" i="73"/>
  <c r="BQ54" i="73"/>
  <c r="BP54" i="73"/>
  <c r="BO54" i="73"/>
  <c r="BN54" i="73"/>
  <c r="BM54" i="73"/>
  <c r="BL54" i="73"/>
  <c r="BK54" i="73"/>
  <c r="BJ54" i="73"/>
  <c r="BI54" i="73"/>
  <c r="BH54" i="73"/>
  <c r="BG54" i="73"/>
  <c r="BF54" i="73"/>
  <c r="BE54" i="73"/>
  <c r="BD54" i="73"/>
  <c r="BC54" i="73"/>
  <c r="BB54" i="73"/>
  <c r="BA54" i="73"/>
  <c r="AZ54" i="73"/>
  <c r="AY54" i="73"/>
  <c r="AX54" i="73"/>
  <c r="AW54" i="73"/>
  <c r="AV54" i="73"/>
  <c r="AU54" i="73"/>
  <c r="AT54" i="73"/>
  <c r="AS54" i="73"/>
  <c r="AR54" i="73"/>
  <c r="AQ54" i="73"/>
  <c r="AP54" i="73"/>
  <c r="AO54" i="73"/>
  <c r="AN54" i="73"/>
  <c r="AM54" i="73"/>
  <c r="AL54" i="73"/>
  <c r="AK54" i="73"/>
  <c r="AJ54" i="73"/>
  <c r="AI54" i="73"/>
  <c r="AH54" i="73"/>
  <c r="AG54" i="73"/>
  <c r="AF54" i="73"/>
  <c r="AE54" i="73"/>
  <c r="AD54" i="73"/>
  <c r="AC54" i="73"/>
  <c r="AB54" i="73"/>
  <c r="AA54" i="73"/>
  <c r="Z54" i="73"/>
  <c r="Y54" i="73"/>
  <c r="X54" i="73"/>
  <c r="W54" i="73"/>
  <c r="V54" i="73"/>
  <c r="U54" i="73"/>
  <c r="T54" i="73"/>
  <c r="S54" i="73"/>
  <c r="R54" i="73"/>
  <c r="Q54" i="73"/>
  <c r="P54" i="73"/>
  <c r="O54" i="73"/>
  <c r="N54" i="73"/>
  <c r="M54" i="73"/>
  <c r="L54" i="73"/>
  <c r="K54" i="73"/>
  <c r="J54" i="73"/>
  <c r="I54" i="73"/>
  <c r="H54" i="73"/>
  <c r="G54" i="73"/>
  <c r="F54" i="73"/>
  <c r="E54" i="73"/>
  <c r="DO53" i="73"/>
  <c r="DN53" i="73"/>
  <c r="DM53" i="73"/>
  <c r="DL53" i="73"/>
  <c r="DK53" i="73"/>
  <c r="DJ53" i="73"/>
  <c r="DI53" i="73"/>
  <c r="DH53" i="73"/>
  <c r="DG53" i="73"/>
  <c r="DF53" i="73"/>
  <c r="DE53" i="73"/>
  <c r="DD53" i="73"/>
  <c r="DC53" i="73"/>
  <c r="DB53" i="73"/>
  <c r="DA53" i="73"/>
  <c r="CZ53" i="73"/>
  <c r="CY53" i="73"/>
  <c r="CX53" i="73"/>
  <c r="CW53" i="73"/>
  <c r="CV53" i="73"/>
  <c r="CU53" i="73"/>
  <c r="CT53" i="73"/>
  <c r="CS53" i="73"/>
  <c r="CR53" i="73"/>
  <c r="CQ53" i="73"/>
  <c r="CP53" i="73"/>
  <c r="CO53" i="73"/>
  <c r="CN53" i="73"/>
  <c r="CM53" i="73"/>
  <c r="CL53" i="73"/>
  <c r="CK53" i="73"/>
  <c r="CJ53" i="73"/>
  <c r="CI53" i="73"/>
  <c r="CH53" i="73"/>
  <c r="CG53" i="73"/>
  <c r="CF53" i="73"/>
  <c r="CE53" i="73"/>
  <c r="CD53" i="73"/>
  <c r="CC53" i="73"/>
  <c r="CB53" i="73"/>
  <c r="CA53" i="73"/>
  <c r="BZ53" i="73"/>
  <c r="BY53" i="73"/>
  <c r="BX53" i="73"/>
  <c r="BW53" i="73"/>
  <c r="BV53" i="73"/>
  <c r="BU53" i="73"/>
  <c r="BT53" i="73"/>
  <c r="BS53" i="73"/>
  <c r="BR53" i="73"/>
  <c r="BQ53" i="73"/>
  <c r="BP53" i="73"/>
  <c r="BO53" i="73"/>
  <c r="BN53" i="73"/>
  <c r="BM53" i="73"/>
  <c r="BL53" i="73"/>
  <c r="BK53" i="73"/>
  <c r="BJ53" i="73"/>
  <c r="BI53" i="73"/>
  <c r="BH53" i="73"/>
  <c r="BG53" i="73"/>
  <c r="BF53" i="73"/>
  <c r="BE53" i="73"/>
  <c r="BD53" i="73"/>
  <c r="BC53" i="73"/>
  <c r="BB53" i="73"/>
  <c r="BA53" i="73"/>
  <c r="AZ53" i="73"/>
  <c r="AY53" i="73"/>
  <c r="AX53" i="73"/>
  <c r="AW53" i="73"/>
  <c r="AV53" i="73"/>
  <c r="AU53" i="73"/>
  <c r="AT53" i="73"/>
  <c r="AS53" i="73"/>
  <c r="AR53" i="73"/>
  <c r="AQ53" i="73"/>
  <c r="AP53" i="73"/>
  <c r="AO53" i="73"/>
  <c r="AN53" i="73"/>
  <c r="AM53" i="73"/>
  <c r="AL53" i="73"/>
  <c r="AK53" i="73"/>
  <c r="AJ53" i="73"/>
  <c r="AI53" i="73"/>
  <c r="AH53" i="73"/>
  <c r="AG53" i="73"/>
  <c r="AF53" i="73"/>
  <c r="AE53" i="73"/>
  <c r="AD53" i="73"/>
  <c r="AC53" i="73"/>
  <c r="AB53" i="73"/>
  <c r="AA53" i="73"/>
  <c r="Z53" i="73"/>
  <c r="Y53" i="73"/>
  <c r="X53" i="73"/>
  <c r="W53" i="73"/>
  <c r="V53" i="73"/>
  <c r="U53" i="73"/>
  <c r="T53" i="73"/>
  <c r="S53" i="73"/>
  <c r="R53" i="73"/>
  <c r="Q53" i="73"/>
  <c r="P53" i="73"/>
  <c r="O53" i="73"/>
  <c r="N53" i="73"/>
  <c r="M53" i="73"/>
  <c r="L53" i="73"/>
  <c r="K53" i="73"/>
  <c r="J53" i="73"/>
  <c r="I53" i="73"/>
  <c r="H53" i="73"/>
  <c r="G53" i="73"/>
  <c r="F53" i="73"/>
  <c r="E53" i="73"/>
  <c r="DO52" i="73"/>
  <c r="DN52" i="73"/>
  <c r="DM52" i="73"/>
  <c r="DL52" i="73"/>
  <c r="DK52" i="73"/>
  <c r="DJ52" i="73"/>
  <c r="DI52" i="73"/>
  <c r="DH52" i="73"/>
  <c r="DG52" i="73"/>
  <c r="DF52" i="73"/>
  <c r="DE52" i="73"/>
  <c r="DD52" i="73"/>
  <c r="DC52" i="73"/>
  <c r="DB52" i="73"/>
  <c r="DA52" i="73"/>
  <c r="CZ52" i="73"/>
  <c r="CY52" i="73"/>
  <c r="CX52" i="73"/>
  <c r="CW52" i="73"/>
  <c r="CV52" i="73"/>
  <c r="CU52" i="73"/>
  <c r="CT52" i="73"/>
  <c r="CS52" i="73"/>
  <c r="CR52" i="73"/>
  <c r="CQ52" i="73"/>
  <c r="CP52" i="73"/>
  <c r="CO52" i="73"/>
  <c r="CN52" i="73"/>
  <c r="CM52" i="73"/>
  <c r="CL52" i="73"/>
  <c r="CK52" i="73"/>
  <c r="CJ52" i="73"/>
  <c r="CI52" i="73"/>
  <c r="CH52" i="73"/>
  <c r="CG52" i="73"/>
  <c r="CF52" i="73"/>
  <c r="CE52" i="73"/>
  <c r="CD52" i="73"/>
  <c r="CC52" i="73"/>
  <c r="CB52" i="73"/>
  <c r="CA52" i="73"/>
  <c r="BZ52" i="73"/>
  <c r="BY52" i="73"/>
  <c r="BX52" i="73"/>
  <c r="BW52" i="73"/>
  <c r="BV52" i="73"/>
  <c r="BU52" i="73"/>
  <c r="BT52" i="73"/>
  <c r="BS52" i="73"/>
  <c r="BR52" i="73"/>
  <c r="BQ52" i="73"/>
  <c r="BP52" i="73"/>
  <c r="BO52" i="73"/>
  <c r="BN52" i="73"/>
  <c r="BM52" i="73"/>
  <c r="BL52" i="73"/>
  <c r="BK52" i="73"/>
  <c r="BJ52" i="73"/>
  <c r="BI52" i="73"/>
  <c r="BH52" i="73"/>
  <c r="BG52" i="73"/>
  <c r="BF52" i="73"/>
  <c r="BE52" i="73"/>
  <c r="BD52" i="73"/>
  <c r="BC52" i="73"/>
  <c r="BB52" i="73"/>
  <c r="BA52" i="73"/>
  <c r="AZ52" i="73"/>
  <c r="AY52" i="73"/>
  <c r="AX52" i="73"/>
  <c r="AW52" i="73"/>
  <c r="AV52" i="73"/>
  <c r="AU52" i="73"/>
  <c r="AT52" i="73"/>
  <c r="AS52" i="73"/>
  <c r="AR52" i="73"/>
  <c r="AQ52" i="73"/>
  <c r="AP52" i="73"/>
  <c r="AO52" i="73"/>
  <c r="AN52" i="73"/>
  <c r="AM52" i="73"/>
  <c r="AL52" i="73"/>
  <c r="AK52" i="73"/>
  <c r="AJ52" i="73"/>
  <c r="AI52" i="73"/>
  <c r="AH52" i="73"/>
  <c r="AG52" i="73"/>
  <c r="AF52" i="73"/>
  <c r="AE52" i="73"/>
  <c r="AD52" i="73"/>
  <c r="AC52" i="73"/>
  <c r="AB52" i="73"/>
  <c r="AA52" i="73"/>
  <c r="Z52" i="73"/>
  <c r="Y52" i="73"/>
  <c r="X52" i="73"/>
  <c r="W52" i="73"/>
  <c r="V52" i="73"/>
  <c r="U52" i="73"/>
  <c r="T52" i="73"/>
  <c r="S52" i="73"/>
  <c r="R52" i="73"/>
  <c r="Q52" i="73"/>
  <c r="P52" i="73"/>
  <c r="O52" i="73"/>
  <c r="N52" i="73"/>
  <c r="M52" i="73"/>
  <c r="L52" i="73"/>
  <c r="K52" i="73"/>
  <c r="J52" i="73"/>
  <c r="I52" i="73"/>
  <c r="H52" i="73"/>
  <c r="G52" i="73"/>
  <c r="F52" i="73"/>
  <c r="E52" i="73"/>
  <c r="DO51" i="73"/>
  <c r="DN51" i="73"/>
  <c r="DM51" i="73"/>
  <c r="DL51" i="73"/>
  <c r="DK51" i="73"/>
  <c r="DJ51" i="73"/>
  <c r="DI51" i="73"/>
  <c r="DH51" i="73"/>
  <c r="DG51" i="73"/>
  <c r="DF51" i="73"/>
  <c r="DE51" i="73"/>
  <c r="DD51" i="73"/>
  <c r="DC51" i="73"/>
  <c r="DB51" i="73"/>
  <c r="DA51" i="73"/>
  <c r="CZ51" i="73"/>
  <c r="CY51" i="73"/>
  <c r="CX51" i="73"/>
  <c r="CW51" i="73"/>
  <c r="CV51" i="73"/>
  <c r="CU51" i="73"/>
  <c r="CT51" i="73"/>
  <c r="CS51" i="73"/>
  <c r="CR51" i="73"/>
  <c r="CQ51" i="73"/>
  <c r="CP51" i="73"/>
  <c r="CO51" i="73"/>
  <c r="CN51" i="73"/>
  <c r="CM51" i="73"/>
  <c r="CL51" i="73"/>
  <c r="CK51" i="73"/>
  <c r="CJ51" i="73"/>
  <c r="CI51" i="73"/>
  <c r="CH51" i="73"/>
  <c r="CG51" i="73"/>
  <c r="CF51" i="73"/>
  <c r="CE51" i="73"/>
  <c r="CD51" i="73"/>
  <c r="CC51" i="73"/>
  <c r="CB51" i="73"/>
  <c r="CA51" i="73"/>
  <c r="BZ51" i="73"/>
  <c r="BY51" i="73"/>
  <c r="BX51" i="73"/>
  <c r="BW51" i="73"/>
  <c r="BV51" i="73"/>
  <c r="BU51" i="73"/>
  <c r="BT51" i="73"/>
  <c r="BS51" i="73"/>
  <c r="BR51" i="73"/>
  <c r="BQ51" i="73"/>
  <c r="BP51" i="73"/>
  <c r="BO51" i="73"/>
  <c r="BN51" i="73"/>
  <c r="BM51" i="73"/>
  <c r="BL51" i="73"/>
  <c r="BK51" i="73"/>
  <c r="BJ51" i="73"/>
  <c r="BI51" i="73"/>
  <c r="BH51" i="73"/>
  <c r="BG51" i="73"/>
  <c r="BF51" i="73"/>
  <c r="BE51" i="73"/>
  <c r="BD51" i="73"/>
  <c r="BC51" i="73"/>
  <c r="BB51" i="73"/>
  <c r="BA51" i="73"/>
  <c r="AZ51" i="73"/>
  <c r="AY51" i="73"/>
  <c r="AX51" i="73"/>
  <c r="AW51" i="73"/>
  <c r="AV51" i="73"/>
  <c r="AU51" i="73"/>
  <c r="AT51" i="73"/>
  <c r="AS51" i="73"/>
  <c r="AR51" i="73"/>
  <c r="AQ51" i="73"/>
  <c r="AP51" i="73"/>
  <c r="AO51" i="73"/>
  <c r="AN51" i="73"/>
  <c r="AM51" i="73"/>
  <c r="AL51" i="73"/>
  <c r="AK51" i="73"/>
  <c r="AJ51" i="73"/>
  <c r="AI51" i="73"/>
  <c r="AH51" i="73"/>
  <c r="AG51" i="73"/>
  <c r="AF51" i="73"/>
  <c r="AE51" i="73"/>
  <c r="AD51" i="73"/>
  <c r="AC51" i="73"/>
  <c r="AB51" i="73"/>
  <c r="AA51" i="73"/>
  <c r="Z51" i="73"/>
  <c r="Y51" i="73"/>
  <c r="X51" i="73"/>
  <c r="W51" i="73"/>
  <c r="V51" i="73"/>
  <c r="U51" i="73"/>
  <c r="T51" i="73"/>
  <c r="S51" i="73"/>
  <c r="R51" i="73"/>
  <c r="Q51" i="73"/>
  <c r="P51" i="73"/>
  <c r="O51" i="73"/>
  <c r="N51" i="73"/>
  <c r="M51" i="73"/>
  <c r="L51" i="73"/>
  <c r="K51" i="73"/>
  <c r="J51" i="73"/>
  <c r="I51" i="73"/>
  <c r="H51" i="73"/>
  <c r="G51" i="73"/>
  <c r="F51" i="73"/>
  <c r="E51" i="73"/>
  <c r="DO50" i="73"/>
  <c r="DN50" i="73"/>
  <c r="DM50" i="73"/>
  <c r="DL50" i="73"/>
  <c r="DK50" i="73"/>
  <c r="DJ50" i="73"/>
  <c r="DI50" i="73"/>
  <c r="DH50" i="73"/>
  <c r="DG50" i="73"/>
  <c r="DF50" i="73"/>
  <c r="DE50" i="73"/>
  <c r="DD50" i="73"/>
  <c r="DC50" i="73"/>
  <c r="DB50" i="73"/>
  <c r="DA50" i="73"/>
  <c r="CZ50" i="73"/>
  <c r="CY50" i="73"/>
  <c r="CX50" i="73"/>
  <c r="CW50" i="73"/>
  <c r="CV50" i="73"/>
  <c r="CU50" i="73"/>
  <c r="CT50" i="73"/>
  <c r="CS50" i="73"/>
  <c r="CR50" i="73"/>
  <c r="CQ50" i="73"/>
  <c r="CP50" i="73"/>
  <c r="CO50" i="73"/>
  <c r="CN50" i="73"/>
  <c r="CM50" i="73"/>
  <c r="CL50" i="73"/>
  <c r="CK50" i="73"/>
  <c r="CJ50" i="73"/>
  <c r="CI50" i="73"/>
  <c r="CH50" i="73"/>
  <c r="CG50" i="73"/>
  <c r="CF50" i="73"/>
  <c r="CE50" i="73"/>
  <c r="CD50" i="73"/>
  <c r="CC50" i="73"/>
  <c r="CB50" i="73"/>
  <c r="CA50" i="73"/>
  <c r="BZ50" i="73"/>
  <c r="BY50" i="73"/>
  <c r="BX50" i="73"/>
  <c r="BW50" i="73"/>
  <c r="BV50" i="73"/>
  <c r="BU50" i="73"/>
  <c r="BT50" i="73"/>
  <c r="BS50" i="73"/>
  <c r="BR50" i="73"/>
  <c r="BQ50" i="73"/>
  <c r="BP50" i="73"/>
  <c r="BO50" i="73"/>
  <c r="BN50" i="73"/>
  <c r="BM50" i="73"/>
  <c r="BL50" i="73"/>
  <c r="BK50" i="73"/>
  <c r="BJ50" i="73"/>
  <c r="BI50" i="73"/>
  <c r="BH50" i="73"/>
  <c r="BG50" i="73"/>
  <c r="BF50" i="73"/>
  <c r="BE50" i="73"/>
  <c r="BD50" i="73"/>
  <c r="BC50" i="73"/>
  <c r="BB50" i="73"/>
  <c r="BA50" i="73"/>
  <c r="AZ50" i="73"/>
  <c r="AY50" i="73"/>
  <c r="AX50" i="73"/>
  <c r="AW50" i="73"/>
  <c r="AV50" i="73"/>
  <c r="AU50" i="73"/>
  <c r="AT50" i="73"/>
  <c r="AS50" i="73"/>
  <c r="AR50" i="73"/>
  <c r="AQ50" i="73"/>
  <c r="AP50" i="73"/>
  <c r="AO50" i="73"/>
  <c r="AN50" i="73"/>
  <c r="AM50" i="73"/>
  <c r="AL50" i="73"/>
  <c r="AK50" i="73"/>
  <c r="AJ50" i="73"/>
  <c r="AI50" i="73"/>
  <c r="AH50" i="73"/>
  <c r="AG50" i="73"/>
  <c r="AF50" i="73"/>
  <c r="AE50" i="73"/>
  <c r="AD50" i="73"/>
  <c r="AC50" i="73"/>
  <c r="AB50" i="73"/>
  <c r="AA50" i="73"/>
  <c r="Z50" i="73"/>
  <c r="Y50" i="73"/>
  <c r="X50" i="73"/>
  <c r="W50" i="73"/>
  <c r="V50" i="73"/>
  <c r="U50" i="73"/>
  <c r="T50" i="73"/>
  <c r="S50" i="73"/>
  <c r="R50" i="73"/>
  <c r="Q50" i="73"/>
  <c r="P50" i="73"/>
  <c r="O50" i="73"/>
  <c r="N50" i="73"/>
  <c r="M50" i="73"/>
  <c r="L50" i="73"/>
  <c r="K50" i="73"/>
  <c r="J50" i="73"/>
  <c r="I50" i="73"/>
  <c r="H50" i="73"/>
  <c r="G50" i="73"/>
  <c r="F50" i="73"/>
  <c r="E50" i="73"/>
  <c r="DO49" i="73"/>
  <c r="DN49" i="73"/>
  <c r="DM49" i="73"/>
  <c r="DL49" i="73"/>
  <c r="DK49" i="73"/>
  <c r="DJ49" i="73"/>
  <c r="DI49" i="73"/>
  <c r="DH49" i="73"/>
  <c r="DG49" i="73"/>
  <c r="DF49" i="73"/>
  <c r="DE49" i="73"/>
  <c r="DD49" i="73"/>
  <c r="DC49" i="73"/>
  <c r="DB49" i="73"/>
  <c r="DA49" i="73"/>
  <c r="CZ49" i="73"/>
  <c r="CY49" i="73"/>
  <c r="CX49" i="73"/>
  <c r="CW49" i="73"/>
  <c r="CV49" i="73"/>
  <c r="CU49" i="73"/>
  <c r="CT49" i="73"/>
  <c r="CS49" i="73"/>
  <c r="CR49" i="73"/>
  <c r="CQ49" i="73"/>
  <c r="CP49" i="73"/>
  <c r="CO49" i="73"/>
  <c r="CN49" i="73"/>
  <c r="CM49" i="73"/>
  <c r="CL49" i="73"/>
  <c r="CK49" i="73"/>
  <c r="CJ49" i="73"/>
  <c r="CI49" i="73"/>
  <c r="CH49" i="73"/>
  <c r="CG49" i="73"/>
  <c r="CF49" i="73"/>
  <c r="CE49" i="73"/>
  <c r="CD49" i="73"/>
  <c r="CC49" i="73"/>
  <c r="CB49" i="73"/>
  <c r="CA49" i="73"/>
  <c r="BZ49" i="73"/>
  <c r="BY49" i="73"/>
  <c r="BX49" i="73"/>
  <c r="BW49" i="73"/>
  <c r="BV49" i="73"/>
  <c r="BU49" i="73"/>
  <c r="BT49" i="73"/>
  <c r="BS49" i="73"/>
  <c r="BR49" i="73"/>
  <c r="BQ49" i="73"/>
  <c r="BP49" i="73"/>
  <c r="BO49" i="73"/>
  <c r="BN49" i="73"/>
  <c r="BM49" i="73"/>
  <c r="BL49" i="73"/>
  <c r="BK49" i="73"/>
  <c r="BJ49" i="73"/>
  <c r="BI49" i="73"/>
  <c r="BH49" i="73"/>
  <c r="BG49" i="73"/>
  <c r="BF49" i="73"/>
  <c r="BE49" i="73"/>
  <c r="BD49" i="73"/>
  <c r="BC49" i="73"/>
  <c r="BB49" i="73"/>
  <c r="BA49" i="73"/>
  <c r="AZ49" i="73"/>
  <c r="AY49" i="73"/>
  <c r="AX49" i="73"/>
  <c r="AW49" i="73"/>
  <c r="AV49" i="73"/>
  <c r="AU49" i="73"/>
  <c r="AT49" i="73"/>
  <c r="AS49" i="73"/>
  <c r="AR49" i="73"/>
  <c r="AQ49" i="73"/>
  <c r="AP49" i="73"/>
  <c r="AO49" i="73"/>
  <c r="AN49" i="73"/>
  <c r="AM49" i="73"/>
  <c r="AL49" i="73"/>
  <c r="AK49" i="73"/>
  <c r="AJ49" i="73"/>
  <c r="AI49" i="73"/>
  <c r="AH49" i="73"/>
  <c r="AG49" i="73"/>
  <c r="AF49" i="73"/>
  <c r="AE49" i="73"/>
  <c r="AD49" i="73"/>
  <c r="AC49" i="73"/>
  <c r="AB49" i="73"/>
  <c r="AA49" i="73"/>
  <c r="Z49" i="73"/>
  <c r="Y49" i="73"/>
  <c r="X49" i="73"/>
  <c r="W49" i="73"/>
  <c r="V49" i="73"/>
  <c r="U49" i="73"/>
  <c r="T49" i="73"/>
  <c r="S49" i="73"/>
  <c r="R49" i="73"/>
  <c r="Q49" i="73"/>
  <c r="P49" i="73"/>
  <c r="O49" i="73"/>
  <c r="N49" i="73"/>
  <c r="M49" i="73"/>
  <c r="L49" i="73"/>
  <c r="K49" i="73"/>
  <c r="J49" i="73"/>
  <c r="I49" i="73"/>
  <c r="H49" i="73"/>
  <c r="G49" i="73"/>
  <c r="F49" i="73"/>
  <c r="E49" i="73"/>
  <c r="DO48" i="73"/>
  <c r="DN48" i="73"/>
  <c r="DM48" i="73"/>
  <c r="DL48" i="73"/>
  <c r="DK48" i="73"/>
  <c r="DJ48" i="73"/>
  <c r="DI48" i="73"/>
  <c r="DH48" i="73"/>
  <c r="DG48" i="73"/>
  <c r="DF48" i="73"/>
  <c r="DE48" i="73"/>
  <c r="DD48" i="73"/>
  <c r="DC48" i="73"/>
  <c r="DB48" i="73"/>
  <c r="DA48" i="73"/>
  <c r="CZ48" i="73"/>
  <c r="CY48" i="73"/>
  <c r="CX48" i="73"/>
  <c r="CW48" i="73"/>
  <c r="CV48" i="73"/>
  <c r="CU48" i="73"/>
  <c r="CT48" i="73"/>
  <c r="CS48" i="73"/>
  <c r="CR48" i="73"/>
  <c r="CQ48" i="73"/>
  <c r="CP48" i="73"/>
  <c r="CO48" i="73"/>
  <c r="CN48" i="73"/>
  <c r="CM48" i="73"/>
  <c r="CL48" i="73"/>
  <c r="CK48" i="73"/>
  <c r="CJ48" i="73"/>
  <c r="CI48" i="73"/>
  <c r="CH48" i="73"/>
  <c r="CG48" i="73"/>
  <c r="CF48" i="73"/>
  <c r="CE48" i="73"/>
  <c r="CD48" i="73"/>
  <c r="CC48" i="73"/>
  <c r="CB48" i="73"/>
  <c r="CA48" i="73"/>
  <c r="BZ48" i="73"/>
  <c r="BY48" i="73"/>
  <c r="BX48" i="73"/>
  <c r="BW48" i="73"/>
  <c r="BV48" i="73"/>
  <c r="BU48" i="73"/>
  <c r="BT48" i="73"/>
  <c r="BS48" i="73"/>
  <c r="BR48" i="73"/>
  <c r="BQ48" i="73"/>
  <c r="BP48" i="73"/>
  <c r="BO48" i="73"/>
  <c r="BN48" i="73"/>
  <c r="BM48" i="73"/>
  <c r="BL48" i="73"/>
  <c r="BK48" i="73"/>
  <c r="BJ48" i="73"/>
  <c r="BI48" i="73"/>
  <c r="BH48" i="73"/>
  <c r="BG48" i="73"/>
  <c r="BF48" i="73"/>
  <c r="BE48" i="73"/>
  <c r="BD48" i="73"/>
  <c r="BC48" i="73"/>
  <c r="BB48" i="73"/>
  <c r="BA48" i="73"/>
  <c r="AZ48" i="73"/>
  <c r="AY48" i="73"/>
  <c r="AX48" i="73"/>
  <c r="AW48" i="73"/>
  <c r="AV48" i="73"/>
  <c r="AU48" i="73"/>
  <c r="AT48" i="73"/>
  <c r="AS48" i="73"/>
  <c r="AR48" i="73"/>
  <c r="AQ48" i="73"/>
  <c r="AP48" i="73"/>
  <c r="AO48" i="73"/>
  <c r="AN48" i="73"/>
  <c r="AM48" i="73"/>
  <c r="AL48" i="73"/>
  <c r="AK48" i="73"/>
  <c r="AJ48" i="73"/>
  <c r="AI48" i="73"/>
  <c r="AH48" i="73"/>
  <c r="AG48" i="73"/>
  <c r="AF48" i="73"/>
  <c r="AE48" i="73"/>
  <c r="AD48" i="73"/>
  <c r="AC48" i="73"/>
  <c r="AB48" i="73"/>
  <c r="AA48" i="73"/>
  <c r="Z48" i="73"/>
  <c r="Y48" i="73"/>
  <c r="X48" i="73"/>
  <c r="W48" i="73"/>
  <c r="V48" i="73"/>
  <c r="U48" i="73"/>
  <c r="T48" i="73"/>
  <c r="S48" i="73"/>
  <c r="R48" i="73"/>
  <c r="Q48" i="73"/>
  <c r="P48" i="73"/>
  <c r="O48" i="73"/>
  <c r="N48" i="73"/>
  <c r="M48" i="73"/>
  <c r="L48" i="73"/>
  <c r="K48" i="73"/>
  <c r="J48" i="73"/>
  <c r="I48" i="73"/>
  <c r="H48" i="73"/>
  <c r="G48" i="73"/>
  <c r="F48" i="73"/>
  <c r="E48" i="73"/>
  <c r="DO47" i="73"/>
  <c r="DN47" i="73"/>
  <c r="DM47" i="73"/>
  <c r="DL47" i="73"/>
  <c r="DK47" i="73"/>
  <c r="DJ47" i="73"/>
  <c r="DI47" i="73"/>
  <c r="DH47" i="73"/>
  <c r="DG47" i="73"/>
  <c r="DF47" i="73"/>
  <c r="DE47" i="73"/>
  <c r="DD47" i="73"/>
  <c r="DC47" i="73"/>
  <c r="DB47" i="73"/>
  <c r="DA47" i="73"/>
  <c r="CZ47" i="73"/>
  <c r="CY47" i="73"/>
  <c r="CX47" i="73"/>
  <c r="CW47" i="73"/>
  <c r="CV47" i="73"/>
  <c r="CU47" i="73"/>
  <c r="CT47" i="73"/>
  <c r="CS47" i="73"/>
  <c r="CR47" i="73"/>
  <c r="CQ47" i="73"/>
  <c r="CP47" i="73"/>
  <c r="CO47" i="73"/>
  <c r="CN47" i="73"/>
  <c r="CM47" i="73"/>
  <c r="CL47" i="73"/>
  <c r="CK47" i="73"/>
  <c r="CJ47" i="73"/>
  <c r="CI47" i="73"/>
  <c r="CH47" i="73"/>
  <c r="CG47" i="73"/>
  <c r="CF47" i="73"/>
  <c r="CE47" i="73"/>
  <c r="CD47" i="73"/>
  <c r="CC47" i="73"/>
  <c r="CB47" i="73"/>
  <c r="CA47" i="73"/>
  <c r="BZ47" i="73"/>
  <c r="BY47" i="73"/>
  <c r="BX47" i="73"/>
  <c r="BW47" i="73"/>
  <c r="BV47" i="73"/>
  <c r="BU47" i="73"/>
  <c r="BT47" i="73"/>
  <c r="BS47" i="73"/>
  <c r="BR47" i="73"/>
  <c r="BQ47" i="73"/>
  <c r="BP47" i="73"/>
  <c r="BO47" i="73"/>
  <c r="BN47" i="73"/>
  <c r="BM47" i="73"/>
  <c r="BL47" i="73"/>
  <c r="BK47" i="73"/>
  <c r="BJ47" i="73"/>
  <c r="BI47" i="73"/>
  <c r="BH47" i="73"/>
  <c r="BG47" i="73"/>
  <c r="BF47" i="73"/>
  <c r="BE47" i="73"/>
  <c r="BD47" i="73"/>
  <c r="BC47" i="73"/>
  <c r="BB47" i="73"/>
  <c r="BA47" i="73"/>
  <c r="AZ47" i="73"/>
  <c r="AY47" i="73"/>
  <c r="AX47" i="73"/>
  <c r="AW47" i="73"/>
  <c r="AV47" i="73"/>
  <c r="AU47" i="73"/>
  <c r="AT47" i="73"/>
  <c r="AS47" i="73"/>
  <c r="AR47" i="73"/>
  <c r="AQ47" i="73"/>
  <c r="AP47" i="73"/>
  <c r="AO47" i="73"/>
  <c r="AN47" i="73"/>
  <c r="AM47" i="73"/>
  <c r="AL47" i="73"/>
  <c r="AK47" i="73"/>
  <c r="AJ47" i="73"/>
  <c r="AI47" i="73"/>
  <c r="AH47" i="73"/>
  <c r="AG47" i="73"/>
  <c r="AF47" i="73"/>
  <c r="AE47" i="73"/>
  <c r="AD47" i="73"/>
  <c r="AC47" i="73"/>
  <c r="AB47" i="73"/>
  <c r="AA47" i="73"/>
  <c r="Z47" i="73"/>
  <c r="Y47" i="73"/>
  <c r="X47" i="73"/>
  <c r="W47" i="73"/>
  <c r="V47" i="73"/>
  <c r="U47" i="73"/>
  <c r="T47" i="73"/>
  <c r="S47" i="73"/>
  <c r="R47" i="73"/>
  <c r="Q47" i="73"/>
  <c r="P47" i="73"/>
  <c r="O47" i="73"/>
  <c r="N47" i="73"/>
  <c r="M47" i="73"/>
  <c r="L47" i="73"/>
  <c r="K47" i="73"/>
  <c r="J47" i="73"/>
  <c r="I47" i="73"/>
  <c r="H47" i="73"/>
  <c r="G47" i="73"/>
  <c r="F47" i="73"/>
  <c r="E47" i="73"/>
  <c r="DO46" i="73"/>
  <c r="DN46" i="73"/>
  <c r="DM46" i="73"/>
  <c r="DL46" i="73"/>
  <c r="DK46" i="73"/>
  <c r="DJ46" i="73"/>
  <c r="DI46" i="73"/>
  <c r="DH46" i="73"/>
  <c r="DG46" i="73"/>
  <c r="DF46" i="73"/>
  <c r="DE46" i="73"/>
  <c r="DD46" i="73"/>
  <c r="DC46" i="73"/>
  <c r="DB46" i="73"/>
  <c r="DA46" i="73"/>
  <c r="CZ46" i="73"/>
  <c r="CY46" i="73"/>
  <c r="CX46" i="73"/>
  <c r="CW46" i="73"/>
  <c r="CV46" i="73"/>
  <c r="CU46" i="73"/>
  <c r="CT46" i="73"/>
  <c r="CS46" i="73"/>
  <c r="CR46" i="73"/>
  <c r="CQ46" i="73"/>
  <c r="CP46" i="73"/>
  <c r="CO46" i="73"/>
  <c r="CN46" i="73"/>
  <c r="CM46" i="73"/>
  <c r="CL46" i="73"/>
  <c r="CK46" i="73"/>
  <c r="CJ46" i="73"/>
  <c r="CI46" i="73"/>
  <c r="CH46" i="73"/>
  <c r="CG46" i="73"/>
  <c r="CF46" i="73"/>
  <c r="CE46" i="73"/>
  <c r="CD46" i="73"/>
  <c r="CC46" i="73"/>
  <c r="CB46" i="73"/>
  <c r="CA46" i="73"/>
  <c r="BZ46" i="73"/>
  <c r="BY46" i="73"/>
  <c r="BX46" i="73"/>
  <c r="BW46" i="73"/>
  <c r="BV46" i="73"/>
  <c r="BU46" i="73"/>
  <c r="BT46" i="73"/>
  <c r="BS46" i="73"/>
  <c r="BR46" i="73"/>
  <c r="BQ46" i="73"/>
  <c r="BP46" i="73"/>
  <c r="BO46" i="73"/>
  <c r="BN46" i="73"/>
  <c r="BM46" i="73"/>
  <c r="BL46" i="73"/>
  <c r="BK46" i="73"/>
  <c r="BJ46" i="73"/>
  <c r="BI46" i="73"/>
  <c r="BH46" i="73"/>
  <c r="BG46" i="73"/>
  <c r="BF46" i="73"/>
  <c r="BE46" i="73"/>
  <c r="BD46" i="73"/>
  <c r="BC46" i="73"/>
  <c r="BB46" i="73"/>
  <c r="BA46" i="73"/>
  <c r="AZ46" i="73"/>
  <c r="AY46" i="73"/>
  <c r="AX46" i="73"/>
  <c r="AW46" i="73"/>
  <c r="AV46" i="73"/>
  <c r="AU46" i="73"/>
  <c r="AT46" i="73"/>
  <c r="AS46" i="73"/>
  <c r="AR46" i="73"/>
  <c r="AQ46" i="73"/>
  <c r="AP46" i="73"/>
  <c r="AO46" i="73"/>
  <c r="AN46" i="73"/>
  <c r="AM46" i="73"/>
  <c r="AL46" i="73"/>
  <c r="AK46" i="73"/>
  <c r="AJ46" i="73"/>
  <c r="AI46" i="73"/>
  <c r="AH46" i="73"/>
  <c r="AG46" i="73"/>
  <c r="AF46" i="73"/>
  <c r="AE46" i="73"/>
  <c r="AD46" i="73"/>
  <c r="AC46" i="73"/>
  <c r="AB46" i="73"/>
  <c r="AA46" i="73"/>
  <c r="Z46" i="73"/>
  <c r="Y46" i="73"/>
  <c r="X46" i="73"/>
  <c r="W46" i="73"/>
  <c r="V46" i="73"/>
  <c r="U46" i="73"/>
  <c r="T46" i="73"/>
  <c r="S46" i="73"/>
  <c r="R46" i="73"/>
  <c r="Q46" i="73"/>
  <c r="P46" i="73"/>
  <c r="O46" i="73"/>
  <c r="N46" i="73"/>
  <c r="M46" i="73"/>
  <c r="L46" i="73"/>
  <c r="K46" i="73"/>
  <c r="J46" i="73"/>
  <c r="I46" i="73"/>
  <c r="H46" i="73"/>
  <c r="G46" i="73"/>
  <c r="F46" i="73"/>
  <c r="E46" i="73"/>
  <c r="DO45" i="73"/>
  <c r="DN45" i="73"/>
  <c r="DM45" i="73"/>
  <c r="DL45" i="73"/>
  <c r="DK45" i="73"/>
  <c r="DJ45" i="73"/>
  <c r="DI45" i="73"/>
  <c r="DH45" i="73"/>
  <c r="DG45" i="73"/>
  <c r="DF45" i="73"/>
  <c r="DE45" i="73"/>
  <c r="DD45" i="73"/>
  <c r="DC45" i="73"/>
  <c r="DB45" i="73"/>
  <c r="DA45" i="73"/>
  <c r="CZ45" i="73"/>
  <c r="CY45" i="73"/>
  <c r="CX45" i="73"/>
  <c r="CW45" i="73"/>
  <c r="CV45" i="73"/>
  <c r="CU45" i="73"/>
  <c r="CT45" i="73"/>
  <c r="CS45" i="73"/>
  <c r="CR45" i="73"/>
  <c r="CQ45" i="73"/>
  <c r="CP45" i="73"/>
  <c r="CO45" i="73"/>
  <c r="CN45" i="73"/>
  <c r="CM45" i="73"/>
  <c r="CL45" i="73"/>
  <c r="CK45" i="73"/>
  <c r="CJ45" i="73"/>
  <c r="CI45" i="73"/>
  <c r="CH45" i="73"/>
  <c r="CG45" i="73"/>
  <c r="CF45" i="73"/>
  <c r="CE45" i="73"/>
  <c r="CD45" i="73"/>
  <c r="CC45" i="73"/>
  <c r="CB45" i="73"/>
  <c r="CA45" i="73"/>
  <c r="BZ45" i="73"/>
  <c r="BY45" i="73"/>
  <c r="BX45" i="73"/>
  <c r="BW45" i="73"/>
  <c r="BV45" i="73"/>
  <c r="BU45" i="73"/>
  <c r="BT45" i="73"/>
  <c r="BS45" i="73"/>
  <c r="BR45" i="73"/>
  <c r="BQ45" i="73"/>
  <c r="BP45" i="73"/>
  <c r="BO45" i="73"/>
  <c r="BN45" i="73"/>
  <c r="BM45" i="73"/>
  <c r="BL45" i="73"/>
  <c r="BK45" i="73"/>
  <c r="BJ45" i="73"/>
  <c r="BI45" i="73"/>
  <c r="BH45" i="73"/>
  <c r="BG45" i="73"/>
  <c r="BF45" i="73"/>
  <c r="BE45" i="73"/>
  <c r="BD45" i="73"/>
  <c r="BC45" i="73"/>
  <c r="BB45" i="73"/>
  <c r="BA45" i="73"/>
  <c r="AZ45" i="73"/>
  <c r="AY45" i="73"/>
  <c r="AX45" i="73"/>
  <c r="AW45" i="73"/>
  <c r="AV45" i="73"/>
  <c r="AU45" i="73"/>
  <c r="AT45" i="73"/>
  <c r="AS45" i="73"/>
  <c r="AR45" i="73"/>
  <c r="AQ45" i="73"/>
  <c r="AP45" i="73"/>
  <c r="AO45" i="73"/>
  <c r="AN45" i="73"/>
  <c r="AM45" i="73"/>
  <c r="AL45" i="73"/>
  <c r="AK45" i="73"/>
  <c r="AJ45" i="73"/>
  <c r="AI45" i="73"/>
  <c r="AH45" i="73"/>
  <c r="AG45" i="73"/>
  <c r="AF45" i="73"/>
  <c r="AE45" i="73"/>
  <c r="AD45" i="73"/>
  <c r="AC45" i="73"/>
  <c r="AB45" i="73"/>
  <c r="AA45" i="73"/>
  <c r="Z45" i="73"/>
  <c r="Y45" i="73"/>
  <c r="X45" i="73"/>
  <c r="W45" i="73"/>
  <c r="V45" i="73"/>
  <c r="U45" i="73"/>
  <c r="T45" i="73"/>
  <c r="S45" i="73"/>
  <c r="R45" i="73"/>
  <c r="Q45" i="73"/>
  <c r="P45" i="73"/>
  <c r="O45" i="73"/>
  <c r="N45" i="73"/>
  <c r="M45" i="73"/>
  <c r="L45" i="73"/>
  <c r="K45" i="73"/>
  <c r="J45" i="73"/>
  <c r="I45" i="73"/>
  <c r="H45" i="73"/>
  <c r="G45" i="73"/>
  <c r="F45" i="73"/>
  <c r="E45" i="73"/>
  <c r="DO44" i="73"/>
  <c r="DN44" i="73"/>
  <c r="DM44" i="73"/>
  <c r="DL44" i="73"/>
  <c r="DK44" i="73"/>
  <c r="DJ44" i="73"/>
  <c r="DI44" i="73"/>
  <c r="DH44" i="73"/>
  <c r="DG44" i="73"/>
  <c r="DF44" i="73"/>
  <c r="DE44" i="73"/>
  <c r="DD44" i="73"/>
  <c r="DC44" i="73"/>
  <c r="DB44" i="73"/>
  <c r="DA44" i="73"/>
  <c r="CZ44" i="73"/>
  <c r="CY44" i="73"/>
  <c r="CX44" i="73"/>
  <c r="CW44" i="73"/>
  <c r="CV44" i="73"/>
  <c r="CU44" i="73"/>
  <c r="CT44" i="73"/>
  <c r="CS44" i="73"/>
  <c r="CR44" i="73"/>
  <c r="CQ44" i="73"/>
  <c r="CP44" i="73"/>
  <c r="CO44" i="73"/>
  <c r="CN44" i="73"/>
  <c r="CM44" i="73"/>
  <c r="CL44" i="73"/>
  <c r="CK44" i="73"/>
  <c r="CJ44" i="73"/>
  <c r="CI44" i="73"/>
  <c r="CH44" i="73"/>
  <c r="CG44" i="73"/>
  <c r="CF44" i="73"/>
  <c r="CE44" i="73"/>
  <c r="CD44" i="73"/>
  <c r="CC44" i="73"/>
  <c r="CB44" i="73"/>
  <c r="CA44" i="73"/>
  <c r="BZ44" i="73"/>
  <c r="BY44" i="73"/>
  <c r="BX44" i="73"/>
  <c r="BW44" i="73"/>
  <c r="BV44" i="73"/>
  <c r="BU44" i="73"/>
  <c r="BT44" i="73"/>
  <c r="BS44" i="73"/>
  <c r="BR44" i="73"/>
  <c r="BQ44" i="73"/>
  <c r="BP44" i="73"/>
  <c r="BO44" i="73"/>
  <c r="BN44" i="73"/>
  <c r="BM44" i="73"/>
  <c r="BL44" i="73"/>
  <c r="BK44" i="73"/>
  <c r="BJ44" i="73"/>
  <c r="BI44" i="73"/>
  <c r="BH44" i="73"/>
  <c r="BG44" i="73"/>
  <c r="BF44" i="73"/>
  <c r="BE44" i="73"/>
  <c r="BD44" i="73"/>
  <c r="BC44" i="73"/>
  <c r="BB44" i="73"/>
  <c r="BA44" i="73"/>
  <c r="AZ44" i="73"/>
  <c r="AY44" i="73"/>
  <c r="AX44" i="73"/>
  <c r="AW44" i="73"/>
  <c r="AV44" i="73"/>
  <c r="AU44" i="73"/>
  <c r="AT44" i="73"/>
  <c r="AS44" i="73"/>
  <c r="AR44" i="73"/>
  <c r="AQ44" i="73"/>
  <c r="AP44" i="73"/>
  <c r="AO44" i="73"/>
  <c r="AN44" i="73"/>
  <c r="AM44" i="73"/>
  <c r="AL44" i="73"/>
  <c r="AK44" i="73"/>
  <c r="AJ44" i="73"/>
  <c r="AI44" i="73"/>
  <c r="AH44" i="73"/>
  <c r="AG44" i="73"/>
  <c r="AF44" i="73"/>
  <c r="AE44" i="73"/>
  <c r="AD44" i="73"/>
  <c r="AC44" i="73"/>
  <c r="AB44" i="73"/>
  <c r="AA44" i="73"/>
  <c r="Z44" i="73"/>
  <c r="Y44" i="73"/>
  <c r="X44" i="73"/>
  <c r="W44" i="73"/>
  <c r="V44" i="73"/>
  <c r="U44" i="73"/>
  <c r="T44" i="73"/>
  <c r="S44" i="73"/>
  <c r="R44" i="73"/>
  <c r="Q44" i="73"/>
  <c r="P44" i="73"/>
  <c r="O44" i="73"/>
  <c r="N44" i="73"/>
  <c r="M44" i="73"/>
  <c r="L44" i="73"/>
  <c r="K44" i="73"/>
  <c r="J44" i="73"/>
  <c r="I44" i="73"/>
  <c r="H44" i="73"/>
  <c r="G44" i="73"/>
  <c r="F44" i="73"/>
  <c r="E44" i="73"/>
  <c r="DO43" i="73"/>
  <c r="DN43" i="73"/>
  <c r="DM43" i="73"/>
  <c r="DL43" i="73"/>
  <c r="DK43" i="73"/>
  <c r="DJ43" i="73"/>
  <c r="DI43" i="73"/>
  <c r="DH43" i="73"/>
  <c r="DG43" i="73"/>
  <c r="DF43" i="73"/>
  <c r="DE43" i="73"/>
  <c r="DD43" i="73"/>
  <c r="DC43" i="73"/>
  <c r="DB43" i="73"/>
  <c r="DA43" i="73"/>
  <c r="CZ43" i="73"/>
  <c r="CY43" i="73"/>
  <c r="CX43" i="73"/>
  <c r="CW43" i="73"/>
  <c r="CV43" i="73"/>
  <c r="CU43" i="73"/>
  <c r="CT43" i="73"/>
  <c r="CS43" i="73"/>
  <c r="CR43" i="73"/>
  <c r="CQ43" i="73"/>
  <c r="CP43" i="73"/>
  <c r="CO43" i="73"/>
  <c r="CN43" i="73"/>
  <c r="CM43" i="73"/>
  <c r="CL43" i="73"/>
  <c r="CK43" i="73"/>
  <c r="CJ43" i="73"/>
  <c r="CI43" i="73"/>
  <c r="CH43" i="73"/>
  <c r="CG43" i="73"/>
  <c r="CF43" i="73"/>
  <c r="CE43" i="73"/>
  <c r="CD43" i="73"/>
  <c r="CC43" i="73"/>
  <c r="CB43" i="73"/>
  <c r="CA43" i="73"/>
  <c r="BZ43" i="73"/>
  <c r="BY43" i="73"/>
  <c r="BX43" i="73"/>
  <c r="BW43" i="73"/>
  <c r="BV43" i="73"/>
  <c r="BU43" i="73"/>
  <c r="BT43" i="73"/>
  <c r="BS43" i="73"/>
  <c r="BR43" i="73"/>
  <c r="BQ43" i="73"/>
  <c r="BP43" i="73"/>
  <c r="BO43" i="73"/>
  <c r="BN43" i="73"/>
  <c r="BM43" i="73"/>
  <c r="BL43" i="73"/>
  <c r="BK43" i="73"/>
  <c r="BJ43" i="73"/>
  <c r="BI43" i="73"/>
  <c r="BH43" i="73"/>
  <c r="BG43" i="73"/>
  <c r="BF43" i="73"/>
  <c r="BE43" i="73"/>
  <c r="BD43" i="73"/>
  <c r="BC43" i="73"/>
  <c r="BB43" i="73"/>
  <c r="BA43" i="73"/>
  <c r="AZ43" i="73"/>
  <c r="AY43" i="73"/>
  <c r="AX43" i="73"/>
  <c r="AW43" i="73"/>
  <c r="AV43" i="73"/>
  <c r="AU43" i="73"/>
  <c r="AT43" i="73"/>
  <c r="AS43" i="73"/>
  <c r="AR43" i="73"/>
  <c r="AQ43" i="73"/>
  <c r="AP43" i="73"/>
  <c r="AO43" i="73"/>
  <c r="AN43" i="73"/>
  <c r="AM43" i="73"/>
  <c r="AL43" i="73"/>
  <c r="AK43" i="73"/>
  <c r="AJ43" i="73"/>
  <c r="AI43" i="73"/>
  <c r="AH43" i="73"/>
  <c r="AG43" i="73"/>
  <c r="AF43" i="73"/>
  <c r="AE43" i="73"/>
  <c r="AD43" i="73"/>
  <c r="AC43" i="73"/>
  <c r="AB43" i="73"/>
  <c r="AA43" i="73"/>
  <c r="Z43" i="73"/>
  <c r="Y43" i="73"/>
  <c r="X43" i="73"/>
  <c r="W43" i="73"/>
  <c r="V43" i="73"/>
  <c r="U43" i="73"/>
  <c r="T43" i="73"/>
  <c r="S43" i="73"/>
  <c r="R43" i="73"/>
  <c r="Q43" i="73"/>
  <c r="P43" i="73"/>
  <c r="O43" i="73"/>
  <c r="N43" i="73"/>
  <c r="M43" i="73"/>
  <c r="L43" i="73"/>
  <c r="K43" i="73"/>
  <c r="J43" i="73"/>
  <c r="I43" i="73"/>
  <c r="H43" i="73"/>
  <c r="G43" i="73"/>
  <c r="F43" i="73"/>
  <c r="E43" i="73"/>
  <c r="DO42" i="73"/>
  <c r="DN42" i="73"/>
  <c r="DM42" i="73"/>
  <c r="DL42" i="73"/>
  <c r="DK42" i="73"/>
  <c r="DJ42" i="73"/>
  <c r="DI42" i="73"/>
  <c r="DH42" i="73"/>
  <c r="DG42" i="73"/>
  <c r="DF42" i="73"/>
  <c r="DE42" i="73"/>
  <c r="DD42" i="73"/>
  <c r="DC42" i="73"/>
  <c r="DB42" i="73"/>
  <c r="DA42" i="73"/>
  <c r="CZ42" i="73"/>
  <c r="CY42" i="73"/>
  <c r="CX42" i="73"/>
  <c r="CW42" i="73"/>
  <c r="CV42" i="73"/>
  <c r="CU42" i="73"/>
  <c r="CT42" i="73"/>
  <c r="CS42" i="73"/>
  <c r="CR42" i="73"/>
  <c r="CQ42" i="73"/>
  <c r="CP42" i="73"/>
  <c r="CO42" i="73"/>
  <c r="CN42" i="73"/>
  <c r="CM42" i="73"/>
  <c r="CL42" i="73"/>
  <c r="CK42" i="73"/>
  <c r="CJ42" i="73"/>
  <c r="CI42" i="73"/>
  <c r="CH42" i="73"/>
  <c r="CG42" i="73"/>
  <c r="CF42" i="73"/>
  <c r="CE42" i="73"/>
  <c r="CD42" i="73"/>
  <c r="CC42" i="73"/>
  <c r="CB42" i="73"/>
  <c r="CA42" i="73"/>
  <c r="BZ42" i="73"/>
  <c r="BY42" i="73"/>
  <c r="BX42" i="73"/>
  <c r="BW42" i="73"/>
  <c r="BV42" i="73"/>
  <c r="BU42" i="73"/>
  <c r="BT42" i="73"/>
  <c r="BS42" i="73"/>
  <c r="BR42" i="73"/>
  <c r="BQ42" i="73"/>
  <c r="BP42" i="73"/>
  <c r="BO42" i="73"/>
  <c r="BN42" i="73"/>
  <c r="BM42" i="73"/>
  <c r="BL42" i="73"/>
  <c r="BK42" i="73"/>
  <c r="BJ42" i="73"/>
  <c r="BI42" i="73"/>
  <c r="BH42" i="73"/>
  <c r="BG42" i="73"/>
  <c r="BF42" i="73"/>
  <c r="BE42" i="73"/>
  <c r="BD42" i="73"/>
  <c r="BC42" i="73"/>
  <c r="BB42" i="73"/>
  <c r="BA42" i="73"/>
  <c r="AZ42" i="73"/>
  <c r="AY42" i="73"/>
  <c r="AX42" i="73"/>
  <c r="AW42" i="73"/>
  <c r="AV42" i="73"/>
  <c r="AU42" i="73"/>
  <c r="AT42" i="73"/>
  <c r="AS42" i="73"/>
  <c r="AR42" i="73"/>
  <c r="AQ42" i="73"/>
  <c r="AP42" i="73"/>
  <c r="AO42" i="73"/>
  <c r="AN42" i="73"/>
  <c r="AM42" i="73"/>
  <c r="AL42" i="73"/>
  <c r="AK42" i="73"/>
  <c r="AJ42" i="73"/>
  <c r="AI42" i="73"/>
  <c r="AH42" i="73"/>
  <c r="AG42" i="73"/>
  <c r="AF42" i="73"/>
  <c r="AE42" i="73"/>
  <c r="AD42" i="73"/>
  <c r="AC42" i="73"/>
  <c r="AB42" i="73"/>
  <c r="AA42" i="73"/>
  <c r="Z42" i="73"/>
  <c r="Y42" i="73"/>
  <c r="X42" i="73"/>
  <c r="W42" i="73"/>
  <c r="V42" i="73"/>
  <c r="U42" i="73"/>
  <c r="T42" i="73"/>
  <c r="S42" i="73"/>
  <c r="R42" i="73"/>
  <c r="Q42" i="73"/>
  <c r="P42" i="73"/>
  <c r="O42" i="73"/>
  <c r="N42" i="73"/>
  <c r="M42" i="73"/>
  <c r="L42" i="73"/>
  <c r="K42" i="73"/>
  <c r="J42" i="73"/>
  <c r="I42" i="73"/>
  <c r="H42" i="73"/>
  <c r="G42" i="73"/>
  <c r="F42" i="73"/>
  <c r="E42" i="73"/>
  <c r="DO41" i="73"/>
  <c r="DN41" i="73"/>
  <c r="DM41" i="73"/>
  <c r="DL41" i="73"/>
  <c r="DK41" i="73"/>
  <c r="DJ41" i="73"/>
  <c r="DI41" i="73"/>
  <c r="DH41" i="73"/>
  <c r="DG41" i="73"/>
  <c r="DF41" i="73"/>
  <c r="DE41" i="73"/>
  <c r="DD41" i="73"/>
  <c r="DC41" i="73"/>
  <c r="DB41" i="73"/>
  <c r="DA41" i="73"/>
  <c r="CZ41" i="73"/>
  <c r="CY41" i="73"/>
  <c r="CX41" i="73"/>
  <c r="CW41" i="73"/>
  <c r="CV41" i="73"/>
  <c r="CU41" i="73"/>
  <c r="CT41" i="73"/>
  <c r="CS41" i="73"/>
  <c r="CR41" i="73"/>
  <c r="CQ41" i="73"/>
  <c r="CP41" i="73"/>
  <c r="CO41" i="73"/>
  <c r="CN41" i="73"/>
  <c r="CM41" i="73"/>
  <c r="CL41" i="73"/>
  <c r="CK41" i="73"/>
  <c r="CJ41" i="73"/>
  <c r="CI41" i="73"/>
  <c r="CH41" i="73"/>
  <c r="CG41" i="73"/>
  <c r="CF41" i="73"/>
  <c r="CE41" i="73"/>
  <c r="CD41" i="73"/>
  <c r="CC41" i="73"/>
  <c r="CB41" i="73"/>
  <c r="CA41" i="73"/>
  <c r="BZ41" i="73"/>
  <c r="BY41" i="73"/>
  <c r="BX41" i="73"/>
  <c r="BW41" i="73"/>
  <c r="BV41" i="73"/>
  <c r="BU41" i="73"/>
  <c r="BT41" i="73"/>
  <c r="BS41" i="73"/>
  <c r="BR41" i="73"/>
  <c r="BQ41" i="73"/>
  <c r="BP41" i="73"/>
  <c r="BO41" i="73"/>
  <c r="BN41" i="73"/>
  <c r="BM41" i="73"/>
  <c r="BL41" i="73"/>
  <c r="BK41" i="73"/>
  <c r="BJ41" i="73"/>
  <c r="BI41" i="73"/>
  <c r="BH41" i="73"/>
  <c r="BG41" i="73"/>
  <c r="BF41" i="73"/>
  <c r="BE41" i="73"/>
  <c r="BD41" i="73"/>
  <c r="BC41" i="73"/>
  <c r="BB41" i="73"/>
  <c r="BA41" i="73"/>
  <c r="AZ41" i="73"/>
  <c r="AY41" i="73"/>
  <c r="AX41" i="73"/>
  <c r="AW41" i="73"/>
  <c r="AV41" i="73"/>
  <c r="AU41" i="73"/>
  <c r="AT41" i="73"/>
  <c r="AS41" i="73"/>
  <c r="AR41" i="73"/>
  <c r="AQ41" i="73"/>
  <c r="AP41" i="73"/>
  <c r="AO41" i="73"/>
  <c r="AN41" i="73"/>
  <c r="AM41" i="73"/>
  <c r="AL41" i="73"/>
  <c r="AK41" i="73"/>
  <c r="AJ41" i="73"/>
  <c r="AI41" i="73"/>
  <c r="AH41" i="73"/>
  <c r="AG41" i="73"/>
  <c r="AF41" i="73"/>
  <c r="AE41" i="73"/>
  <c r="AD41" i="73"/>
  <c r="AC41" i="73"/>
  <c r="AB41" i="73"/>
  <c r="AA41" i="73"/>
  <c r="Z41" i="73"/>
  <c r="Y41" i="73"/>
  <c r="X41" i="73"/>
  <c r="W41" i="73"/>
  <c r="V41" i="73"/>
  <c r="U41" i="73"/>
  <c r="T41" i="73"/>
  <c r="S41" i="73"/>
  <c r="R41" i="73"/>
  <c r="Q41" i="73"/>
  <c r="P41" i="73"/>
  <c r="O41" i="73"/>
  <c r="N41" i="73"/>
  <c r="M41" i="73"/>
  <c r="L41" i="73"/>
  <c r="K41" i="73"/>
  <c r="J41" i="73"/>
  <c r="I41" i="73"/>
  <c r="H41" i="73"/>
  <c r="G41" i="73"/>
  <c r="F41" i="73"/>
  <c r="E41" i="73"/>
  <c r="DO40" i="73"/>
  <c r="DN40" i="73"/>
  <c r="DM40" i="73"/>
  <c r="DL40" i="73"/>
  <c r="DK40" i="73"/>
  <c r="DJ40" i="73"/>
  <c r="DI40" i="73"/>
  <c r="DH40" i="73"/>
  <c r="DG40" i="73"/>
  <c r="DF40" i="73"/>
  <c r="DE40" i="73"/>
  <c r="DD40" i="73"/>
  <c r="DC40" i="73"/>
  <c r="DB40" i="73"/>
  <c r="DA40" i="73"/>
  <c r="CZ40" i="73"/>
  <c r="CY40" i="73"/>
  <c r="CX40" i="73"/>
  <c r="CW40" i="73"/>
  <c r="CV40" i="73"/>
  <c r="CU40" i="73"/>
  <c r="CT40" i="73"/>
  <c r="CS40" i="73"/>
  <c r="CR40" i="73"/>
  <c r="CQ40" i="73"/>
  <c r="CP40" i="73"/>
  <c r="CO40" i="73"/>
  <c r="CN40" i="73"/>
  <c r="CM40" i="73"/>
  <c r="CL40" i="73"/>
  <c r="CK40" i="73"/>
  <c r="CJ40" i="73"/>
  <c r="CI40" i="73"/>
  <c r="CH40" i="73"/>
  <c r="CG40" i="73"/>
  <c r="CF40" i="73"/>
  <c r="CE40" i="73"/>
  <c r="CD40" i="73"/>
  <c r="CC40" i="73"/>
  <c r="CB40" i="73"/>
  <c r="CA40" i="73"/>
  <c r="BZ40" i="73"/>
  <c r="BY40" i="73"/>
  <c r="BX40" i="73"/>
  <c r="BW40" i="73"/>
  <c r="BV40" i="73"/>
  <c r="BU40" i="73"/>
  <c r="BT40" i="73"/>
  <c r="BS40" i="73"/>
  <c r="BR40" i="73"/>
  <c r="BQ40" i="73"/>
  <c r="BP40" i="73"/>
  <c r="BO40" i="73"/>
  <c r="BN40" i="73"/>
  <c r="BM40" i="73"/>
  <c r="BL40" i="73"/>
  <c r="BK40" i="73"/>
  <c r="BJ40" i="73"/>
  <c r="BI40" i="73"/>
  <c r="BH40" i="73"/>
  <c r="BG40" i="73"/>
  <c r="BF40" i="73"/>
  <c r="BE40" i="73"/>
  <c r="BD40" i="73"/>
  <c r="BC40" i="73"/>
  <c r="BB40" i="73"/>
  <c r="BA40" i="73"/>
  <c r="AZ40" i="73"/>
  <c r="AY40" i="73"/>
  <c r="AX40" i="73"/>
  <c r="AW40" i="73"/>
  <c r="AV40" i="73"/>
  <c r="AU40" i="73"/>
  <c r="AT40" i="73"/>
  <c r="AS40" i="73"/>
  <c r="AR40" i="73"/>
  <c r="AQ40" i="73"/>
  <c r="AP40" i="73"/>
  <c r="AO40" i="73"/>
  <c r="AN40" i="73"/>
  <c r="AM40" i="73"/>
  <c r="AL40" i="73"/>
  <c r="AK40" i="73"/>
  <c r="AJ40" i="73"/>
  <c r="AI40" i="73"/>
  <c r="AH40" i="73"/>
  <c r="AG40" i="73"/>
  <c r="AF40" i="73"/>
  <c r="AE40" i="73"/>
  <c r="AD40" i="73"/>
  <c r="AC40" i="73"/>
  <c r="AB40" i="73"/>
  <c r="AA40" i="73"/>
  <c r="Z40" i="73"/>
  <c r="Y40" i="73"/>
  <c r="X40" i="73"/>
  <c r="W40" i="73"/>
  <c r="V40" i="73"/>
  <c r="U40" i="73"/>
  <c r="T40" i="73"/>
  <c r="S40" i="73"/>
  <c r="R40" i="73"/>
  <c r="Q40" i="73"/>
  <c r="P40" i="73"/>
  <c r="O40" i="73"/>
  <c r="N40" i="73"/>
  <c r="M40" i="73"/>
  <c r="L40" i="73"/>
  <c r="K40" i="73"/>
  <c r="J40" i="73"/>
  <c r="I40" i="73"/>
  <c r="H40" i="73"/>
  <c r="G40" i="73"/>
  <c r="F40" i="73"/>
  <c r="E40" i="73"/>
  <c r="DO39" i="73"/>
  <c r="DN39" i="73"/>
  <c r="DM39" i="73"/>
  <c r="DL39" i="73"/>
  <c r="DK39" i="73"/>
  <c r="DJ39" i="73"/>
  <c r="DI39" i="73"/>
  <c r="DH39" i="73"/>
  <c r="DG39" i="73"/>
  <c r="DF39" i="73"/>
  <c r="DE39" i="73"/>
  <c r="DD39" i="73"/>
  <c r="DC39" i="73"/>
  <c r="DB39" i="73"/>
  <c r="DA39" i="73"/>
  <c r="CZ39" i="73"/>
  <c r="CY39" i="73"/>
  <c r="CX39" i="73"/>
  <c r="CW39" i="73"/>
  <c r="CV39" i="73"/>
  <c r="CU39" i="73"/>
  <c r="CT39" i="73"/>
  <c r="CS39" i="73"/>
  <c r="CR39" i="73"/>
  <c r="CQ39" i="73"/>
  <c r="CP39" i="73"/>
  <c r="CO39" i="73"/>
  <c r="CN39" i="73"/>
  <c r="CM39" i="73"/>
  <c r="CL39" i="73"/>
  <c r="CK39" i="73"/>
  <c r="CJ39" i="73"/>
  <c r="CI39" i="73"/>
  <c r="CH39" i="73"/>
  <c r="CG39" i="73"/>
  <c r="CF39" i="73"/>
  <c r="CE39" i="73"/>
  <c r="CD39" i="73"/>
  <c r="CC39" i="73"/>
  <c r="CB39" i="73"/>
  <c r="CA39" i="73"/>
  <c r="BZ39" i="73"/>
  <c r="BY39" i="73"/>
  <c r="BX39" i="73"/>
  <c r="BW39" i="73"/>
  <c r="BV39" i="73"/>
  <c r="BU39" i="73"/>
  <c r="BT39" i="73"/>
  <c r="BS39" i="73"/>
  <c r="BR39" i="73"/>
  <c r="BQ39" i="73"/>
  <c r="BP39" i="73"/>
  <c r="BO39" i="73"/>
  <c r="BN39" i="73"/>
  <c r="BM39" i="73"/>
  <c r="BL39" i="73"/>
  <c r="BK39" i="73"/>
  <c r="BJ39" i="73"/>
  <c r="BI39" i="73"/>
  <c r="BH39" i="73"/>
  <c r="BG39" i="73"/>
  <c r="BF39" i="73"/>
  <c r="BE39" i="73"/>
  <c r="BD39" i="73"/>
  <c r="BC39" i="73"/>
  <c r="BB39" i="73"/>
  <c r="BA39" i="73"/>
  <c r="AZ39" i="73"/>
  <c r="AY39" i="73"/>
  <c r="AX39" i="73"/>
  <c r="AW39" i="73"/>
  <c r="AV39" i="73"/>
  <c r="AU39" i="73"/>
  <c r="AT39" i="73"/>
  <c r="AS39" i="73"/>
  <c r="AR39" i="73"/>
  <c r="AQ39" i="73"/>
  <c r="AP39" i="73"/>
  <c r="AO39" i="73"/>
  <c r="AN39" i="73"/>
  <c r="AM39" i="73"/>
  <c r="AL39" i="73"/>
  <c r="AK39" i="73"/>
  <c r="AJ39" i="73"/>
  <c r="AI39" i="73"/>
  <c r="AH39" i="73"/>
  <c r="AG39" i="73"/>
  <c r="AF39" i="73"/>
  <c r="AE39" i="73"/>
  <c r="AD39" i="73"/>
  <c r="AC39" i="73"/>
  <c r="AB39" i="73"/>
  <c r="AA39" i="73"/>
  <c r="Z39" i="73"/>
  <c r="Y39" i="73"/>
  <c r="X39" i="73"/>
  <c r="W39" i="73"/>
  <c r="V39" i="73"/>
  <c r="U39" i="73"/>
  <c r="T39" i="73"/>
  <c r="S39" i="73"/>
  <c r="R39" i="73"/>
  <c r="Q39" i="73"/>
  <c r="P39" i="73"/>
  <c r="O39" i="73"/>
  <c r="N39" i="73"/>
  <c r="M39" i="73"/>
  <c r="L39" i="73"/>
  <c r="K39" i="73"/>
  <c r="J39" i="73"/>
  <c r="I39" i="73"/>
  <c r="H39" i="73"/>
  <c r="G39" i="73"/>
  <c r="F39" i="73"/>
  <c r="E39" i="73"/>
  <c r="DO38" i="73"/>
  <c r="DN38" i="73"/>
  <c r="DM38" i="73"/>
  <c r="DL38" i="73"/>
  <c r="DK38" i="73"/>
  <c r="DJ38" i="73"/>
  <c r="DI38" i="73"/>
  <c r="DH38" i="73"/>
  <c r="DG38" i="73"/>
  <c r="DF38" i="73"/>
  <c r="DE38" i="73"/>
  <c r="DD38" i="73"/>
  <c r="DC38" i="73"/>
  <c r="DB38" i="73"/>
  <c r="DA38" i="73"/>
  <c r="CZ38" i="73"/>
  <c r="CY38" i="73"/>
  <c r="CX38" i="73"/>
  <c r="CW38" i="73"/>
  <c r="CV38" i="73"/>
  <c r="CU38" i="73"/>
  <c r="CT38" i="73"/>
  <c r="CS38" i="73"/>
  <c r="CR38" i="73"/>
  <c r="CQ38" i="73"/>
  <c r="CP38" i="73"/>
  <c r="CO38" i="73"/>
  <c r="CN38" i="73"/>
  <c r="CM38" i="73"/>
  <c r="CL38" i="73"/>
  <c r="CK38" i="73"/>
  <c r="CJ38" i="73"/>
  <c r="CI38" i="73"/>
  <c r="CH38" i="73"/>
  <c r="CG38" i="73"/>
  <c r="CF38" i="73"/>
  <c r="CE38" i="73"/>
  <c r="CD38" i="73"/>
  <c r="CC38" i="73"/>
  <c r="CB38" i="73"/>
  <c r="CA38" i="73"/>
  <c r="BZ38" i="73"/>
  <c r="BY38" i="73"/>
  <c r="BX38" i="73"/>
  <c r="BW38" i="73"/>
  <c r="BV38" i="73"/>
  <c r="BU38" i="73"/>
  <c r="BT38" i="73"/>
  <c r="BS38" i="73"/>
  <c r="BR38" i="73"/>
  <c r="BQ38" i="73"/>
  <c r="BP38" i="73"/>
  <c r="BO38" i="73"/>
  <c r="BN38" i="73"/>
  <c r="BM38" i="73"/>
  <c r="BL38" i="73"/>
  <c r="BK38" i="73"/>
  <c r="BJ38" i="73"/>
  <c r="BI38" i="73"/>
  <c r="BH38" i="73"/>
  <c r="BG38" i="73"/>
  <c r="BF38" i="73"/>
  <c r="BE38" i="73"/>
  <c r="BD38" i="73"/>
  <c r="BC38" i="73"/>
  <c r="BB38" i="73"/>
  <c r="BA38" i="73"/>
  <c r="AZ38" i="73"/>
  <c r="AY38" i="73"/>
  <c r="AX38" i="73"/>
  <c r="AW38" i="73"/>
  <c r="AV38" i="73"/>
  <c r="AU38" i="73"/>
  <c r="AT38" i="73"/>
  <c r="AS38" i="73"/>
  <c r="AR38" i="73"/>
  <c r="AQ38" i="73"/>
  <c r="AP38" i="73"/>
  <c r="AO38" i="73"/>
  <c r="AN38" i="73"/>
  <c r="AM38" i="73"/>
  <c r="AL38" i="73"/>
  <c r="AK38" i="73"/>
  <c r="AJ38" i="73"/>
  <c r="AI38" i="73"/>
  <c r="AH38" i="73"/>
  <c r="AG38" i="73"/>
  <c r="AF38" i="73"/>
  <c r="AE38" i="73"/>
  <c r="AD38" i="73"/>
  <c r="AC38" i="73"/>
  <c r="AB38" i="73"/>
  <c r="AA38" i="73"/>
  <c r="Z38" i="73"/>
  <c r="Y38" i="73"/>
  <c r="X38" i="73"/>
  <c r="W38" i="73"/>
  <c r="V38" i="73"/>
  <c r="U38" i="73"/>
  <c r="T38" i="73"/>
  <c r="S38" i="73"/>
  <c r="R38" i="73"/>
  <c r="Q38" i="73"/>
  <c r="P38" i="73"/>
  <c r="O38" i="73"/>
  <c r="N38" i="73"/>
  <c r="M38" i="73"/>
  <c r="L38" i="73"/>
  <c r="K38" i="73"/>
  <c r="J38" i="73"/>
  <c r="I38" i="73"/>
  <c r="H38" i="73"/>
  <c r="G38" i="73"/>
  <c r="F38" i="73"/>
  <c r="E38" i="73"/>
  <c r="DO37" i="73"/>
  <c r="DN37" i="73"/>
  <c r="DM37" i="73"/>
  <c r="DL37" i="73"/>
  <c r="DK37" i="73"/>
  <c r="DJ37" i="73"/>
  <c r="DI37" i="73"/>
  <c r="DH37" i="73"/>
  <c r="DG37" i="73"/>
  <c r="DF37" i="73"/>
  <c r="DE37" i="73"/>
  <c r="DD37" i="73"/>
  <c r="DC37" i="73"/>
  <c r="DB37" i="73"/>
  <c r="DA37" i="73"/>
  <c r="CZ37" i="73"/>
  <c r="CY37" i="73"/>
  <c r="CX37" i="73"/>
  <c r="CW37" i="73"/>
  <c r="CV37" i="73"/>
  <c r="CU37" i="73"/>
  <c r="CT37" i="73"/>
  <c r="CS37" i="73"/>
  <c r="CR37" i="73"/>
  <c r="CQ37" i="73"/>
  <c r="CP37" i="73"/>
  <c r="CO37" i="73"/>
  <c r="CN37" i="73"/>
  <c r="CM37" i="73"/>
  <c r="CL37" i="73"/>
  <c r="CK37" i="73"/>
  <c r="CJ37" i="73"/>
  <c r="CI37" i="73"/>
  <c r="CH37" i="73"/>
  <c r="CG37" i="73"/>
  <c r="CF37" i="73"/>
  <c r="CE37" i="73"/>
  <c r="CD37" i="73"/>
  <c r="CC37" i="73"/>
  <c r="CB37" i="73"/>
  <c r="CA37" i="73"/>
  <c r="BZ37" i="73"/>
  <c r="BY37" i="73"/>
  <c r="BX37" i="73"/>
  <c r="BW37" i="73"/>
  <c r="BV37" i="73"/>
  <c r="BU37" i="73"/>
  <c r="BT37" i="73"/>
  <c r="BS37" i="73"/>
  <c r="BR37" i="73"/>
  <c r="BQ37" i="73"/>
  <c r="BP37" i="73"/>
  <c r="BO37" i="73"/>
  <c r="BN37" i="73"/>
  <c r="BM37" i="73"/>
  <c r="BL37" i="73"/>
  <c r="BK37" i="73"/>
  <c r="BJ37" i="73"/>
  <c r="BI37" i="73"/>
  <c r="BH37" i="73"/>
  <c r="BG37" i="73"/>
  <c r="BF37" i="73"/>
  <c r="BE37" i="73"/>
  <c r="BD37" i="73"/>
  <c r="BC37" i="73"/>
  <c r="BB37" i="73"/>
  <c r="BA37" i="73"/>
  <c r="AZ37" i="73"/>
  <c r="AY37" i="73"/>
  <c r="AX37" i="73"/>
  <c r="AW37" i="73"/>
  <c r="AV37" i="73"/>
  <c r="AU37" i="73"/>
  <c r="AT37" i="73"/>
  <c r="AS37" i="73"/>
  <c r="AR37" i="73"/>
  <c r="AQ37" i="73"/>
  <c r="AP37" i="73"/>
  <c r="AO37" i="73"/>
  <c r="AN37" i="73"/>
  <c r="AM37" i="73"/>
  <c r="AL37" i="73"/>
  <c r="AK37" i="73"/>
  <c r="AJ37" i="73"/>
  <c r="AI37" i="73"/>
  <c r="AH37" i="73"/>
  <c r="AG37" i="73"/>
  <c r="AF37" i="73"/>
  <c r="AE37" i="73"/>
  <c r="AD37" i="73"/>
  <c r="AC37" i="73"/>
  <c r="AB37" i="73"/>
  <c r="AA37" i="73"/>
  <c r="Z37" i="73"/>
  <c r="Y37" i="73"/>
  <c r="X37" i="73"/>
  <c r="W37" i="73"/>
  <c r="V37" i="73"/>
  <c r="U37" i="73"/>
  <c r="T37" i="73"/>
  <c r="S37" i="73"/>
  <c r="R37" i="73"/>
  <c r="Q37" i="73"/>
  <c r="P37" i="73"/>
  <c r="O37" i="73"/>
  <c r="N37" i="73"/>
  <c r="M37" i="73"/>
  <c r="L37" i="73"/>
  <c r="K37" i="73"/>
  <c r="J37" i="73"/>
  <c r="I37" i="73"/>
  <c r="H37" i="73"/>
  <c r="G37" i="73"/>
  <c r="F37" i="73"/>
  <c r="E37" i="73"/>
  <c r="DO36" i="73"/>
  <c r="DN36" i="73"/>
  <c r="DM36" i="73"/>
  <c r="DL36" i="73"/>
  <c r="DK36" i="73"/>
  <c r="DJ36" i="73"/>
  <c r="DI36" i="73"/>
  <c r="DH36" i="73"/>
  <c r="DG36" i="73"/>
  <c r="DF36" i="73"/>
  <c r="DE36" i="73"/>
  <c r="DD36" i="73"/>
  <c r="DC36" i="73"/>
  <c r="DB36" i="73"/>
  <c r="DA36" i="73"/>
  <c r="CZ36" i="73"/>
  <c r="CY36" i="73"/>
  <c r="CX36" i="73"/>
  <c r="CW36" i="73"/>
  <c r="CV36" i="73"/>
  <c r="CU36" i="73"/>
  <c r="CT36" i="73"/>
  <c r="CS36" i="73"/>
  <c r="CR36" i="73"/>
  <c r="CQ36" i="73"/>
  <c r="CP36" i="73"/>
  <c r="CO36" i="73"/>
  <c r="CN36" i="73"/>
  <c r="CM36" i="73"/>
  <c r="CL36" i="73"/>
  <c r="CK36" i="73"/>
  <c r="CJ36" i="73"/>
  <c r="CI36" i="73"/>
  <c r="CH36" i="73"/>
  <c r="CG36" i="73"/>
  <c r="CF36" i="73"/>
  <c r="CE36" i="73"/>
  <c r="CD36" i="73"/>
  <c r="CC36" i="73"/>
  <c r="CB36" i="73"/>
  <c r="CA36" i="73"/>
  <c r="BZ36" i="73"/>
  <c r="BY36" i="73"/>
  <c r="BX36" i="73"/>
  <c r="BW36" i="73"/>
  <c r="BV36" i="73"/>
  <c r="BU36" i="73"/>
  <c r="BT36" i="73"/>
  <c r="BS36" i="73"/>
  <c r="BR36" i="73"/>
  <c r="BQ36" i="73"/>
  <c r="BP36" i="73"/>
  <c r="BO36" i="73"/>
  <c r="BN36" i="73"/>
  <c r="BM36" i="73"/>
  <c r="BL36" i="73"/>
  <c r="BK36" i="73"/>
  <c r="BJ36" i="73"/>
  <c r="BI36" i="73"/>
  <c r="BH36" i="73"/>
  <c r="BG36" i="73"/>
  <c r="BF36" i="73"/>
  <c r="BE36" i="73"/>
  <c r="BD36" i="73"/>
  <c r="BC36" i="73"/>
  <c r="BB36" i="73"/>
  <c r="BA36" i="73"/>
  <c r="AZ36" i="73"/>
  <c r="AY36" i="73"/>
  <c r="AX36" i="73"/>
  <c r="AW36" i="73"/>
  <c r="AV36" i="73"/>
  <c r="AU36" i="73"/>
  <c r="AT36" i="73"/>
  <c r="AS36" i="73"/>
  <c r="AR36" i="73"/>
  <c r="AQ36" i="73"/>
  <c r="AP36" i="73"/>
  <c r="AO36" i="73"/>
  <c r="AN36" i="73"/>
  <c r="AM36" i="73"/>
  <c r="AL36" i="73"/>
  <c r="AK36" i="73"/>
  <c r="AJ36" i="73"/>
  <c r="AI36" i="73"/>
  <c r="AH36" i="73"/>
  <c r="AG36" i="73"/>
  <c r="AF36" i="73"/>
  <c r="AE36" i="73"/>
  <c r="AD36" i="73"/>
  <c r="AC36" i="73"/>
  <c r="AB36" i="73"/>
  <c r="AA36" i="73"/>
  <c r="Z36" i="73"/>
  <c r="Y36" i="73"/>
  <c r="X36" i="73"/>
  <c r="W36" i="73"/>
  <c r="V36" i="73"/>
  <c r="U36" i="73"/>
  <c r="T36" i="73"/>
  <c r="S36" i="73"/>
  <c r="R36" i="73"/>
  <c r="Q36" i="73"/>
  <c r="P36" i="73"/>
  <c r="O36" i="73"/>
  <c r="N36" i="73"/>
  <c r="M36" i="73"/>
  <c r="L36" i="73"/>
  <c r="K36" i="73"/>
  <c r="J36" i="73"/>
  <c r="I36" i="73"/>
  <c r="H36" i="73"/>
  <c r="G36" i="73"/>
  <c r="F36" i="73"/>
  <c r="E36" i="73"/>
  <c r="DO35" i="73"/>
  <c r="DN35" i="73"/>
  <c r="DM35" i="73"/>
  <c r="DL35" i="73"/>
  <c r="DK35" i="73"/>
  <c r="DJ35" i="73"/>
  <c r="DI35" i="73"/>
  <c r="DH35" i="73"/>
  <c r="DG35" i="73"/>
  <c r="DF35" i="73"/>
  <c r="DE35" i="73"/>
  <c r="DD35" i="73"/>
  <c r="DC35" i="73"/>
  <c r="DB35" i="73"/>
  <c r="DA35" i="73"/>
  <c r="CZ35" i="73"/>
  <c r="CY35" i="73"/>
  <c r="CX35" i="73"/>
  <c r="CW35" i="73"/>
  <c r="CV35" i="73"/>
  <c r="CU35" i="73"/>
  <c r="CT35" i="73"/>
  <c r="CS35" i="73"/>
  <c r="CR35" i="73"/>
  <c r="CQ35" i="73"/>
  <c r="CP35" i="73"/>
  <c r="CO35" i="73"/>
  <c r="CN35" i="73"/>
  <c r="CM35" i="73"/>
  <c r="CL35" i="73"/>
  <c r="CK35" i="73"/>
  <c r="CJ35" i="73"/>
  <c r="CI35" i="73"/>
  <c r="CH35" i="73"/>
  <c r="CG35" i="73"/>
  <c r="CF35" i="73"/>
  <c r="CE35" i="73"/>
  <c r="CD35" i="73"/>
  <c r="CC35" i="73"/>
  <c r="CB35" i="73"/>
  <c r="CA35" i="73"/>
  <c r="BZ35" i="73"/>
  <c r="BY35" i="73"/>
  <c r="BX35" i="73"/>
  <c r="BW35" i="73"/>
  <c r="BV35" i="73"/>
  <c r="BU35" i="73"/>
  <c r="BT35" i="73"/>
  <c r="BS35" i="73"/>
  <c r="BR35" i="73"/>
  <c r="BQ35" i="73"/>
  <c r="BP35" i="73"/>
  <c r="BO35" i="73"/>
  <c r="BN35" i="73"/>
  <c r="BM35" i="73"/>
  <c r="BL35" i="73"/>
  <c r="BK35" i="73"/>
  <c r="BJ35" i="73"/>
  <c r="BI35" i="73"/>
  <c r="BH35" i="73"/>
  <c r="BG35" i="73"/>
  <c r="BF35" i="73"/>
  <c r="BE35" i="73"/>
  <c r="BD35" i="73"/>
  <c r="BC35" i="73"/>
  <c r="BB35" i="73"/>
  <c r="BA35" i="73"/>
  <c r="AZ35" i="73"/>
  <c r="AY35" i="73"/>
  <c r="AX35" i="73"/>
  <c r="AW35" i="73"/>
  <c r="AV35" i="73"/>
  <c r="AU35" i="73"/>
  <c r="AT35" i="73"/>
  <c r="AS35" i="73"/>
  <c r="AR35" i="73"/>
  <c r="AQ35" i="73"/>
  <c r="AP35" i="73"/>
  <c r="AO35" i="73"/>
  <c r="AN35" i="73"/>
  <c r="AM35" i="73"/>
  <c r="AL35" i="73"/>
  <c r="AK35" i="73"/>
  <c r="AJ35" i="73"/>
  <c r="AI35" i="73"/>
  <c r="AH35" i="73"/>
  <c r="AG35" i="73"/>
  <c r="AF35" i="73"/>
  <c r="AE35" i="73"/>
  <c r="AD35" i="73"/>
  <c r="AC35" i="73"/>
  <c r="AB35" i="73"/>
  <c r="AA35" i="73"/>
  <c r="Z35" i="73"/>
  <c r="Y35" i="73"/>
  <c r="X35" i="73"/>
  <c r="W35" i="73"/>
  <c r="V35" i="73"/>
  <c r="U35" i="73"/>
  <c r="T35" i="73"/>
  <c r="S35" i="73"/>
  <c r="R35" i="73"/>
  <c r="Q35" i="73"/>
  <c r="P35" i="73"/>
  <c r="O35" i="73"/>
  <c r="N35" i="73"/>
  <c r="M35" i="73"/>
  <c r="L35" i="73"/>
  <c r="K35" i="73"/>
  <c r="J35" i="73"/>
  <c r="I35" i="73"/>
  <c r="H35" i="73"/>
  <c r="G35" i="73"/>
  <c r="F35" i="73"/>
  <c r="E35" i="73"/>
  <c r="DO34" i="73"/>
  <c r="DN34" i="73"/>
  <c r="DM34" i="73"/>
  <c r="DL34" i="73"/>
  <c r="DK34" i="73"/>
  <c r="DJ34" i="73"/>
  <c r="DI34" i="73"/>
  <c r="DH34" i="73"/>
  <c r="DG34" i="73"/>
  <c r="DF34" i="73"/>
  <c r="DE34" i="73"/>
  <c r="DD34" i="73"/>
  <c r="DC34" i="73"/>
  <c r="DB34" i="73"/>
  <c r="DA34" i="73"/>
  <c r="CZ34" i="73"/>
  <c r="CY34" i="73"/>
  <c r="CX34" i="73"/>
  <c r="CW34" i="73"/>
  <c r="CV34" i="73"/>
  <c r="CU34" i="73"/>
  <c r="CT34" i="73"/>
  <c r="CS34" i="73"/>
  <c r="CR34" i="73"/>
  <c r="CQ34" i="73"/>
  <c r="CP34" i="73"/>
  <c r="CO34" i="73"/>
  <c r="CN34" i="73"/>
  <c r="CM34" i="73"/>
  <c r="CL34" i="73"/>
  <c r="CK34" i="73"/>
  <c r="CJ34" i="73"/>
  <c r="CI34" i="73"/>
  <c r="CH34" i="73"/>
  <c r="CG34" i="73"/>
  <c r="CF34" i="73"/>
  <c r="CE34" i="73"/>
  <c r="CD34" i="73"/>
  <c r="CC34" i="73"/>
  <c r="CB34" i="73"/>
  <c r="CA34" i="73"/>
  <c r="BZ34" i="73"/>
  <c r="BY34" i="73"/>
  <c r="BX34" i="73"/>
  <c r="BW34" i="73"/>
  <c r="BV34" i="73"/>
  <c r="BU34" i="73"/>
  <c r="BT34" i="73"/>
  <c r="BS34" i="73"/>
  <c r="BR34" i="73"/>
  <c r="BQ34" i="73"/>
  <c r="BP34" i="73"/>
  <c r="BO34" i="73"/>
  <c r="BN34" i="73"/>
  <c r="BM34" i="73"/>
  <c r="BL34" i="73"/>
  <c r="BK34" i="73"/>
  <c r="BJ34" i="73"/>
  <c r="BI34" i="73"/>
  <c r="BH34" i="73"/>
  <c r="BG34" i="73"/>
  <c r="BF34" i="73"/>
  <c r="BE34" i="73"/>
  <c r="BD34" i="73"/>
  <c r="BC34" i="73"/>
  <c r="BB34" i="73"/>
  <c r="BA34" i="73"/>
  <c r="AZ34" i="73"/>
  <c r="AY34" i="73"/>
  <c r="AX34" i="73"/>
  <c r="AW34" i="73"/>
  <c r="AV34" i="73"/>
  <c r="AU34" i="73"/>
  <c r="AT34" i="73"/>
  <c r="AS34" i="73"/>
  <c r="AR34" i="73"/>
  <c r="AQ34" i="73"/>
  <c r="AP34" i="73"/>
  <c r="AO34" i="73"/>
  <c r="AN34" i="73"/>
  <c r="AM34" i="73"/>
  <c r="AL34" i="73"/>
  <c r="AK34" i="73"/>
  <c r="AJ34" i="73"/>
  <c r="AI34" i="73"/>
  <c r="AH34" i="73"/>
  <c r="AG34" i="73"/>
  <c r="AF34" i="73"/>
  <c r="AE34" i="73"/>
  <c r="AD34" i="73"/>
  <c r="AC34" i="73"/>
  <c r="AB34" i="73"/>
  <c r="AA34" i="73"/>
  <c r="Z34" i="73"/>
  <c r="Y34" i="73"/>
  <c r="X34" i="73"/>
  <c r="W34" i="73"/>
  <c r="V34" i="73"/>
  <c r="U34" i="73"/>
  <c r="T34" i="73"/>
  <c r="S34" i="73"/>
  <c r="R34" i="73"/>
  <c r="Q34" i="73"/>
  <c r="P34" i="73"/>
  <c r="O34" i="73"/>
  <c r="N34" i="73"/>
  <c r="M34" i="73"/>
  <c r="L34" i="73"/>
  <c r="K34" i="73"/>
  <c r="J34" i="73"/>
  <c r="I34" i="73"/>
  <c r="H34" i="73"/>
  <c r="G34" i="73"/>
  <c r="F34" i="73"/>
  <c r="E34" i="73"/>
  <c r="DO33" i="73"/>
  <c r="DN33" i="73"/>
  <c r="DM33" i="73"/>
  <c r="DL33" i="73"/>
  <c r="DK33" i="73"/>
  <c r="DJ33" i="73"/>
  <c r="DI33" i="73"/>
  <c r="DH33" i="73"/>
  <c r="DG33" i="73"/>
  <c r="DF33" i="73"/>
  <c r="DE33" i="73"/>
  <c r="DD33" i="73"/>
  <c r="DC33" i="73"/>
  <c r="DB33" i="73"/>
  <c r="DA33" i="73"/>
  <c r="CZ33" i="73"/>
  <c r="CY33" i="73"/>
  <c r="CX33" i="73"/>
  <c r="CW33" i="73"/>
  <c r="CV33" i="73"/>
  <c r="CU33" i="73"/>
  <c r="CT33" i="73"/>
  <c r="CS33" i="73"/>
  <c r="CR33" i="73"/>
  <c r="CQ33" i="73"/>
  <c r="CP33" i="73"/>
  <c r="CO33" i="73"/>
  <c r="CN33" i="73"/>
  <c r="CM33" i="73"/>
  <c r="CL33" i="73"/>
  <c r="CK33" i="73"/>
  <c r="CJ33" i="73"/>
  <c r="CI33" i="73"/>
  <c r="CH33" i="73"/>
  <c r="CG33" i="73"/>
  <c r="CF33" i="73"/>
  <c r="CE33" i="73"/>
  <c r="CD33" i="73"/>
  <c r="CC33" i="73"/>
  <c r="CB33" i="73"/>
  <c r="CA33" i="73"/>
  <c r="BZ33" i="73"/>
  <c r="BY33" i="73"/>
  <c r="BX33" i="73"/>
  <c r="BW33" i="73"/>
  <c r="BV33" i="73"/>
  <c r="BU33" i="73"/>
  <c r="BT33" i="73"/>
  <c r="BS33" i="73"/>
  <c r="BR33" i="73"/>
  <c r="BQ33" i="73"/>
  <c r="BP33" i="73"/>
  <c r="BO33" i="73"/>
  <c r="BN33" i="73"/>
  <c r="BM33" i="73"/>
  <c r="BL33" i="73"/>
  <c r="BK33" i="73"/>
  <c r="BJ33" i="73"/>
  <c r="BI33" i="73"/>
  <c r="BH33" i="73"/>
  <c r="BG33" i="73"/>
  <c r="BF33" i="73"/>
  <c r="BE33" i="73"/>
  <c r="BD33" i="73"/>
  <c r="BC33" i="73"/>
  <c r="BB33" i="73"/>
  <c r="BA33" i="73"/>
  <c r="AZ33" i="73"/>
  <c r="AY33" i="73"/>
  <c r="AX33" i="73"/>
  <c r="AW33" i="73"/>
  <c r="AV33" i="73"/>
  <c r="AU33" i="73"/>
  <c r="AT33" i="73"/>
  <c r="AS33" i="73"/>
  <c r="AR33" i="73"/>
  <c r="AQ33" i="73"/>
  <c r="AP33" i="73"/>
  <c r="AO33" i="73"/>
  <c r="AN33" i="73"/>
  <c r="AM33" i="73"/>
  <c r="AL33" i="73"/>
  <c r="AK33" i="73"/>
  <c r="AJ33" i="73"/>
  <c r="AI33" i="73"/>
  <c r="AH33" i="73"/>
  <c r="AG33" i="73"/>
  <c r="AF33" i="73"/>
  <c r="AE33" i="73"/>
  <c r="AD33" i="73"/>
  <c r="AC33" i="73"/>
  <c r="AB33" i="73"/>
  <c r="AA33" i="73"/>
  <c r="Z33" i="73"/>
  <c r="Y33" i="73"/>
  <c r="X33" i="73"/>
  <c r="W33" i="73"/>
  <c r="V33" i="73"/>
  <c r="U33" i="73"/>
  <c r="T33" i="73"/>
  <c r="S33" i="73"/>
  <c r="R33" i="73"/>
  <c r="Q33" i="73"/>
  <c r="P33" i="73"/>
  <c r="O33" i="73"/>
  <c r="N33" i="73"/>
  <c r="M33" i="73"/>
  <c r="L33" i="73"/>
  <c r="K33" i="73"/>
  <c r="J33" i="73"/>
  <c r="I33" i="73"/>
  <c r="H33" i="73"/>
  <c r="G33" i="73"/>
  <c r="F33" i="73"/>
  <c r="E33" i="73"/>
  <c r="DO32" i="73"/>
  <c r="DN32" i="73"/>
  <c r="DM32" i="73"/>
  <c r="DL32" i="73"/>
  <c r="DK32" i="73"/>
  <c r="DJ32" i="73"/>
  <c r="DI32" i="73"/>
  <c r="DH32" i="73"/>
  <c r="DG32" i="73"/>
  <c r="DF32" i="73"/>
  <c r="DE32" i="73"/>
  <c r="DD32" i="73"/>
  <c r="DC32" i="73"/>
  <c r="DB32" i="73"/>
  <c r="DA32" i="73"/>
  <c r="CZ32" i="73"/>
  <c r="CY32" i="73"/>
  <c r="CX32" i="73"/>
  <c r="CW32" i="73"/>
  <c r="CV32" i="73"/>
  <c r="CU32" i="73"/>
  <c r="CT32" i="73"/>
  <c r="CS32" i="73"/>
  <c r="CR32" i="73"/>
  <c r="CQ32" i="73"/>
  <c r="CP32" i="73"/>
  <c r="CO32" i="73"/>
  <c r="CN32" i="73"/>
  <c r="CM32" i="73"/>
  <c r="CL32" i="73"/>
  <c r="CK32" i="73"/>
  <c r="CJ32" i="73"/>
  <c r="CI32" i="73"/>
  <c r="CH32" i="73"/>
  <c r="CG32" i="73"/>
  <c r="CF32" i="73"/>
  <c r="CE32" i="73"/>
  <c r="CD32" i="73"/>
  <c r="CC32" i="73"/>
  <c r="CB32" i="73"/>
  <c r="CA32" i="73"/>
  <c r="BZ32" i="73"/>
  <c r="BY32" i="73"/>
  <c r="BX32" i="73"/>
  <c r="BW32" i="73"/>
  <c r="BV32" i="73"/>
  <c r="BU32" i="73"/>
  <c r="BT32" i="73"/>
  <c r="BS32" i="73"/>
  <c r="BR32" i="73"/>
  <c r="BQ32" i="73"/>
  <c r="BP32" i="73"/>
  <c r="BO32" i="73"/>
  <c r="BN32" i="73"/>
  <c r="BM32" i="73"/>
  <c r="BL32" i="73"/>
  <c r="BK32" i="73"/>
  <c r="BJ32" i="73"/>
  <c r="BI32" i="73"/>
  <c r="BH32" i="73"/>
  <c r="BG32" i="73"/>
  <c r="BF32" i="73"/>
  <c r="BE32" i="73"/>
  <c r="BD32" i="73"/>
  <c r="BC32" i="73"/>
  <c r="BB32" i="73"/>
  <c r="BA32" i="73"/>
  <c r="AZ32" i="73"/>
  <c r="AY32" i="73"/>
  <c r="AX32" i="73"/>
  <c r="AW32" i="73"/>
  <c r="AV32" i="73"/>
  <c r="AU32" i="73"/>
  <c r="AT32" i="73"/>
  <c r="AS32" i="73"/>
  <c r="AR32" i="73"/>
  <c r="AQ32" i="73"/>
  <c r="AP32" i="73"/>
  <c r="AO32" i="73"/>
  <c r="AN32" i="73"/>
  <c r="AM32" i="73"/>
  <c r="AL32" i="73"/>
  <c r="AK32" i="73"/>
  <c r="AJ32" i="73"/>
  <c r="AI32" i="73"/>
  <c r="AH32" i="73"/>
  <c r="AG32" i="73"/>
  <c r="AF32" i="73"/>
  <c r="AE32" i="73"/>
  <c r="AD32" i="73"/>
  <c r="AC32" i="73"/>
  <c r="AB32" i="73"/>
  <c r="AA32" i="73"/>
  <c r="Z32" i="73"/>
  <c r="Y32" i="73"/>
  <c r="X32" i="73"/>
  <c r="W32" i="73"/>
  <c r="V32" i="73"/>
  <c r="U32" i="73"/>
  <c r="T32" i="73"/>
  <c r="S32" i="73"/>
  <c r="R32" i="73"/>
  <c r="Q32" i="73"/>
  <c r="P32" i="73"/>
  <c r="O32" i="73"/>
  <c r="N32" i="73"/>
  <c r="M32" i="73"/>
  <c r="L32" i="73"/>
  <c r="K32" i="73"/>
  <c r="J32" i="73"/>
  <c r="I32" i="73"/>
  <c r="H32" i="73"/>
  <c r="G32" i="73"/>
  <c r="F32" i="73"/>
  <c r="E32" i="73"/>
  <c r="DO31" i="73"/>
  <c r="DN31" i="73"/>
  <c r="DM31" i="73"/>
  <c r="DL31" i="73"/>
  <c r="DK31" i="73"/>
  <c r="DJ31" i="73"/>
  <c r="DI31" i="73"/>
  <c r="DH31" i="73"/>
  <c r="DG31" i="73"/>
  <c r="DF31" i="73"/>
  <c r="DE31" i="73"/>
  <c r="DD31" i="73"/>
  <c r="DC31" i="73"/>
  <c r="DB31" i="73"/>
  <c r="DA31" i="73"/>
  <c r="CZ31" i="73"/>
  <c r="CY31" i="73"/>
  <c r="CX31" i="73"/>
  <c r="CW31" i="73"/>
  <c r="CV31" i="73"/>
  <c r="CU31" i="73"/>
  <c r="CT31" i="73"/>
  <c r="CS31" i="73"/>
  <c r="CR31" i="73"/>
  <c r="CQ31" i="73"/>
  <c r="CP31" i="73"/>
  <c r="CO31" i="73"/>
  <c r="CN31" i="73"/>
  <c r="CM31" i="73"/>
  <c r="CL31" i="73"/>
  <c r="CK31" i="73"/>
  <c r="CJ31" i="73"/>
  <c r="CI31" i="73"/>
  <c r="CH31" i="73"/>
  <c r="CG31" i="73"/>
  <c r="CF31" i="73"/>
  <c r="CE31" i="73"/>
  <c r="CD31" i="73"/>
  <c r="CC31" i="73"/>
  <c r="CB31" i="73"/>
  <c r="CA31" i="73"/>
  <c r="BZ31" i="73"/>
  <c r="BY31" i="73"/>
  <c r="BX31" i="73"/>
  <c r="BW31" i="73"/>
  <c r="BV31" i="73"/>
  <c r="BU31" i="73"/>
  <c r="BT31" i="73"/>
  <c r="BS31" i="73"/>
  <c r="BR31" i="73"/>
  <c r="BQ31" i="73"/>
  <c r="BP31" i="73"/>
  <c r="BO31" i="73"/>
  <c r="BN31" i="73"/>
  <c r="BM31" i="73"/>
  <c r="BL31" i="73"/>
  <c r="BK31" i="73"/>
  <c r="BJ31" i="73"/>
  <c r="BI31" i="73"/>
  <c r="BH31" i="73"/>
  <c r="BG31" i="73"/>
  <c r="BF31" i="73"/>
  <c r="BE31" i="73"/>
  <c r="BD31" i="73"/>
  <c r="BC31" i="73"/>
  <c r="BB31" i="73"/>
  <c r="BA31" i="73"/>
  <c r="AZ31" i="73"/>
  <c r="AY31" i="73"/>
  <c r="AX31" i="73"/>
  <c r="AW31" i="73"/>
  <c r="AV31" i="73"/>
  <c r="AU31" i="73"/>
  <c r="AT31" i="73"/>
  <c r="AS31" i="73"/>
  <c r="AR31" i="73"/>
  <c r="AQ31" i="73"/>
  <c r="AP31" i="73"/>
  <c r="AO31" i="73"/>
  <c r="AN31" i="73"/>
  <c r="AM31" i="73"/>
  <c r="AL31" i="73"/>
  <c r="AK31" i="73"/>
  <c r="AJ31" i="73"/>
  <c r="AI31" i="73"/>
  <c r="AH31" i="73"/>
  <c r="AG31" i="73"/>
  <c r="AF31" i="73"/>
  <c r="AE31" i="73"/>
  <c r="AD31" i="73"/>
  <c r="AC31" i="73"/>
  <c r="AB31" i="73"/>
  <c r="AA31" i="73"/>
  <c r="Z31" i="73"/>
  <c r="Y31" i="73"/>
  <c r="X31" i="73"/>
  <c r="W31" i="73"/>
  <c r="V31" i="73"/>
  <c r="U31" i="73"/>
  <c r="T31" i="73"/>
  <c r="S31" i="73"/>
  <c r="R31" i="73"/>
  <c r="Q31" i="73"/>
  <c r="P31" i="73"/>
  <c r="O31" i="73"/>
  <c r="N31" i="73"/>
  <c r="M31" i="73"/>
  <c r="L31" i="73"/>
  <c r="K31" i="73"/>
  <c r="J31" i="73"/>
  <c r="I31" i="73"/>
  <c r="H31" i="73"/>
  <c r="G31" i="73"/>
  <c r="F31" i="73"/>
  <c r="E31" i="73"/>
  <c r="DO30" i="73"/>
  <c r="DN30" i="73"/>
  <c r="DM30" i="73"/>
  <c r="DL30" i="73"/>
  <c r="DK30" i="73"/>
  <c r="DJ30" i="73"/>
  <c r="DI30" i="73"/>
  <c r="DH30" i="73"/>
  <c r="DG30" i="73"/>
  <c r="DF30" i="73"/>
  <c r="DE30" i="73"/>
  <c r="DD30" i="73"/>
  <c r="DC30" i="73"/>
  <c r="DB30" i="73"/>
  <c r="DA30" i="73"/>
  <c r="CZ30" i="73"/>
  <c r="CY30" i="73"/>
  <c r="CX30" i="73"/>
  <c r="CW30" i="73"/>
  <c r="CV30" i="73"/>
  <c r="CU30" i="73"/>
  <c r="CT30" i="73"/>
  <c r="CS30" i="73"/>
  <c r="CR30" i="73"/>
  <c r="CQ30" i="73"/>
  <c r="CP30" i="73"/>
  <c r="CO30" i="73"/>
  <c r="CN30" i="73"/>
  <c r="CM30" i="73"/>
  <c r="CL30" i="73"/>
  <c r="CK30" i="73"/>
  <c r="CJ30" i="73"/>
  <c r="CI30" i="73"/>
  <c r="CH30" i="73"/>
  <c r="CG30" i="73"/>
  <c r="CF30" i="73"/>
  <c r="CE30" i="73"/>
  <c r="CD30" i="73"/>
  <c r="CC30" i="73"/>
  <c r="CB30" i="73"/>
  <c r="CA30" i="73"/>
  <c r="BZ30" i="73"/>
  <c r="BY30" i="73"/>
  <c r="BX30" i="73"/>
  <c r="BW30" i="73"/>
  <c r="BV30" i="73"/>
  <c r="BU30" i="73"/>
  <c r="BT30" i="73"/>
  <c r="BS30" i="73"/>
  <c r="BR30" i="73"/>
  <c r="BQ30" i="73"/>
  <c r="BP30" i="73"/>
  <c r="BO30" i="73"/>
  <c r="BN30" i="73"/>
  <c r="BM30" i="73"/>
  <c r="BL30" i="73"/>
  <c r="BK30" i="73"/>
  <c r="BJ30" i="73"/>
  <c r="BI30" i="73"/>
  <c r="BH30" i="73"/>
  <c r="BG30" i="73"/>
  <c r="BF30" i="73"/>
  <c r="BE30" i="73"/>
  <c r="BD30" i="73"/>
  <c r="BC30" i="73"/>
  <c r="BB30" i="73"/>
  <c r="BA30" i="73"/>
  <c r="AZ30" i="73"/>
  <c r="AY30" i="73"/>
  <c r="AX30" i="73"/>
  <c r="AW30" i="73"/>
  <c r="AV30" i="73"/>
  <c r="AU30" i="73"/>
  <c r="AT30" i="73"/>
  <c r="AS30" i="73"/>
  <c r="AR30" i="73"/>
  <c r="AQ30" i="73"/>
  <c r="AP30" i="73"/>
  <c r="AO30" i="73"/>
  <c r="AN30" i="73"/>
  <c r="AM30" i="73"/>
  <c r="AL30" i="73"/>
  <c r="AK30" i="73"/>
  <c r="AJ30" i="73"/>
  <c r="AI30" i="73"/>
  <c r="AH30" i="73"/>
  <c r="AG30" i="73"/>
  <c r="AF30" i="73"/>
  <c r="AE30" i="73"/>
  <c r="AD30" i="73"/>
  <c r="AC30" i="73"/>
  <c r="AB30" i="73"/>
  <c r="AA30" i="73"/>
  <c r="Z30" i="73"/>
  <c r="Y30" i="73"/>
  <c r="X30" i="73"/>
  <c r="W30" i="73"/>
  <c r="V30" i="73"/>
  <c r="U30" i="73"/>
  <c r="T30" i="73"/>
  <c r="S30" i="73"/>
  <c r="R30" i="73"/>
  <c r="Q30" i="73"/>
  <c r="P30" i="73"/>
  <c r="O30" i="73"/>
  <c r="N30" i="73"/>
  <c r="M30" i="73"/>
  <c r="L30" i="73"/>
  <c r="K30" i="73"/>
  <c r="J30" i="73"/>
  <c r="I30" i="73"/>
  <c r="H30" i="73"/>
  <c r="G30" i="73"/>
  <c r="F30" i="73"/>
  <c r="E30" i="73"/>
  <c r="DO29" i="73"/>
  <c r="DN29" i="73"/>
  <c r="DM29" i="73"/>
  <c r="DL29" i="73"/>
  <c r="DK29" i="73"/>
  <c r="DJ29" i="73"/>
  <c r="DI29" i="73"/>
  <c r="DH29" i="73"/>
  <c r="DG29" i="73"/>
  <c r="DF29" i="73"/>
  <c r="DE29" i="73"/>
  <c r="DD29" i="73"/>
  <c r="DC29" i="73"/>
  <c r="DB29" i="73"/>
  <c r="DA29" i="73"/>
  <c r="CZ29" i="73"/>
  <c r="CY29" i="73"/>
  <c r="CX29" i="73"/>
  <c r="CW29" i="73"/>
  <c r="CV29" i="73"/>
  <c r="CU29" i="73"/>
  <c r="CT29" i="73"/>
  <c r="CS29" i="73"/>
  <c r="CR29" i="73"/>
  <c r="CQ29" i="73"/>
  <c r="CP29" i="73"/>
  <c r="CO29" i="73"/>
  <c r="CN29" i="73"/>
  <c r="CM29" i="73"/>
  <c r="CL29" i="73"/>
  <c r="CK29" i="73"/>
  <c r="CJ29" i="73"/>
  <c r="CI29" i="73"/>
  <c r="CH29" i="73"/>
  <c r="CG29" i="73"/>
  <c r="CF29" i="73"/>
  <c r="CE29" i="73"/>
  <c r="CD29" i="73"/>
  <c r="CC29" i="73"/>
  <c r="CB29" i="73"/>
  <c r="CA29" i="73"/>
  <c r="BZ29" i="73"/>
  <c r="BY29" i="73"/>
  <c r="BX29" i="73"/>
  <c r="BW29" i="73"/>
  <c r="BV29" i="73"/>
  <c r="BU29" i="73"/>
  <c r="BT29" i="73"/>
  <c r="BS29" i="73"/>
  <c r="BR29" i="73"/>
  <c r="BQ29" i="73"/>
  <c r="BP29" i="73"/>
  <c r="BO29" i="73"/>
  <c r="BN29" i="73"/>
  <c r="BM29" i="73"/>
  <c r="BL29" i="73"/>
  <c r="BK29" i="73"/>
  <c r="BJ29" i="73"/>
  <c r="BI29" i="73"/>
  <c r="BH29" i="73"/>
  <c r="BG29" i="73"/>
  <c r="BF29" i="73"/>
  <c r="BE29" i="73"/>
  <c r="BD29" i="73"/>
  <c r="BC29" i="73"/>
  <c r="BB29" i="73"/>
  <c r="BA29" i="73"/>
  <c r="AZ29" i="73"/>
  <c r="AY29" i="73"/>
  <c r="AX29" i="73"/>
  <c r="AW29" i="73"/>
  <c r="AV29" i="73"/>
  <c r="AU29" i="73"/>
  <c r="AT29" i="73"/>
  <c r="AS29" i="73"/>
  <c r="AR29" i="73"/>
  <c r="AQ29" i="73"/>
  <c r="AP29" i="73"/>
  <c r="AO29" i="73"/>
  <c r="AN29" i="73"/>
  <c r="AM29" i="73"/>
  <c r="AL29" i="73"/>
  <c r="AK29" i="73"/>
  <c r="AJ29" i="73"/>
  <c r="AI29" i="73"/>
  <c r="AH29" i="73"/>
  <c r="AG29" i="73"/>
  <c r="AF29" i="73"/>
  <c r="AE29" i="73"/>
  <c r="AD29" i="73"/>
  <c r="AC29" i="73"/>
  <c r="AB29" i="73"/>
  <c r="AA29" i="73"/>
  <c r="Z29" i="73"/>
  <c r="Y29" i="73"/>
  <c r="X29" i="73"/>
  <c r="W29" i="73"/>
  <c r="V29" i="73"/>
  <c r="U29" i="73"/>
  <c r="T29" i="73"/>
  <c r="S29" i="73"/>
  <c r="R29" i="73"/>
  <c r="Q29" i="73"/>
  <c r="P29" i="73"/>
  <c r="O29" i="73"/>
  <c r="N29" i="73"/>
  <c r="M29" i="73"/>
  <c r="L29" i="73"/>
  <c r="K29" i="73"/>
  <c r="J29" i="73"/>
  <c r="I29" i="73"/>
  <c r="H29" i="73"/>
  <c r="G29" i="73"/>
  <c r="F29" i="73"/>
  <c r="E29" i="73"/>
  <c r="DO28" i="73"/>
  <c r="DN28" i="73"/>
  <c r="DM28" i="73"/>
  <c r="DL28" i="73"/>
  <c r="DK28" i="73"/>
  <c r="DJ28" i="73"/>
  <c r="DI28" i="73"/>
  <c r="DH28" i="73"/>
  <c r="DG28" i="73"/>
  <c r="DF28" i="73"/>
  <c r="DE28" i="73"/>
  <c r="DD28" i="73"/>
  <c r="DC28" i="73"/>
  <c r="DB28" i="73"/>
  <c r="DA28" i="73"/>
  <c r="CZ28" i="73"/>
  <c r="CY28" i="73"/>
  <c r="CX28" i="73"/>
  <c r="CW28" i="73"/>
  <c r="CV28" i="73"/>
  <c r="CU28" i="73"/>
  <c r="CT28" i="73"/>
  <c r="CS28" i="73"/>
  <c r="CR28" i="73"/>
  <c r="CQ28" i="73"/>
  <c r="CP28" i="73"/>
  <c r="CO28" i="73"/>
  <c r="CN28" i="73"/>
  <c r="CM28" i="73"/>
  <c r="CL28" i="73"/>
  <c r="CK28" i="73"/>
  <c r="CJ28" i="73"/>
  <c r="CI28" i="73"/>
  <c r="CH28" i="73"/>
  <c r="CG28" i="73"/>
  <c r="CF28" i="73"/>
  <c r="CE28" i="73"/>
  <c r="CD28" i="73"/>
  <c r="CC28" i="73"/>
  <c r="CB28" i="73"/>
  <c r="CA28" i="73"/>
  <c r="BZ28" i="73"/>
  <c r="BY28" i="73"/>
  <c r="BX28" i="73"/>
  <c r="BW28" i="73"/>
  <c r="BV28" i="73"/>
  <c r="BU28" i="73"/>
  <c r="BT28" i="73"/>
  <c r="BS28" i="73"/>
  <c r="BR28" i="73"/>
  <c r="BQ28" i="73"/>
  <c r="BP28" i="73"/>
  <c r="BO28" i="73"/>
  <c r="BN28" i="73"/>
  <c r="BM28" i="73"/>
  <c r="BL28" i="73"/>
  <c r="BK28" i="73"/>
  <c r="BJ28" i="73"/>
  <c r="BI28" i="73"/>
  <c r="BH28" i="73"/>
  <c r="BG28" i="73"/>
  <c r="BF28" i="73"/>
  <c r="BE28" i="73"/>
  <c r="BD28" i="73"/>
  <c r="BC28" i="73"/>
  <c r="BB28" i="73"/>
  <c r="BA28" i="73"/>
  <c r="AZ28" i="73"/>
  <c r="AY28" i="73"/>
  <c r="AX28" i="73"/>
  <c r="AW28" i="73"/>
  <c r="AV28" i="73"/>
  <c r="AU28" i="73"/>
  <c r="AT28" i="73"/>
  <c r="AS28" i="73"/>
  <c r="AR28" i="73"/>
  <c r="AQ28" i="73"/>
  <c r="AP28" i="73"/>
  <c r="AO28" i="73"/>
  <c r="AN28" i="73"/>
  <c r="AM28" i="73"/>
  <c r="AL28" i="73"/>
  <c r="AK28" i="73"/>
  <c r="AJ28" i="73"/>
  <c r="AI28" i="73"/>
  <c r="AH28" i="73"/>
  <c r="AG28" i="73"/>
  <c r="AF28" i="73"/>
  <c r="AE28" i="73"/>
  <c r="AD28" i="73"/>
  <c r="AC28" i="73"/>
  <c r="AB28" i="73"/>
  <c r="AA28" i="73"/>
  <c r="Z28" i="73"/>
  <c r="Y28" i="73"/>
  <c r="X28" i="73"/>
  <c r="W28" i="73"/>
  <c r="V28" i="73"/>
  <c r="U28" i="73"/>
  <c r="T28" i="73"/>
  <c r="S28" i="73"/>
  <c r="R28" i="73"/>
  <c r="Q28" i="73"/>
  <c r="P28" i="73"/>
  <c r="O28" i="73"/>
  <c r="N28" i="73"/>
  <c r="M28" i="73"/>
  <c r="L28" i="73"/>
  <c r="K28" i="73"/>
  <c r="J28" i="73"/>
  <c r="I28" i="73"/>
  <c r="H28" i="73"/>
  <c r="G28" i="73"/>
  <c r="F28" i="73"/>
  <c r="E28" i="73"/>
  <c r="DO27" i="73"/>
  <c r="DN27" i="73"/>
  <c r="DM27" i="73"/>
  <c r="DL27" i="73"/>
  <c r="DK27" i="73"/>
  <c r="DJ27" i="73"/>
  <c r="DI27" i="73"/>
  <c r="DH27" i="73"/>
  <c r="DG27" i="73"/>
  <c r="DF27" i="73"/>
  <c r="DE27" i="73"/>
  <c r="DD27" i="73"/>
  <c r="DC27" i="73"/>
  <c r="DB27" i="73"/>
  <c r="DA27" i="73"/>
  <c r="CZ27" i="73"/>
  <c r="CY27" i="73"/>
  <c r="CX27" i="73"/>
  <c r="CW27" i="73"/>
  <c r="CV27" i="73"/>
  <c r="CU27" i="73"/>
  <c r="CT27" i="73"/>
  <c r="CS27" i="73"/>
  <c r="CR27" i="73"/>
  <c r="CQ27" i="73"/>
  <c r="CP27" i="73"/>
  <c r="CO27" i="73"/>
  <c r="CN27" i="73"/>
  <c r="CM27" i="73"/>
  <c r="CL27" i="73"/>
  <c r="CK27" i="73"/>
  <c r="CJ27" i="73"/>
  <c r="CI27" i="73"/>
  <c r="CH27" i="73"/>
  <c r="CG27" i="73"/>
  <c r="CF27" i="73"/>
  <c r="CE27" i="73"/>
  <c r="CD27" i="73"/>
  <c r="CC27" i="73"/>
  <c r="CB27" i="73"/>
  <c r="CA27" i="73"/>
  <c r="BZ27" i="73"/>
  <c r="BY27" i="73"/>
  <c r="BX27" i="73"/>
  <c r="BW27" i="73"/>
  <c r="BV27" i="73"/>
  <c r="BU27" i="73"/>
  <c r="BT27" i="73"/>
  <c r="BS27" i="73"/>
  <c r="BR27" i="73"/>
  <c r="BQ27" i="73"/>
  <c r="BP27" i="73"/>
  <c r="BO27" i="73"/>
  <c r="BN27" i="73"/>
  <c r="BM27" i="73"/>
  <c r="BL27" i="73"/>
  <c r="BK27" i="73"/>
  <c r="BJ27" i="73"/>
  <c r="BI27" i="73"/>
  <c r="BH27" i="73"/>
  <c r="BG27" i="73"/>
  <c r="BF27" i="73"/>
  <c r="BE27" i="73"/>
  <c r="BD27" i="73"/>
  <c r="BC27" i="73"/>
  <c r="BB27" i="73"/>
  <c r="BA27" i="73"/>
  <c r="AZ27" i="73"/>
  <c r="AY27" i="73"/>
  <c r="AX27" i="73"/>
  <c r="AW27" i="73"/>
  <c r="AV27" i="73"/>
  <c r="AU27" i="73"/>
  <c r="AT27" i="73"/>
  <c r="AS27" i="73"/>
  <c r="AR27" i="73"/>
  <c r="AQ27" i="73"/>
  <c r="AP27" i="73"/>
  <c r="AO27" i="73"/>
  <c r="AN27" i="73"/>
  <c r="AM27" i="73"/>
  <c r="AL27" i="73"/>
  <c r="AK27" i="73"/>
  <c r="AJ27" i="73"/>
  <c r="AI27" i="73"/>
  <c r="AH27" i="73"/>
  <c r="AG27" i="73"/>
  <c r="AF27" i="73"/>
  <c r="AE27" i="73"/>
  <c r="AD27" i="73"/>
  <c r="AC27" i="73"/>
  <c r="AB27" i="73"/>
  <c r="AA27" i="73"/>
  <c r="Z27" i="73"/>
  <c r="Y27" i="73"/>
  <c r="X27" i="73"/>
  <c r="W27" i="73"/>
  <c r="V27" i="73"/>
  <c r="U27" i="73"/>
  <c r="T27" i="73"/>
  <c r="S27" i="73"/>
  <c r="R27" i="73"/>
  <c r="Q27" i="73"/>
  <c r="P27" i="73"/>
  <c r="O27" i="73"/>
  <c r="N27" i="73"/>
  <c r="M27" i="73"/>
  <c r="L27" i="73"/>
  <c r="K27" i="73"/>
  <c r="J27" i="73"/>
  <c r="I27" i="73"/>
  <c r="H27" i="73"/>
  <c r="G27" i="73"/>
  <c r="F27" i="73"/>
  <c r="E27" i="73"/>
  <c r="DO26" i="73"/>
  <c r="DN26" i="73"/>
  <c r="DM26" i="73"/>
  <c r="DL26" i="73"/>
  <c r="DK26" i="73"/>
  <c r="DJ26" i="73"/>
  <c r="DI26" i="73"/>
  <c r="DH26" i="73"/>
  <c r="DG26" i="73"/>
  <c r="DF26" i="73"/>
  <c r="DE26" i="73"/>
  <c r="DD26" i="73"/>
  <c r="DC26" i="73"/>
  <c r="DB26" i="73"/>
  <c r="DA26" i="73"/>
  <c r="CZ26" i="73"/>
  <c r="CY26" i="73"/>
  <c r="CX26" i="73"/>
  <c r="CW26" i="73"/>
  <c r="CV26" i="73"/>
  <c r="CU26" i="73"/>
  <c r="CT26" i="73"/>
  <c r="CS26" i="73"/>
  <c r="CR26" i="73"/>
  <c r="CQ26" i="73"/>
  <c r="CP26" i="73"/>
  <c r="CO26" i="73"/>
  <c r="CN26" i="73"/>
  <c r="CM26" i="73"/>
  <c r="CL26" i="73"/>
  <c r="CK26" i="73"/>
  <c r="CJ26" i="73"/>
  <c r="CI26" i="73"/>
  <c r="CH26" i="73"/>
  <c r="CG26" i="73"/>
  <c r="CF26" i="73"/>
  <c r="CE26" i="73"/>
  <c r="CD26" i="73"/>
  <c r="CC26" i="73"/>
  <c r="CB26" i="73"/>
  <c r="CA26" i="73"/>
  <c r="BZ26" i="73"/>
  <c r="BY26" i="73"/>
  <c r="BX26" i="73"/>
  <c r="BW26" i="73"/>
  <c r="BV26" i="73"/>
  <c r="BU26" i="73"/>
  <c r="BT26" i="73"/>
  <c r="BS26" i="73"/>
  <c r="BR26" i="73"/>
  <c r="BQ26" i="73"/>
  <c r="BP26" i="73"/>
  <c r="BO26" i="73"/>
  <c r="BN26" i="73"/>
  <c r="BM26" i="73"/>
  <c r="BL26" i="73"/>
  <c r="BK26" i="73"/>
  <c r="BJ26" i="73"/>
  <c r="BI26" i="73"/>
  <c r="BH26" i="73"/>
  <c r="BG26" i="73"/>
  <c r="BF26" i="73"/>
  <c r="BE26" i="73"/>
  <c r="BD26" i="73"/>
  <c r="BC26" i="73"/>
  <c r="BB26" i="73"/>
  <c r="BA26" i="73"/>
  <c r="AZ26" i="73"/>
  <c r="AY26" i="73"/>
  <c r="AX26" i="73"/>
  <c r="AW26" i="73"/>
  <c r="AV26" i="73"/>
  <c r="AU26" i="73"/>
  <c r="AT26" i="73"/>
  <c r="AS26" i="73"/>
  <c r="AR26" i="73"/>
  <c r="AQ26" i="73"/>
  <c r="AP26" i="73"/>
  <c r="AO26" i="73"/>
  <c r="AN26" i="73"/>
  <c r="AM26" i="73"/>
  <c r="AL26" i="73"/>
  <c r="AK26" i="73"/>
  <c r="AJ26" i="73"/>
  <c r="AI26" i="73"/>
  <c r="AH26" i="73"/>
  <c r="AG26" i="73"/>
  <c r="AF26" i="73"/>
  <c r="AE26" i="73"/>
  <c r="AD26" i="73"/>
  <c r="AC26" i="73"/>
  <c r="AB26" i="73"/>
  <c r="AA26" i="73"/>
  <c r="Z26" i="73"/>
  <c r="Y26" i="73"/>
  <c r="X26" i="73"/>
  <c r="W26" i="73"/>
  <c r="V26" i="73"/>
  <c r="U26" i="73"/>
  <c r="T26" i="73"/>
  <c r="S26" i="73"/>
  <c r="R26" i="73"/>
  <c r="Q26" i="73"/>
  <c r="P26" i="73"/>
  <c r="O26" i="73"/>
  <c r="N26" i="73"/>
  <c r="M26" i="73"/>
  <c r="L26" i="73"/>
  <c r="K26" i="73"/>
  <c r="J26" i="73"/>
  <c r="I26" i="73"/>
  <c r="H26" i="73"/>
  <c r="G26" i="73"/>
  <c r="F26" i="73"/>
  <c r="E26" i="73"/>
  <c r="DO25" i="73"/>
  <c r="DN25" i="73"/>
  <c r="DM25" i="73"/>
  <c r="DL25" i="73"/>
  <c r="DK25" i="73"/>
  <c r="DJ25" i="73"/>
  <c r="DI25" i="73"/>
  <c r="DH25" i="73"/>
  <c r="DG25" i="73"/>
  <c r="DF25" i="73"/>
  <c r="DE25" i="73"/>
  <c r="DD25" i="73"/>
  <c r="DC25" i="73"/>
  <c r="DB25" i="73"/>
  <c r="DA25" i="73"/>
  <c r="CZ25" i="73"/>
  <c r="CY25" i="73"/>
  <c r="CX25" i="73"/>
  <c r="CW25" i="73"/>
  <c r="CV25" i="73"/>
  <c r="CU25" i="73"/>
  <c r="CT25" i="73"/>
  <c r="CS25" i="73"/>
  <c r="CR25" i="73"/>
  <c r="CQ25" i="73"/>
  <c r="CP25" i="73"/>
  <c r="CO25" i="73"/>
  <c r="CN25" i="73"/>
  <c r="CM25" i="73"/>
  <c r="CL25" i="73"/>
  <c r="CK25" i="73"/>
  <c r="CJ25" i="73"/>
  <c r="CI25" i="73"/>
  <c r="CH25" i="73"/>
  <c r="CG25" i="73"/>
  <c r="CF25" i="73"/>
  <c r="CE25" i="73"/>
  <c r="CD25" i="73"/>
  <c r="CC25" i="73"/>
  <c r="CB25" i="73"/>
  <c r="CA25" i="73"/>
  <c r="BZ25" i="73"/>
  <c r="BY25" i="73"/>
  <c r="BX25" i="73"/>
  <c r="BW25" i="73"/>
  <c r="BV25" i="73"/>
  <c r="BU25" i="73"/>
  <c r="BT25" i="73"/>
  <c r="BS25" i="73"/>
  <c r="BR25" i="73"/>
  <c r="BQ25" i="73"/>
  <c r="BP25" i="73"/>
  <c r="BO25" i="73"/>
  <c r="BN25" i="73"/>
  <c r="BM25" i="73"/>
  <c r="BL25" i="73"/>
  <c r="BK25" i="73"/>
  <c r="BJ25" i="73"/>
  <c r="BI25" i="73"/>
  <c r="BH25" i="73"/>
  <c r="BG25" i="73"/>
  <c r="BF25" i="73"/>
  <c r="BE25" i="73"/>
  <c r="BD25" i="73"/>
  <c r="BC25" i="73"/>
  <c r="BB25" i="73"/>
  <c r="BA25" i="73"/>
  <c r="AZ25" i="73"/>
  <c r="AY25" i="73"/>
  <c r="AX25" i="73"/>
  <c r="AW25" i="73"/>
  <c r="AV25" i="73"/>
  <c r="AU25" i="73"/>
  <c r="AT25" i="73"/>
  <c r="AS25" i="73"/>
  <c r="AR25" i="73"/>
  <c r="AQ25" i="73"/>
  <c r="AP25" i="73"/>
  <c r="AO25" i="73"/>
  <c r="AN25" i="73"/>
  <c r="AM25" i="73"/>
  <c r="AL25" i="73"/>
  <c r="AK25" i="73"/>
  <c r="AJ25" i="73"/>
  <c r="AI25" i="73"/>
  <c r="AH25" i="73"/>
  <c r="AG25" i="73"/>
  <c r="AF25" i="73"/>
  <c r="AE25" i="73"/>
  <c r="AD25" i="73"/>
  <c r="AC25" i="73"/>
  <c r="AB25" i="73"/>
  <c r="AA25" i="73"/>
  <c r="Z25" i="73"/>
  <c r="Y25" i="73"/>
  <c r="X25" i="73"/>
  <c r="W25" i="73"/>
  <c r="V25" i="73"/>
  <c r="U25" i="73"/>
  <c r="T25" i="73"/>
  <c r="S25" i="73"/>
  <c r="R25" i="73"/>
  <c r="Q25" i="73"/>
  <c r="P25" i="73"/>
  <c r="O25" i="73"/>
  <c r="N25" i="73"/>
  <c r="M25" i="73"/>
  <c r="L25" i="73"/>
  <c r="K25" i="73"/>
  <c r="J25" i="73"/>
  <c r="I25" i="73"/>
  <c r="H25" i="73"/>
  <c r="G25" i="73"/>
  <c r="F25" i="73"/>
  <c r="E25" i="73"/>
  <c r="DO24" i="73"/>
  <c r="DN24" i="73"/>
  <c r="DM24" i="73"/>
  <c r="DL24" i="73"/>
  <c r="DK24" i="73"/>
  <c r="DJ24" i="73"/>
  <c r="DI24" i="73"/>
  <c r="DH24" i="73"/>
  <c r="DG24" i="73"/>
  <c r="DF24" i="73"/>
  <c r="DE24" i="73"/>
  <c r="DD24" i="73"/>
  <c r="DC24" i="73"/>
  <c r="DB24" i="73"/>
  <c r="DA24" i="73"/>
  <c r="CZ24" i="73"/>
  <c r="CY24" i="73"/>
  <c r="CX24" i="73"/>
  <c r="CW24" i="73"/>
  <c r="CV24" i="73"/>
  <c r="CU24" i="73"/>
  <c r="CT24" i="73"/>
  <c r="CS24" i="73"/>
  <c r="CR24" i="73"/>
  <c r="CQ24" i="73"/>
  <c r="CP24" i="73"/>
  <c r="CO24" i="73"/>
  <c r="CN24" i="73"/>
  <c r="CM24" i="73"/>
  <c r="CL24" i="73"/>
  <c r="CK24" i="73"/>
  <c r="CJ24" i="73"/>
  <c r="CI24" i="73"/>
  <c r="CH24" i="73"/>
  <c r="CG24" i="73"/>
  <c r="CF24" i="73"/>
  <c r="CE24" i="73"/>
  <c r="CD24" i="73"/>
  <c r="CC24" i="73"/>
  <c r="CB24" i="73"/>
  <c r="CA24" i="73"/>
  <c r="BZ24" i="73"/>
  <c r="BY24" i="73"/>
  <c r="BX24" i="73"/>
  <c r="BW24" i="73"/>
  <c r="BV24" i="73"/>
  <c r="BU24" i="73"/>
  <c r="BT24" i="73"/>
  <c r="BS24" i="73"/>
  <c r="BR24" i="73"/>
  <c r="BQ24" i="73"/>
  <c r="BP24" i="73"/>
  <c r="BO24" i="73"/>
  <c r="BN24" i="73"/>
  <c r="BM24" i="73"/>
  <c r="BL24" i="73"/>
  <c r="BK24" i="73"/>
  <c r="BJ24" i="73"/>
  <c r="BI24" i="73"/>
  <c r="BH24" i="73"/>
  <c r="BG24" i="73"/>
  <c r="BF24" i="73"/>
  <c r="BE24" i="73"/>
  <c r="BD24" i="73"/>
  <c r="BC24" i="73"/>
  <c r="BB24" i="73"/>
  <c r="BA24" i="73"/>
  <c r="AZ24" i="73"/>
  <c r="AY24" i="73"/>
  <c r="AX24" i="73"/>
  <c r="AW24" i="73"/>
  <c r="AV24" i="73"/>
  <c r="AU24" i="73"/>
  <c r="AT24" i="73"/>
  <c r="AS24" i="73"/>
  <c r="AR24" i="73"/>
  <c r="AQ24" i="73"/>
  <c r="AP24" i="73"/>
  <c r="AO24" i="73"/>
  <c r="AN24" i="73"/>
  <c r="AM24" i="73"/>
  <c r="AL24" i="73"/>
  <c r="AK24" i="73"/>
  <c r="AJ24" i="73"/>
  <c r="AI24" i="73"/>
  <c r="AH24" i="73"/>
  <c r="AG24" i="73"/>
  <c r="AF24" i="73"/>
  <c r="AE24" i="73"/>
  <c r="AD24" i="73"/>
  <c r="AC24" i="73"/>
  <c r="AB24" i="73"/>
  <c r="AA24" i="73"/>
  <c r="Z24" i="73"/>
  <c r="Y24" i="73"/>
  <c r="X24" i="73"/>
  <c r="W24" i="73"/>
  <c r="V24" i="73"/>
  <c r="U24" i="73"/>
  <c r="T24" i="73"/>
  <c r="S24" i="73"/>
  <c r="R24" i="73"/>
  <c r="Q24" i="73"/>
  <c r="P24" i="73"/>
  <c r="O24" i="73"/>
  <c r="N24" i="73"/>
  <c r="M24" i="73"/>
  <c r="L24" i="73"/>
  <c r="K24" i="73"/>
  <c r="J24" i="73"/>
  <c r="I24" i="73"/>
  <c r="H24" i="73"/>
  <c r="G24" i="73"/>
  <c r="F24" i="73"/>
  <c r="E24" i="73"/>
  <c r="DO23" i="73"/>
  <c r="DN23" i="73"/>
  <c r="DM23" i="73"/>
  <c r="DL23" i="73"/>
  <c r="DK23" i="73"/>
  <c r="DJ23" i="73"/>
  <c r="DI23" i="73"/>
  <c r="DH23" i="73"/>
  <c r="DG23" i="73"/>
  <c r="DF23" i="73"/>
  <c r="DE23" i="73"/>
  <c r="DD23" i="73"/>
  <c r="DC23" i="73"/>
  <c r="DB23" i="73"/>
  <c r="DA23" i="73"/>
  <c r="CZ23" i="73"/>
  <c r="CY23" i="73"/>
  <c r="CX23" i="73"/>
  <c r="CW23" i="73"/>
  <c r="CV23" i="73"/>
  <c r="CU23" i="73"/>
  <c r="CT23" i="73"/>
  <c r="CS23" i="73"/>
  <c r="CR23" i="73"/>
  <c r="CQ23" i="73"/>
  <c r="CP23" i="73"/>
  <c r="CO23" i="73"/>
  <c r="CN23" i="73"/>
  <c r="CM23" i="73"/>
  <c r="CL23" i="73"/>
  <c r="CK23" i="73"/>
  <c r="CJ23" i="73"/>
  <c r="CI23" i="73"/>
  <c r="CH23" i="73"/>
  <c r="CG23" i="73"/>
  <c r="CF23" i="73"/>
  <c r="CE23" i="73"/>
  <c r="CD23" i="73"/>
  <c r="CC23" i="73"/>
  <c r="CB23" i="73"/>
  <c r="CA23" i="73"/>
  <c r="BZ23" i="73"/>
  <c r="BY23" i="73"/>
  <c r="BX23" i="73"/>
  <c r="BW23" i="73"/>
  <c r="BV23" i="73"/>
  <c r="BU23" i="73"/>
  <c r="BT23" i="73"/>
  <c r="BS23" i="73"/>
  <c r="BR23" i="73"/>
  <c r="BQ23" i="73"/>
  <c r="BP23" i="73"/>
  <c r="BO23" i="73"/>
  <c r="BN23" i="73"/>
  <c r="BM23" i="73"/>
  <c r="BL23" i="73"/>
  <c r="BK23" i="73"/>
  <c r="BJ23" i="73"/>
  <c r="BI23" i="73"/>
  <c r="BH23" i="73"/>
  <c r="BG23" i="73"/>
  <c r="BF23" i="73"/>
  <c r="BE23" i="73"/>
  <c r="BD23" i="73"/>
  <c r="BC23" i="73"/>
  <c r="BB23" i="73"/>
  <c r="BA23" i="73"/>
  <c r="AZ23" i="73"/>
  <c r="AY23" i="73"/>
  <c r="AX23" i="73"/>
  <c r="AW23" i="73"/>
  <c r="AV23" i="73"/>
  <c r="AU23" i="73"/>
  <c r="AT23" i="73"/>
  <c r="AS23" i="73"/>
  <c r="AR23" i="73"/>
  <c r="AQ23" i="73"/>
  <c r="AP23" i="73"/>
  <c r="AO23" i="73"/>
  <c r="AN23" i="73"/>
  <c r="AM23" i="73"/>
  <c r="AL23" i="73"/>
  <c r="AK23" i="73"/>
  <c r="AJ23" i="73"/>
  <c r="AI23" i="73"/>
  <c r="AH23" i="73"/>
  <c r="AG23" i="73"/>
  <c r="AF23" i="73"/>
  <c r="AE23" i="73"/>
  <c r="AD23" i="73"/>
  <c r="AC23" i="73"/>
  <c r="AB23" i="73"/>
  <c r="AA23" i="73"/>
  <c r="Z23" i="73"/>
  <c r="Y23" i="73"/>
  <c r="X23" i="73"/>
  <c r="W23" i="73"/>
  <c r="V23" i="73"/>
  <c r="U23" i="73"/>
  <c r="T23" i="73"/>
  <c r="S23" i="73"/>
  <c r="R23" i="73"/>
  <c r="Q23" i="73"/>
  <c r="P23" i="73"/>
  <c r="O23" i="73"/>
  <c r="N23" i="73"/>
  <c r="M23" i="73"/>
  <c r="L23" i="73"/>
  <c r="K23" i="73"/>
  <c r="J23" i="73"/>
  <c r="I23" i="73"/>
  <c r="H23" i="73"/>
  <c r="G23" i="73"/>
  <c r="F23" i="73"/>
  <c r="E23" i="73"/>
  <c r="DO22" i="73"/>
  <c r="DN22" i="73"/>
  <c r="DM22" i="73"/>
  <c r="DL22" i="73"/>
  <c r="DK22" i="73"/>
  <c r="DJ22" i="73"/>
  <c r="DI22" i="73"/>
  <c r="DH22" i="73"/>
  <c r="DG22" i="73"/>
  <c r="DF22" i="73"/>
  <c r="DE22" i="73"/>
  <c r="DD22" i="73"/>
  <c r="DC22" i="73"/>
  <c r="DB22" i="73"/>
  <c r="DA22" i="73"/>
  <c r="CZ22" i="73"/>
  <c r="CY22" i="73"/>
  <c r="CX22" i="73"/>
  <c r="CW22" i="73"/>
  <c r="CV22" i="73"/>
  <c r="CU22" i="73"/>
  <c r="CT22" i="73"/>
  <c r="CS22" i="73"/>
  <c r="CR22" i="73"/>
  <c r="CQ22" i="73"/>
  <c r="CP22" i="73"/>
  <c r="CO22" i="73"/>
  <c r="CN22" i="73"/>
  <c r="CM22" i="73"/>
  <c r="CL22" i="73"/>
  <c r="CK22" i="73"/>
  <c r="CJ22" i="73"/>
  <c r="CI22" i="73"/>
  <c r="CH22" i="73"/>
  <c r="CG22" i="73"/>
  <c r="CF22" i="73"/>
  <c r="CE22" i="73"/>
  <c r="CD22" i="73"/>
  <c r="CC22" i="73"/>
  <c r="CB22" i="73"/>
  <c r="CA22" i="73"/>
  <c r="BZ22" i="73"/>
  <c r="BY22" i="73"/>
  <c r="BX22" i="73"/>
  <c r="BW22" i="73"/>
  <c r="BV22" i="73"/>
  <c r="BU22" i="73"/>
  <c r="BT22" i="73"/>
  <c r="BS22" i="73"/>
  <c r="BR22" i="73"/>
  <c r="BQ22" i="73"/>
  <c r="BP22" i="73"/>
  <c r="BO22" i="73"/>
  <c r="BN22" i="73"/>
  <c r="BM22" i="73"/>
  <c r="BL22" i="73"/>
  <c r="BK22" i="73"/>
  <c r="BJ22" i="73"/>
  <c r="BI22" i="73"/>
  <c r="BH22" i="73"/>
  <c r="BG22" i="73"/>
  <c r="BF22" i="73"/>
  <c r="BE22" i="73"/>
  <c r="BD22" i="73"/>
  <c r="BC22" i="73"/>
  <c r="BB22" i="73"/>
  <c r="BA22" i="73"/>
  <c r="AZ22" i="73"/>
  <c r="AY22" i="73"/>
  <c r="AX22" i="73"/>
  <c r="AW22" i="73"/>
  <c r="AV22" i="73"/>
  <c r="AU22" i="73"/>
  <c r="AT22" i="73"/>
  <c r="AS22" i="73"/>
  <c r="AR22" i="73"/>
  <c r="AQ22" i="73"/>
  <c r="AP22" i="73"/>
  <c r="AO22" i="73"/>
  <c r="AN22" i="73"/>
  <c r="AM22" i="73"/>
  <c r="AL22" i="73"/>
  <c r="AK22" i="73"/>
  <c r="AJ22" i="73"/>
  <c r="AI22" i="73"/>
  <c r="AH22" i="73"/>
  <c r="AG22" i="73"/>
  <c r="AF22" i="73"/>
  <c r="AE22" i="73"/>
  <c r="AD22" i="73"/>
  <c r="AC22" i="73"/>
  <c r="AB22" i="73"/>
  <c r="AA22" i="73"/>
  <c r="Z22" i="73"/>
  <c r="Y22" i="73"/>
  <c r="X22" i="73"/>
  <c r="W22" i="73"/>
  <c r="V22" i="73"/>
  <c r="U22" i="73"/>
  <c r="T22" i="73"/>
  <c r="S22" i="73"/>
  <c r="R22" i="73"/>
  <c r="Q22" i="73"/>
  <c r="P22" i="73"/>
  <c r="O22" i="73"/>
  <c r="N22" i="73"/>
  <c r="M22" i="73"/>
  <c r="L22" i="73"/>
  <c r="K22" i="73"/>
  <c r="J22" i="73"/>
  <c r="I22" i="73"/>
  <c r="H22" i="73"/>
  <c r="G22" i="73"/>
  <c r="F22" i="73"/>
  <c r="E22" i="73"/>
  <c r="DO21" i="73"/>
  <c r="DN21" i="73"/>
  <c r="DM21" i="73"/>
  <c r="DL21" i="73"/>
  <c r="DK21" i="73"/>
  <c r="DJ21" i="73"/>
  <c r="DI21" i="73"/>
  <c r="DH21" i="73"/>
  <c r="DG21" i="73"/>
  <c r="DF21" i="73"/>
  <c r="DE21" i="73"/>
  <c r="DD21" i="73"/>
  <c r="DC21" i="73"/>
  <c r="DB21" i="73"/>
  <c r="DA21" i="73"/>
  <c r="CZ21" i="73"/>
  <c r="CY21" i="73"/>
  <c r="CX21" i="73"/>
  <c r="CW21" i="73"/>
  <c r="CV21" i="73"/>
  <c r="CU21" i="73"/>
  <c r="CT21" i="73"/>
  <c r="CS21" i="73"/>
  <c r="CR21" i="73"/>
  <c r="CQ21" i="73"/>
  <c r="CP21" i="73"/>
  <c r="CO21" i="73"/>
  <c r="CN21" i="73"/>
  <c r="CM21" i="73"/>
  <c r="CL21" i="73"/>
  <c r="CK21" i="73"/>
  <c r="CJ21" i="73"/>
  <c r="CI21" i="73"/>
  <c r="CH21" i="73"/>
  <c r="CG21" i="73"/>
  <c r="CF21" i="73"/>
  <c r="CE21" i="73"/>
  <c r="CD21" i="73"/>
  <c r="CC21" i="73"/>
  <c r="CB21" i="73"/>
  <c r="CA21" i="73"/>
  <c r="BZ21" i="73"/>
  <c r="BY21" i="73"/>
  <c r="BX21" i="73"/>
  <c r="BW21" i="73"/>
  <c r="BV21" i="73"/>
  <c r="BU21" i="73"/>
  <c r="BT21" i="73"/>
  <c r="BS21" i="73"/>
  <c r="BR21" i="73"/>
  <c r="BQ21" i="73"/>
  <c r="BP21" i="73"/>
  <c r="BO21" i="73"/>
  <c r="BN21" i="73"/>
  <c r="BM21" i="73"/>
  <c r="BL21" i="73"/>
  <c r="BK21" i="73"/>
  <c r="BJ21" i="73"/>
  <c r="BI21" i="73"/>
  <c r="BH21" i="73"/>
  <c r="BG21" i="73"/>
  <c r="BF21" i="73"/>
  <c r="BE21" i="73"/>
  <c r="BD21" i="73"/>
  <c r="BC21" i="73"/>
  <c r="BB21" i="73"/>
  <c r="BA21" i="73"/>
  <c r="AZ21" i="73"/>
  <c r="AY21" i="73"/>
  <c r="AX21" i="73"/>
  <c r="AW21" i="73"/>
  <c r="AV21" i="73"/>
  <c r="AU21" i="73"/>
  <c r="AT21" i="73"/>
  <c r="AS21" i="73"/>
  <c r="AR21" i="73"/>
  <c r="AQ21" i="73"/>
  <c r="AP21" i="73"/>
  <c r="AO21" i="73"/>
  <c r="AN21" i="73"/>
  <c r="AM21" i="73"/>
  <c r="AL21" i="73"/>
  <c r="AK21" i="73"/>
  <c r="AJ21" i="73"/>
  <c r="AI21" i="73"/>
  <c r="AH21" i="73"/>
  <c r="AG21" i="73"/>
  <c r="AF21" i="73"/>
  <c r="AE21" i="73"/>
  <c r="AD21" i="73"/>
  <c r="AC21" i="73"/>
  <c r="AB21" i="73"/>
  <c r="AA21" i="73"/>
  <c r="Z21" i="73"/>
  <c r="Y21" i="73"/>
  <c r="X21" i="73"/>
  <c r="W21" i="73"/>
  <c r="V21" i="73"/>
  <c r="U21" i="73"/>
  <c r="T21" i="73"/>
  <c r="S21" i="73"/>
  <c r="R21" i="73"/>
  <c r="Q21" i="73"/>
  <c r="P21" i="73"/>
  <c r="O21" i="73"/>
  <c r="N21" i="73"/>
  <c r="M21" i="73"/>
  <c r="L21" i="73"/>
  <c r="K21" i="73"/>
  <c r="J21" i="73"/>
  <c r="I21" i="73"/>
  <c r="H21" i="73"/>
  <c r="G21" i="73"/>
  <c r="F21" i="73"/>
  <c r="E21" i="73"/>
  <c r="DO20" i="73"/>
  <c r="DN20" i="73"/>
  <c r="DM20" i="73"/>
  <c r="DL20" i="73"/>
  <c r="DK20" i="73"/>
  <c r="DJ20" i="73"/>
  <c r="DI20" i="73"/>
  <c r="DH20" i="73"/>
  <c r="DG20" i="73"/>
  <c r="DF20" i="73"/>
  <c r="DE20" i="73"/>
  <c r="DD20" i="73"/>
  <c r="DC20" i="73"/>
  <c r="DB20" i="73"/>
  <c r="DA20" i="73"/>
  <c r="CZ20" i="73"/>
  <c r="CY20" i="73"/>
  <c r="CX20" i="73"/>
  <c r="CW20" i="73"/>
  <c r="CV20" i="73"/>
  <c r="CU20" i="73"/>
  <c r="CT20" i="73"/>
  <c r="CS20" i="73"/>
  <c r="CR20" i="73"/>
  <c r="CQ20" i="73"/>
  <c r="CP20" i="73"/>
  <c r="CO20" i="73"/>
  <c r="CN20" i="73"/>
  <c r="CM20" i="73"/>
  <c r="CL20" i="73"/>
  <c r="CK20" i="73"/>
  <c r="CJ20" i="73"/>
  <c r="CI20" i="73"/>
  <c r="CH20" i="73"/>
  <c r="CG20" i="73"/>
  <c r="CF20" i="73"/>
  <c r="CE20" i="73"/>
  <c r="CD20" i="73"/>
  <c r="CC20" i="73"/>
  <c r="CB20" i="73"/>
  <c r="CA20" i="73"/>
  <c r="BZ20" i="73"/>
  <c r="BY20" i="73"/>
  <c r="BX20" i="73"/>
  <c r="BW20" i="73"/>
  <c r="BV20" i="73"/>
  <c r="BU20" i="73"/>
  <c r="BT20" i="73"/>
  <c r="BS20" i="73"/>
  <c r="BR20" i="73"/>
  <c r="BQ20" i="73"/>
  <c r="BP20" i="73"/>
  <c r="BO20" i="73"/>
  <c r="BN20" i="73"/>
  <c r="BM20" i="73"/>
  <c r="BL20" i="73"/>
  <c r="BK20" i="73"/>
  <c r="BJ20" i="73"/>
  <c r="BI20" i="73"/>
  <c r="BH20" i="73"/>
  <c r="BG20" i="73"/>
  <c r="BF20" i="73"/>
  <c r="BE20" i="73"/>
  <c r="BD20" i="73"/>
  <c r="BC20" i="73"/>
  <c r="BB20" i="73"/>
  <c r="BA20" i="73"/>
  <c r="AZ20" i="73"/>
  <c r="AY20" i="73"/>
  <c r="AX20" i="73"/>
  <c r="AW20" i="73"/>
  <c r="AV20" i="73"/>
  <c r="AU20" i="73"/>
  <c r="AT20" i="73"/>
  <c r="AS20" i="73"/>
  <c r="AR20" i="73"/>
  <c r="AQ20" i="73"/>
  <c r="AP20" i="73"/>
  <c r="AO20" i="73"/>
  <c r="AN20" i="73"/>
  <c r="AM20" i="73"/>
  <c r="AL20" i="73"/>
  <c r="AK20" i="73"/>
  <c r="AJ20" i="73"/>
  <c r="AI20" i="73"/>
  <c r="AH20" i="73"/>
  <c r="AG20" i="73"/>
  <c r="AF20" i="73"/>
  <c r="AE20" i="73"/>
  <c r="AD20" i="73"/>
  <c r="AC20" i="73"/>
  <c r="AB20" i="73"/>
  <c r="AA20" i="73"/>
  <c r="Z20" i="73"/>
  <c r="Y20" i="73"/>
  <c r="X20" i="73"/>
  <c r="W20" i="73"/>
  <c r="V20" i="73"/>
  <c r="U20" i="73"/>
  <c r="T20" i="73"/>
  <c r="S20" i="73"/>
  <c r="R20" i="73"/>
  <c r="Q20" i="73"/>
  <c r="P20" i="73"/>
  <c r="O20" i="73"/>
  <c r="N20" i="73"/>
  <c r="M20" i="73"/>
  <c r="L20" i="73"/>
  <c r="K20" i="73"/>
  <c r="J20" i="73"/>
  <c r="I20" i="73"/>
  <c r="H20" i="73"/>
  <c r="G20" i="73"/>
  <c r="F20" i="73"/>
  <c r="E20" i="73"/>
  <c r="DO19" i="73"/>
  <c r="DN19" i="73"/>
  <c r="DM19" i="73"/>
  <c r="DL19" i="73"/>
  <c r="DK19" i="73"/>
  <c r="DJ19" i="73"/>
  <c r="DI19" i="73"/>
  <c r="DH19" i="73"/>
  <c r="DG19" i="73"/>
  <c r="DF19" i="73"/>
  <c r="DE19" i="73"/>
  <c r="DD19" i="73"/>
  <c r="DC19" i="73"/>
  <c r="DB19" i="73"/>
  <c r="DA19" i="73"/>
  <c r="CZ19" i="73"/>
  <c r="CY19" i="73"/>
  <c r="CX19" i="73"/>
  <c r="CW19" i="73"/>
  <c r="CV19" i="73"/>
  <c r="CU19" i="73"/>
  <c r="CT19" i="73"/>
  <c r="CS19" i="73"/>
  <c r="CR19" i="73"/>
  <c r="CQ19" i="73"/>
  <c r="CP19" i="73"/>
  <c r="CO19" i="73"/>
  <c r="CN19" i="73"/>
  <c r="CM19" i="73"/>
  <c r="CL19" i="73"/>
  <c r="CK19" i="73"/>
  <c r="CJ19" i="73"/>
  <c r="CI19" i="73"/>
  <c r="CH19" i="73"/>
  <c r="CG19" i="73"/>
  <c r="CF19" i="73"/>
  <c r="CE19" i="73"/>
  <c r="CD19" i="73"/>
  <c r="CC19" i="73"/>
  <c r="CB19" i="73"/>
  <c r="CA19" i="73"/>
  <c r="BZ19" i="73"/>
  <c r="BY19" i="73"/>
  <c r="BX19" i="73"/>
  <c r="BW19" i="73"/>
  <c r="BV19" i="73"/>
  <c r="BU19" i="73"/>
  <c r="BT19" i="73"/>
  <c r="BS19" i="73"/>
  <c r="BR19" i="73"/>
  <c r="BQ19" i="73"/>
  <c r="BP19" i="73"/>
  <c r="BO19" i="73"/>
  <c r="BN19" i="73"/>
  <c r="BM19" i="73"/>
  <c r="BL19" i="73"/>
  <c r="BK19" i="73"/>
  <c r="BJ19" i="73"/>
  <c r="BI19" i="73"/>
  <c r="BH19" i="73"/>
  <c r="BG19" i="73"/>
  <c r="BF19" i="73"/>
  <c r="BE19" i="73"/>
  <c r="BD19" i="73"/>
  <c r="BC19" i="73"/>
  <c r="BB19" i="73"/>
  <c r="BA19" i="73"/>
  <c r="AZ19" i="73"/>
  <c r="AY19" i="73"/>
  <c r="AX19" i="73"/>
  <c r="AW19" i="73"/>
  <c r="AV19" i="73"/>
  <c r="AU19" i="73"/>
  <c r="AT19" i="73"/>
  <c r="AS19" i="73"/>
  <c r="AR19" i="73"/>
  <c r="AQ19" i="73"/>
  <c r="AP19" i="73"/>
  <c r="AO19" i="73"/>
  <c r="AN19" i="73"/>
  <c r="AM19" i="73"/>
  <c r="AL19" i="73"/>
  <c r="AK19" i="73"/>
  <c r="AJ19" i="73"/>
  <c r="AI19" i="73"/>
  <c r="AH19" i="73"/>
  <c r="AG19" i="73"/>
  <c r="AF19" i="73"/>
  <c r="AE19" i="73"/>
  <c r="AD19" i="73"/>
  <c r="AC19" i="73"/>
  <c r="AB19" i="73"/>
  <c r="AA19" i="73"/>
  <c r="Z19" i="73"/>
  <c r="Y19" i="73"/>
  <c r="X19" i="73"/>
  <c r="W19" i="73"/>
  <c r="V19" i="73"/>
  <c r="U19" i="73"/>
  <c r="T19" i="73"/>
  <c r="S19" i="73"/>
  <c r="R19" i="73"/>
  <c r="Q19" i="73"/>
  <c r="P19" i="73"/>
  <c r="O19" i="73"/>
  <c r="N19" i="73"/>
  <c r="M19" i="73"/>
  <c r="L19" i="73"/>
  <c r="K19" i="73"/>
  <c r="J19" i="73"/>
  <c r="I19" i="73"/>
  <c r="H19" i="73"/>
  <c r="G19" i="73"/>
  <c r="F19" i="73"/>
  <c r="E19" i="73"/>
  <c r="DO18" i="73"/>
  <c r="DN18" i="73"/>
  <c r="DM18" i="73"/>
  <c r="DL18" i="73"/>
  <c r="DK18" i="73"/>
  <c r="DJ18" i="73"/>
  <c r="DI18" i="73"/>
  <c r="DH18" i="73"/>
  <c r="DG18" i="73"/>
  <c r="DF18" i="73"/>
  <c r="DE18" i="73"/>
  <c r="DD18" i="73"/>
  <c r="DC18" i="73"/>
  <c r="DB18" i="73"/>
  <c r="DA18" i="73"/>
  <c r="CZ18" i="73"/>
  <c r="CY18" i="73"/>
  <c r="CX18" i="73"/>
  <c r="CW18" i="73"/>
  <c r="CV18" i="73"/>
  <c r="CU18" i="73"/>
  <c r="CT18" i="73"/>
  <c r="CS18" i="73"/>
  <c r="CR18" i="73"/>
  <c r="CQ18" i="73"/>
  <c r="CP18" i="73"/>
  <c r="CO18" i="73"/>
  <c r="CN18" i="73"/>
  <c r="CM18" i="73"/>
  <c r="CL18" i="73"/>
  <c r="CK18" i="73"/>
  <c r="CJ18" i="73"/>
  <c r="CI18" i="73"/>
  <c r="CH18" i="73"/>
  <c r="CG18" i="73"/>
  <c r="CF18" i="73"/>
  <c r="CE18" i="73"/>
  <c r="CD18" i="73"/>
  <c r="CC18" i="73"/>
  <c r="CB18" i="73"/>
  <c r="CA18" i="73"/>
  <c r="BZ18" i="73"/>
  <c r="BY18" i="73"/>
  <c r="BX18" i="73"/>
  <c r="BW18" i="73"/>
  <c r="BV18" i="73"/>
  <c r="BU18" i="73"/>
  <c r="BT18" i="73"/>
  <c r="BS18" i="73"/>
  <c r="BR18" i="73"/>
  <c r="BQ18" i="73"/>
  <c r="BP18" i="73"/>
  <c r="BO18" i="73"/>
  <c r="BN18" i="73"/>
  <c r="BM18" i="73"/>
  <c r="BL18" i="73"/>
  <c r="BK18" i="73"/>
  <c r="BJ18" i="73"/>
  <c r="BI18" i="73"/>
  <c r="BH18" i="73"/>
  <c r="BG18" i="73"/>
  <c r="BF18" i="73"/>
  <c r="BE18" i="73"/>
  <c r="BD18" i="73"/>
  <c r="BC18" i="73"/>
  <c r="BB18" i="73"/>
  <c r="BA18" i="73"/>
  <c r="AZ18" i="73"/>
  <c r="AY18" i="73"/>
  <c r="AX18" i="73"/>
  <c r="AW18" i="73"/>
  <c r="AV18" i="73"/>
  <c r="AU18" i="73"/>
  <c r="AT18" i="73"/>
  <c r="AS18" i="73"/>
  <c r="AR18" i="73"/>
  <c r="AQ18" i="73"/>
  <c r="AP18" i="73"/>
  <c r="AO18" i="73"/>
  <c r="AN18" i="73"/>
  <c r="AM18" i="73"/>
  <c r="AL18" i="73"/>
  <c r="AK18" i="73"/>
  <c r="AJ18" i="73"/>
  <c r="AI18" i="73"/>
  <c r="AH18" i="73"/>
  <c r="AG18" i="73"/>
  <c r="AF18" i="73"/>
  <c r="AE18" i="73"/>
  <c r="AD18" i="73"/>
  <c r="AC18" i="73"/>
  <c r="AB18" i="73"/>
  <c r="AA18" i="73"/>
  <c r="Z18" i="73"/>
  <c r="Y18" i="73"/>
  <c r="X18" i="73"/>
  <c r="W18" i="73"/>
  <c r="V18" i="73"/>
  <c r="U18" i="73"/>
  <c r="T18" i="73"/>
  <c r="S18" i="73"/>
  <c r="R18" i="73"/>
  <c r="Q18" i="73"/>
  <c r="P18" i="73"/>
  <c r="O18" i="73"/>
  <c r="N18" i="73"/>
  <c r="M18" i="73"/>
  <c r="L18" i="73"/>
  <c r="K18" i="73"/>
  <c r="J18" i="73"/>
  <c r="I18" i="73"/>
  <c r="H18" i="73"/>
  <c r="G18" i="73"/>
  <c r="F18" i="73"/>
  <c r="E18" i="73"/>
  <c r="DO17" i="73"/>
  <c r="DN17" i="73"/>
  <c r="DM17" i="73"/>
  <c r="DL17" i="73"/>
  <c r="DK17" i="73"/>
  <c r="DJ17" i="73"/>
  <c r="DI17" i="73"/>
  <c r="DH17" i="73"/>
  <c r="DG17" i="73"/>
  <c r="DF17" i="73"/>
  <c r="DE17" i="73"/>
  <c r="DD17" i="73"/>
  <c r="DC17" i="73"/>
  <c r="DB17" i="73"/>
  <c r="DA17" i="73"/>
  <c r="CZ17" i="73"/>
  <c r="CY17" i="73"/>
  <c r="CX17" i="73"/>
  <c r="CW17" i="73"/>
  <c r="CV17" i="73"/>
  <c r="CU17" i="73"/>
  <c r="CT17" i="73"/>
  <c r="CS17" i="73"/>
  <c r="CR17" i="73"/>
  <c r="CQ17" i="73"/>
  <c r="CP17" i="73"/>
  <c r="CO17" i="73"/>
  <c r="CN17" i="73"/>
  <c r="CM17" i="73"/>
  <c r="CL17" i="73"/>
  <c r="CK17" i="73"/>
  <c r="CJ17" i="73"/>
  <c r="CI17" i="73"/>
  <c r="CH17" i="73"/>
  <c r="CG17" i="73"/>
  <c r="CF17" i="73"/>
  <c r="CE17" i="73"/>
  <c r="CD17" i="73"/>
  <c r="CC17" i="73"/>
  <c r="CB17" i="73"/>
  <c r="CA17" i="73"/>
  <c r="BZ17" i="73"/>
  <c r="BY17" i="73"/>
  <c r="BX17" i="73"/>
  <c r="BW17" i="73"/>
  <c r="BV17" i="73"/>
  <c r="BU17" i="73"/>
  <c r="BT17" i="73"/>
  <c r="BS17" i="73"/>
  <c r="BR17" i="73"/>
  <c r="BQ17" i="73"/>
  <c r="BP17" i="73"/>
  <c r="BO17" i="73"/>
  <c r="BN17" i="73"/>
  <c r="BM17" i="73"/>
  <c r="BL17" i="73"/>
  <c r="BK17" i="73"/>
  <c r="BJ17" i="73"/>
  <c r="BI17" i="73"/>
  <c r="BH17" i="73"/>
  <c r="BG17" i="73"/>
  <c r="BF17" i="73"/>
  <c r="BE17" i="73"/>
  <c r="BD17" i="73"/>
  <c r="BC17" i="73"/>
  <c r="BB17" i="73"/>
  <c r="BA17" i="73"/>
  <c r="AZ17" i="73"/>
  <c r="AY17" i="73"/>
  <c r="AX17" i="73"/>
  <c r="AW17" i="73"/>
  <c r="AV17" i="73"/>
  <c r="AU17" i="73"/>
  <c r="AT17" i="73"/>
  <c r="AS17" i="73"/>
  <c r="AR17" i="73"/>
  <c r="AQ17" i="73"/>
  <c r="AP17" i="73"/>
  <c r="AO17" i="73"/>
  <c r="AN17" i="73"/>
  <c r="AM17" i="73"/>
  <c r="AL17" i="73"/>
  <c r="AK17" i="73"/>
  <c r="AJ17" i="73"/>
  <c r="AI17" i="73"/>
  <c r="AH17" i="73"/>
  <c r="AG17" i="73"/>
  <c r="AF17" i="73"/>
  <c r="AE17" i="73"/>
  <c r="AD17" i="73"/>
  <c r="AC17" i="73"/>
  <c r="AB17" i="73"/>
  <c r="AA17" i="73"/>
  <c r="Z17" i="73"/>
  <c r="Y17" i="73"/>
  <c r="X17" i="73"/>
  <c r="W17" i="73"/>
  <c r="V17" i="73"/>
  <c r="U17" i="73"/>
  <c r="T17" i="73"/>
  <c r="S17" i="73"/>
  <c r="R17" i="73"/>
  <c r="Q17" i="73"/>
  <c r="P17" i="73"/>
  <c r="O17" i="73"/>
  <c r="N17" i="73"/>
  <c r="M17" i="73"/>
  <c r="L17" i="73"/>
  <c r="K17" i="73"/>
  <c r="J17" i="73"/>
  <c r="I17" i="73"/>
  <c r="H17" i="73"/>
  <c r="G17" i="73"/>
  <c r="F17" i="73"/>
  <c r="E17" i="73"/>
  <c r="DO16" i="73"/>
  <c r="DN16" i="73"/>
  <c r="DM16" i="73"/>
  <c r="DL16" i="73"/>
  <c r="DK16" i="73"/>
  <c r="DJ16" i="73"/>
  <c r="DI16" i="73"/>
  <c r="DH16" i="73"/>
  <c r="DG16" i="73"/>
  <c r="DF16" i="73"/>
  <c r="DE16" i="73"/>
  <c r="DD16" i="73"/>
  <c r="DC16" i="73"/>
  <c r="DB16" i="73"/>
  <c r="DA16" i="73"/>
  <c r="CZ16" i="73"/>
  <c r="CY16" i="73"/>
  <c r="CX16" i="73"/>
  <c r="CW16" i="73"/>
  <c r="CV16" i="73"/>
  <c r="CU16" i="73"/>
  <c r="CT16" i="73"/>
  <c r="CS16" i="73"/>
  <c r="CR16" i="73"/>
  <c r="CQ16" i="73"/>
  <c r="CP16" i="73"/>
  <c r="CO16" i="73"/>
  <c r="CN16" i="73"/>
  <c r="CM16" i="73"/>
  <c r="CL16" i="73"/>
  <c r="CK16" i="73"/>
  <c r="CJ16" i="73"/>
  <c r="CI16" i="73"/>
  <c r="CH16" i="73"/>
  <c r="CG16" i="73"/>
  <c r="CF16" i="73"/>
  <c r="CE16" i="73"/>
  <c r="CD16" i="73"/>
  <c r="CC16" i="73"/>
  <c r="CB16" i="73"/>
  <c r="CA16" i="73"/>
  <c r="BZ16" i="73"/>
  <c r="BY16" i="73"/>
  <c r="BX16" i="73"/>
  <c r="BW16" i="73"/>
  <c r="BV16" i="73"/>
  <c r="BU16" i="73"/>
  <c r="BT16" i="73"/>
  <c r="BS16" i="73"/>
  <c r="BR16" i="73"/>
  <c r="BQ16" i="73"/>
  <c r="BP16" i="73"/>
  <c r="BO16" i="73"/>
  <c r="BN16" i="73"/>
  <c r="BM16" i="73"/>
  <c r="BL16" i="73"/>
  <c r="BK16" i="73"/>
  <c r="BJ16" i="73"/>
  <c r="BI16" i="73"/>
  <c r="BH16" i="73"/>
  <c r="BG16" i="73"/>
  <c r="BF16" i="73"/>
  <c r="BE16" i="73"/>
  <c r="BD16" i="73"/>
  <c r="BC16" i="73"/>
  <c r="BB16" i="73"/>
  <c r="BA16" i="73"/>
  <c r="AZ16" i="73"/>
  <c r="AY16" i="73"/>
  <c r="AX16" i="73"/>
  <c r="AW16" i="73"/>
  <c r="AV16" i="73"/>
  <c r="AU16" i="73"/>
  <c r="AT16" i="73"/>
  <c r="AS16" i="73"/>
  <c r="AR16" i="73"/>
  <c r="AQ16" i="73"/>
  <c r="AP16" i="73"/>
  <c r="AO16" i="73"/>
  <c r="AN16" i="73"/>
  <c r="AM16" i="73"/>
  <c r="AL16" i="73"/>
  <c r="AK16" i="73"/>
  <c r="AJ16" i="73"/>
  <c r="AI16" i="73"/>
  <c r="AH16" i="73"/>
  <c r="AG16" i="73"/>
  <c r="AF16" i="73"/>
  <c r="AE16" i="73"/>
  <c r="AD16" i="73"/>
  <c r="AC16" i="73"/>
  <c r="AB16" i="73"/>
  <c r="AA16" i="73"/>
  <c r="Z16" i="73"/>
  <c r="Y16" i="73"/>
  <c r="X16" i="73"/>
  <c r="W16" i="73"/>
  <c r="V16" i="73"/>
  <c r="U16" i="73"/>
  <c r="T16" i="73"/>
  <c r="S16" i="73"/>
  <c r="R16" i="73"/>
  <c r="Q16" i="73"/>
  <c r="P16" i="73"/>
  <c r="O16" i="73"/>
  <c r="N16" i="73"/>
  <c r="M16" i="73"/>
  <c r="L16" i="73"/>
  <c r="K16" i="73"/>
  <c r="J16" i="73"/>
  <c r="I16" i="73"/>
  <c r="H16" i="73"/>
  <c r="G16" i="73"/>
  <c r="F16" i="73"/>
  <c r="E16" i="73"/>
  <c r="DO15" i="73"/>
  <c r="DN15" i="73"/>
  <c r="DM15" i="73"/>
  <c r="DL15" i="73"/>
  <c r="DK15" i="73"/>
  <c r="DJ15" i="73"/>
  <c r="DI15" i="73"/>
  <c r="DH15" i="73"/>
  <c r="DG15" i="73"/>
  <c r="DF15" i="73"/>
  <c r="DE15" i="73"/>
  <c r="DD15" i="73"/>
  <c r="DC15" i="73"/>
  <c r="DB15" i="73"/>
  <c r="DA15" i="73"/>
  <c r="CZ15" i="73"/>
  <c r="CY15" i="73"/>
  <c r="CX15" i="73"/>
  <c r="CW15" i="73"/>
  <c r="CV15" i="73"/>
  <c r="CU15" i="73"/>
  <c r="CT15" i="73"/>
  <c r="CS15" i="73"/>
  <c r="CR15" i="73"/>
  <c r="CQ15" i="73"/>
  <c r="CP15" i="73"/>
  <c r="CO15" i="73"/>
  <c r="CN15" i="73"/>
  <c r="CM15" i="73"/>
  <c r="CL15" i="73"/>
  <c r="CK15" i="73"/>
  <c r="CJ15" i="73"/>
  <c r="CI15" i="73"/>
  <c r="CH15" i="73"/>
  <c r="CG15" i="73"/>
  <c r="CF15" i="73"/>
  <c r="CE15" i="73"/>
  <c r="CD15" i="73"/>
  <c r="CC15" i="73"/>
  <c r="CB15" i="73"/>
  <c r="CA15" i="73"/>
  <c r="BZ15" i="73"/>
  <c r="BY15" i="73"/>
  <c r="BX15" i="73"/>
  <c r="BW15" i="73"/>
  <c r="BV15" i="73"/>
  <c r="BU15" i="73"/>
  <c r="BT15" i="73"/>
  <c r="BS15" i="73"/>
  <c r="BR15" i="73"/>
  <c r="BQ15" i="73"/>
  <c r="BP15" i="73"/>
  <c r="BO15" i="73"/>
  <c r="BN15" i="73"/>
  <c r="BM15" i="73"/>
  <c r="BL15" i="73"/>
  <c r="BK15" i="73"/>
  <c r="BJ15" i="73"/>
  <c r="BI15" i="73"/>
  <c r="BH15" i="73"/>
  <c r="BG15" i="73"/>
  <c r="BF15" i="73"/>
  <c r="BE15" i="73"/>
  <c r="BD15" i="73"/>
  <c r="BC15" i="73"/>
  <c r="BB15" i="73"/>
  <c r="BA15" i="73"/>
  <c r="AZ15" i="73"/>
  <c r="AY15" i="73"/>
  <c r="AX15" i="73"/>
  <c r="AW15" i="73"/>
  <c r="AV15" i="73"/>
  <c r="AU15" i="73"/>
  <c r="AT15" i="73"/>
  <c r="AS15" i="73"/>
  <c r="AR15" i="73"/>
  <c r="AQ15" i="73"/>
  <c r="AP15" i="73"/>
  <c r="AO15" i="73"/>
  <c r="AN15" i="73"/>
  <c r="AM15" i="73"/>
  <c r="AL15" i="73"/>
  <c r="AK15" i="73"/>
  <c r="AJ15" i="73"/>
  <c r="AI15" i="73"/>
  <c r="AH15" i="73"/>
  <c r="AG15" i="73"/>
  <c r="AF15" i="73"/>
  <c r="AE15" i="73"/>
  <c r="AD15" i="73"/>
  <c r="AC15" i="73"/>
  <c r="AB15" i="73"/>
  <c r="AA15" i="73"/>
  <c r="Z15" i="73"/>
  <c r="Y15" i="73"/>
  <c r="X15" i="73"/>
  <c r="W15" i="73"/>
  <c r="V15" i="73"/>
  <c r="U15" i="73"/>
  <c r="T15" i="73"/>
  <c r="S15" i="73"/>
  <c r="R15" i="73"/>
  <c r="Q15" i="73"/>
  <c r="P15" i="73"/>
  <c r="O15" i="73"/>
  <c r="N15" i="73"/>
  <c r="M15" i="73"/>
  <c r="L15" i="73"/>
  <c r="K15" i="73"/>
  <c r="J15" i="73"/>
  <c r="I15" i="73"/>
  <c r="H15" i="73"/>
  <c r="G15" i="73"/>
  <c r="F15" i="73"/>
  <c r="E15" i="73"/>
  <c r="DO14" i="73"/>
  <c r="DN14" i="73"/>
  <c r="DM14" i="73"/>
  <c r="DL14" i="73"/>
  <c r="DK14" i="73"/>
  <c r="DJ14" i="73"/>
  <c r="DI14" i="73"/>
  <c r="DH14" i="73"/>
  <c r="DG14" i="73"/>
  <c r="DF14" i="73"/>
  <c r="DE14" i="73"/>
  <c r="DD14" i="73"/>
  <c r="DC14" i="73"/>
  <c r="DB14" i="73"/>
  <c r="DA14" i="73"/>
  <c r="CZ14" i="73"/>
  <c r="CY14" i="73"/>
  <c r="CX14" i="73"/>
  <c r="CW14" i="73"/>
  <c r="CV14" i="73"/>
  <c r="CU14" i="73"/>
  <c r="CT14" i="73"/>
  <c r="CS14" i="73"/>
  <c r="CR14" i="73"/>
  <c r="CQ14" i="73"/>
  <c r="CP14" i="73"/>
  <c r="CO14" i="73"/>
  <c r="CN14" i="73"/>
  <c r="CM14" i="73"/>
  <c r="CL14" i="73"/>
  <c r="CK14" i="73"/>
  <c r="CJ14" i="73"/>
  <c r="CI14" i="73"/>
  <c r="CH14" i="73"/>
  <c r="CG14" i="73"/>
  <c r="CF14" i="73"/>
  <c r="CE14" i="73"/>
  <c r="CD14" i="73"/>
  <c r="CC14" i="73"/>
  <c r="CB14" i="73"/>
  <c r="CA14" i="73"/>
  <c r="BZ14" i="73"/>
  <c r="BY14" i="73"/>
  <c r="BX14" i="73"/>
  <c r="BW14" i="73"/>
  <c r="BV14" i="73"/>
  <c r="BU14" i="73"/>
  <c r="BT14" i="73"/>
  <c r="BS14" i="73"/>
  <c r="BR14" i="73"/>
  <c r="BQ14" i="73"/>
  <c r="BP14" i="73"/>
  <c r="BO14" i="73"/>
  <c r="BN14" i="73"/>
  <c r="BM14" i="73"/>
  <c r="BL14" i="73"/>
  <c r="BK14" i="73"/>
  <c r="BJ14" i="73"/>
  <c r="BI14" i="73"/>
  <c r="BH14" i="73"/>
  <c r="BG14" i="73"/>
  <c r="BF14" i="73"/>
  <c r="BE14" i="73"/>
  <c r="BD14" i="73"/>
  <c r="BC14" i="73"/>
  <c r="BB14" i="73"/>
  <c r="BA14" i="73"/>
  <c r="AZ14" i="73"/>
  <c r="AY14" i="73"/>
  <c r="AX14" i="73"/>
  <c r="AW14" i="73"/>
  <c r="AV14" i="73"/>
  <c r="AU14" i="73"/>
  <c r="AT14" i="73"/>
  <c r="AS14" i="73"/>
  <c r="AR14" i="73"/>
  <c r="AQ14" i="73"/>
  <c r="AP14" i="73"/>
  <c r="AO14" i="73"/>
  <c r="AN14" i="73"/>
  <c r="AM14" i="73"/>
  <c r="AL14" i="73"/>
  <c r="AK14" i="73"/>
  <c r="AJ14" i="73"/>
  <c r="AI14" i="73"/>
  <c r="AH14" i="73"/>
  <c r="AG14" i="73"/>
  <c r="AF14" i="73"/>
  <c r="AE14" i="73"/>
  <c r="AD14" i="73"/>
  <c r="AC14" i="73"/>
  <c r="AB14" i="73"/>
  <c r="AA14" i="73"/>
  <c r="Z14" i="73"/>
  <c r="Y14" i="73"/>
  <c r="X14" i="73"/>
  <c r="W14" i="73"/>
  <c r="V14" i="73"/>
  <c r="U14" i="73"/>
  <c r="T14" i="73"/>
  <c r="S14" i="73"/>
  <c r="R14" i="73"/>
  <c r="Q14" i="73"/>
  <c r="P14" i="73"/>
  <c r="O14" i="73"/>
  <c r="N14" i="73"/>
  <c r="M14" i="73"/>
  <c r="L14" i="73"/>
  <c r="K14" i="73"/>
  <c r="J14" i="73"/>
  <c r="I14" i="73"/>
  <c r="H14" i="73"/>
  <c r="G14" i="73"/>
  <c r="F14" i="73"/>
  <c r="E14" i="73"/>
  <c r="DO13" i="73"/>
  <c r="DN13" i="73"/>
  <c r="DM13" i="73"/>
  <c r="DL13" i="73"/>
  <c r="DK13" i="73"/>
  <c r="DJ13" i="73"/>
  <c r="DI13" i="73"/>
  <c r="DH13" i="73"/>
  <c r="DG13" i="73"/>
  <c r="DF13" i="73"/>
  <c r="DE13" i="73"/>
  <c r="DD13" i="73"/>
  <c r="DC13" i="73"/>
  <c r="DB13" i="73"/>
  <c r="DA13" i="73"/>
  <c r="CZ13" i="73"/>
  <c r="CY13" i="73"/>
  <c r="CX13" i="73"/>
  <c r="CW13" i="73"/>
  <c r="CV13" i="73"/>
  <c r="CU13" i="73"/>
  <c r="CT13" i="73"/>
  <c r="CS13" i="73"/>
  <c r="CR13" i="73"/>
  <c r="CQ13" i="73"/>
  <c r="CP13" i="73"/>
  <c r="CO13" i="73"/>
  <c r="CN13" i="73"/>
  <c r="CM13" i="73"/>
  <c r="CL13" i="73"/>
  <c r="CK13" i="73"/>
  <c r="CJ13" i="73"/>
  <c r="CI13" i="73"/>
  <c r="CH13" i="73"/>
  <c r="CG13" i="73"/>
  <c r="CF13" i="73"/>
  <c r="CE13" i="73"/>
  <c r="CD13" i="73"/>
  <c r="CC13" i="73"/>
  <c r="CB13" i="73"/>
  <c r="CA13" i="73"/>
  <c r="BZ13" i="73"/>
  <c r="BY13" i="73"/>
  <c r="BX13" i="73"/>
  <c r="BW13" i="73"/>
  <c r="BV13" i="73"/>
  <c r="BU13" i="73"/>
  <c r="BT13" i="73"/>
  <c r="BS13" i="73"/>
  <c r="BR13" i="73"/>
  <c r="BQ13" i="73"/>
  <c r="BP13" i="73"/>
  <c r="BO13" i="73"/>
  <c r="BN13" i="73"/>
  <c r="BM13" i="73"/>
  <c r="BL13" i="73"/>
  <c r="BK13" i="73"/>
  <c r="BJ13" i="73"/>
  <c r="BI13" i="73"/>
  <c r="BH13" i="73"/>
  <c r="BG13" i="73"/>
  <c r="BF13" i="73"/>
  <c r="BE13" i="73"/>
  <c r="BD13" i="73"/>
  <c r="BC13" i="73"/>
  <c r="BB13" i="73"/>
  <c r="BA13" i="73"/>
  <c r="AZ13" i="73"/>
  <c r="AY13" i="73"/>
  <c r="AX13" i="73"/>
  <c r="AW13" i="73"/>
  <c r="AV13" i="73"/>
  <c r="AU13" i="73"/>
  <c r="AT13" i="73"/>
  <c r="AS13" i="73"/>
  <c r="AR13" i="73"/>
  <c r="AQ13" i="73"/>
  <c r="AP13" i="73"/>
  <c r="AO13" i="73"/>
  <c r="AN13" i="73"/>
  <c r="AM13" i="73"/>
  <c r="AL13" i="73"/>
  <c r="AK13" i="73"/>
  <c r="AJ13" i="73"/>
  <c r="AI13" i="73"/>
  <c r="AH13" i="73"/>
  <c r="AG13" i="73"/>
  <c r="AF13" i="73"/>
  <c r="AE13" i="73"/>
  <c r="AD13" i="73"/>
  <c r="AC13" i="73"/>
  <c r="AB13" i="73"/>
  <c r="AA13" i="73"/>
  <c r="Z13" i="73"/>
  <c r="Y13" i="73"/>
  <c r="X13" i="73"/>
  <c r="W13" i="73"/>
  <c r="V13" i="73"/>
  <c r="U13" i="73"/>
  <c r="T13" i="73"/>
  <c r="S13" i="73"/>
  <c r="R13" i="73"/>
  <c r="Q13" i="73"/>
  <c r="P13" i="73"/>
  <c r="O13" i="73"/>
  <c r="N13" i="73"/>
  <c r="M13" i="73"/>
  <c r="L13" i="73"/>
  <c r="K13" i="73"/>
  <c r="J13" i="73"/>
  <c r="I13" i="73"/>
  <c r="H13" i="73"/>
  <c r="G13" i="73"/>
  <c r="F13" i="73"/>
  <c r="E13" i="73"/>
  <c r="DO12" i="73"/>
  <c r="DN12" i="73"/>
  <c r="DM12" i="73"/>
  <c r="DL12" i="73"/>
  <c r="DK12" i="73"/>
  <c r="DJ12" i="73"/>
  <c r="DI12" i="73"/>
  <c r="DH12" i="73"/>
  <c r="DG12" i="73"/>
  <c r="DF12" i="73"/>
  <c r="DE12" i="73"/>
  <c r="DD12" i="73"/>
  <c r="DC12" i="73"/>
  <c r="DB12" i="73"/>
  <c r="DA12" i="73"/>
  <c r="CZ12" i="73"/>
  <c r="CY12" i="73"/>
  <c r="CX12" i="73"/>
  <c r="CW12" i="73"/>
  <c r="CV12" i="73"/>
  <c r="CU12" i="73"/>
  <c r="CT12" i="73"/>
  <c r="CS12" i="73"/>
  <c r="CR12" i="73"/>
  <c r="CQ12" i="73"/>
  <c r="CP12" i="73"/>
  <c r="CO12" i="73"/>
  <c r="CN12" i="73"/>
  <c r="CM12" i="73"/>
  <c r="CL12" i="73"/>
  <c r="CK12" i="73"/>
  <c r="CJ12" i="73"/>
  <c r="CI12" i="73"/>
  <c r="CH12" i="73"/>
  <c r="CG12" i="73"/>
  <c r="CF12" i="73"/>
  <c r="CE12" i="73"/>
  <c r="CD12" i="73"/>
  <c r="CC12" i="73"/>
  <c r="CB12" i="73"/>
  <c r="CA12" i="73"/>
  <c r="BZ12" i="73"/>
  <c r="BY12" i="73"/>
  <c r="BX12" i="73"/>
  <c r="BW12" i="73"/>
  <c r="BV12" i="73"/>
  <c r="BU12" i="73"/>
  <c r="BT12" i="73"/>
  <c r="BS12" i="73"/>
  <c r="BR12" i="73"/>
  <c r="BQ12" i="73"/>
  <c r="BP12" i="73"/>
  <c r="BO12" i="73"/>
  <c r="BN12" i="73"/>
  <c r="BM12" i="73"/>
  <c r="BL12" i="73"/>
  <c r="BK12" i="73"/>
  <c r="BJ12" i="73"/>
  <c r="BI12" i="73"/>
  <c r="BH12" i="73"/>
  <c r="BG12" i="73"/>
  <c r="BF12" i="73"/>
  <c r="BE12" i="73"/>
  <c r="BD12" i="73"/>
  <c r="BC12" i="73"/>
  <c r="BB12" i="73"/>
  <c r="BA12" i="73"/>
  <c r="AZ12" i="73"/>
  <c r="AY12" i="73"/>
  <c r="AX12" i="73"/>
  <c r="AW12" i="73"/>
  <c r="AV12" i="73"/>
  <c r="AU12" i="73"/>
  <c r="AT12" i="73"/>
  <c r="AS12" i="73"/>
  <c r="AR12" i="73"/>
  <c r="AQ12" i="73"/>
  <c r="AP12" i="73"/>
  <c r="AO12" i="73"/>
  <c r="AN12" i="73"/>
  <c r="AM12" i="73"/>
  <c r="AL12" i="73"/>
  <c r="AK12" i="73"/>
  <c r="AJ12" i="73"/>
  <c r="AI12" i="73"/>
  <c r="AH12" i="73"/>
  <c r="AG12" i="73"/>
  <c r="AF12" i="73"/>
  <c r="AE12" i="73"/>
  <c r="AD12" i="73"/>
  <c r="AC12" i="73"/>
  <c r="AB12" i="73"/>
  <c r="AA12" i="73"/>
  <c r="Z12" i="73"/>
  <c r="Y12" i="73"/>
  <c r="X12" i="73"/>
  <c r="W12" i="73"/>
  <c r="V12" i="73"/>
  <c r="U12" i="73"/>
  <c r="T12" i="73"/>
  <c r="S12" i="73"/>
  <c r="R12" i="73"/>
  <c r="Q12" i="73"/>
  <c r="P12" i="73"/>
  <c r="O12" i="73"/>
  <c r="N12" i="73"/>
  <c r="M12" i="73"/>
  <c r="L12" i="73"/>
  <c r="K12" i="73"/>
  <c r="J12" i="73"/>
  <c r="I12" i="73"/>
  <c r="H12" i="73"/>
  <c r="G12" i="73"/>
  <c r="F12" i="73"/>
  <c r="E12" i="73"/>
  <c r="DO11" i="73"/>
  <c r="DN11" i="73"/>
  <c r="DM11" i="73"/>
  <c r="DL11" i="73"/>
  <c r="DK11" i="73"/>
  <c r="DJ11" i="73"/>
  <c r="DI11" i="73"/>
  <c r="DH11" i="73"/>
  <c r="DG11" i="73"/>
  <c r="DF11" i="73"/>
  <c r="DE11" i="73"/>
  <c r="DD11" i="73"/>
  <c r="DC11" i="73"/>
  <c r="DB11" i="73"/>
  <c r="DA11" i="73"/>
  <c r="CZ11" i="73"/>
  <c r="CY11" i="73"/>
  <c r="CX11" i="73"/>
  <c r="CW11" i="73"/>
  <c r="CV11" i="73"/>
  <c r="CU11" i="73"/>
  <c r="CT11" i="73"/>
  <c r="CS11" i="73"/>
  <c r="CR11" i="73"/>
  <c r="CQ11" i="73"/>
  <c r="CP11" i="73"/>
  <c r="CO11" i="73"/>
  <c r="CN11" i="73"/>
  <c r="CM11" i="73"/>
  <c r="CL11" i="73"/>
  <c r="CK11" i="73"/>
  <c r="CJ11" i="73"/>
  <c r="CI11" i="73"/>
  <c r="CH11" i="73"/>
  <c r="CG11" i="73"/>
  <c r="CF11" i="73"/>
  <c r="CE11" i="73"/>
  <c r="CD11" i="73"/>
  <c r="CC11" i="73"/>
  <c r="CB11" i="73"/>
  <c r="CA11" i="73"/>
  <c r="BZ11" i="73"/>
  <c r="BY11" i="73"/>
  <c r="BX11" i="73"/>
  <c r="BW11" i="73"/>
  <c r="BV11" i="73"/>
  <c r="BU11" i="73"/>
  <c r="BT11" i="73"/>
  <c r="BS11" i="73"/>
  <c r="BR11" i="73"/>
  <c r="BQ11" i="73"/>
  <c r="BP11" i="73"/>
  <c r="BO11" i="73"/>
  <c r="BN11" i="73"/>
  <c r="BM11" i="73"/>
  <c r="BL11" i="73"/>
  <c r="BK11" i="73"/>
  <c r="BJ11" i="73"/>
  <c r="BI11" i="73"/>
  <c r="BH11" i="73"/>
  <c r="BG11" i="73"/>
  <c r="BF11" i="73"/>
  <c r="BE11" i="73"/>
  <c r="BD11" i="73"/>
  <c r="BC11" i="73"/>
  <c r="BB11" i="73"/>
  <c r="BA11" i="73"/>
  <c r="AZ11" i="73"/>
  <c r="AY11" i="73"/>
  <c r="AX11" i="73"/>
  <c r="AW11" i="73"/>
  <c r="AV11" i="73"/>
  <c r="AU11" i="73"/>
  <c r="AT11" i="73"/>
  <c r="AS11" i="73"/>
  <c r="AR11" i="73"/>
  <c r="AQ11" i="73"/>
  <c r="AP11" i="73"/>
  <c r="AO11" i="73"/>
  <c r="AN11" i="73"/>
  <c r="AM11" i="73"/>
  <c r="AL11" i="73"/>
  <c r="AK11" i="73"/>
  <c r="AJ11" i="73"/>
  <c r="AI11" i="73"/>
  <c r="AH11" i="73"/>
  <c r="AG11" i="73"/>
  <c r="AF11" i="73"/>
  <c r="AE11" i="73"/>
  <c r="AD11" i="73"/>
  <c r="AC11" i="73"/>
  <c r="AB11" i="73"/>
  <c r="AA11" i="73"/>
  <c r="Z11" i="73"/>
  <c r="Y11" i="73"/>
  <c r="X11" i="73"/>
  <c r="W11" i="73"/>
  <c r="V11" i="73"/>
  <c r="U11" i="73"/>
  <c r="T11" i="73"/>
  <c r="S11" i="73"/>
  <c r="R11" i="73"/>
  <c r="Q11" i="73"/>
  <c r="P11" i="73"/>
  <c r="O11" i="73"/>
  <c r="N11" i="73"/>
  <c r="M11" i="73"/>
  <c r="L11" i="73"/>
  <c r="K11" i="73"/>
  <c r="J11" i="73"/>
  <c r="I11" i="73"/>
  <c r="H11" i="73"/>
  <c r="G11" i="73"/>
  <c r="F11" i="73"/>
  <c r="E11" i="73"/>
  <c r="DO10" i="73"/>
  <c r="DN10" i="73"/>
  <c r="DM10" i="73"/>
  <c r="DL10" i="73"/>
  <c r="DK10" i="73"/>
  <c r="DJ10" i="73"/>
  <c r="DI10" i="73"/>
  <c r="DH10" i="73"/>
  <c r="DG10" i="73"/>
  <c r="DF10" i="73"/>
  <c r="DE10" i="73"/>
  <c r="DD10" i="73"/>
  <c r="DC10" i="73"/>
  <c r="DB10" i="73"/>
  <c r="DA10" i="73"/>
  <c r="CZ10" i="73"/>
  <c r="CY10" i="73"/>
  <c r="CX10" i="73"/>
  <c r="CW10" i="73"/>
  <c r="CV10" i="73"/>
  <c r="CU10" i="73"/>
  <c r="CT10" i="73"/>
  <c r="CS10" i="73"/>
  <c r="CR10" i="73"/>
  <c r="CQ10" i="73"/>
  <c r="CP10" i="73"/>
  <c r="CO10" i="73"/>
  <c r="CN10" i="73"/>
  <c r="CM10" i="73"/>
  <c r="CL10" i="73"/>
  <c r="CK10" i="73"/>
  <c r="CJ10" i="73"/>
  <c r="CI10" i="73"/>
  <c r="CH10" i="73"/>
  <c r="CG10" i="73"/>
  <c r="CF10" i="73"/>
  <c r="CE10" i="73"/>
  <c r="CD10" i="73"/>
  <c r="CC10" i="73"/>
  <c r="CB10" i="73"/>
  <c r="CA10" i="73"/>
  <c r="BZ10" i="73"/>
  <c r="BY10" i="73"/>
  <c r="BX10" i="73"/>
  <c r="BW10" i="73"/>
  <c r="BV10" i="73"/>
  <c r="BU10" i="73"/>
  <c r="BT10" i="73"/>
  <c r="BS10" i="73"/>
  <c r="BR10" i="73"/>
  <c r="BQ10" i="73"/>
  <c r="BP10" i="73"/>
  <c r="BO10" i="73"/>
  <c r="BN10" i="73"/>
  <c r="BM10" i="73"/>
  <c r="BL10" i="73"/>
  <c r="BK10" i="73"/>
  <c r="BJ10" i="73"/>
  <c r="BI10" i="73"/>
  <c r="BH10" i="73"/>
  <c r="BG10" i="73"/>
  <c r="BF10" i="73"/>
  <c r="BE10" i="73"/>
  <c r="BD10" i="73"/>
  <c r="BC10" i="73"/>
  <c r="BB10" i="73"/>
  <c r="BA10" i="73"/>
  <c r="AZ10" i="73"/>
  <c r="AY10" i="73"/>
  <c r="AX10" i="73"/>
  <c r="AW10" i="73"/>
  <c r="AV10" i="73"/>
  <c r="AU10" i="73"/>
  <c r="AT10" i="73"/>
  <c r="AS10" i="73"/>
  <c r="AR10" i="73"/>
  <c r="AQ10" i="73"/>
  <c r="AP10" i="73"/>
  <c r="AO10" i="73"/>
  <c r="AN10" i="73"/>
  <c r="AM10" i="73"/>
  <c r="AL10" i="73"/>
  <c r="AK10" i="73"/>
  <c r="AJ10" i="73"/>
  <c r="AI10" i="73"/>
  <c r="AH10" i="73"/>
  <c r="AG10" i="73"/>
  <c r="AF10" i="73"/>
  <c r="AE10" i="73"/>
  <c r="AD10" i="73"/>
  <c r="AC10" i="73"/>
  <c r="AB10" i="73"/>
  <c r="AA10" i="73"/>
  <c r="Z10" i="73"/>
  <c r="Y10" i="73"/>
  <c r="X10" i="73"/>
  <c r="W10" i="73"/>
  <c r="V10" i="73"/>
  <c r="U10" i="73"/>
  <c r="T10" i="73"/>
  <c r="S10" i="73"/>
  <c r="R10" i="73"/>
  <c r="Q10" i="73"/>
  <c r="P10" i="73"/>
  <c r="O10" i="73"/>
  <c r="N10" i="73"/>
  <c r="M10" i="73"/>
  <c r="L10" i="73"/>
  <c r="K10" i="73"/>
  <c r="J10" i="73"/>
  <c r="I10" i="73"/>
  <c r="H10" i="73"/>
  <c r="G10" i="73"/>
  <c r="F10" i="73"/>
  <c r="E10" i="73"/>
  <c r="DO9" i="73"/>
  <c r="DN9" i="73"/>
  <c r="DM9" i="73"/>
  <c r="DL9" i="73"/>
  <c r="DK9" i="73"/>
  <c r="DJ9" i="73"/>
  <c r="DI9" i="73"/>
  <c r="DH9" i="73"/>
  <c r="DG9" i="73"/>
  <c r="DF9" i="73"/>
  <c r="DE9" i="73"/>
  <c r="DD9" i="73"/>
  <c r="DC9" i="73"/>
  <c r="DB9" i="73"/>
  <c r="DA9" i="73"/>
  <c r="CZ9" i="73"/>
  <c r="CY9" i="73"/>
  <c r="CX9" i="73"/>
  <c r="CW9" i="73"/>
  <c r="CV9" i="73"/>
  <c r="CU9" i="73"/>
  <c r="CT9" i="73"/>
  <c r="CS9" i="73"/>
  <c r="CR9" i="73"/>
  <c r="CQ9" i="73"/>
  <c r="CP9" i="73"/>
  <c r="CO9" i="73"/>
  <c r="CN9" i="73"/>
  <c r="CM9" i="73"/>
  <c r="CL9" i="73"/>
  <c r="CK9" i="73"/>
  <c r="CJ9" i="73"/>
  <c r="CI9" i="73"/>
  <c r="CH9" i="73"/>
  <c r="CG9" i="73"/>
  <c r="CF9" i="73"/>
  <c r="CE9" i="73"/>
  <c r="CD9" i="73"/>
  <c r="CC9" i="73"/>
  <c r="CB9" i="73"/>
  <c r="CA9" i="73"/>
  <c r="BZ9" i="73"/>
  <c r="BY9" i="73"/>
  <c r="BX9" i="73"/>
  <c r="BW9" i="73"/>
  <c r="BV9" i="73"/>
  <c r="BU9" i="73"/>
  <c r="BT9" i="73"/>
  <c r="BS9" i="73"/>
  <c r="BR9" i="73"/>
  <c r="BQ9" i="73"/>
  <c r="BP9" i="73"/>
  <c r="BO9" i="73"/>
  <c r="BN9" i="73"/>
  <c r="BM9" i="73"/>
  <c r="BL9" i="73"/>
  <c r="BK9" i="73"/>
  <c r="BJ9" i="73"/>
  <c r="BI9" i="73"/>
  <c r="BH9" i="73"/>
  <c r="BG9" i="73"/>
  <c r="BF9" i="73"/>
  <c r="BE9" i="73"/>
  <c r="BD9" i="73"/>
  <c r="BC9" i="73"/>
  <c r="BB9" i="73"/>
  <c r="BA9" i="73"/>
  <c r="AZ9" i="73"/>
  <c r="AY9" i="73"/>
  <c r="AX9" i="73"/>
  <c r="AW9" i="73"/>
  <c r="AV9" i="73"/>
  <c r="AU9" i="73"/>
  <c r="AT9" i="73"/>
  <c r="AS9" i="73"/>
  <c r="AR9" i="73"/>
  <c r="AQ9" i="73"/>
  <c r="AP9" i="73"/>
  <c r="AO9" i="73"/>
  <c r="AN9" i="73"/>
  <c r="AM9" i="73"/>
  <c r="AL9" i="73"/>
  <c r="AK9" i="73"/>
  <c r="AJ9" i="73"/>
  <c r="AI9" i="73"/>
  <c r="AH9" i="73"/>
  <c r="AG9" i="73"/>
  <c r="AF9" i="73"/>
  <c r="AE9" i="73"/>
  <c r="AD9" i="73"/>
  <c r="AC9" i="73"/>
  <c r="AB9" i="73"/>
  <c r="AA9" i="73"/>
  <c r="Z9" i="73"/>
  <c r="Y9" i="73"/>
  <c r="X9" i="73"/>
  <c r="W9" i="73"/>
  <c r="V9" i="73"/>
  <c r="U9" i="73"/>
  <c r="T9" i="73"/>
  <c r="S9" i="73"/>
  <c r="R9" i="73"/>
  <c r="Q9" i="73"/>
  <c r="P9" i="73"/>
  <c r="O9" i="73"/>
  <c r="N9" i="73"/>
  <c r="M9" i="73"/>
  <c r="L9" i="73"/>
  <c r="K9" i="73"/>
  <c r="J9" i="73"/>
  <c r="I9" i="73"/>
  <c r="H9" i="73"/>
  <c r="G9" i="73"/>
  <c r="F9" i="73"/>
  <c r="E9" i="73"/>
  <c r="DO8" i="73"/>
  <c r="DN8" i="73"/>
  <c r="DM8" i="73"/>
  <c r="DL8" i="73"/>
  <c r="DK8" i="73"/>
  <c r="DJ8" i="73"/>
  <c r="DI8" i="73"/>
  <c r="DH8" i="73"/>
  <c r="DG8" i="73"/>
  <c r="DF8" i="73"/>
  <c r="DE8" i="73"/>
  <c r="DD8" i="73"/>
  <c r="DC8" i="73"/>
  <c r="DB8" i="73"/>
  <c r="DA8" i="73"/>
  <c r="CZ8" i="73"/>
  <c r="CY8" i="73"/>
  <c r="CX8" i="73"/>
  <c r="CW8" i="73"/>
  <c r="CV8" i="73"/>
  <c r="CU8" i="73"/>
  <c r="CT8" i="73"/>
  <c r="CS8" i="73"/>
  <c r="CR8" i="73"/>
  <c r="CQ8" i="73"/>
  <c r="CP8" i="73"/>
  <c r="CO8" i="73"/>
  <c r="CN8" i="73"/>
  <c r="CM8" i="73"/>
  <c r="CL8" i="73"/>
  <c r="CK8" i="73"/>
  <c r="CJ8" i="73"/>
  <c r="CI8" i="73"/>
  <c r="CH8" i="73"/>
  <c r="CG8" i="73"/>
  <c r="CF8" i="73"/>
  <c r="CE8" i="73"/>
  <c r="CD8" i="73"/>
  <c r="CC8" i="73"/>
  <c r="CB8" i="73"/>
  <c r="CA8" i="73"/>
  <c r="BZ8" i="73"/>
  <c r="BY8" i="73"/>
  <c r="BX8" i="73"/>
  <c r="BW8" i="73"/>
  <c r="BV8" i="73"/>
  <c r="BU8" i="73"/>
  <c r="BT8" i="73"/>
  <c r="BS8" i="73"/>
  <c r="BR8" i="73"/>
  <c r="BQ8" i="73"/>
  <c r="BP8" i="73"/>
  <c r="BO8" i="73"/>
  <c r="BN8" i="73"/>
  <c r="BM8" i="73"/>
  <c r="BL8" i="73"/>
  <c r="BK8" i="73"/>
  <c r="BJ8" i="73"/>
  <c r="BI8" i="73"/>
  <c r="BH8" i="73"/>
  <c r="BG8" i="73"/>
  <c r="BF8" i="73"/>
  <c r="BE8" i="73"/>
  <c r="BD8" i="73"/>
  <c r="BC8" i="73"/>
  <c r="BB8" i="73"/>
  <c r="BA8" i="73"/>
  <c r="AZ8" i="73"/>
  <c r="AY8" i="73"/>
  <c r="AX8" i="73"/>
  <c r="AW8" i="73"/>
  <c r="AV8" i="73"/>
  <c r="AU8" i="73"/>
  <c r="AT8" i="73"/>
  <c r="AS8" i="73"/>
  <c r="AR8" i="73"/>
  <c r="AQ8" i="73"/>
  <c r="AP8" i="73"/>
  <c r="AO8" i="73"/>
  <c r="AN8" i="73"/>
  <c r="AM8" i="73"/>
  <c r="AL8" i="73"/>
  <c r="AK8" i="73"/>
  <c r="AJ8" i="73"/>
  <c r="AI8" i="73"/>
  <c r="AH8" i="73"/>
  <c r="AG8" i="73"/>
  <c r="AF8" i="73"/>
  <c r="AE8" i="73"/>
  <c r="AC8" i="73"/>
  <c r="AB8" i="73"/>
  <c r="AA8" i="73"/>
  <c r="Z8" i="73"/>
  <c r="Y8" i="73"/>
  <c r="X8" i="73"/>
  <c r="W8" i="73"/>
  <c r="V8" i="73"/>
  <c r="U8" i="73"/>
  <c r="T8" i="73"/>
  <c r="S8" i="73"/>
  <c r="R8" i="73"/>
  <c r="Q8" i="73"/>
  <c r="P8" i="73"/>
  <c r="O8" i="73"/>
  <c r="N8" i="73"/>
  <c r="M8" i="73"/>
  <c r="L8" i="73"/>
  <c r="K8" i="73"/>
  <c r="J8" i="73"/>
  <c r="I8" i="73"/>
  <c r="H8" i="73"/>
  <c r="G8" i="73"/>
  <c r="F8" i="73"/>
  <c r="E8" i="73"/>
  <c r="F7" i="73"/>
  <c r="G7" i="73"/>
  <c r="H7" i="73"/>
  <c r="I7" i="73"/>
  <c r="J7" i="73"/>
  <c r="K7" i="73"/>
  <c r="L7" i="73"/>
  <c r="M7" i="73"/>
  <c r="N7" i="73"/>
  <c r="O7" i="73"/>
  <c r="P7" i="73"/>
  <c r="Q7" i="73"/>
  <c r="R7" i="73"/>
  <c r="S7" i="73"/>
  <c r="T7" i="73"/>
  <c r="U7" i="73"/>
  <c r="V7" i="73"/>
  <c r="W7" i="73"/>
  <c r="X7" i="73"/>
  <c r="Y7" i="73"/>
  <c r="Z7" i="73"/>
  <c r="AA7" i="73"/>
  <c r="AB7" i="73"/>
  <c r="AC7" i="73"/>
  <c r="AD7" i="73"/>
  <c r="AE7" i="73"/>
  <c r="AF7" i="73"/>
  <c r="AG7" i="73"/>
  <c r="AH7" i="73"/>
  <c r="AI7" i="73"/>
  <c r="AJ7" i="73"/>
  <c r="AK7" i="73"/>
  <c r="AL7" i="73"/>
  <c r="AM7" i="73"/>
  <c r="AN7" i="73"/>
  <c r="AO7" i="73"/>
  <c r="AP7" i="73"/>
  <c r="AQ7" i="73"/>
  <c r="AR7" i="73"/>
  <c r="AS7" i="73"/>
  <c r="AT7" i="73"/>
  <c r="AU7" i="73"/>
  <c r="AV7" i="73"/>
  <c r="AW7" i="73"/>
  <c r="AX7" i="73"/>
  <c r="AY7" i="73"/>
  <c r="AZ7" i="73"/>
  <c r="BA7" i="73"/>
  <c r="BB7" i="73"/>
  <c r="BC7" i="73"/>
  <c r="BD7" i="73"/>
  <c r="BE7" i="73"/>
  <c r="BF7" i="73"/>
  <c r="BG7" i="73"/>
  <c r="BH7" i="73"/>
  <c r="BI7" i="73"/>
  <c r="BJ7" i="73"/>
  <c r="BK7" i="73"/>
  <c r="BL7" i="73"/>
  <c r="BM7" i="73"/>
  <c r="BN7" i="73"/>
  <c r="BO7" i="73"/>
  <c r="BP7" i="73"/>
  <c r="BQ7" i="73"/>
  <c r="BR7" i="73"/>
  <c r="BS7" i="73"/>
  <c r="BT7" i="73"/>
  <c r="BU7" i="73"/>
  <c r="BV7" i="73"/>
  <c r="BW7" i="73"/>
  <c r="BX7" i="73"/>
  <c r="BY7" i="73"/>
  <c r="BZ7" i="73"/>
  <c r="CA7" i="73"/>
  <c r="CB7" i="73"/>
  <c r="CC7" i="73"/>
  <c r="CD7" i="73"/>
  <c r="CE7" i="73"/>
  <c r="CF7" i="73"/>
  <c r="CG7" i="73"/>
  <c r="CH7" i="73"/>
  <c r="CI7" i="73"/>
  <c r="CJ7" i="73"/>
  <c r="CK7" i="73"/>
  <c r="CL7" i="73"/>
  <c r="CM7" i="73"/>
  <c r="CN7" i="73"/>
  <c r="CO7" i="73"/>
  <c r="CP7" i="73"/>
  <c r="CQ7" i="73"/>
  <c r="CR7" i="73"/>
  <c r="CS7" i="73"/>
  <c r="CT7" i="73"/>
  <c r="CU7" i="73"/>
  <c r="CV7" i="73"/>
  <c r="CW7" i="73"/>
  <c r="CX7" i="73"/>
  <c r="CY7" i="73"/>
  <c r="CZ7" i="73"/>
  <c r="DA7" i="73"/>
  <c r="DB7" i="73"/>
  <c r="DC7" i="73"/>
  <c r="DD7" i="73"/>
  <c r="DE7" i="73"/>
  <c r="DF7" i="73"/>
  <c r="DG7" i="73"/>
  <c r="DH7" i="73"/>
  <c r="DI7" i="73"/>
  <c r="DJ7" i="73"/>
  <c r="DK7" i="73"/>
  <c r="DL7" i="73"/>
  <c r="DM7" i="73"/>
  <c r="DN7" i="73"/>
  <c r="DO7" i="73"/>
  <c r="E7" i="73"/>
  <c r="D95" i="73"/>
  <c r="D94" i="73"/>
  <c r="D93" i="73"/>
  <c r="D92" i="73"/>
  <c r="D91" i="73"/>
  <c r="D90" i="73"/>
  <c r="D89" i="73"/>
  <c r="D88" i="73"/>
  <c r="D87" i="73"/>
  <c r="D86" i="73"/>
  <c r="D85" i="73"/>
  <c r="D84" i="73"/>
  <c r="D83" i="73"/>
  <c r="D82" i="73"/>
  <c r="D81" i="73"/>
  <c r="D80" i="73"/>
  <c r="D79" i="73"/>
  <c r="D78" i="73"/>
  <c r="D77" i="73"/>
  <c r="D76" i="73"/>
  <c r="D75" i="73"/>
  <c r="D74" i="73"/>
  <c r="D73" i="73"/>
  <c r="D71" i="73"/>
  <c r="D70" i="73"/>
  <c r="D69" i="73"/>
  <c r="D68" i="73"/>
  <c r="D67" i="73"/>
  <c r="D66" i="73"/>
  <c r="D65" i="73"/>
  <c r="D64" i="73"/>
  <c r="D63" i="73"/>
  <c r="D62" i="73"/>
  <c r="D61" i="73"/>
  <c r="D60" i="73"/>
  <c r="D59" i="73"/>
  <c r="D58" i="73"/>
  <c r="D57" i="73"/>
  <c r="D56" i="73"/>
  <c r="D55" i="73"/>
  <c r="D54" i="73"/>
  <c r="D53" i="73"/>
  <c r="D52" i="73"/>
  <c r="D51" i="73"/>
  <c r="D50" i="73"/>
  <c r="D49" i="73"/>
  <c r="D48" i="73"/>
  <c r="D47" i="73"/>
  <c r="D46" i="73"/>
  <c r="D45" i="73"/>
  <c r="D44" i="73"/>
  <c r="D43" i="73"/>
  <c r="D42" i="73"/>
  <c r="D41" i="73"/>
  <c r="D40" i="73"/>
  <c r="D39" i="73"/>
  <c r="D38" i="73"/>
  <c r="D37" i="73"/>
  <c r="D36" i="73"/>
  <c r="D35" i="73"/>
  <c r="D34" i="73"/>
  <c r="D33" i="73"/>
  <c r="D32" i="73"/>
  <c r="D31" i="73"/>
  <c r="D30" i="73"/>
  <c r="D29" i="73"/>
  <c r="D28" i="73"/>
  <c r="D27" i="73"/>
  <c r="D26" i="73"/>
  <c r="D25" i="73"/>
  <c r="D24" i="73"/>
  <c r="D23" i="73"/>
  <c r="D22" i="73"/>
  <c r="D21" i="73"/>
  <c r="D20" i="73"/>
  <c r="D19" i="73"/>
  <c r="D18" i="73"/>
  <c r="D17" i="73"/>
  <c r="D16" i="73"/>
  <c r="D15" i="73"/>
  <c r="D14" i="73"/>
  <c r="D13" i="73"/>
  <c r="D12" i="73"/>
  <c r="D11" i="73"/>
  <c r="D10" i="73"/>
  <c r="D9" i="73"/>
  <c r="D8" i="73"/>
  <c r="D7" i="73"/>
  <c r="C95" i="73"/>
  <c r="C94" i="73"/>
  <c r="C93" i="73"/>
  <c r="C92" i="73"/>
  <c r="C91" i="73"/>
  <c r="C90" i="73"/>
  <c r="C89" i="73"/>
  <c r="C87" i="73"/>
  <c r="C86" i="73"/>
  <c r="C84" i="73"/>
  <c r="C82" i="73"/>
  <c r="C81" i="73"/>
  <c r="C79" i="73"/>
  <c r="C78" i="73"/>
  <c r="C76" i="73"/>
  <c r="C75" i="73"/>
  <c r="C73" i="73"/>
  <c r="C70" i="73"/>
  <c r="C69" i="73"/>
  <c r="C68" i="73"/>
  <c r="C67" i="73"/>
  <c r="C66" i="73"/>
  <c r="C64" i="73"/>
  <c r="C62" i="73"/>
  <c r="C61" i="73"/>
  <c r="C59" i="73"/>
  <c r="C56" i="73"/>
  <c r="C54" i="73"/>
  <c r="C53" i="73"/>
  <c r="C52" i="73"/>
  <c r="C51" i="73"/>
  <c r="C50" i="73"/>
  <c r="C49" i="73"/>
  <c r="C48" i="73"/>
  <c r="C45" i="73"/>
  <c r="C44" i="73"/>
  <c r="C43" i="73"/>
  <c r="C42" i="73"/>
  <c r="C40" i="73"/>
  <c r="C38" i="73"/>
  <c r="C37" i="73"/>
  <c r="C36" i="73"/>
  <c r="C35" i="73"/>
  <c r="C34" i="73"/>
  <c r="C30" i="73"/>
  <c r="C29" i="73"/>
  <c r="C28" i="73"/>
  <c r="C27" i="73"/>
  <c r="C25" i="73"/>
  <c r="C24" i="73"/>
  <c r="C22" i="73"/>
  <c r="C21" i="73"/>
  <c r="C20" i="73"/>
  <c r="C19" i="73"/>
  <c r="C17" i="73"/>
  <c r="C16" i="73"/>
  <c r="C14" i="73"/>
  <c r="C13" i="73"/>
  <c r="C12" i="73"/>
  <c r="C11" i="73"/>
  <c r="C10" i="73"/>
  <c r="DO6" i="73"/>
  <c r="DN6" i="73"/>
  <c r="DM6" i="73"/>
  <c r="DL6" i="73"/>
  <c r="DK6" i="73"/>
  <c r="DJ6" i="73"/>
  <c r="DI6" i="73"/>
  <c r="DH6" i="73"/>
  <c r="DG6" i="73"/>
  <c r="DF6" i="73"/>
  <c r="DE6" i="73"/>
  <c r="DD6" i="73"/>
  <c r="DC6" i="73"/>
  <c r="DB6" i="73"/>
  <c r="DA6" i="73"/>
  <c r="CZ6" i="73"/>
  <c r="CY6" i="73"/>
  <c r="CX6" i="73"/>
  <c r="CW6" i="73"/>
  <c r="CV6" i="73"/>
  <c r="CU6" i="73"/>
  <c r="CT6" i="73"/>
  <c r="CS6" i="73"/>
  <c r="CR6" i="73"/>
  <c r="CQ6" i="73"/>
  <c r="CP6" i="73"/>
  <c r="CO6" i="73"/>
  <c r="CN6" i="73"/>
  <c r="CM6" i="73"/>
  <c r="CL6" i="73"/>
  <c r="CK6" i="73"/>
  <c r="CJ6" i="73"/>
  <c r="CI6" i="73"/>
  <c r="CH6" i="73"/>
  <c r="CG6" i="73"/>
  <c r="CF6" i="73"/>
  <c r="CE6" i="73"/>
  <c r="CD6" i="73"/>
  <c r="CC6" i="73"/>
  <c r="CB6" i="73"/>
  <c r="CA6" i="73"/>
  <c r="BZ6" i="73"/>
  <c r="BY6" i="73"/>
  <c r="BX6" i="73"/>
  <c r="BW6" i="73"/>
  <c r="BV6" i="73"/>
  <c r="BU6" i="73"/>
  <c r="BT6" i="73"/>
  <c r="BS6" i="73"/>
  <c r="BR6" i="73"/>
  <c r="BQ6" i="73"/>
  <c r="BP6" i="73"/>
  <c r="BO6" i="73"/>
  <c r="BN6" i="73"/>
  <c r="BM6" i="73"/>
  <c r="BL6" i="73"/>
  <c r="BK6" i="73"/>
  <c r="BJ6" i="73"/>
  <c r="BI6" i="73"/>
  <c r="BH6" i="73"/>
  <c r="BG6" i="73"/>
  <c r="BF6" i="73"/>
  <c r="BE6" i="73"/>
  <c r="BD6" i="73"/>
  <c r="BC6" i="73"/>
  <c r="BB6" i="73"/>
  <c r="BA6" i="73"/>
  <c r="AZ6" i="73"/>
  <c r="AY6" i="73"/>
  <c r="AX6" i="73"/>
  <c r="AW6" i="73"/>
  <c r="AV6" i="73"/>
  <c r="AU6" i="73"/>
  <c r="AT6" i="73"/>
  <c r="AS6" i="73"/>
  <c r="AR6" i="73"/>
  <c r="AQ6" i="73"/>
  <c r="AP6" i="73"/>
  <c r="AO6" i="73"/>
  <c r="AN6" i="73"/>
  <c r="AM6" i="73"/>
  <c r="AL6" i="73"/>
  <c r="AK6" i="73"/>
  <c r="AJ6" i="73"/>
  <c r="AI6" i="73"/>
  <c r="AH6" i="73"/>
  <c r="AG6" i="73"/>
  <c r="AF6" i="73"/>
  <c r="AE6" i="73"/>
  <c r="AD6" i="73"/>
  <c r="AC6" i="73"/>
  <c r="AB6" i="73"/>
  <c r="AA6" i="73"/>
  <c r="Z6" i="73"/>
  <c r="Y6" i="73"/>
  <c r="X6" i="73"/>
  <c r="W6" i="73"/>
  <c r="V6" i="73"/>
  <c r="U6" i="73"/>
  <c r="T6" i="73"/>
  <c r="S6" i="73"/>
  <c r="R6" i="73"/>
  <c r="Q6" i="73"/>
  <c r="P6" i="73"/>
  <c r="O6" i="73"/>
  <c r="N6" i="73"/>
  <c r="M6" i="73"/>
  <c r="L6" i="73"/>
  <c r="K6" i="73"/>
  <c r="J6" i="73"/>
  <c r="I6" i="73"/>
  <c r="H6" i="73"/>
  <c r="G6" i="73"/>
  <c r="F6" i="73"/>
  <c r="E6" i="73"/>
  <c r="T22" i="48"/>
  <c r="T14" i="48"/>
  <c r="T6" i="48"/>
  <c r="T21" i="48"/>
  <c r="T13" i="48"/>
  <c r="T12" i="48"/>
  <c r="T8" i="48"/>
  <c r="T23" i="48"/>
  <c r="T15" i="48"/>
  <c r="T7" i="48"/>
  <c r="S21" i="48"/>
  <c r="S13" i="48"/>
  <c r="S8" i="48"/>
  <c r="S15" i="48"/>
  <c r="S7" i="48"/>
  <c r="S6" i="48"/>
  <c r="S19" i="48"/>
  <c r="H18" i="33"/>
  <c r="H20" i="33" s="1"/>
  <c r="F10" i="47"/>
  <c r="G10" i="47"/>
  <c r="H10" i="47"/>
  <c r="I10" i="47"/>
  <c r="J10" i="47"/>
  <c r="K10" i="47"/>
  <c r="L10" i="47"/>
  <c r="M10" i="47"/>
  <c r="N10" i="47"/>
  <c r="O10" i="47"/>
  <c r="P10" i="47"/>
  <c r="Q10" i="47"/>
  <c r="R10" i="47"/>
  <c r="S10" i="47"/>
  <c r="T10" i="47"/>
  <c r="U10" i="47"/>
  <c r="V10" i="47"/>
  <c r="W10" i="47"/>
  <c r="X10" i="47"/>
  <c r="Y10" i="47"/>
  <c r="Z10" i="47"/>
  <c r="AA10" i="47"/>
  <c r="AB10" i="47"/>
  <c r="AC10" i="47"/>
  <c r="AD10" i="47"/>
  <c r="AE10" i="47"/>
  <c r="AF10" i="47"/>
  <c r="AG10" i="47"/>
  <c r="AH10" i="47"/>
  <c r="AI10" i="47"/>
  <c r="AJ10" i="47"/>
  <c r="AK10" i="47"/>
  <c r="AL10" i="47"/>
  <c r="AM10" i="47"/>
  <c r="AN10" i="47"/>
  <c r="AO10" i="47"/>
  <c r="AP10" i="47"/>
  <c r="AQ10" i="47"/>
  <c r="AR10" i="47"/>
  <c r="AS10" i="47"/>
  <c r="AT10" i="47"/>
  <c r="AU10" i="47"/>
  <c r="AV10" i="47"/>
  <c r="AW10" i="47"/>
  <c r="AX10" i="47"/>
  <c r="AY10" i="47"/>
  <c r="AZ10" i="47"/>
  <c r="BA10" i="47"/>
  <c r="BB10" i="47"/>
  <c r="BC10" i="47"/>
  <c r="BD10" i="47"/>
  <c r="BE10" i="47"/>
  <c r="BF10" i="47"/>
  <c r="BG10" i="47"/>
  <c r="BH10" i="47"/>
  <c r="BI10" i="47"/>
  <c r="BJ10" i="47"/>
  <c r="BK10" i="47"/>
  <c r="BL10" i="47"/>
  <c r="BM10" i="47"/>
  <c r="BN10" i="47"/>
  <c r="BO10" i="47"/>
  <c r="BP10" i="47"/>
  <c r="BQ10" i="47"/>
  <c r="BR10" i="47"/>
  <c r="BS10" i="47"/>
  <c r="BT10" i="47"/>
  <c r="BU10" i="47"/>
  <c r="BV10" i="47"/>
  <c r="BW10" i="47"/>
  <c r="BX10" i="47"/>
  <c r="BY10" i="47"/>
  <c r="BZ10" i="47"/>
  <c r="CA10" i="47"/>
  <c r="CB10" i="47"/>
  <c r="CC10" i="47"/>
  <c r="CD10" i="47"/>
  <c r="CE10" i="47"/>
  <c r="CF10" i="47"/>
  <c r="CG10" i="47"/>
  <c r="CH10" i="47"/>
  <c r="CI10" i="47"/>
  <c r="CJ10" i="47"/>
  <c r="CK10" i="47"/>
  <c r="CL10" i="47"/>
  <c r="CM10" i="47"/>
  <c r="CN10" i="47"/>
  <c r="CO10" i="47"/>
  <c r="CP10" i="47"/>
  <c r="CQ10" i="47"/>
  <c r="CR10" i="47"/>
  <c r="CS10" i="47"/>
  <c r="CT10" i="47"/>
  <c r="CU10" i="47"/>
  <c r="CV10" i="47"/>
  <c r="CW10" i="47"/>
  <c r="CX10" i="47"/>
  <c r="CY10" i="47"/>
  <c r="CZ10" i="47"/>
  <c r="DA10" i="47"/>
  <c r="DB10" i="47"/>
  <c r="DC10" i="47"/>
  <c r="DD10" i="47"/>
  <c r="DE10" i="47"/>
  <c r="DF10" i="47"/>
  <c r="DG10" i="47"/>
  <c r="DH10" i="47"/>
  <c r="DI10" i="47"/>
  <c r="DJ10" i="47"/>
  <c r="DK10" i="47"/>
  <c r="DL10" i="47"/>
  <c r="DM10" i="47"/>
  <c r="DN10" i="47"/>
  <c r="DO10" i="47"/>
  <c r="F11" i="47"/>
  <c r="G11" i="47"/>
  <c r="H11" i="47"/>
  <c r="I11" i="47"/>
  <c r="J11" i="47"/>
  <c r="K11" i="47"/>
  <c r="L11" i="47"/>
  <c r="M11" i="47"/>
  <c r="N11" i="47"/>
  <c r="O11" i="47"/>
  <c r="P11" i="47"/>
  <c r="Q11" i="47"/>
  <c r="R11" i="47"/>
  <c r="S11" i="47"/>
  <c r="T11" i="47"/>
  <c r="U11" i="47"/>
  <c r="V11" i="47"/>
  <c r="W11" i="47"/>
  <c r="X11" i="47"/>
  <c r="Y11" i="47"/>
  <c r="Z11" i="47"/>
  <c r="AA11" i="47"/>
  <c r="AB11" i="47"/>
  <c r="AC11" i="47"/>
  <c r="AD11" i="47"/>
  <c r="AE11" i="47"/>
  <c r="AF11" i="47"/>
  <c r="AG11" i="47"/>
  <c r="AH11" i="47"/>
  <c r="AI11" i="47"/>
  <c r="AJ11" i="47"/>
  <c r="AK11" i="47"/>
  <c r="AL11" i="47"/>
  <c r="AM11" i="47"/>
  <c r="AN11" i="47"/>
  <c r="AO11" i="47"/>
  <c r="AP11" i="47"/>
  <c r="AQ11" i="47"/>
  <c r="AR11" i="47"/>
  <c r="AS11" i="47"/>
  <c r="AT11" i="47"/>
  <c r="AU11" i="47"/>
  <c r="AV11" i="47"/>
  <c r="AW11" i="47"/>
  <c r="AX11" i="47"/>
  <c r="AY11" i="47"/>
  <c r="AZ11" i="47"/>
  <c r="BA11" i="47"/>
  <c r="BB11" i="47"/>
  <c r="BC11" i="47"/>
  <c r="BD11" i="47"/>
  <c r="BE11" i="47"/>
  <c r="BF11" i="47"/>
  <c r="BG11" i="47"/>
  <c r="BH11" i="47"/>
  <c r="BI11" i="47"/>
  <c r="BJ11" i="47"/>
  <c r="BK11" i="47"/>
  <c r="BL11" i="47"/>
  <c r="BM11" i="47"/>
  <c r="BN11" i="47"/>
  <c r="BO11" i="47"/>
  <c r="BP11" i="47"/>
  <c r="BQ11" i="47"/>
  <c r="BR11" i="47"/>
  <c r="BS11" i="47"/>
  <c r="BT11" i="47"/>
  <c r="BU11" i="47"/>
  <c r="BV11" i="47"/>
  <c r="BW11" i="47"/>
  <c r="BX11" i="47"/>
  <c r="BY11" i="47"/>
  <c r="BZ11" i="47"/>
  <c r="CA11" i="47"/>
  <c r="CB11" i="47"/>
  <c r="CC11" i="47"/>
  <c r="CD11" i="47"/>
  <c r="CE11" i="47"/>
  <c r="CF11" i="47"/>
  <c r="CG11" i="47"/>
  <c r="CH11" i="47"/>
  <c r="CI11" i="47"/>
  <c r="CJ11" i="47"/>
  <c r="CK11" i="47"/>
  <c r="CL11" i="47"/>
  <c r="CM11" i="47"/>
  <c r="CN11" i="47"/>
  <c r="CO11" i="47"/>
  <c r="CP11" i="47"/>
  <c r="CQ11" i="47"/>
  <c r="CR11" i="47"/>
  <c r="CS11" i="47"/>
  <c r="CT11" i="47"/>
  <c r="CU11" i="47"/>
  <c r="CV11" i="47"/>
  <c r="CW11" i="47"/>
  <c r="CX11" i="47"/>
  <c r="CY11" i="47"/>
  <c r="CZ11" i="47"/>
  <c r="DA11" i="47"/>
  <c r="DB11" i="47"/>
  <c r="DC11" i="47"/>
  <c r="DD11" i="47"/>
  <c r="DE11" i="47"/>
  <c r="DF11" i="47"/>
  <c r="DG11" i="47"/>
  <c r="DH11" i="47"/>
  <c r="DI11" i="47"/>
  <c r="DJ11" i="47"/>
  <c r="DK11" i="47"/>
  <c r="DL11" i="47"/>
  <c r="DM11" i="47"/>
  <c r="DN11" i="47"/>
  <c r="DO11" i="47"/>
  <c r="F12" i="47"/>
  <c r="G12" i="47"/>
  <c r="H12" i="47"/>
  <c r="I12" i="47"/>
  <c r="J12" i="47"/>
  <c r="K12" i="47"/>
  <c r="L12" i="47"/>
  <c r="M12" i="47"/>
  <c r="N12" i="47"/>
  <c r="O12" i="47"/>
  <c r="P12" i="47"/>
  <c r="Q12" i="47"/>
  <c r="R12" i="47"/>
  <c r="S12" i="47"/>
  <c r="T12" i="47"/>
  <c r="U12" i="47"/>
  <c r="V12" i="47"/>
  <c r="W12" i="47"/>
  <c r="X12" i="47"/>
  <c r="Y12" i="47"/>
  <c r="Z12" i="47"/>
  <c r="AA12" i="47"/>
  <c r="AB12" i="47"/>
  <c r="AC12" i="47"/>
  <c r="AD12" i="47"/>
  <c r="AE12" i="47"/>
  <c r="AF12" i="47"/>
  <c r="AG12" i="47"/>
  <c r="AH12" i="47"/>
  <c r="AI12" i="47"/>
  <c r="AJ12" i="47"/>
  <c r="AK12" i="47"/>
  <c r="AL12" i="47"/>
  <c r="AM12" i="47"/>
  <c r="AN12" i="47"/>
  <c r="AO12" i="47"/>
  <c r="AP12" i="47"/>
  <c r="AQ12" i="47"/>
  <c r="AR12" i="47"/>
  <c r="AS12" i="47"/>
  <c r="AT12" i="47"/>
  <c r="AU12" i="47"/>
  <c r="AV12" i="47"/>
  <c r="AW12" i="47"/>
  <c r="AX12" i="47"/>
  <c r="AY12" i="47"/>
  <c r="AZ12" i="47"/>
  <c r="BA12" i="47"/>
  <c r="BB12" i="47"/>
  <c r="BC12" i="47"/>
  <c r="BD12" i="47"/>
  <c r="BE12" i="47"/>
  <c r="BF12" i="47"/>
  <c r="BG12" i="47"/>
  <c r="BH12" i="47"/>
  <c r="BI12" i="47"/>
  <c r="BJ12" i="47"/>
  <c r="BK12" i="47"/>
  <c r="BL12" i="47"/>
  <c r="BM12" i="47"/>
  <c r="BN12" i="47"/>
  <c r="BO12" i="47"/>
  <c r="BP12" i="47"/>
  <c r="BQ12" i="47"/>
  <c r="BR12" i="47"/>
  <c r="BS12" i="47"/>
  <c r="BT12" i="47"/>
  <c r="BU12" i="47"/>
  <c r="BV12" i="47"/>
  <c r="BW12" i="47"/>
  <c r="BX12" i="47"/>
  <c r="BY12" i="47"/>
  <c r="BZ12" i="47"/>
  <c r="CA12" i="47"/>
  <c r="CB12" i="47"/>
  <c r="CC12" i="47"/>
  <c r="CD12" i="47"/>
  <c r="CE12" i="47"/>
  <c r="CF12" i="47"/>
  <c r="CG12" i="47"/>
  <c r="CH12" i="47"/>
  <c r="CI12" i="47"/>
  <c r="CJ12" i="47"/>
  <c r="CK12" i="47"/>
  <c r="CL12" i="47"/>
  <c r="CM12" i="47"/>
  <c r="CN12" i="47"/>
  <c r="CO12" i="47"/>
  <c r="CP12" i="47"/>
  <c r="CQ12" i="47"/>
  <c r="CR12" i="47"/>
  <c r="CS12" i="47"/>
  <c r="CT12" i="47"/>
  <c r="CU12" i="47"/>
  <c r="CV12" i="47"/>
  <c r="CW12" i="47"/>
  <c r="CX12" i="47"/>
  <c r="CY12" i="47"/>
  <c r="CZ12" i="47"/>
  <c r="DA12" i="47"/>
  <c r="DB12" i="47"/>
  <c r="DC12" i="47"/>
  <c r="DD12" i="47"/>
  <c r="DE12" i="47"/>
  <c r="DF12" i="47"/>
  <c r="DG12" i="47"/>
  <c r="DH12" i="47"/>
  <c r="DI12" i="47"/>
  <c r="DJ12" i="47"/>
  <c r="DK12" i="47"/>
  <c r="DL12" i="47"/>
  <c r="DM12" i="47"/>
  <c r="DN12" i="47"/>
  <c r="DO12" i="47"/>
  <c r="F13" i="47"/>
  <c r="G13" i="47"/>
  <c r="H13" i="47"/>
  <c r="I13" i="47"/>
  <c r="J13" i="47"/>
  <c r="K13" i="47"/>
  <c r="L13" i="47"/>
  <c r="M13" i="47"/>
  <c r="N13" i="47"/>
  <c r="O13" i="47"/>
  <c r="P13" i="47"/>
  <c r="Q13" i="47"/>
  <c r="R13" i="47"/>
  <c r="S13" i="47"/>
  <c r="T13" i="47"/>
  <c r="U13" i="47"/>
  <c r="V13" i="47"/>
  <c r="W13" i="47"/>
  <c r="X13" i="47"/>
  <c r="Y13" i="47"/>
  <c r="Z13" i="47"/>
  <c r="AA13" i="47"/>
  <c r="AB13" i="47"/>
  <c r="AC13" i="47"/>
  <c r="AD13" i="47"/>
  <c r="AE13" i="47"/>
  <c r="AF13" i="47"/>
  <c r="AG13" i="47"/>
  <c r="AH13" i="47"/>
  <c r="AI13" i="47"/>
  <c r="AJ13" i="47"/>
  <c r="AK13" i="47"/>
  <c r="AL13" i="47"/>
  <c r="AM13" i="47"/>
  <c r="AN13" i="47"/>
  <c r="AO13" i="47"/>
  <c r="AP13" i="47"/>
  <c r="AQ13" i="47"/>
  <c r="AR13" i="47"/>
  <c r="AS13" i="47"/>
  <c r="AT13" i="47"/>
  <c r="AU13" i="47"/>
  <c r="AV13" i="47"/>
  <c r="AW13" i="47"/>
  <c r="AX13" i="47"/>
  <c r="AY13" i="47"/>
  <c r="AZ13" i="47"/>
  <c r="BA13" i="47"/>
  <c r="BB13" i="47"/>
  <c r="BC13" i="47"/>
  <c r="BD13" i="47"/>
  <c r="BE13" i="47"/>
  <c r="BF13" i="47"/>
  <c r="BG13" i="47"/>
  <c r="BH13" i="47"/>
  <c r="BI13" i="47"/>
  <c r="BJ13" i="47"/>
  <c r="BK13" i="47"/>
  <c r="BL13" i="47"/>
  <c r="BM13" i="47"/>
  <c r="BN13" i="47"/>
  <c r="BO13" i="47"/>
  <c r="BP13" i="47"/>
  <c r="BQ13" i="47"/>
  <c r="BR13" i="47"/>
  <c r="BS13" i="47"/>
  <c r="BT13" i="47"/>
  <c r="BU13" i="47"/>
  <c r="BV13" i="47"/>
  <c r="BW13" i="47"/>
  <c r="BX13" i="47"/>
  <c r="BY13" i="47"/>
  <c r="BZ13" i="47"/>
  <c r="CA13" i="47"/>
  <c r="CB13" i="47"/>
  <c r="CC13" i="47"/>
  <c r="CD13" i="47"/>
  <c r="CE13" i="47"/>
  <c r="CF13" i="47"/>
  <c r="CG13" i="47"/>
  <c r="CH13" i="47"/>
  <c r="CI13" i="47"/>
  <c r="CJ13" i="47"/>
  <c r="CK13" i="47"/>
  <c r="CL13" i="47"/>
  <c r="CM13" i="47"/>
  <c r="CN13" i="47"/>
  <c r="CO13" i="47"/>
  <c r="CP13" i="47"/>
  <c r="CQ13" i="47"/>
  <c r="CR13" i="47"/>
  <c r="CS13" i="47"/>
  <c r="CT13" i="47"/>
  <c r="CU13" i="47"/>
  <c r="CV13" i="47"/>
  <c r="CW13" i="47"/>
  <c r="CX13" i="47"/>
  <c r="CY13" i="47"/>
  <c r="CZ13" i="47"/>
  <c r="DA13" i="47"/>
  <c r="DB13" i="47"/>
  <c r="DC13" i="47"/>
  <c r="DD13" i="47"/>
  <c r="DE13" i="47"/>
  <c r="DF13" i="47"/>
  <c r="DG13" i="47"/>
  <c r="DH13" i="47"/>
  <c r="DI13" i="47"/>
  <c r="DJ13" i="47"/>
  <c r="DK13" i="47"/>
  <c r="DL13" i="47"/>
  <c r="DM13" i="47"/>
  <c r="DN13" i="47"/>
  <c r="DO13" i="47"/>
  <c r="F14" i="47"/>
  <c r="G14" i="47"/>
  <c r="H14" i="47"/>
  <c r="I14" i="47"/>
  <c r="J14" i="47"/>
  <c r="L14" i="47"/>
  <c r="M14" i="47"/>
  <c r="N14" i="47"/>
  <c r="O14" i="47"/>
  <c r="P14" i="47"/>
  <c r="Q14" i="47"/>
  <c r="R14" i="47"/>
  <c r="S14" i="47"/>
  <c r="T14" i="47"/>
  <c r="U14" i="47"/>
  <c r="V14" i="47"/>
  <c r="W14" i="47"/>
  <c r="X14" i="47"/>
  <c r="Y14" i="47"/>
  <c r="Z14" i="47"/>
  <c r="AA14" i="47"/>
  <c r="AB14" i="47"/>
  <c r="AC14" i="47"/>
  <c r="AD14" i="47"/>
  <c r="AE14" i="47"/>
  <c r="AF14" i="47"/>
  <c r="AG14" i="47"/>
  <c r="AH14" i="47"/>
  <c r="AI14" i="47"/>
  <c r="AJ14" i="47"/>
  <c r="AK14" i="47"/>
  <c r="AL14" i="47"/>
  <c r="AM14" i="47"/>
  <c r="AN14" i="47"/>
  <c r="AO14" i="47"/>
  <c r="AP14" i="47"/>
  <c r="AQ14" i="47"/>
  <c r="AR14" i="47"/>
  <c r="AS14" i="47"/>
  <c r="AT14" i="47"/>
  <c r="AU14" i="47"/>
  <c r="AV14" i="47"/>
  <c r="AW14" i="47"/>
  <c r="AX14" i="47"/>
  <c r="AY14" i="47"/>
  <c r="AZ14" i="47"/>
  <c r="BA14" i="47"/>
  <c r="BB14" i="47"/>
  <c r="BC14" i="47"/>
  <c r="BD14" i="47"/>
  <c r="BE14" i="47"/>
  <c r="BF14" i="47"/>
  <c r="BG14" i="47"/>
  <c r="BH14" i="47"/>
  <c r="BI14" i="47"/>
  <c r="BJ14" i="47"/>
  <c r="BK14" i="47"/>
  <c r="BL14" i="47"/>
  <c r="BM14" i="47"/>
  <c r="BN14" i="47"/>
  <c r="BO14" i="47"/>
  <c r="BP14" i="47"/>
  <c r="BQ14" i="47"/>
  <c r="BR14" i="47"/>
  <c r="BS14" i="47"/>
  <c r="BT14" i="47"/>
  <c r="BU14" i="47"/>
  <c r="BV14" i="47"/>
  <c r="BW14" i="47"/>
  <c r="BX14" i="47"/>
  <c r="BY14" i="47"/>
  <c r="BZ14" i="47"/>
  <c r="CA14" i="47"/>
  <c r="CB14" i="47"/>
  <c r="CC14" i="47"/>
  <c r="CD14" i="47"/>
  <c r="CE14" i="47"/>
  <c r="CF14" i="47"/>
  <c r="CG14" i="47"/>
  <c r="CH14" i="47"/>
  <c r="CI14" i="47"/>
  <c r="CJ14" i="47"/>
  <c r="CK14" i="47"/>
  <c r="CL14" i="47"/>
  <c r="CM14" i="47"/>
  <c r="CN14" i="47"/>
  <c r="CO14" i="47"/>
  <c r="CP14" i="47"/>
  <c r="CQ14" i="47"/>
  <c r="CR14" i="47"/>
  <c r="CS14" i="47"/>
  <c r="CT14" i="47"/>
  <c r="CU14" i="47"/>
  <c r="CV14" i="47"/>
  <c r="CW14" i="47"/>
  <c r="CX14" i="47"/>
  <c r="CY14" i="47"/>
  <c r="CZ14" i="47"/>
  <c r="DA14" i="47"/>
  <c r="DB14" i="47"/>
  <c r="DC14" i="47"/>
  <c r="DD14" i="47"/>
  <c r="DE14" i="47"/>
  <c r="DF14" i="47"/>
  <c r="DG14" i="47"/>
  <c r="DH14" i="47"/>
  <c r="DI14" i="47"/>
  <c r="DJ14" i="47"/>
  <c r="DK14" i="47"/>
  <c r="DL14" i="47"/>
  <c r="DM14" i="47"/>
  <c r="DN14" i="47"/>
  <c r="DO14" i="47"/>
  <c r="F15" i="47"/>
  <c r="G15" i="47"/>
  <c r="H15" i="47"/>
  <c r="I15" i="47"/>
  <c r="J15" i="47"/>
  <c r="K15" i="47"/>
  <c r="L15" i="47"/>
  <c r="M15" i="47"/>
  <c r="N15" i="47"/>
  <c r="O15" i="47"/>
  <c r="P15" i="47"/>
  <c r="Q15" i="47"/>
  <c r="R15" i="47"/>
  <c r="S15" i="47"/>
  <c r="T15" i="47"/>
  <c r="U15" i="47"/>
  <c r="V15" i="47"/>
  <c r="W15" i="47"/>
  <c r="X15" i="47"/>
  <c r="Y15" i="47"/>
  <c r="Z15" i="47"/>
  <c r="AA15" i="47"/>
  <c r="AB15" i="47"/>
  <c r="AC15" i="47"/>
  <c r="AD15" i="47"/>
  <c r="AE15" i="47"/>
  <c r="AF15" i="47"/>
  <c r="AG15" i="47"/>
  <c r="AH15" i="47"/>
  <c r="AI15" i="47"/>
  <c r="AJ15" i="47"/>
  <c r="AK15" i="47"/>
  <c r="AL15" i="47"/>
  <c r="AM15" i="47"/>
  <c r="AN15" i="47"/>
  <c r="AO15" i="47"/>
  <c r="AP15" i="47"/>
  <c r="AQ15" i="47"/>
  <c r="AR15" i="47"/>
  <c r="AS15" i="47"/>
  <c r="AT15" i="47"/>
  <c r="AU15" i="47"/>
  <c r="AV15" i="47"/>
  <c r="AW15" i="47"/>
  <c r="AX15" i="47"/>
  <c r="AY15" i="47"/>
  <c r="AZ15" i="47"/>
  <c r="BA15" i="47"/>
  <c r="BB15" i="47"/>
  <c r="BC15" i="47"/>
  <c r="BD15" i="47"/>
  <c r="BE15" i="47"/>
  <c r="BF15" i="47"/>
  <c r="BG15" i="47"/>
  <c r="BH15" i="47"/>
  <c r="BI15" i="47"/>
  <c r="BJ15" i="47"/>
  <c r="BK15" i="47"/>
  <c r="BL15" i="47"/>
  <c r="BM15" i="47"/>
  <c r="BN15" i="47"/>
  <c r="BO15" i="47"/>
  <c r="BP15" i="47"/>
  <c r="BQ15" i="47"/>
  <c r="BR15" i="47"/>
  <c r="BS15" i="47"/>
  <c r="BT15" i="47"/>
  <c r="BU15" i="47"/>
  <c r="BV15" i="47"/>
  <c r="BW15" i="47"/>
  <c r="BX15" i="47"/>
  <c r="BY15" i="47"/>
  <c r="BZ15" i="47"/>
  <c r="CA15" i="47"/>
  <c r="CB15" i="47"/>
  <c r="CC15" i="47"/>
  <c r="CD15" i="47"/>
  <c r="CE15" i="47"/>
  <c r="CF15" i="47"/>
  <c r="CG15" i="47"/>
  <c r="CH15" i="47"/>
  <c r="CI15" i="47"/>
  <c r="CJ15" i="47"/>
  <c r="CK15" i="47"/>
  <c r="CL15" i="47"/>
  <c r="CM15" i="47"/>
  <c r="CN15" i="47"/>
  <c r="CO15" i="47"/>
  <c r="CP15" i="47"/>
  <c r="CQ15" i="47"/>
  <c r="CR15" i="47"/>
  <c r="CS15" i="47"/>
  <c r="CT15" i="47"/>
  <c r="CU15" i="47"/>
  <c r="CV15" i="47"/>
  <c r="CW15" i="47"/>
  <c r="CX15" i="47"/>
  <c r="CY15" i="47"/>
  <c r="CZ15" i="47"/>
  <c r="DA15" i="47"/>
  <c r="DB15" i="47"/>
  <c r="DC15" i="47"/>
  <c r="DD15" i="47"/>
  <c r="DE15" i="47"/>
  <c r="DF15" i="47"/>
  <c r="DG15" i="47"/>
  <c r="DH15" i="47"/>
  <c r="DI15" i="47"/>
  <c r="DJ15" i="47"/>
  <c r="DK15" i="47"/>
  <c r="DL15" i="47"/>
  <c r="DM15" i="47"/>
  <c r="DN15" i="47"/>
  <c r="DO15" i="47"/>
  <c r="F16" i="47"/>
  <c r="G16" i="47"/>
  <c r="H16" i="47"/>
  <c r="I16" i="47"/>
  <c r="J16" i="47"/>
  <c r="K16" i="47"/>
  <c r="L16" i="47"/>
  <c r="M16" i="47"/>
  <c r="N16" i="47"/>
  <c r="O16" i="47"/>
  <c r="P16" i="47"/>
  <c r="Q16" i="47"/>
  <c r="R16" i="47"/>
  <c r="S16" i="47"/>
  <c r="T16" i="47"/>
  <c r="U16" i="47"/>
  <c r="V16" i="47"/>
  <c r="W16" i="47"/>
  <c r="X16" i="47"/>
  <c r="Y16" i="47"/>
  <c r="Z16" i="47"/>
  <c r="AA16" i="47"/>
  <c r="AB16" i="47"/>
  <c r="AC16" i="47"/>
  <c r="AD16" i="47"/>
  <c r="AE16" i="47"/>
  <c r="AF16" i="47"/>
  <c r="AG16" i="47"/>
  <c r="AH16" i="47"/>
  <c r="AI16" i="47"/>
  <c r="AJ16" i="47"/>
  <c r="AK16" i="47"/>
  <c r="AL16" i="47"/>
  <c r="AM16" i="47"/>
  <c r="AN16" i="47"/>
  <c r="AO16" i="47"/>
  <c r="AP16" i="47"/>
  <c r="AQ16" i="47"/>
  <c r="AR16" i="47"/>
  <c r="AS16" i="47"/>
  <c r="AT16" i="47"/>
  <c r="AU16" i="47"/>
  <c r="AV16" i="47"/>
  <c r="AW16" i="47"/>
  <c r="AX16" i="47"/>
  <c r="AY16" i="47"/>
  <c r="AZ16" i="47"/>
  <c r="BA16" i="47"/>
  <c r="BB16" i="47"/>
  <c r="BC16" i="47"/>
  <c r="BD16" i="47"/>
  <c r="BE16" i="47"/>
  <c r="BF16" i="47"/>
  <c r="BG16" i="47"/>
  <c r="BH16" i="47"/>
  <c r="BI16" i="47"/>
  <c r="BJ16" i="47"/>
  <c r="BK16" i="47"/>
  <c r="BL16" i="47"/>
  <c r="BM16" i="47"/>
  <c r="BN16" i="47"/>
  <c r="BO16" i="47"/>
  <c r="BP16" i="47"/>
  <c r="BQ16" i="47"/>
  <c r="BR16" i="47"/>
  <c r="BS16" i="47"/>
  <c r="BT16" i="47"/>
  <c r="BU16" i="47"/>
  <c r="BV16" i="47"/>
  <c r="BW16" i="47"/>
  <c r="BX16" i="47"/>
  <c r="BY16" i="47"/>
  <c r="BZ16" i="47"/>
  <c r="CA16" i="47"/>
  <c r="CB16" i="47"/>
  <c r="CC16" i="47"/>
  <c r="CD16" i="47"/>
  <c r="CE16" i="47"/>
  <c r="CF16" i="47"/>
  <c r="CG16" i="47"/>
  <c r="CH16" i="47"/>
  <c r="CI16" i="47"/>
  <c r="CJ16" i="47"/>
  <c r="CK16" i="47"/>
  <c r="CL16" i="47"/>
  <c r="CM16" i="47"/>
  <c r="CN16" i="47"/>
  <c r="CO16" i="47"/>
  <c r="CP16" i="47"/>
  <c r="CQ16" i="47"/>
  <c r="CR16" i="47"/>
  <c r="CS16" i="47"/>
  <c r="CT16" i="47"/>
  <c r="CU16" i="47"/>
  <c r="CV16" i="47"/>
  <c r="CW16" i="47"/>
  <c r="CX16" i="47"/>
  <c r="CY16" i="47"/>
  <c r="CZ16" i="47"/>
  <c r="DA16" i="47"/>
  <c r="DB16" i="47"/>
  <c r="DC16" i="47"/>
  <c r="DD16" i="47"/>
  <c r="DE16" i="47"/>
  <c r="DF16" i="47"/>
  <c r="DG16" i="47"/>
  <c r="DH16" i="47"/>
  <c r="DI16" i="47"/>
  <c r="DJ16" i="47"/>
  <c r="DK16" i="47"/>
  <c r="DL16" i="47"/>
  <c r="DM16" i="47"/>
  <c r="DN16" i="47"/>
  <c r="DO16" i="47"/>
  <c r="F17" i="47"/>
  <c r="G17" i="47"/>
  <c r="H17" i="47"/>
  <c r="I17" i="47"/>
  <c r="J17" i="47"/>
  <c r="K17" i="47"/>
  <c r="L17" i="47"/>
  <c r="M17" i="47"/>
  <c r="N17" i="47"/>
  <c r="O17" i="47"/>
  <c r="P17" i="47"/>
  <c r="Q17" i="47"/>
  <c r="R17" i="47"/>
  <c r="S17" i="47"/>
  <c r="T17" i="47"/>
  <c r="U17" i="47"/>
  <c r="V17" i="47"/>
  <c r="W17" i="47"/>
  <c r="X17" i="47"/>
  <c r="Y17" i="47"/>
  <c r="Z17" i="47"/>
  <c r="AA17" i="47"/>
  <c r="AB17" i="47"/>
  <c r="AC17" i="47"/>
  <c r="AD17" i="47"/>
  <c r="AE17" i="47"/>
  <c r="AF17" i="47"/>
  <c r="AG17" i="47"/>
  <c r="AH17" i="47"/>
  <c r="AI17" i="47"/>
  <c r="AJ17" i="47"/>
  <c r="AK17" i="47"/>
  <c r="AL17" i="47"/>
  <c r="AM17" i="47"/>
  <c r="AN17" i="47"/>
  <c r="AO17" i="47"/>
  <c r="AP17" i="47"/>
  <c r="AQ17" i="47"/>
  <c r="AR17" i="47"/>
  <c r="AS17" i="47"/>
  <c r="AT17" i="47"/>
  <c r="AU17" i="47"/>
  <c r="AV17" i="47"/>
  <c r="AW17" i="47"/>
  <c r="AX17" i="47"/>
  <c r="AY17" i="47"/>
  <c r="AZ17" i="47"/>
  <c r="BA17" i="47"/>
  <c r="BB17" i="47"/>
  <c r="BC17" i="47"/>
  <c r="BD17" i="47"/>
  <c r="BE17" i="47"/>
  <c r="BF17" i="47"/>
  <c r="BG17" i="47"/>
  <c r="BH17" i="47"/>
  <c r="BI17" i="47"/>
  <c r="BJ17" i="47"/>
  <c r="BK17" i="47"/>
  <c r="BL17" i="47"/>
  <c r="BM17" i="47"/>
  <c r="BN17" i="47"/>
  <c r="BO17" i="47"/>
  <c r="BP17" i="47"/>
  <c r="BQ17" i="47"/>
  <c r="BR17" i="47"/>
  <c r="BS17" i="47"/>
  <c r="BT17" i="47"/>
  <c r="BU17" i="47"/>
  <c r="BV17" i="47"/>
  <c r="BW17" i="47"/>
  <c r="BX17" i="47"/>
  <c r="BY17" i="47"/>
  <c r="BZ17" i="47"/>
  <c r="CA17" i="47"/>
  <c r="CB17" i="47"/>
  <c r="CC17" i="47"/>
  <c r="CD17" i="47"/>
  <c r="CE17" i="47"/>
  <c r="CF17" i="47"/>
  <c r="CG17" i="47"/>
  <c r="CH17" i="47"/>
  <c r="CI17" i="47"/>
  <c r="CJ17" i="47"/>
  <c r="CK17" i="47"/>
  <c r="CL17" i="47"/>
  <c r="CM17" i="47"/>
  <c r="CN17" i="47"/>
  <c r="CO17" i="47"/>
  <c r="CP17" i="47"/>
  <c r="CQ17" i="47"/>
  <c r="CR17" i="47"/>
  <c r="CS17" i="47"/>
  <c r="CT17" i="47"/>
  <c r="CU17" i="47"/>
  <c r="CV17" i="47"/>
  <c r="CW17" i="47"/>
  <c r="CX17" i="47"/>
  <c r="CY17" i="47"/>
  <c r="CZ17" i="47"/>
  <c r="DA17" i="47"/>
  <c r="DB17" i="47"/>
  <c r="DC17" i="47"/>
  <c r="DD17" i="47"/>
  <c r="DE17" i="47"/>
  <c r="DF17" i="47"/>
  <c r="DG17" i="47"/>
  <c r="DH17" i="47"/>
  <c r="DI17" i="47"/>
  <c r="DJ17" i="47"/>
  <c r="DK17" i="47"/>
  <c r="DL17" i="47"/>
  <c r="DM17" i="47"/>
  <c r="DN17" i="47"/>
  <c r="DO17" i="47"/>
  <c r="F19" i="47"/>
  <c r="G19" i="47"/>
  <c r="H19" i="47"/>
  <c r="I19" i="47"/>
  <c r="J19" i="47"/>
  <c r="K19" i="47"/>
  <c r="L19" i="47"/>
  <c r="M19" i="47"/>
  <c r="N19" i="47"/>
  <c r="O19" i="47"/>
  <c r="P19" i="47"/>
  <c r="Q19" i="47"/>
  <c r="R19" i="47"/>
  <c r="S19" i="47"/>
  <c r="T19" i="47"/>
  <c r="U19" i="47"/>
  <c r="V19" i="47"/>
  <c r="W19" i="47"/>
  <c r="X19" i="47"/>
  <c r="Y19" i="47"/>
  <c r="Z19" i="47"/>
  <c r="AA19" i="47"/>
  <c r="AB19" i="47"/>
  <c r="AC19" i="47"/>
  <c r="AD19" i="47"/>
  <c r="AE19" i="47"/>
  <c r="AF19" i="47"/>
  <c r="AG19" i="47"/>
  <c r="AH19" i="47"/>
  <c r="AI19" i="47"/>
  <c r="AJ19" i="47"/>
  <c r="AK19" i="47"/>
  <c r="AL19" i="47"/>
  <c r="AM19" i="47"/>
  <c r="AN19" i="47"/>
  <c r="AO19" i="47"/>
  <c r="AP19" i="47"/>
  <c r="AQ19" i="47"/>
  <c r="AR19" i="47"/>
  <c r="AS19" i="47"/>
  <c r="AT19" i="47"/>
  <c r="AU19" i="47"/>
  <c r="AV19" i="47"/>
  <c r="AW19" i="47"/>
  <c r="AX19" i="47"/>
  <c r="AY19" i="47"/>
  <c r="AZ19" i="47"/>
  <c r="BA19" i="47"/>
  <c r="BB19" i="47"/>
  <c r="BC19" i="47"/>
  <c r="BD19" i="47"/>
  <c r="BE19" i="47"/>
  <c r="BF19" i="47"/>
  <c r="BG19" i="47"/>
  <c r="BH19" i="47"/>
  <c r="BI19" i="47"/>
  <c r="BJ19" i="47"/>
  <c r="BK19" i="47"/>
  <c r="BL19" i="47"/>
  <c r="BM19" i="47"/>
  <c r="BN19" i="47"/>
  <c r="BO19" i="47"/>
  <c r="BP19" i="47"/>
  <c r="BQ19" i="47"/>
  <c r="BR19" i="47"/>
  <c r="BS19" i="47"/>
  <c r="BT19" i="47"/>
  <c r="BU19" i="47"/>
  <c r="BV19" i="47"/>
  <c r="BW19" i="47"/>
  <c r="BX19" i="47"/>
  <c r="BY19" i="47"/>
  <c r="BZ19" i="47"/>
  <c r="CA19" i="47"/>
  <c r="CB19" i="47"/>
  <c r="CC19" i="47"/>
  <c r="CD19" i="47"/>
  <c r="CE19" i="47"/>
  <c r="CF19" i="47"/>
  <c r="CG19" i="47"/>
  <c r="CH19" i="47"/>
  <c r="CI19" i="47"/>
  <c r="CJ19" i="47"/>
  <c r="CK19" i="47"/>
  <c r="CL19" i="47"/>
  <c r="CM19" i="47"/>
  <c r="CN19" i="47"/>
  <c r="CO19" i="47"/>
  <c r="CP19" i="47"/>
  <c r="CQ19" i="47"/>
  <c r="CR19" i="47"/>
  <c r="CS19" i="47"/>
  <c r="CT19" i="47"/>
  <c r="CU19" i="47"/>
  <c r="CV19" i="47"/>
  <c r="CW19" i="47"/>
  <c r="CX19" i="47"/>
  <c r="CY19" i="47"/>
  <c r="CZ19" i="47"/>
  <c r="DA19" i="47"/>
  <c r="DB19" i="47"/>
  <c r="DC19" i="47"/>
  <c r="DD19" i="47"/>
  <c r="DE19" i="47"/>
  <c r="DF19" i="47"/>
  <c r="DG19" i="47"/>
  <c r="DH19" i="47"/>
  <c r="DI19" i="47"/>
  <c r="DJ19" i="47"/>
  <c r="DK19" i="47"/>
  <c r="DL19" i="47"/>
  <c r="DM19" i="47"/>
  <c r="DN19" i="47"/>
  <c r="DO19" i="47"/>
  <c r="F20" i="47"/>
  <c r="G20" i="47"/>
  <c r="H20" i="47"/>
  <c r="I20" i="47"/>
  <c r="J20" i="47"/>
  <c r="K20" i="47"/>
  <c r="L20" i="47"/>
  <c r="M20" i="47"/>
  <c r="N20" i="47"/>
  <c r="O20" i="47"/>
  <c r="P20" i="47"/>
  <c r="Q20" i="47"/>
  <c r="R20" i="47"/>
  <c r="S20" i="47"/>
  <c r="T20" i="47"/>
  <c r="U20" i="47"/>
  <c r="V20" i="47"/>
  <c r="W20" i="47"/>
  <c r="X20" i="47"/>
  <c r="Y20" i="47"/>
  <c r="Z20" i="47"/>
  <c r="AA20" i="47"/>
  <c r="AB20" i="47"/>
  <c r="AC20" i="47"/>
  <c r="AD20" i="47"/>
  <c r="AE20" i="47"/>
  <c r="AF20" i="47"/>
  <c r="AG20" i="47"/>
  <c r="AH20" i="47"/>
  <c r="AI20" i="47"/>
  <c r="AJ20" i="47"/>
  <c r="AK20" i="47"/>
  <c r="AL20" i="47"/>
  <c r="AM20" i="47"/>
  <c r="AN20" i="47"/>
  <c r="AO20" i="47"/>
  <c r="AP20" i="47"/>
  <c r="AQ20" i="47"/>
  <c r="AR20" i="47"/>
  <c r="AS20" i="47"/>
  <c r="AT20" i="47"/>
  <c r="AU20" i="47"/>
  <c r="AV20" i="47"/>
  <c r="AW20" i="47"/>
  <c r="AX20" i="47"/>
  <c r="AY20" i="47"/>
  <c r="AZ20" i="47"/>
  <c r="BA20" i="47"/>
  <c r="BB20" i="47"/>
  <c r="BC20" i="47"/>
  <c r="BD20" i="47"/>
  <c r="BE20" i="47"/>
  <c r="BF20" i="47"/>
  <c r="BG20" i="47"/>
  <c r="BH20" i="47"/>
  <c r="BI20" i="47"/>
  <c r="BJ20" i="47"/>
  <c r="BK20" i="47"/>
  <c r="BL20" i="47"/>
  <c r="BM20" i="47"/>
  <c r="BN20" i="47"/>
  <c r="BO20" i="47"/>
  <c r="BP20" i="47"/>
  <c r="BQ20" i="47"/>
  <c r="BR20" i="47"/>
  <c r="BS20" i="47"/>
  <c r="BT20" i="47"/>
  <c r="BU20" i="47"/>
  <c r="BV20" i="47"/>
  <c r="BW20" i="47"/>
  <c r="BX20" i="47"/>
  <c r="BY20" i="47"/>
  <c r="BZ20" i="47"/>
  <c r="CA20" i="47"/>
  <c r="CB20" i="47"/>
  <c r="CC20" i="47"/>
  <c r="CD20" i="47"/>
  <c r="CE20" i="47"/>
  <c r="CF20" i="47"/>
  <c r="CG20" i="47"/>
  <c r="CH20" i="47"/>
  <c r="CI20" i="47"/>
  <c r="CJ20" i="47"/>
  <c r="CK20" i="47"/>
  <c r="CL20" i="47"/>
  <c r="CM20" i="47"/>
  <c r="CN20" i="47"/>
  <c r="CO20" i="47"/>
  <c r="CP20" i="47"/>
  <c r="CQ20" i="47"/>
  <c r="CR20" i="47"/>
  <c r="CS20" i="47"/>
  <c r="CT20" i="47"/>
  <c r="CU20" i="47"/>
  <c r="CV20" i="47"/>
  <c r="CW20" i="47"/>
  <c r="CX20" i="47"/>
  <c r="CY20" i="47"/>
  <c r="CZ20" i="47"/>
  <c r="DA20" i="47"/>
  <c r="DB20" i="47"/>
  <c r="DC20" i="47"/>
  <c r="DD20" i="47"/>
  <c r="DE20" i="47"/>
  <c r="DF20" i="47"/>
  <c r="DG20" i="47"/>
  <c r="DH20" i="47"/>
  <c r="DI20" i="47"/>
  <c r="DJ20" i="47"/>
  <c r="DK20" i="47"/>
  <c r="DL20" i="47"/>
  <c r="DM20" i="47"/>
  <c r="DN20" i="47"/>
  <c r="DO20" i="47"/>
  <c r="F21" i="47"/>
  <c r="G21" i="47"/>
  <c r="H21" i="47"/>
  <c r="I21" i="47"/>
  <c r="J21" i="47"/>
  <c r="K21" i="47"/>
  <c r="L21" i="47"/>
  <c r="M21" i="47"/>
  <c r="N21" i="47"/>
  <c r="O21" i="47"/>
  <c r="P21" i="47"/>
  <c r="Q21" i="47"/>
  <c r="R21" i="47"/>
  <c r="S21" i="47"/>
  <c r="T21" i="47"/>
  <c r="U21" i="47"/>
  <c r="V21" i="47"/>
  <c r="W21" i="47"/>
  <c r="X21" i="47"/>
  <c r="Y21" i="47"/>
  <c r="Z21" i="47"/>
  <c r="AA21" i="47"/>
  <c r="AB21" i="47"/>
  <c r="AC21" i="47"/>
  <c r="AD21" i="47"/>
  <c r="AE21" i="47"/>
  <c r="AF21" i="47"/>
  <c r="AG21" i="47"/>
  <c r="AH21" i="47"/>
  <c r="AI21" i="47"/>
  <c r="AJ21" i="47"/>
  <c r="AK21" i="47"/>
  <c r="AL21" i="47"/>
  <c r="AM21" i="47"/>
  <c r="AN21" i="47"/>
  <c r="AO21" i="47"/>
  <c r="AP21" i="47"/>
  <c r="AQ21" i="47"/>
  <c r="AR21" i="47"/>
  <c r="AS21" i="47"/>
  <c r="AT21" i="47"/>
  <c r="AU21" i="47"/>
  <c r="AV21" i="47"/>
  <c r="AW21" i="47"/>
  <c r="AX21" i="47"/>
  <c r="AY21" i="47"/>
  <c r="AZ21" i="47"/>
  <c r="BA21" i="47"/>
  <c r="BB21" i="47"/>
  <c r="BC21" i="47"/>
  <c r="BD21" i="47"/>
  <c r="BE21" i="47"/>
  <c r="BF21" i="47"/>
  <c r="BG21" i="47"/>
  <c r="BH21" i="47"/>
  <c r="BI21" i="47"/>
  <c r="BJ21" i="47"/>
  <c r="BK21" i="47"/>
  <c r="BL21" i="47"/>
  <c r="BM21" i="47"/>
  <c r="BN21" i="47"/>
  <c r="BO21" i="47"/>
  <c r="BP21" i="47"/>
  <c r="BQ21" i="47"/>
  <c r="BR21" i="47"/>
  <c r="BS21" i="47"/>
  <c r="BT21" i="47"/>
  <c r="BU21" i="47"/>
  <c r="BV21" i="47"/>
  <c r="BW21" i="47"/>
  <c r="BX21" i="47"/>
  <c r="BY21" i="47"/>
  <c r="BZ21" i="47"/>
  <c r="CA21" i="47"/>
  <c r="CB21" i="47"/>
  <c r="CC21" i="47"/>
  <c r="CD21" i="47"/>
  <c r="CE21" i="47"/>
  <c r="CF21" i="47"/>
  <c r="CG21" i="47"/>
  <c r="CH21" i="47"/>
  <c r="CI21" i="47"/>
  <c r="CJ21" i="47"/>
  <c r="CK21" i="47"/>
  <c r="CL21" i="47"/>
  <c r="CM21" i="47"/>
  <c r="CN21" i="47"/>
  <c r="CO21" i="47"/>
  <c r="CP21" i="47"/>
  <c r="CQ21" i="47"/>
  <c r="CR21" i="47"/>
  <c r="CS21" i="47"/>
  <c r="CT21" i="47"/>
  <c r="CU21" i="47"/>
  <c r="CV21" i="47"/>
  <c r="CW21" i="47"/>
  <c r="CX21" i="47"/>
  <c r="CY21" i="47"/>
  <c r="CZ21" i="47"/>
  <c r="DA21" i="47"/>
  <c r="DB21" i="47"/>
  <c r="DC21" i="47"/>
  <c r="DD21" i="47"/>
  <c r="DE21" i="47"/>
  <c r="DF21" i="47"/>
  <c r="DG21" i="47"/>
  <c r="DH21" i="47"/>
  <c r="DI21" i="47"/>
  <c r="DJ21" i="47"/>
  <c r="DK21" i="47"/>
  <c r="DL21" i="47"/>
  <c r="DM21" i="47"/>
  <c r="DN21" i="47"/>
  <c r="DO21" i="47"/>
  <c r="F22" i="47"/>
  <c r="G22" i="47"/>
  <c r="H22" i="47"/>
  <c r="I22" i="47"/>
  <c r="J22" i="47"/>
  <c r="K22" i="47"/>
  <c r="L22" i="47"/>
  <c r="M22" i="47"/>
  <c r="N22" i="47"/>
  <c r="O22" i="47"/>
  <c r="P22" i="47"/>
  <c r="Q22" i="47"/>
  <c r="R22" i="47"/>
  <c r="S22" i="47"/>
  <c r="T22" i="47"/>
  <c r="U22" i="47"/>
  <c r="V22" i="47"/>
  <c r="W22" i="47"/>
  <c r="X22" i="47"/>
  <c r="Y22" i="47"/>
  <c r="Z22" i="47"/>
  <c r="AA22" i="47"/>
  <c r="AB22" i="47"/>
  <c r="AC22" i="47"/>
  <c r="AD22" i="47"/>
  <c r="AE22" i="47"/>
  <c r="AF22" i="47"/>
  <c r="AG22" i="47"/>
  <c r="AH22" i="47"/>
  <c r="AI22" i="47"/>
  <c r="AJ22" i="47"/>
  <c r="AK22" i="47"/>
  <c r="AL22" i="47"/>
  <c r="AM22" i="47"/>
  <c r="AN22" i="47"/>
  <c r="AO22" i="47"/>
  <c r="AP22" i="47"/>
  <c r="AQ22" i="47"/>
  <c r="AR22" i="47"/>
  <c r="AS22" i="47"/>
  <c r="AT22" i="47"/>
  <c r="AU22" i="47"/>
  <c r="AV22" i="47"/>
  <c r="AW22" i="47"/>
  <c r="AX22" i="47"/>
  <c r="AY22" i="47"/>
  <c r="AZ22" i="47"/>
  <c r="BA22" i="47"/>
  <c r="BB22" i="47"/>
  <c r="BC22" i="47"/>
  <c r="BD22" i="47"/>
  <c r="BE22" i="47"/>
  <c r="BF22" i="47"/>
  <c r="BG22" i="47"/>
  <c r="BH22" i="47"/>
  <c r="BI22" i="47"/>
  <c r="BJ22" i="47"/>
  <c r="BK22" i="47"/>
  <c r="BL22" i="47"/>
  <c r="BM22" i="47"/>
  <c r="BN22" i="47"/>
  <c r="BO22" i="47"/>
  <c r="BP22" i="47"/>
  <c r="BQ22" i="47"/>
  <c r="BR22" i="47"/>
  <c r="BS22" i="47"/>
  <c r="BT22" i="47"/>
  <c r="BU22" i="47"/>
  <c r="BV22" i="47"/>
  <c r="BW22" i="47"/>
  <c r="BX22" i="47"/>
  <c r="BY22" i="47"/>
  <c r="BZ22" i="47"/>
  <c r="CA22" i="47"/>
  <c r="CB22" i="47"/>
  <c r="CC22" i="47"/>
  <c r="CD22" i="47"/>
  <c r="CE22" i="47"/>
  <c r="CF22" i="47"/>
  <c r="CG22" i="47"/>
  <c r="CH22" i="47"/>
  <c r="CI22" i="47"/>
  <c r="CJ22" i="47"/>
  <c r="CK22" i="47"/>
  <c r="CL22" i="47"/>
  <c r="CM22" i="47"/>
  <c r="CN22" i="47"/>
  <c r="CO22" i="47"/>
  <c r="CP22" i="47"/>
  <c r="CQ22" i="47"/>
  <c r="CR22" i="47"/>
  <c r="CS22" i="47"/>
  <c r="CT22" i="47"/>
  <c r="CU22" i="47"/>
  <c r="CV22" i="47"/>
  <c r="CW22" i="47"/>
  <c r="CX22" i="47"/>
  <c r="CY22" i="47"/>
  <c r="CZ22" i="47"/>
  <c r="DA22" i="47"/>
  <c r="DB22" i="47"/>
  <c r="DC22" i="47"/>
  <c r="DD22" i="47"/>
  <c r="DE22" i="47"/>
  <c r="DF22" i="47"/>
  <c r="DG22" i="47"/>
  <c r="DH22" i="47"/>
  <c r="DI22" i="47"/>
  <c r="DJ22" i="47"/>
  <c r="DK22" i="47"/>
  <c r="DL22" i="47"/>
  <c r="DM22" i="47"/>
  <c r="DN22" i="47"/>
  <c r="DO22" i="47"/>
  <c r="F23" i="47"/>
  <c r="G23" i="47"/>
  <c r="H23" i="47"/>
  <c r="I23" i="47"/>
  <c r="J23" i="47"/>
  <c r="K23" i="47"/>
  <c r="L23" i="47"/>
  <c r="M23" i="47"/>
  <c r="N23" i="47"/>
  <c r="O23" i="47"/>
  <c r="P23" i="47"/>
  <c r="Q23" i="47"/>
  <c r="R23" i="47"/>
  <c r="S23" i="47"/>
  <c r="T23" i="47"/>
  <c r="U23" i="47"/>
  <c r="V23" i="47"/>
  <c r="W23" i="47"/>
  <c r="X23" i="47"/>
  <c r="Y23" i="47"/>
  <c r="Z23" i="47"/>
  <c r="AA23" i="47"/>
  <c r="AB23" i="47"/>
  <c r="AC23" i="47"/>
  <c r="AD23" i="47"/>
  <c r="AE23" i="47"/>
  <c r="AF23" i="47"/>
  <c r="AG23" i="47"/>
  <c r="AH23" i="47"/>
  <c r="AI23" i="47"/>
  <c r="AJ23" i="47"/>
  <c r="AK23" i="47"/>
  <c r="AL23" i="47"/>
  <c r="AM23" i="47"/>
  <c r="AN23" i="47"/>
  <c r="AO23" i="47"/>
  <c r="AP23" i="47"/>
  <c r="AQ23" i="47"/>
  <c r="AR23" i="47"/>
  <c r="AS23" i="47"/>
  <c r="AT23" i="47"/>
  <c r="AU23" i="47"/>
  <c r="AV23" i="47"/>
  <c r="AW23" i="47"/>
  <c r="AX23" i="47"/>
  <c r="AY23" i="47"/>
  <c r="AZ23" i="47"/>
  <c r="BA23" i="47"/>
  <c r="BB23" i="47"/>
  <c r="BC23" i="47"/>
  <c r="BD23" i="47"/>
  <c r="BE23" i="47"/>
  <c r="BF23" i="47"/>
  <c r="BG23" i="47"/>
  <c r="BH23" i="47"/>
  <c r="BI23" i="47"/>
  <c r="BJ23" i="47"/>
  <c r="BK23" i="47"/>
  <c r="BL23" i="47"/>
  <c r="BM23" i="47"/>
  <c r="BN23" i="47"/>
  <c r="BO23" i="47"/>
  <c r="BP23" i="47"/>
  <c r="BQ23" i="47"/>
  <c r="BR23" i="47"/>
  <c r="BS23" i="47"/>
  <c r="BT23" i="47"/>
  <c r="BU23" i="47"/>
  <c r="BV23" i="47"/>
  <c r="BW23" i="47"/>
  <c r="BX23" i="47"/>
  <c r="BY23" i="47"/>
  <c r="BZ23" i="47"/>
  <c r="CA23" i="47"/>
  <c r="CB23" i="47"/>
  <c r="CC23" i="47"/>
  <c r="CD23" i="47"/>
  <c r="CE23" i="47"/>
  <c r="CF23" i="47"/>
  <c r="CG23" i="47"/>
  <c r="CH23" i="47"/>
  <c r="CI23" i="47"/>
  <c r="CJ23" i="47"/>
  <c r="CK23" i="47"/>
  <c r="CL23" i="47"/>
  <c r="CM23" i="47"/>
  <c r="CN23" i="47"/>
  <c r="CO23" i="47"/>
  <c r="CP23" i="47"/>
  <c r="CQ23" i="47"/>
  <c r="CR23" i="47"/>
  <c r="CS23" i="47"/>
  <c r="CT23" i="47"/>
  <c r="CU23" i="47"/>
  <c r="CV23" i="47"/>
  <c r="CW23" i="47"/>
  <c r="CX23" i="47"/>
  <c r="CY23" i="47"/>
  <c r="CZ23" i="47"/>
  <c r="DA23" i="47"/>
  <c r="DB23" i="47"/>
  <c r="DC23" i="47"/>
  <c r="DD23" i="47"/>
  <c r="DE23" i="47"/>
  <c r="DF23" i="47"/>
  <c r="DG23" i="47"/>
  <c r="DH23" i="47"/>
  <c r="DI23" i="47"/>
  <c r="DJ23" i="47"/>
  <c r="DK23" i="47"/>
  <c r="DL23" i="47"/>
  <c r="DM23" i="47"/>
  <c r="DN23" i="47"/>
  <c r="DO23" i="47"/>
  <c r="F24" i="47"/>
  <c r="G24" i="47"/>
  <c r="H24" i="47"/>
  <c r="I24" i="47"/>
  <c r="J24" i="47"/>
  <c r="K24" i="47"/>
  <c r="L24" i="47"/>
  <c r="M24" i="47"/>
  <c r="N24" i="47"/>
  <c r="O24" i="47"/>
  <c r="P24" i="47"/>
  <c r="Q24" i="47"/>
  <c r="R24" i="47"/>
  <c r="S24" i="47"/>
  <c r="T24" i="47"/>
  <c r="U24" i="47"/>
  <c r="V24" i="47"/>
  <c r="W24" i="47"/>
  <c r="X24" i="47"/>
  <c r="Y24" i="47"/>
  <c r="Z24" i="47"/>
  <c r="AA24" i="47"/>
  <c r="AB24" i="47"/>
  <c r="AC24" i="47"/>
  <c r="AD24" i="47"/>
  <c r="AE24" i="47"/>
  <c r="AF24" i="47"/>
  <c r="AG24" i="47"/>
  <c r="AH24" i="47"/>
  <c r="AI24" i="47"/>
  <c r="AJ24" i="47"/>
  <c r="AK24" i="47"/>
  <c r="AL24" i="47"/>
  <c r="AM24" i="47"/>
  <c r="AN24" i="47"/>
  <c r="AO24" i="47"/>
  <c r="AP24" i="47"/>
  <c r="AQ24" i="47"/>
  <c r="AR24" i="47"/>
  <c r="AS24" i="47"/>
  <c r="AT24" i="47"/>
  <c r="AU24" i="47"/>
  <c r="AV24" i="47"/>
  <c r="AW24" i="47"/>
  <c r="AX24" i="47"/>
  <c r="AY24" i="47"/>
  <c r="AZ24" i="47"/>
  <c r="BA24" i="47"/>
  <c r="BB24" i="47"/>
  <c r="BC24" i="47"/>
  <c r="BD24" i="47"/>
  <c r="BE24" i="47"/>
  <c r="BF24" i="47"/>
  <c r="BG24" i="47"/>
  <c r="BH24" i="47"/>
  <c r="BI24" i="47"/>
  <c r="BJ24" i="47"/>
  <c r="BK24" i="47"/>
  <c r="BL24" i="47"/>
  <c r="BM24" i="47"/>
  <c r="BN24" i="47"/>
  <c r="BO24" i="47"/>
  <c r="BP24" i="47"/>
  <c r="BQ24" i="47"/>
  <c r="BR24" i="47"/>
  <c r="BS24" i="47"/>
  <c r="BT24" i="47"/>
  <c r="BU24" i="47"/>
  <c r="BV24" i="47"/>
  <c r="BW24" i="47"/>
  <c r="BX24" i="47"/>
  <c r="BY24" i="47"/>
  <c r="BZ24" i="47"/>
  <c r="CA24" i="47"/>
  <c r="CB24" i="47"/>
  <c r="CC24" i="47"/>
  <c r="CD24" i="47"/>
  <c r="CE24" i="47"/>
  <c r="CF24" i="47"/>
  <c r="CG24" i="47"/>
  <c r="CH24" i="47"/>
  <c r="CI24" i="47"/>
  <c r="CJ24" i="47"/>
  <c r="CK24" i="47"/>
  <c r="CL24" i="47"/>
  <c r="CM24" i="47"/>
  <c r="CN24" i="47"/>
  <c r="CO24" i="47"/>
  <c r="CP24" i="47"/>
  <c r="CQ24" i="47"/>
  <c r="CR24" i="47"/>
  <c r="CS24" i="47"/>
  <c r="CT24" i="47"/>
  <c r="CU24" i="47"/>
  <c r="CV24" i="47"/>
  <c r="CW24" i="47"/>
  <c r="CX24" i="47"/>
  <c r="CY24" i="47"/>
  <c r="CZ24" i="47"/>
  <c r="DA24" i="47"/>
  <c r="DB24" i="47"/>
  <c r="DC24" i="47"/>
  <c r="DD24" i="47"/>
  <c r="DE24" i="47"/>
  <c r="DF24" i="47"/>
  <c r="DG24" i="47"/>
  <c r="DH24" i="47"/>
  <c r="DI24" i="47"/>
  <c r="DJ24" i="47"/>
  <c r="DK24" i="47"/>
  <c r="DL24" i="47"/>
  <c r="DM24" i="47"/>
  <c r="DN24" i="47"/>
  <c r="DO24" i="47"/>
  <c r="F25" i="47"/>
  <c r="G25" i="47"/>
  <c r="H25" i="47"/>
  <c r="I25" i="47"/>
  <c r="J25" i="47"/>
  <c r="K25" i="47"/>
  <c r="L25" i="47"/>
  <c r="M25" i="47"/>
  <c r="N25" i="47"/>
  <c r="O25" i="47"/>
  <c r="P25" i="47"/>
  <c r="Q25" i="47"/>
  <c r="R25" i="47"/>
  <c r="S25" i="47"/>
  <c r="T25" i="47"/>
  <c r="U25" i="47"/>
  <c r="V25" i="47"/>
  <c r="W25" i="47"/>
  <c r="X25" i="47"/>
  <c r="Y25" i="47"/>
  <c r="Z25" i="47"/>
  <c r="AA25" i="47"/>
  <c r="AB25" i="47"/>
  <c r="AC25" i="47"/>
  <c r="AD25" i="47"/>
  <c r="AE25" i="47"/>
  <c r="AF25" i="47"/>
  <c r="AG25" i="47"/>
  <c r="AH25" i="47"/>
  <c r="AI25" i="47"/>
  <c r="AJ25" i="47"/>
  <c r="AK25" i="47"/>
  <c r="AL25" i="47"/>
  <c r="AM25" i="47"/>
  <c r="AN25" i="47"/>
  <c r="AO25" i="47"/>
  <c r="AP25" i="47"/>
  <c r="AQ25" i="47"/>
  <c r="AR25" i="47"/>
  <c r="AS25" i="47"/>
  <c r="AT25" i="47"/>
  <c r="AU25" i="47"/>
  <c r="AV25" i="47"/>
  <c r="AW25" i="47"/>
  <c r="AX25" i="47"/>
  <c r="AY25" i="47"/>
  <c r="AZ25" i="47"/>
  <c r="BA25" i="47"/>
  <c r="BB25" i="47"/>
  <c r="BC25" i="47"/>
  <c r="BD25" i="47"/>
  <c r="BE25" i="47"/>
  <c r="BF25" i="47"/>
  <c r="BG25" i="47"/>
  <c r="BH25" i="47"/>
  <c r="BI25" i="47"/>
  <c r="BJ25" i="47"/>
  <c r="BK25" i="47"/>
  <c r="BL25" i="47"/>
  <c r="BM25" i="47"/>
  <c r="BN25" i="47"/>
  <c r="BO25" i="47"/>
  <c r="BP25" i="47"/>
  <c r="BQ25" i="47"/>
  <c r="BR25" i="47"/>
  <c r="BS25" i="47"/>
  <c r="BT25" i="47"/>
  <c r="BU25" i="47"/>
  <c r="BV25" i="47"/>
  <c r="BW25" i="47"/>
  <c r="BX25" i="47"/>
  <c r="BY25" i="47"/>
  <c r="BZ25" i="47"/>
  <c r="CA25" i="47"/>
  <c r="CB25" i="47"/>
  <c r="CC25" i="47"/>
  <c r="CD25" i="47"/>
  <c r="CE25" i="47"/>
  <c r="CF25" i="47"/>
  <c r="CG25" i="47"/>
  <c r="CH25" i="47"/>
  <c r="CI25" i="47"/>
  <c r="CJ25" i="47"/>
  <c r="CK25" i="47"/>
  <c r="CL25" i="47"/>
  <c r="CM25" i="47"/>
  <c r="CN25" i="47"/>
  <c r="CO25" i="47"/>
  <c r="CP25" i="47"/>
  <c r="CQ25" i="47"/>
  <c r="CR25" i="47"/>
  <c r="CS25" i="47"/>
  <c r="CT25" i="47"/>
  <c r="CU25" i="47"/>
  <c r="CV25" i="47"/>
  <c r="CW25" i="47"/>
  <c r="CX25" i="47"/>
  <c r="CY25" i="47"/>
  <c r="CZ25" i="47"/>
  <c r="DA25" i="47"/>
  <c r="DB25" i="47"/>
  <c r="DC25" i="47"/>
  <c r="DD25" i="47"/>
  <c r="DE25" i="47"/>
  <c r="DF25" i="47"/>
  <c r="DG25" i="47"/>
  <c r="DH25" i="47"/>
  <c r="DI25" i="47"/>
  <c r="DJ25" i="47"/>
  <c r="DK25" i="47"/>
  <c r="DL25" i="47"/>
  <c r="DM25" i="47"/>
  <c r="DN25" i="47"/>
  <c r="DO25" i="47"/>
  <c r="F27" i="47"/>
  <c r="G27" i="47"/>
  <c r="H27" i="47"/>
  <c r="I27" i="47"/>
  <c r="J27" i="47"/>
  <c r="K27" i="47"/>
  <c r="L27" i="47"/>
  <c r="M27" i="47"/>
  <c r="N27" i="47"/>
  <c r="O27" i="47"/>
  <c r="P27" i="47"/>
  <c r="Q27" i="47"/>
  <c r="R27" i="47"/>
  <c r="S27" i="47"/>
  <c r="T27" i="47"/>
  <c r="U27" i="47"/>
  <c r="V27" i="47"/>
  <c r="W27" i="47"/>
  <c r="X27" i="47"/>
  <c r="Y27" i="47"/>
  <c r="Z27" i="47"/>
  <c r="AA27" i="47"/>
  <c r="AB27" i="47"/>
  <c r="AC27" i="47"/>
  <c r="AD27" i="47"/>
  <c r="AE27" i="47"/>
  <c r="AF27" i="47"/>
  <c r="AG27" i="47"/>
  <c r="AH27" i="47"/>
  <c r="AI27" i="47"/>
  <c r="AJ27" i="47"/>
  <c r="AK27" i="47"/>
  <c r="AL27" i="47"/>
  <c r="AM27" i="47"/>
  <c r="AN27" i="47"/>
  <c r="AO27" i="47"/>
  <c r="AP27" i="47"/>
  <c r="AQ27" i="47"/>
  <c r="AR27" i="47"/>
  <c r="AS27" i="47"/>
  <c r="AT27" i="47"/>
  <c r="AU27" i="47"/>
  <c r="AV27" i="47"/>
  <c r="AW27" i="47"/>
  <c r="AX27" i="47"/>
  <c r="AY27" i="47"/>
  <c r="AZ27" i="47"/>
  <c r="BA27" i="47"/>
  <c r="BB27" i="47"/>
  <c r="BC27" i="47"/>
  <c r="BD27" i="47"/>
  <c r="BE27" i="47"/>
  <c r="BF27" i="47"/>
  <c r="BG27" i="47"/>
  <c r="BH27" i="47"/>
  <c r="BI27" i="47"/>
  <c r="BJ27" i="47"/>
  <c r="BK27" i="47"/>
  <c r="BL27" i="47"/>
  <c r="BM27" i="47"/>
  <c r="BN27" i="47"/>
  <c r="BO27" i="47"/>
  <c r="BP27" i="47"/>
  <c r="BQ27" i="47"/>
  <c r="BR27" i="47"/>
  <c r="BS27" i="47"/>
  <c r="BT27" i="47"/>
  <c r="BU27" i="47"/>
  <c r="BV27" i="47"/>
  <c r="BW27" i="47"/>
  <c r="BX27" i="47"/>
  <c r="BY27" i="47"/>
  <c r="BZ27" i="47"/>
  <c r="CA27" i="47"/>
  <c r="CB27" i="47"/>
  <c r="CC27" i="47"/>
  <c r="CD27" i="47"/>
  <c r="CE27" i="47"/>
  <c r="CF27" i="47"/>
  <c r="CG27" i="47"/>
  <c r="CH27" i="47"/>
  <c r="CI27" i="47"/>
  <c r="CJ27" i="47"/>
  <c r="CK27" i="47"/>
  <c r="CL27" i="47"/>
  <c r="CM27" i="47"/>
  <c r="CN27" i="47"/>
  <c r="CO27" i="47"/>
  <c r="CP27" i="47"/>
  <c r="CQ27" i="47"/>
  <c r="CR27" i="47"/>
  <c r="CS27" i="47"/>
  <c r="CT27" i="47"/>
  <c r="CU27" i="47"/>
  <c r="CV27" i="47"/>
  <c r="CW27" i="47"/>
  <c r="CX27" i="47"/>
  <c r="CY27" i="47"/>
  <c r="CZ27" i="47"/>
  <c r="DA27" i="47"/>
  <c r="DB27" i="47"/>
  <c r="DC27" i="47"/>
  <c r="DD27" i="47"/>
  <c r="DE27" i="47"/>
  <c r="DF27" i="47"/>
  <c r="DG27" i="47"/>
  <c r="DH27" i="47"/>
  <c r="DI27" i="47"/>
  <c r="DJ27" i="47"/>
  <c r="DK27" i="47"/>
  <c r="DL27" i="47"/>
  <c r="DM27" i="47"/>
  <c r="DN27" i="47"/>
  <c r="DO27" i="47"/>
  <c r="F28" i="47"/>
  <c r="G28" i="47"/>
  <c r="H28" i="47"/>
  <c r="I28" i="47"/>
  <c r="J28" i="47"/>
  <c r="K28" i="47"/>
  <c r="L28" i="47"/>
  <c r="M28" i="47"/>
  <c r="N28" i="47"/>
  <c r="O28" i="47"/>
  <c r="P28" i="47"/>
  <c r="Q28" i="47"/>
  <c r="R28" i="47"/>
  <c r="S28" i="47"/>
  <c r="T28" i="47"/>
  <c r="U28" i="47"/>
  <c r="V28" i="47"/>
  <c r="W28" i="47"/>
  <c r="X28" i="47"/>
  <c r="Y28" i="47"/>
  <c r="Z28" i="47"/>
  <c r="AA28" i="47"/>
  <c r="AB28" i="47"/>
  <c r="AC28" i="47"/>
  <c r="AD28" i="47"/>
  <c r="AE28" i="47"/>
  <c r="AF28" i="47"/>
  <c r="AG28" i="47"/>
  <c r="AH28" i="47"/>
  <c r="AI28" i="47"/>
  <c r="AJ28" i="47"/>
  <c r="AK28" i="47"/>
  <c r="AL28" i="47"/>
  <c r="AM28" i="47"/>
  <c r="AN28" i="47"/>
  <c r="AO28" i="47"/>
  <c r="AP28" i="47"/>
  <c r="AQ28" i="47"/>
  <c r="AR28" i="47"/>
  <c r="AS28" i="47"/>
  <c r="AT28" i="47"/>
  <c r="AU28" i="47"/>
  <c r="AV28" i="47"/>
  <c r="AW28" i="47"/>
  <c r="AX28" i="47"/>
  <c r="AY28" i="47"/>
  <c r="AZ28" i="47"/>
  <c r="BA28" i="47"/>
  <c r="BB28" i="47"/>
  <c r="BC28" i="47"/>
  <c r="BD28" i="47"/>
  <c r="BE28" i="47"/>
  <c r="BF28" i="47"/>
  <c r="BG28" i="47"/>
  <c r="BH28" i="47"/>
  <c r="BI28" i="47"/>
  <c r="BJ28" i="47"/>
  <c r="BK28" i="47"/>
  <c r="BL28" i="47"/>
  <c r="BM28" i="47"/>
  <c r="BN28" i="47"/>
  <c r="BO28" i="47"/>
  <c r="BP28" i="47"/>
  <c r="BQ28" i="47"/>
  <c r="BR28" i="47"/>
  <c r="BS28" i="47"/>
  <c r="BT28" i="47"/>
  <c r="BU28" i="47"/>
  <c r="BV28" i="47"/>
  <c r="BW28" i="47"/>
  <c r="BX28" i="47"/>
  <c r="BY28" i="47"/>
  <c r="BZ28" i="47"/>
  <c r="CA28" i="47"/>
  <c r="CB28" i="47"/>
  <c r="CC28" i="47"/>
  <c r="CD28" i="47"/>
  <c r="CE28" i="47"/>
  <c r="CF28" i="47"/>
  <c r="CG28" i="47"/>
  <c r="CH28" i="47"/>
  <c r="CI28" i="47"/>
  <c r="CJ28" i="47"/>
  <c r="CK28" i="47"/>
  <c r="CL28" i="47"/>
  <c r="CM28" i="47"/>
  <c r="CN28" i="47"/>
  <c r="CO28" i="47"/>
  <c r="CP28" i="47"/>
  <c r="CQ28" i="47"/>
  <c r="CR28" i="47"/>
  <c r="CS28" i="47"/>
  <c r="CT28" i="47"/>
  <c r="CU28" i="47"/>
  <c r="CV28" i="47"/>
  <c r="CW28" i="47"/>
  <c r="CX28" i="47"/>
  <c r="CY28" i="47"/>
  <c r="CZ28" i="47"/>
  <c r="DA28" i="47"/>
  <c r="DB28" i="47"/>
  <c r="DC28" i="47"/>
  <c r="DD28" i="47"/>
  <c r="DE28" i="47"/>
  <c r="DF28" i="47"/>
  <c r="DG28" i="47"/>
  <c r="DH28" i="47"/>
  <c r="DI28" i="47"/>
  <c r="DJ28" i="47"/>
  <c r="DK28" i="47"/>
  <c r="DL28" i="47"/>
  <c r="DM28" i="47"/>
  <c r="DN28" i="47"/>
  <c r="DO28" i="47"/>
  <c r="F29" i="47"/>
  <c r="G29" i="47"/>
  <c r="H29" i="47"/>
  <c r="I29" i="47"/>
  <c r="J29" i="47"/>
  <c r="K29" i="47"/>
  <c r="L29" i="47"/>
  <c r="M29" i="47"/>
  <c r="N29" i="47"/>
  <c r="O29" i="47"/>
  <c r="P29" i="47"/>
  <c r="Q29" i="47"/>
  <c r="R29" i="47"/>
  <c r="S29" i="47"/>
  <c r="T29" i="47"/>
  <c r="U29" i="47"/>
  <c r="V29" i="47"/>
  <c r="W29" i="47"/>
  <c r="X29" i="47"/>
  <c r="Y29" i="47"/>
  <c r="Z29" i="47"/>
  <c r="AA29" i="47"/>
  <c r="AB29" i="47"/>
  <c r="AC29" i="47"/>
  <c r="AD29" i="47"/>
  <c r="AE29" i="47"/>
  <c r="AF29" i="47"/>
  <c r="AG29" i="47"/>
  <c r="AH29" i="47"/>
  <c r="AI29" i="47"/>
  <c r="AJ29" i="47"/>
  <c r="AK29" i="47"/>
  <c r="AL29" i="47"/>
  <c r="AM29" i="47"/>
  <c r="AN29" i="47"/>
  <c r="AO29" i="47"/>
  <c r="AP29" i="47"/>
  <c r="AQ29" i="47"/>
  <c r="AR29" i="47"/>
  <c r="AS29" i="47"/>
  <c r="AT29" i="47"/>
  <c r="AU29" i="47"/>
  <c r="AV29" i="47"/>
  <c r="AW29" i="47"/>
  <c r="AX29" i="47"/>
  <c r="AY29" i="47"/>
  <c r="AZ29" i="47"/>
  <c r="BA29" i="47"/>
  <c r="BB29" i="47"/>
  <c r="BC29" i="47"/>
  <c r="BD29" i="47"/>
  <c r="BE29" i="47"/>
  <c r="BF29" i="47"/>
  <c r="BG29" i="47"/>
  <c r="BH29" i="47"/>
  <c r="BI29" i="47"/>
  <c r="BJ29" i="47"/>
  <c r="BK29" i="47"/>
  <c r="BL29" i="47"/>
  <c r="BM29" i="47"/>
  <c r="BN29" i="47"/>
  <c r="BO29" i="47"/>
  <c r="BP29" i="47"/>
  <c r="BQ29" i="47"/>
  <c r="BR29" i="47"/>
  <c r="BS29" i="47"/>
  <c r="BT29" i="47"/>
  <c r="BU29" i="47"/>
  <c r="BV29" i="47"/>
  <c r="BW29" i="47"/>
  <c r="BX29" i="47"/>
  <c r="BY29" i="47"/>
  <c r="BZ29" i="47"/>
  <c r="CA29" i="47"/>
  <c r="CB29" i="47"/>
  <c r="CC29" i="47"/>
  <c r="CD29" i="47"/>
  <c r="CE29" i="47"/>
  <c r="CF29" i="47"/>
  <c r="CG29" i="47"/>
  <c r="CH29" i="47"/>
  <c r="CI29" i="47"/>
  <c r="CJ29" i="47"/>
  <c r="CK29" i="47"/>
  <c r="CL29" i="47"/>
  <c r="CM29" i="47"/>
  <c r="CN29" i="47"/>
  <c r="CO29" i="47"/>
  <c r="CP29" i="47"/>
  <c r="CQ29" i="47"/>
  <c r="CR29" i="47"/>
  <c r="CS29" i="47"/>
  <c r="CT29" i="47"/>
  <c r="CU29" i="47"/>
  <c r="CV29" i="47"/>
  <c r="CW29" i="47"/>
  <c r="CX29" i="47"/>
  <c r="CY29" i="47"/>
  <c r="CZ29" i="47"/>
  <c r="DA29" i="47"/>
  <c r="DB29" i="47"/>
  <c r="DC29" i="47"/>
  <c r="DD29" i="47"/>
  <c r="DE29" i="47"/>
  <c r="DF29" i="47"/>
  <c r="DG29" i="47"/>
  <c r="DH29" i="47"/>
  <c r="DI29" i="47"/>
  <c r="DJ29" i="47"/>
  <c r="DK29" i="47"/>
  <c r="DL29" i="47"/>
  <c r="DM29" i="47"/>
  <c r="DN29" i="47"/>
  <c r="DO29" i="47"/>
  <c r="F30" i="47"/>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AH30" i="47"/>
  <c r="AI30" i="47"/>
  <c r="AJ30" i="47"/>
  <c r="AK30" i="47"/>
  <c r="AL30" i="47"/>
  <c r="AM30" i="47"/>
  <c r="AN30" i="47"/>
  <c r="AO30" i="47"/>
  <c r="AP30" i="47"/>
  <c r="AQ30" i="47"/>
  <c r="AR30" i="47"/>
  <c r="AS30" i="47"/>
  <c r="AT30" i="47"/>
  <c r="AU30" i="47"/>
  <c r="AV30" i="47"/>
  <c r="AW30" i="47"/>
  <c r="AX30" i="47"/>
  <c r="AY30" i="47"/>
  <c r="AZ30" i="47"/>
  <c r="BA30" i="47"/>
  <c r="BB30" i="47"/>
  <c r="BC30" i="47"/>
  <c r="BD30" i="47"/>
  <c r="BE30" i="47"/>
  <c r="BF30" i="47"/>
  <c r="BG30" i="47"/>
  <c r="BH30" i="47"/>
  <c r="BI30" i="47"/>
  <c r="BJ30" i="47"/>
  <c r="BK30" i="47"/>
  <c r="BL30" i="47"/>
  <c r="BM30" i="47"/>
  <c r="BN30" i="47"/>
  <c r="BO30" i="47"/>
  <c r="BP30" i="47"/>
  <c r="BQ30" i="47"/>
  <c r="BR30" i="47"/>
  <c r="BS30" i="47"/>
  <c r="BT30" i="47"/>
  <c r="BU30" i="47"/>
  <c r="BV30" i="47"/>
  <c r="BW30" i="47"/>
  <c r="BX30" i="47"/>
  <c r="BY30" i="47"/>
  <c r="BZ30" i="47"/>
  <c r="CA30" i="47"/>
  <c r="CB30" i="47"/>
  <c r="CC30" i="47"/>
  <c r="CD30" i="47"/>
  <c r="CE30" i="47"/>
  <c r="CF30" i="47"/>
  <c r="CG30" i="47"/>
  <c r="CH30" i="47"/>
  <c r="CI30" i="47"/>
  <c r="CJ30" i="47"/>
  <c r="CK30" i="47"/>
  <c r="CL30" i="47"/>
  <c r="CM30" i="47"/>
  <c r="CN30" i="47"/>
  <c r="CO30" i="47"/>
  <c r="CP30" i="47"/>
  <c r="CQ30" i="47"/>
  <c r="CR30" i="47"/>
  <c r="CS30" i="47"/>
  <c r="CT30" i="47"/>
  <c r="CU30" i="47"/>
  <c r="CV30" i="47"/>
  <c r="CW30" i="47"/>
  <c r="CX30" i="47"/>
  <c r="CY30" i="47"/>
  <c r="CZ30" i="47"/>
  <c r="DA30" i="47"/>
  <c r="DB30" i="47"/>
  <c r="DC30" i="47"/>
  <c r="DD30" i="47"/>
  <c r="DE30" i="47"/>
  <c r="DF30" i="47"/>
  <c r="DG30" i="47"/>
  <c r="DH30" i="47"/>
  <c r="DI30" i="47"/>
  <c r="DJ30" i="47"/>
  <c r="DK30" i="47"/>
  <c r="DL30" i="47"/>
  <c r="DM30" i="47"/>
  <c r="DN30" i="47"/>
  <c r="DO30" i="47"/>
  <c r="F31" i="47"/>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H31" i="47"/>
  <c r="BI31" i="47"/>
  <c r="BJ31" i="47"/>
  <c r="BK31" i="47"/>
  <c r="BL31" i="47"/>
  <c r="BM31" i="47"/>
  <c r="BN31" i="47"/>
  <c r="BO31" i="47"/>
  <c r="BP31" i="47"/>
  <c r="BQ31" i="47"/>
  <c r="BR31" i="47"/>
  <c r="BS31" i="47"/>
  <c r="BT31" i="47"/>
  <c r="BU31" i="47"/>
  <c r="BV31" i="47"/>
  <c r="BW31" i="47"/>
  <c r="BX31" i="47"/>
  <c r="BY31" i="47"/>
  <c r="BZ31" i="47"/>
  <c r="CA31" i="47"/>
  <c r="CB31" i="47"/>
  <c r="CC31" i="47"/>
  <c r="CD31" i="47"/>
  <c r="CE31" i="47"/>
  <c r="CF31" i="47"/>
  <c r="CG31" i="47"/>
  <c r="CH31" i="47"/>
  <c r="CI31" i="47"/>
  <c r="CJ31" i="47"/>
  <c r="CK31" i="47"/>
  <c r="CL31" i="47"/>
  <c r="CM31" i="47"/>
  <c r="CN31" i="47"/>
  <c r="CO31" i="47"/>
  <c r="CP31" i="47"/>
  <c r="CQ31" i="47"/>
  <c r="CR31" i="47"/>
  <c r="CS31" i="47"/>
  <c r="CT31" i="47"/>
  <c r="CU31" i="47"/>
  <c r="CV31" i="47"/>
  <c r="CW31" i="47"/>
  <c r="CX31" i="47"/>
  <c r="CY31" i="47"/>
  <c r="CZ31" i="47"/>
  <c r="DA31" i="47"/>
  <c r="DB31" i="47"/>
  <c r="DC31" i="47"/>
  <c r="DD31" i="47"/>
  <c r="DE31" i="47"/>
  <c r="DF31" i="47"/>
  <c r="DG31" i="47"/>
  <c r="DH31" i="47"/>
  <c r="DI31" i="47"/>
  <c r="DJ31" i="47"/>
  <c r="DK31" i="47"/>
  <c r="DL31" i="47"/>
  <c r="DM31" i="47"/>
  <c r="DN31" i="47"/>
  <c r="DO31" i="47"/>
  <c r="F34" i="47"/>
  <c r="G34" i="47"/>
  <c r="H34" i="47"/>
  <c r="I34" i="47"/>
  <c r="J34" i="47"/>
  <c r="K34" i="47"/>
  <c r="L34" i="47"/>
  <c r="M34" i="47"/>
  <c r="N34" i="47"/>
  <c r="O34" i="47"/>
  <c r="P34" i="47"/>
  <c r="Q34" i="47"/>
  <c r="R34" i="47"/>
  <c r="S34" i="47"/>
  <c r="T34" i="47"/>
  <c r="U34" i="47"/>
  <c r="V34" i="47"/>
  <c r="W34" i="47"/>
  <c r="X34" i="47"/>
  <c r="Y34" i="47"/>
  <c r="Z34" i="47"/>
  <c r="AA34" i="47"/>
  <c r="AB34" i="47"/>
  <c r="AC34" i="47"/>
  <c r="AD34" i="47"/>
  <c r="AE34" i="47"/>
  <c r="AF34" i="47"/>
  <c r="AG34" i="47"/>
  <c r="AH34" i="47"/>
  <c r="AI34" i="47"/>
  <c r="AJ34" i="47"/>
  <c r="AK34" i="47"/>
  <c r="AL34" i="47"/>
  <c r="AM34" i="47"/>
  <c r="AN34" i="47"/>
  <c r="AO34" i="47"/>
  <c r="AP34" i="47"/>
  <c r="AQ34" i="47"/>
  <c r="AR34" i="47"/>
  <c r="AS34" i="47"/>
  <c r="AT34" i="47"/>
  <c r="AU34" i="47"/>
  <c r="AV34" i="47"/>
  <c r="AW34" i="47"/>
  <c r="AX34" i="47"/>
  <c r="AY34" i="47"/>
  <c r="AZ34" i="47"/>
  <c r="BA34" i="47"/>
  <c r="BB34" i="47"/>
  <c r="BC34" i="47"/>
  <c r="BD34" i="47"/>
  <c r="BE34" i="47"/>
  <c r="BF34" i="47"/>
  <c r="BG34" i="47"/>
  <c r="BH34" i="47"/>
  <c r="BI34" i="47"/>
  <c r="BJ34" i="47"/>
  <c r="BK34" i="47"/>
  <c r="BL34" i="47"/>
  <c r="BM34" i="47"/>
  <c r="BN34" i="47"/>
  <c r="BO34" i="47"/>
  <c r="BP34" i="47"/>
  <c r="BQ34" i="47"/>
  <c r="BR34" i="47"/>
  <c r="BS34" i="47"/>
  <c r="BT34" i="47"/>
  <c r="BU34" i="47"/>
  <c r="BV34" i="47"/>
  <c r="BW34" i="47"/>
  <c r="BX34" i="47"/>
  <c r="BY34" i="47"/>
  <c r="BZ34" i="47"/>
  <c r="CA34" i="47"/>
  <c r="CB34" i="47"/>
  <c r="CC34" i="47"/>
  <c r="CD34" i="47"/>
  <c r="CE34" i="47"/>
  <c r="CF34" i="47"/>
  <c r="CG34" i="47"/>
  <c r="CH34" i="47"/>
  <c r="CI34" i="47"/>
  <c r="CJ34" i="47"/>
  <c r="CK34" i="47"/>
  <c r="CL34" i="47"/>
  <c r="CM34" i="47"/>
  <c r="CN34" i="47"/>
  <c r="CO34" i="47"/>
  <c r="CP34" i="47"/>
  <c r="CQ34" i="47"/>
  <c r="CR34" i="47"/>
  <c r="CS34" i="47"/>
  <c r="CT34" i="47"/>
  <c r="CU34" i="47"/>
  <c r="CV34" i="47"/>
  <c r="CW34" i="47"/>
  <c r="CX34" i="47"/>
  <c r="CY34" i="47"/>
  <c r="CZ34" i="47"/>
  <c r="DA34" i="47"/>
  <c r="DB34" i="47"/>
  <c r="DC34" i="47"/>
  <c r="DD34" i="47"/>
  <c r="DE34" i="47"/>
  <c r="DF34" i="47"/>
  <c r="DG34" i="47"/>
  <c r="DH34" i="47"/>
  <c r="DI34" i="47"/>
  <c r="DJ34" i="47"/>
  <c r="DK34" i="47"/>
  <c r="DL34" i="47"/>
  <c r="DM34" i="47"/>
  <c r="DN34" i="47"/>
  <c r="DO34" i="47"/>
  <c r="F35" i="47"/>
  <c r="G35" i="47"/>
  <c r="H35" i="47"/>
  <c r="I35" i="47"/>
  <c r="J35" i="47"/>
  <c r="K35" i="47"/>
  <c r="L35" i="47"/>
  <c r="M35" i="47"/>
  <c r="N35" i="47"/>
  <c r="O35" i="47"/>
  <c r="P35" i="47"/>
  <c r="Q35" i="47"/>
  <c r="R35" i="47"/>
  <c r="S35" i="47"/>
  <c r="T35" i="47"/>
  <c r="U35" i="47"/>
  <c r="V35" i="47"/>
  <c r="W35" i="47"/>
  <c r="X35" i="47"/>
  <c r="Y35" i="47"/>
  <c r="Z35" i="47"/>
  <c r="AA35" i="47"/>
  <c r="AB35" i="47"/>
  <c r="AC35" i="47"/>
  <c r="AD35" i="47"/>
  <c r="AE35" i="47"/>
  <c r="AF35" i="47"/>
  <c r="AG35" i="47"/>
  <c r="AH35" i="47"/>
  <c r="AI35" i="47"/>
  <c r="AJ35" i="47"/>
  <c r="AK35" i="47"/>
  <c r="AL35" i="47"/>
  <c r="AM35" i="47"/>
  <c r="AN35" i="47"/>
  <c r="AO35" i="47"/>
  <c r="AP35" i="47"/>
  <c r="AQ35" i="47"/>
  <c r="AR35" i="47"/>
  <c r="AS35" i="47"/>
  <c r="AT35" i="47"/>
  <c r="AU35" i="47"/>
  <c r="AV35" i="47"/>
  <c r="AW35" i="47"/>
  <c r="AX35" i="47"/>
  <c r="AY35" i="47"/>
  <c r="AZ35" i="47"/>
  <c r="BA35" i="47"/>
  <c r="BB35" i="47"/>
  <c r="BC35" i="47"/>
  <c r="BD35" i="47"/>
  <c r="BE35" i="47"/>
  <c r="BF35" i="47"/>
  <c r="BG35" i="47"/>
  <c r="BH35" i="47"/>
  <c r="BI35" i="47"/>
  <c r="BJ35" i="47"/>
  <c r="BK35" i="47"/>
  <c r="BL35" i="47"/>
  <c r="BM35" i="47"/>
  <c r="BN35" i="47"/>
  <c r="BO35" i="47"/>
  <c r="BP35" i="47"/>
  <c r="BQ35" i="47"/>
  <c r="BR35" i="47"/>
  <c r="BS35" i="47"/>
  <c r="BT35" i="47"/>
  <c r="BU35" i="47"/>
  <c r="BV35" i="47"/>
  <c r="BW35" i="47"/>
  <c r="BX35" i="47"/>
  <c r="BY35" i="47"/>
  <c r="BZ35" i="47"/>
  <c r="CA35" i="47"/>
  <c r="CB35" i="47"/>
  <c r="CC35" i="47"/>
  <c r="CD35" i="47"/>
  <c r="CE35" i="47"/>
  <c r="CF35" i="47"/>
  <c r="CG35" i="47"/>
  <c r="CH35" i="47"/>
  <c r="CI35" i="47"/>
  <c r="CJ35" i="47"/>
  <c r="CK35" i="47"/>
  <c r="CL35" i="47"/>
  <c r="CM35" i="47"/>
  <c r="CN35" i="47"/>
  <c r="CO35" i="47"/>
  <c r="CP35" i="47"/>
  <c r="CQ35" i="47"/>
  <c r="CR35" i="47"/>
  <c r="CS35" i="47"/>
  <c r="CT35" i="47"/>
  <c r="CU35" i="47"/>
  <c r="CV35" i="47"/>
  <c r="CW35" i="47"/>
  <c r="CX35" i="47"/>
  <c r="CY35" i="47"/>
  <c r="CZ35" i="47"/>
  <c r="DA35" i="47"/>
  <c r="DB35" i="47"/>
  <c r="DC35" i="47"/>
  <c r="DD35" i="47"/>
  <c r="DE35" i="47"/>
  <c r="DF35" i="47"/>
  <c r="DG35" i="47"/>
  <c r="DH35" i="47"/>
  <c r="DI35" i="47"/>
  <c r="DJ35" i="47"/>
  <c r="DK35" i="47"/>
  <c r="DL35" i="47"/>
  <c r="DM35" i="47"/>
  <c r="DN35" i="47"/>
  <c r="DO35" i="47"/>
  <c r="F36" i="47"/>
  <c r="G36" i="47"/>
  <c r="H36" i="47"/>
  <c r="I36" i="47"/>
  <c r="J36" i="47"/>
  <c r="K36" i="47"/>
  <c r="L36" i="47"/>
  <c r="M36" i="47"/>
  <c r="N36" i="47"/>
  <c r="O36" i="47"/>
  <c r="P36" i="47"/>
  <c r="Q36" i="47"/>
  <c r="R36" i="47"/>
  <c r="S36" i="47"/>
  <c r="T36" i="47"/>
  <c r="U36" i="47"/>
  <c r="V36" i="47"/>
  <c r="W36" i="47"/>
  <c r="X36" i="47"/>
  <c r="Y36" i="47"/>
  <c r="Z36" i="47"/>
  <c r="AA36" i="47"/>
  <c r="AB36" i="47"/>
  <c r="AC36" i="47"/>
  <c r="AD36" i="47"/>
  <c r="AE36" i="47"/>
  <c r="AF36" i="47"/>
  <c r="AG36" i="47"/>
  <c r="AH36" i="47"/>
  <c r="AI36" i="47"/>
  <c r="AJ36" i="47"/>
  <c r="AK36" i="47"/>
  <c r="AL36" i="47"/>
  <c r="AM36" i="47"/>
  <c r="AN36" i="47"/>
  <c r="AO36" i="47"/>
  <c r="AP36" i="47"/>
  <c r="AQ36" i="47"/>
  <c r="AR36" i="47"/>
  <c r="AS36" i="47"/>
  <c r="AT36" i="47"/>
  <c r="AU36" i="47"/>
  <c r="AV36" i="47"/>
  <c r="AW36" i="47"/>
  <c r="AX36" i="47"/>
  <c r="AY36" i="47"/>
  <c r="AZ36" i="47"/>
  <c r="BA36" i="47"/>
  <c r="BB36" i="47"/>
  <c r="BC36" i="47"/>
  <c r="BD36" i="47"/>
  <c r="BE36" i="47"/>
  <c r="BF36" i="47"/>
  <c r="BG36" i="47"/>
  <c r="BH36" i="47"/>
  <c r="BI36" i="47"/>
  <c r="BJ36" i="47"/>
  <c r="BK36" i="47"/>
  <c r="BL36" i="47"/>
  <c r="BM36" i="47"/>
  <c r="BN36" i="47"/>
  <c r="BO36" i="47"/>
  <c r="BP36" i="47"/>
  <c r="BQ36" i="47"/>
  <c r="BR36" i="47"/>
  <c r="BS36" i="47"/>
  <c r="BT36" i="47"/>
  <c r="BU36" i="47"/>
  <c r="BV36" i="47"/>
  <c r="BW36" i="47"/>
  <c r="BX36" i="47"/>
  <c r="BY36" i="47"/>
  <c r="BZ36" i="47"/>
  <c r="CA36" i="47"/>
  <c r="CB36" i="47"/>
  <c r="CC36" i="47"/>
  <c r="CD36" i="47"/>
  <c r="CE36" i="47"/>
  <c r="CF36" i="47"/>
  <c r="CG36" i="47"/>
  <c r="CH36" i="47"/>
  <c r="CI36" i="47"/>
  <c r="CJ36" i="47"/>
  <c r="CK36" i="47"/>
  <c r="CL36" i="47"/>
  <c r="CM36" i="47"/>
  <c r="CN36" i="47"/>
  <c r="CO36" i="47"/>
  <c r="CP36" i="47"/>
  <c r="CQ36" i="47"/>
  <c r="CR36" i="47"/>
  <c r="CS36" i="47"/>
  <c r="CT36" i="47"/>
  <c r="CU36" i="47"/>
  <c r="CV36" i="47"/>
  <c r="CW36" i="47"/>
  <c r="CX36" i="47"/>
  <c r="CY36" i="47"/>
  <c r="CZ36" i="47"/>
  <c r="DA36" i="47"/>
  <c r="DB36" i="47"/>
  <c r="DC36" i="47"/>
  <c r="DD36" i="47"/>
  <c r="DE36" i="47"/>
  <c r="DF36" i="47"/>
  <c r="DG36" i="47"/>
  <c r="DH36" i="47"/>
  <c r="DI36" i="47"/>
  <c r="DJ36" i="47"/>
  <c r="DK36" i="47"/>
  <c r="DL36" i="47"/>
  <c r="DM36" i="47"/>
  <c r="DN36" i="47"/>
  <c r="DO36" i="47"/>
  <c r="F37" i="47"/>
  <c r="G37" i="47"/>
  <c r="H37" i="47"/>
  <c r="I37" i="47"/>
  <c r="J37" i="47"/>
  <c r="K37" i="47"/>
  <c r="L37" i="47"/>
  <c r="M37" i="47"/>
  <c r="N37" i="47"/>
  <c r="O37" i="47"/>
  <c r="P37" i="47"/>
  <c r="Q37" i="47"/>
  <c r="R37" i="47"/>
  <c r="S37" i="47"/>
  <c r="T37" i="47"/>
  <c r="U37" i="47"/>
  <c r="V37" i="47"/>
  <c r="W37" i="47"/>
  <c r="X37" i="47"/>
  <c r="Y37" i="47"/>
  <c r="Z37" i="47"/>
  <c r="AA37" i="47"/>
  <c r="AB37" i="47"/>
  <c r="AC37" i="47"/>
  <c r="AD37" i="47"/>
  <c r="AE37" i="47"/>
  <c r="AF37" i="47"/>
  <c r="AG37" i="47"/>
  <c r="AH37" i="47"/>
  <c r="AI37" i="47"/>
  <c r="AJ37" i="47"/>
  <c r="AK37" i="47"/>
  <c r="AL37" i="47"/>
  <c r="AM37" i="47"/>
  <c r="AN37" i="47"/>
  <c r="AO37" i="47"/>
  <c r="AP37" i="47"/>
  <c r="AQ37" i="47"/>
  <c r="AR37" i="47"/>
  <c r="AS37" i="47"/>
  <c r="AT37" i="47"/>
  <c r="AU37" i="47"/>
  <c r="AV37" i="47"/>
  <c r="AW37" i="47"/>
  <c r="AX37" i="47"/>
  <c r="AY37" i="47"/>
  <c r="AZ37" i="47"/>
  <c r="BA37" i="47"/>
  <c r="BB37" i="47"/>
  <c r="BC37" i="47"/>
  <c r="BD37" i="47"/>
  <c r="BE37" i="47"/>
  <c r="BF37" i="47"/>
  <c r="BG37" i="47"/>
  <c r="BH37" i="47"/>
  <c r="BI37" i="47"/>
  <c r="BJ37" i="47"/>
  <c r="BK37" i="47"/>
  <c r="BL37" i="47"/>
  <c r="BM37" i="47"/>
  <c r="BN37" i="47"/>
  <c r="BO37" i="47"/>
  <c r="BP37" i="47"/>
  <c r="BQ37" i="47"/>
  <c r="BR37" i="47"/>
  <c r="BS37" i="47"/>
  <c r="BT37" i="47"/>
  <c r="BU37" i="47"/>
  <c r="BV37" i="47"/>
  <c r="BW37" i="47"/>
  <c r="BX37" i="47"/>
  <c r="BY37" i="47"/>
  <c r="BZ37" i="47"/>
  <c r="CA37" i="47"/>
  <c r="CB37" i="47"/>
  <c r="CC37" i="47"/>
  <c r="CD37" i="47"/>
  <c r="CE37" i="47"/>
  <c r="CF37" i="47"/>
  <c r="CG37" i="47"/>
  <c r="CH37" i="47"/>
  <c r="CI37" i="47"/>
  <c r="CJ37" i="47"/>
  <c r="CK37" i="47"/>
  <c r="CL37" i="47"/>
  <c r="CM37" i="47"/>
  <c r="CN37" i="47"/>
  <c r="CO37" i="47"/>
  <c r="CP37" i="47"/>
  <c r="CQ37" i="47"/>
  <c r="CR37" i="47"/>
  <c r="CS37" i="47"/>
  <c r="CT37" i="47"/>
  <c r="CU37" i="47"/>
  <c r="CV37" i="47"/>
  <c r="CW37" i="47"/>
  <c r="CX37" i="47"/>
  <c r="CY37" i="47"/>
  <c r="CZ37" i="47"/>
  <c r="DA37" i="47"/>
  <c r="DB37" i="47"/>
  <c r="DC37" i="47"/>
  <c r="DD37" i="47"/>
  <c r="DE37" i="47"/>
  <c r="DF37" i="47"/>
  <c r="DG37" i="47"/>
  <c r="DH37" i="47"/>
  <c r="DI37" i="47"/>
  <c r="DJ37" i="47"/>
  <c r="DK37" i="47"/>
  <c r="DL37" i="47"/>
  <c r="DM37" i="47"/>
  <c r="DN37" i="47"/>
  <c r="DO37" i="47"/>
  <c r="F38" i="47"/>
  <c r="G38" i="47"/>
  <c r="H38" i="47"/>
  <c r="I38" i="47"/>
  <c r="J38" i="47"/>
  <c r="K38" i="47"/>
  <c r="L38" i="47"/>
  <c r="M38" i="47"/>
  <c r="N38" i="47"/>
  <c r="O38" i="47"/>
  <c r="P38" i="47"/>
  <c r="Q38" i="47"/>
  <c r="R38" i="47"/>
  <c r="S38" i="47"/>
  <c r="T38" i="47"/>
  <c r="U38" i="47"/>
  <c r="V38" i="47"/>
  <c r="W38" i="47"/>
  <c r="X38" i="47"/>
  <c r="Y38" i="47"/>
  <c r="Z38" i="47"/>
  <c r="AA38" i="47"/>
  <c r="AB38" i="47"/>
  <c r="AC38" i="47"/>
  <c r="AD38" i="47"/>
  <c r="AE38" i="47"/>
  <c r="AF38" i="47"/>
  <c r="AG38" i="47"/>
  <c r="AH38" i="47"/>
  <c r="AI38" i="47"/>
  <c r="AJ38" i="47"/>
  <c r="AK38" i="47"/>
  <c r="AL38" i="47"/>
  <c r="AM38" i="47"/>
  <c r="AN38" i="47"/>
  <c r="AO38" i="47"/>
  <c r="AP38" i="47"/>
  <c r="AQ38" i="47"/>
  <c r="AR38" i="47"/>
  <c r="AS38" i="47"/>
  <c r="AT38" i="47"/>
  <c r="AU38" i="47"/>
  <c r="AV38" i="47"/>
  <c r="AW38" i="47"/>
  <c r="AX38" i="47"/>
  <c r="AY38" i="47"/>
  <c r="AZ38" i="47"/>
  <c r="BA38" i="47"/>
  <c r="BB38" i="47"/>
  <c r="BC38" i="47"/>
  <c r="BD38" i="47"/>
  <c r="BE38" i="47"/>
  <c r="BF38" i="47"/>
  <c r="BG38" i="47"/>
  <c r="BH38" i="47"/>
  <c r="BI38" i="47"/>
  <c r="BJ38" i="47"/>
  <c r="BK38" i="47"/>
  <c r="BL38" i="47"/>
  <c r="BM38" i="47"/>
  <c r="BN38" i="47"/>
  <c r="BO38" i="47"/>
  <c r="BP38" i="47"/>
  <c r="BQ38" i="47"/>
  <c r="BR38" i="47"/>
  <c r="BS38" i="47"/>
  <c r="BT38" i="47"/>
  <c r="BU38" i="47"/>
  <c r="BV38" i="47"/>
  <c r="BW38" i="47"/>
  <c r="BX38" i="47"/>
  <c r="BY38" i="47"/>
  <c r="BZ38" i="47"/>
  <c r="CA38" i="47"/>
  <c r="CB38" i="47"/>
  <c r="CC38" i="47"/>
  <c r="CD38" i="47"/>
  <c r="CE38" i="47"/>
  <c r="CF38" i="47"/>
  <c r="CG38" i="47"/>
  <c r="CH38" i="47"/>
  <c r="CI38" i="47"/>
  <c r="CJ38" i="47"/>
  <c r="CK38" i="47"/>
  <c r="CL38" i="47"/>
  <c r="CM38" i="47"/>
  <c r="CN38" i="47"/>
  <c r="CO38" i="47"/>
  <c r="CP38" i="47"/>
  <c r="CQ38" i="47"/>
  <c r="CR38" i="47"/>
  <c r="CS38" i="47"/>
  <c r="CT38" i="47"/>
  <c r="CU38" i="47"/>
  <c r="CV38" i="47"/>
  <c r="CW38" i="47"/>
  <c r="CX38" i="47"/>
  <c r="CY38" i="47"/>
  <c r="CZ38" i="47"/>
  <c r="DA38" i="47"/>
  <c r="DB38" i="47"/>
  <c r="DC38" i="47"/>
  <c r="DD38" i="47"/>
  <c r="DE38" i="47"/>
  <c r="DF38" i="47"/>
  <c r="DG38" i="47"/>
  <c r="DH38" i="47"/>
  <c r="DI38" i="47"/>
  <c r="DJ38" i="47"/>
  <c r="DK38" i="47"/>
  <c r="DL38" i="47"/>
  <c r="DM38" i="47"/>
  <c r="DN38" i="47"/>
  <c r="DO38" i="47"/>
  <c r="F39" i="47"/>
  <c r="G39" i="47"/>
  <c r="H39" i="47"/>
  <c r="I39" i="47"/>
  <c r="J39" i="47"/>
  <c r="K39" i="47"/>
  <c r="L39" i="47"/>
  <c r="M39" i="47"/>
  <c r="N39" i="47"/>
  <c r="O39" i="47"/>
  <c r="P39" i="47"/>
  <c r="Q39" i="47"/>
  <c r="R39" i="47"/>
  <c r="S39" i="47"/>
  <c r="T39" i="47"/>
  <c r="U39" i="47"/>
  <c r="V39" i="47"/>
  <c r="W39" i="47"/>
  <c r="X39" i="47"/>
  <c r="Y39" i="47"/>
  <c r="Z39" i="47"/>
  <c r="AA39" i="47"/>
  <c r="AB39" i="47"/>
  <c r="AC39" i="47"/>
  <c r="AD39" i="47"/>
  <c r="AE39" i="47"/>
  <c r="AF39" i="47"/>
  <c r="AG39" i="47"/>
  <c r="AH39" i="47"/>
  <c r="AI39" i="47"/>
  <c r="AJ39" i="47"/>
  <c r="AK39" i="47"/>
  <c r="AL39" i="47"/>
  <c r="AM39" i="47"/>
  <c r="AN39" i="47"/>
  <c r="AO39" i="47"/>
  <c r="AP39" i="47"/>
  <c r="AQ39" i="47"/>
  <c r="AR39" i="47"/>
  <c r="AS39" i="47"/>
  <c r="AT39" i="47"/>
  <c r="AU39" i="47"/>
  <c r="AV39" i="47"/>
  <c r="AW39" i="47"/>
  <c r="AX39" i="47"/>
  <c r="AY39" i="47"/>
  <c r="AZ39" i="47"/>
  <c r="BA39" i="47"/>
  <c r="BB39" i="47"/>
  <c r="BC39" i="47"/>
  <c r="BD39" i="47"/>
  <c r="BE39" i="47"/>
  <c r="BF39" i="47"/>
  <c r="BG39" i="47"/>
  <c r="BH39" i="47"/>
  <c r="BI39" i="47"/>
  <c r="BJ39" i="47"/>
  <c r="BK39" i="47"/>
  <c r="BL39" i="47"/>
  <c r="BM39" i="47"/>
  <c r="BN39" i="47"/>
  <c r="BO39" i="47"/>
  <c r="BP39" i="47"/>
  <c r="BQ39" i="47"/>
  <c r="BR39" i="47"/>
  <c r="BS39" i="47"/>
  <c r="BT39" i="47"/>
  <c r="BU39" i="47"/>
  <c r="BV39" i="47"/>
  <c r="BW39" i="47"/>
  <c r="BX39" i="47"/>
  <c r="BY39" i="47"/>
  <c r="BZ39" i="47"/>
  <c r="CA39" i="47"/>
  <c r="CB39" i="47"/>
  <c r="CC39" i="47"/>
  <c r="CD39" i="47"/>
  <c r="CE39" i="47"/>
  <c r="CF39" i="47"/>
  <c r="CG39" i="47"/>
  <c r="CH39" i="47"/>
  <c r="CI39" i="47"/>
  <c r="CJ39" i="47"/>
  <c r="CK39" i="47"/>
  <c r="CL39" i="47"/>
  <c r="CM39" i="47"/>
  <c r="CN39" i="47"/>
  <c r="CO39" i="47"/>
  <c r="CP39" i="47"/>
  <c r="CQ39" i="47"/>
  <c r="CR39" i="47"/>
  <c r="CS39" i="47"/>
  <c r="CT39" i="47"/>
  <c r="CU39" i="47"/>
  <c r="CV39" i="47"/>
  <c r="CW39" i="47"/>
  <c r="CX39" i="47"/>
  <c r="CY39" i="47"/>
  <c r="CZ39" i="47"/>
  <c r="DA39" i="47"/>
  <c r="DB39" i="47"/>
  <c r="DC39" i="47"/>
  <c r="DD39" i="47"/>
  <c r="DE39" i="47"/>
  <c r="DF39" i="47"/>
  <c r="DG39" i="47"/>
  <c r="DH39" i="47"/>
  <c r="DI39" i="47"/>
  <c r="DJ39" i="47"/>
  <c r="DK39" i="47"/>
  <c r="DL39" i="47"/>
  <c r="DM39" i="47"/>
  <c r="DN39" i="47"/>
  <c r="DO39" i="47"/>
  <c r="F40" i="47"/>
  <c r="G40" i="47"/>
  <c r="H40" i="47"/>
  <c r="I40" i="47"/>
  <c r="J40" i="47"/>
  <c r="K40" i="47"/>
  <c r="L40" i="47"/>
  <c r="M40" i="47"/>
  <c r="N40" i="47"/>
  <c r="O40" i="47"/>
  <c r="P40" i="47"/>
  <c r="Q40" i="47"/>
  <c r="R40" i="47"/>
  <c r="S40" i="47"/>
  <c r="T40" i="47"/>
  <c r="U40" i="47"/>
  <c r="V40" i="47"/>
  <c r="W40" i="47"/>
  <c r="X40" i="47"/>
  <c r="Y40" i="47"/>
  <c r="Z40" i="47"/>
  <c r="AA40" i="47"/>
  <c r="AB40" i="47"/>
  <c r="AC40" i="47"/>
  <c r="AD40" i="47"/>
  <c r="AE40" i="47"/>
  <c r="AF40" i="47"/>
  <c r="AG40" i="47"/>
  <c r="AH40" i="47"/>
  <c r="AI40" i="47"/>
  <c r="AJ40" i="47"/>
  <c r="AK40" i="47"/>
  <c r="AL40" i="47"/>
  <c r="AM40" i="47"/>
  <c r="AN40" i="47"/>
  <c r="AO40" i="47"/>
  <c r="AP40" i="47"/>
  <c r="AQ40" i="47"/>
  <c r="AR40" i="47"/>
  <c r="AS40" i="47"/>
  <c r="AT40" i="47"/>
  <c r="AU40" i="47"/>
  <c r="AV40" i="47"/>
  <c r="AW40" i="47"/>
  <c r="AX40" i="47"/>
  <c r="AY40" i="47"/>
  <c r="AZ40" i="47"/>
  <c r="BA40" i="47"/>
  <c r="BB40" i="47"/>
  <c r="BC40" i="47"/>
  <c r="BD40" i="47"/>
  <c r="BE40" i="47"/>
  <c r="BF40" i="47"/>
  <c r="BG40" i="47"/>
  <c r="BH40" i="47"/>
  <c r="BI40" i="47"/>
  <c r="BJ40" i="47"/>
  <c r="BK40" i="47"/>
  <c r="BL40" i="47"/>
  <c r="BM40" i="47"/>
  <c r="BN40" i="47"/>
  <c r="BO40" i="47"/>
  <c r="BP40" i="47"/>
  <c r="BQ40" i="47"/>
  <c r="BR40" i="47"/>
  <c r="BS40" i="47"/>
  <c r="BT40" i="47"/>
  <c r="BU40" i="47"/>
  <c r="BV40" i="47"/>
  <c r="BW40" i="47"/>
  <c r="BX40" i="47"/>
  <c r="BY40" i="47"/>
  <c r="BZ40" i="47"/>
  <c r="CA40" i="47"/>
  <c r="CB40" i="47"/>
  <c r="CC40" i="47"/>
  <c r="CD40" i="47"/>
  <c r="CE40" i="47"/>
  <c r="CF40" i="47"/>
  <c r="CG40" i="47"/>
  <c r="CH40" i="47"/>
  <c r="CI40" i="47"/>
  <c r="CJ40" i="47"/>
  <c r="CK40" i="47"/>
  <c r="CL40" i="47"/>
  <c r="CM40" i="47"/>
  <c r="CN40" i="47"/>
  <c r="CO40" i="47"/>
  <c r="CP40" i="47"/>
  <c r="CQ40" i="47"/>
  <c r="CR40" i="47"/>
  <c r="CS40" i="47"/>
  <c r="CT40" i="47"/>
  <c r="CU40" i="47"/>
  <c r="CV40" i="47"/>
  <c r="CW40" i="47"/>
  <c r="CX40" i="47"/>
  <c r="CY40" i="47"/>
  <c r="CZ40" i="47"/>
  <c r="DA40" i="47"/>
  <c r="DB40" i="47"/>
  <c r="DC40" i="47"/>
  <c r="DD40" i="47"/>
  <c r="DE40" i="47"/>
  <c r="DF40" i="47"/>
  <c r="DG40" i="47"/>
  <c r="DH40" i="47"/>
  <c r="DI40" i="47"/>
  <c r="DJ40" i="47"/>
  <c r="DK40" i="47"/>
  <c r="DL40" i="47"/>
  <c r="DM40" i="47"/>
  <c r="DN40" i="47"/>
  <c r="DO40" i="47"/>
  <c r="F42" i="47"/>
  <c r="G42" i="47"/>
  <c r="H42" i="47"/>
  <c r="I42" i="47"/>
  <c r="J42" i="47"/>
  <c r="K42" i="47"/>
  <c r="L42" i="47"/>
  <c r="M42" i="47"/>
  <c r="N42" i="47"/>
  <c r="O42" i="47"/>
  <c r="P42" i="47"/>
  <c r="Q42" i="47"/>
  <c r="R42" i="47"/>
  <c r="S42" i="47"/>
  <c r="T42" i="47"/>
  <c r="U42" i="47"/>
  <c r="V42" i="47"/>
  <c r="W42" i="47"/>
  <c r="X42" i="47"/>
  <c r="Y42" i="47"/>
  <c r="Z42" i="47"/>
  <c r="AA42" i="47"/>
  <c r="AB42" i="47"/>
  <c r="AC42" i="47"/>
  <c r="AD42" i="47"/>
  <c r="AE42" i="47"/>
  <c r="AF42" i="47"/>
  <c r="AG42" i="47"/>
  <c r="AH42" i="47"/>
  <c r="AI42" i="47"/>
  <c r="AJ42" i="47"/>
  <c r="AK42" i="47"/>
  <c r="AL42" i="47"/>
  <c r="AM42" i="47"/>
  <c r="AN42" i="47"/>
  <c r="AO42" i="47"/>
  <c r="AP42" i="47"/>
  <c r="AQ42" i="47"/>
  <c r="AR42" i="47"/>
  <c r="AS42" i="47"/>
  <c r="AT42" i="47"/>
  <c r="AU42" i="47"/>
  <c r="AV42" i="47"/>
  <c r="AW42" i="47"/>
  <c r="AX42" i="47"/>
  <c r="AY42" i="47"/>
  <c r="AZ42" i="47"/>
  <c r="BA42" i="47"/>
  <c r="BB42" i="47"/>
  <c r="BC42" i="47"/>
  <c r="BD42" i="47"/>
  <c r="BE42" i="47"/>
  <c r="BF42" i="47"/>
  <c r="BG42" i="47"/>
  <c r="BH42" i="47"/>
  <c r="BI42" i="47"/>
  <c r="BJ42" i="47"/>
  <c r="BK42" i="47"/>
  <c r="BL42" i="47"/>
  <c r="BM42" i="47"/>
  <c r="BN42" i="47"/>
  <c r="BO42" i="47"/>
  <c r="BP42" i="47"/>
  <c r="BQ42" i="47"/>
  <c r="BR42" i="47"/>
  <c r="BS42" i="47"/>
  <c r="BT42" i="47"/>
  <c r="BU42" i="47"/>
  <c r="BV42" i="47"/>
  <c r="BW42" i="47"/>
  <c r="BX42" i="47"/>
  <c r="BY42" i="47"/>
  <c r="BZ42" i="47"/>
  <c r="CA42" i="47"/>
  <c r="CB42" i="47"/>
  <c r="CC42" i="47"/>
  <c r="CD42" i="47"/>
  <c r="CE42" i="47"/>
  <c r="CF42" i="47"/>
  <c r="CG42" i="47"/>
  <c r="CH42" i="47"/>
  <c r="CI42" i="47"/>
  <c r="CJ42" i="47"/>
  <c r="CK42" i="47"/>
  <c r="CL42" i="47"/>
  <c r="CM42" i="47"/>
  <c r="CN42" i="47"/>
  <c r="CO42" i="47"/>
  <c r="CP42" i="47"/>
  <c r="CQ42" i="47"/>
  <c r="CR42" i="47"/>
  <c r="CS42" i="47"/>
  <c r="CT42" i="47"/>
  <c r="CU42" i="47"/>
  <c r="CV42" i="47"/>
  <c r="CW42" i="47"/>
  <c r="CX42" i="47"/>
  <c r="CY42" i="47"/>
  <c r="CZ42" i="47"/>
  <c r="DA42" i="47"/>
  <c r="DB42" i="47"/>
  <c r="DC42" i="47"/>
  <c r="DD42" i="47"/>
  <c r="DE42" i="47"/>
  <c r="DF42" i="47"/>
  <c r="DG42" i="47"/>
  <c r="DH42" i="47"/>
  <c r="DI42" i="47"/>
  <c r="DJ42" i="47"/>
  <c r="DK42" i="47"/>
  <c r="DL42" i="47"/>
  <c r="DM42" i="47"/>
  <c r="DN42" i="47"/>
  <c r="DO42" i="47"/>
  <c r="F43" i="47"/>
  <c r="G43" i="47"/>
  <c r="H43" i="47"/>
  <c r="I43" i="47"/>
  <c r="J43" i="47"/>
  <c r="K43" i="47"/>
  <c r="L43" i="47"/>
  <c r="M43" i="47"/>
  <c r="N43" i="47"/>
  <c r="O43" i="47"/>
  <c r="P43" i="47"/>
  <c r="Q43" i="47"/>
  <c r="R43" i="47"/>
  <c r="S43" i="47"/>
  <c r="T43" i="47"/>
  <c r="U43" i="47"/>
  <c r="V43" i="47"/>
  <c r="W43" i="47"/>
  <c r="X43" i="47"/>
  <c r="Y43" i="47"/>
  <c r="Z43" i="47"/>
  <c r="AA43" i="47"/>
  <c r="AB43" i="47"/>
  <c r="AC43" i="47"/>
  <c r="AD43" i="47"/>
  <c r="AE43" i="47"/>
  <c r="AF43" i="47"/>
  <c r="AG43" i="47"/>
  <c r="AH43" i="47"/>
  <c r="AI43" i="47"/>
  <c r="AJ43" i="47"/>
  <c r="AK43" i="47"/>
  <c r="AL43" i="47"/>
  <c r="AM43" i="47"/>
  <c r="AN43" i="47"/>
  <c r="AO43" i="47"/>
  <c r="AP43" i="47"/>
  <c r="AQ43" i="47"/>
  <c r="AR43" i="47"/>
  <c r="AS43" i="47"/>
  <c r="AT43" i="47"/>
  <c r="AU43" i="47"/>
  <c r="AV43" i="47"/>
  <c r="AW43" i="47"/>
  <c r="AX43" i="47"/>
  <c r="AY43" i="47"/>
  <c r="AZ43" i="47"/>
  <c r="BA43" i="47"/>
  <c r="BB43" i="47"/>
  <c r="BC43" i="47"/>
  <c r="BD43" i="47"/>
  <c r="BE43" i="47"/>
  <c r="BF43" i="47"/>
  <c r="BG43" i="47"/>
  <c r="BH43" i="47"/>
  <c r="BI43" i="47"/>
  <c r="BJ43" i="47"/>
  <c r="BK43" i="47"/>
  <c r="BL43" i="47"/>
  <c r="BM43" i="47"/>
  <c r="BN43" i="47"/>
  <c r="BO43" i="47"/>
  <c r="BP43" i="47"/>
  <c r="BQ43" i="47"/>
  <c r="BR43" i="47"/>
  <c r="BS43" i="47"/>
  <c r="BT43" i="47"/>
  <c r="BU43" i="47"/>
  <c r="BV43" i="47"/>
  <c r="BW43" i="47"/>
  <c r="BX43" i="47"/>
  <c r="BY43" i="47"/>
  <c r="BZ43" i="47"/>
  <c r="CA43" i="47"/>
  <c r="CB43" i="47"/>
  <c r="CC43" i="47"/>
  <c r="CD43" i="47"/>
  <c r="CE43" i="47"/>
  <c r="CF43" i="47"/>
  <c r="CG43" i="47"/>
  <c r="CH43" i="47"/>
  <c r="CI43" i="47"/>
  <c r="CJ43" i="47"/>
  <c r="CK43" i="47"/>
  <c r="CL43" i="47"/>
  <c r="CM43" i="47"/>
  <c r="CN43" i="47"/>
  <c r="CO43" i="47"/>
  <c r="CP43" i="47"/>
  <c r="CQ43" i="47"/>
  <c r="CR43" i="47"/>
  <c r="CS43" i="47"/>
  <c r="CT43" i="47"/>
  <c r="CU43" i="47"/>
  <c r="CV43" i="47"/>
  <c r="CW43" i="47"/>
  <c r="CX43" i="47"/>
  <c r="CY43" i="47"/>
  <c r="CZ43" i="47"/>
  <c r="DA43" i="47"/>
  <c r="DB43" i="47"/>
  <c r="DC43" i="47"/>
  <c r="DD43" i="47"/>
  <c r="DE43" i="47"/>
  <c r="DF43" i="47"/>
  <c r="DG43" i="47"/>
  <c r="DH43" i="47"/>
  <c r="DI43" i="47"/>
  <c r="DJ43" i="47"/>
  <c r="DK43" i="47"/>
  <c r="DL43" i="47"/>
  <c r="DM43" i="47"/>
  <c r="DN43" i="47"/>
  <c r="DO43" i="47"/>
  <c r="F44" i="47"/>
  <c r="G44" i="47"/>
  <c r="H44" i="47"/>
  <c r="I44" i="47"/>
  <c r="J44" i="47"/>
  <c r="K44" i="47"/>
  <c r="L44" i="47"/>
  <c r="M44" i="47"/>
  <c r="N44" i="47"/>
  <c r="O44" i="47"/>
  <c r="P44" i="47"/>
  <c r="Q44" i="47"/>
  <c r="R44" i="47"/>
  <c r="S44" i="47"/>
  <c r="T44" i="47"/>
  <c r="U44" i="47"/>
  <c r="V44" i="47"/>
  <c r="W44" i="47"/>
  <c r="X44" i="47"/>
  <c r="Y44" i="47"/>
  <c r="Z44" i="47"/>
  <c r="AA44" i="47"/>
  <c r="AB44" i="47"/>
  <c r="AC44" i="47"/>
  <c r="AD44" i="47"/>
  <c r="AE44" i="47"/>
  <c r="AF44" i="47"/>
  <c r="AG44" i="47"/>
  <c r="AH44" i="47"/>
  <c r="AI44" i="47"/>
  <c r="AJ44" i="47"/>
  <c r="AK44" i="47"/>
  <c r="AL44" i="47"/>
  <c r="AM44" i="47"/>
  <c r="AN44" i="47"/>
  <c r="AO44" i="47"/>
  <c r="AP44" i="47"/>
  <c r="AQ44" i="47"/>
  <c r="AR44" i="47"/>
  <c r="AS44" i="47"/>
  <c r="AT44" i="47"/>
  <c r="AU44" i="47"/>
  <c r="AV44" i="47"/>
  <c r="AW44" i="47"/>
  <c r="AX44" i="47"/>
  <c r="AY44" i="47"/>
  <c r="AZ44" i="47"/>
  <c r="BA44" i="47"/>
  <c r="BB44" i="47"/>
  <c r="BC44" i="47"/>
  <c r="BD44" i="47"/>
  <c r="BE44" i="47"/>
  <c r="BF44" i="47"/>
  <c r="BG44" i="47"/>
  <c r="BH44" i="47"/>
  <c r="BI44" i="47"/>
  <c r="BJ44" i="47"/>
  <c r="BK44" i="47"/>
  <c r="BL44" i="47"/>
  <c r="BM44" i="47"/>
  <c r="BN44" i="47"/>
  <c r="BO44" i="47"/>
  <c r="BP44" i="47"/>
  <c r="BQ44" i="47"/>
  <c r="BR44" i="47"/>
  <c r="BS44" i="47"/>
  <c r="BT44" i="47"/>
  <c r="BU44" i="47"/>
  <c r="BV44" i="47"/>
  <c r="BW44" i="47"/>
  <c r="BX44" i="47"/>
  <c r="BY44" i="47"/>
  <c r="BZ44" i="47"/>
  <c r="CA44" i="47"/>
  <c r="CB44" i="47"/>
  <c r="CC44" i="47"/>
  <c r="CD44" i="47"/>
  <c r="CE44" i="47"/>
  <c r="CF44" i="47"/>
  <c r="CG44" i="47"/>
  <c r="CH44" i="47"/>
  <c r="CI44" i="47"/>
  <c r="CJ44" i="47"/>
  <c r="CK44" i="47"/>
  <c r="CL44" i="47"/>
  <c r="CM44" i="47"/>
  <c r="CN44" i="47"/>
  <c r="CO44" i="47"/>
  <c r="CP44" i="47"/>
  <c r="CQ44" i="47"/>
  <c r="CR44" i="47"/>
  <c r="CS44" i="47"/>
  <c r="CT44" i="47"/>
  <c r="CU44" i="47"/>
  <c r="CV44" i="47"/>
  <c r="CW44" i="47"/>
  <c r="CX44" i="47"/>
  <c r="CY44" i="47"/>
  <c r="CZ44" i="47"/>
  <c r="DA44" i="47"/>
  <c r="DB44" i="47"/>
  <c r="DC44" i="47"/>
  <c r="DD44" i="47"/>
  <c r="DE44" i="47"/>
  <c r="DF44" i="47"/>
  <c r="DG44" i="47"/>
  <c r="DH44" i="47"/>
  <c r="DI44" i="47"/>
  <c r="DJ44" i="47"/>
  <c r="DK44" i="47"/>
  <c r="DL44" i="47"/>
  <c r="DM44" i="47"/>
  <c r="DN44" i="47"/>
  <c r="DO44" i="47"/>
  <c r="F45" i="47"/>
  <c r="G45" i="47"/>
  <c r="H45" i="47"/>
  <c r="I45" i="47"/>
  <c r="J45" i="47"/>
  <c r="K45" i="47"/>
  <c r="L45" i="47"/>
  <c r="M45" i="47"/>
  <c r="N45" i="47"/>
  <c r="O45" i="47"/>
  <c r="P45" i="47"/>
  <c r="Q45" i="47"/>
  <c r="R45" i="47"/>
  <c r="S45" i="47"/>
  <c r="T45" i="47"/>
  <c r="U45" i="47"/>
  <c r="V45" i="47"/>
  <c r="W45" i="47"/>
  <c r="X45" i="47"/>
  <c r="Y45" i="47"/>
  <c r="Z45" i="47"/>
  <c r="AA45" i="47"/>
  <c r="AB45" i="47"/>
  <c r="AC45" i="47"/>
  <c r="AD45" i="47"/>
  <c r="AE45" i="47"/>
  <c r="AF45" i="47"/>
  <c r="AG45" i="47"/>
  <c r="AH45" i="47"/>
  <c r="AI45" i="47"/>
  <c r="AJ45" i="47"/>
  <c r="AK45" i="47"/>
  <c r="AL45" i="47"/>
  <c r="AM45" i="47"/>
  <c r="AN45" i="47"/>
  <c r="AO45" i="47"/>
  <c r="AP45" i="47"/>
  <c r="AQ45" i="47"/>
  <c r="AR45" i="47"/>
  <c r="AS45" i="47"/>
  <c r="AT45" i="47"/>
  <c r="AU45" i="47"/>
  <c r="AV45" i="47"/>
  <c r="AW45" i="47"/>
  <c r="AX45" i="47"/>
  <c r="AY45" i="47"/>
  <c r="AZ45" i="47"/>
  <c r="BA45" i="47"/>
  <c r="BB45" i="47"/>
  <c r="BC45" i="47"/>
  <c r="BD45" i="47"/>
  <c r="BE45" i="47"/>
  <c r="BF45" i="47"/>
  <c r="BG45" i="47"/>
  <c r="BH45" i="47"/>
  <c r="BI45" i="47"/>
  <c r="BJ45" i="47"/>
  <c r="BK45" i="47"/>
  <c r="BL45" i="47"/>
  <c r="BM45" i="47"/>
  <c r="BN45" i="47"/>
  <c r="BO45" i="47"/>
  <c r="BP45" i="47"/>
  <c r="BQ45" i="47"/>
  <c r="BR45" i="47"/>
  <c r="BS45" i="47"/>
  <c r="BT45" i="47"/>
  <c r="BU45" i="47"/>
  <c r="BV45" i="47"/>
  <c r="BW45" i="47"/>
  <c r="BX45" i="47"/>
  <c r="BY45" i="47"/>
  <c r="BZ45" i="47"/>
  <c r="CA45" i="47"/>
  <c r="CB45" i="47"/>
  <c r="CC45" i="47"/>
  <c r="CD45" i="47"/>
  <c r="CE45" i="47"/>
  <c r="CF45" i="47"/>
  <c r="CG45" i="47"/>
  <c r="CH45" i="47"/>
  <c r="CI45" i="47"/>
  <c r="CJ45" i="47"/>
  <c r="CK45" i="47"/>
  <c r="CL45" i="47"/>
  <c r="CM45" i="47"/>
  <c r="CN45" i="47"/>
  <c r="CO45" i="47"/>
  <c r="CP45" i="47"/>
  <c r="CQ45" i="47"/>
  <c r="CR45" i="47"/>
  <c r="CS45" i="47"/>
  <c r="CT45" i="47"/>
  <c r="CU45" i="47"/>
  <c r="CV45" i="47"/>
  <c r="CW45" i="47"/>
  <c r="CX45" i="47"/>
  <c r="CY45" i="47"/>
  <c r="CZ45" i="47"/>
  <c r="DA45" i="47"/>
  <c r="DB45" i="47"/>
  <c r="DC45" i="47"/>
  <c r="DD45" i="47"/>
  <c r="DE45" i="47"/>
  <c r="DF45" i="47"/>
  <c r="DG45" i="47"/>
  <c r="DH45" i="47"/>
  <c r="DI45" i="47"/>
  <c r="DJ45" i="47"/>
  <c r="DK45" i="47"/>
  <c r="DL45" i="47"/>
  <c r="DM45" i="47"/>
  <c r="DN45" i="47"/>
  <c r="DO45" i="47"/>
  <c r="F46" i="47"/>
  <c r="G46" i="47"/>
  <c r="H46" i="47"/>
  <c r="I46" i="47"/>
  <c r="J46" i="47"/>
  <c r="K46" i="47"/>
  <c r="L46" i="47"/>
  <c r="M46" i="47"/>
  <c r="N46" i="47"/>
  <c r="O46" i="47"/>
  <c r="P46" i="47"/>
  <c r="Q46" i="47"/>
  <c r="R46" i="47"/>
  <c r="S46" i="47"/>
  <c r="T46" i="47"/>
  <c r="U46" i="47"/>
  <c r="V46" i="47"/>
  <c r="W46" i="47"/>
  <c r="X46" i="47"/>
  <c r="Y46" i="47"/>
  <c r="Z46" i="47"/>
  <c r="AA46" i="47"/>
  <c r="AB46" i="47"/>
  <c r="AC46" i="47"/>
  <c r="AD46" i="47"/>
  <c r="AE46" i="47"/>
  <c r="AF46" i="47"/>
  <c r="AG46" i="47"/>
  <c r="AH46" i="47"/>
  <c r="AI46" i="47"/>
  <c r="AJ46" i="47"/>
  <c r="AK46" i="47"/>
  <c r="AL46" i="47"/>
  <c r="AM46" i="47"/>
  <c r="AN46" i="47"/>
  <c r="AO46" i="47"/>
  <c r="AP46" i="47"/>
  <c r="AQ46" i="47"/>
  <c r="AR46" i="47"/>
  <c r="AS46" i="47"/>
  <c r="AT46" i="47"/>
  <c r="AU46" i="47"/>
  <c r="AV46" i="47"/>
  <c r="AW46" i="47"/>
  <c r="AX46" i="47"/>
  <c r="AY46" i="47"/>
  <c r="AZ46" i="47"/>
  <c r="BA46" i="47"/>
  <c r="BB46" i="47"/>
  <c r="BC46" i="47"/>
  <c r="BD46" i="47"/>
  <c r="BE46" i="47"/>
  <c r="BF46" i="47"/>
  <c r="BG46" i="47"/>
  <c r="BH46" i="47"/>
  <c r="BI46" i="47"/>
  <c r="BJ46" i="47"/>
  <c r="BK46" i="47"/>
  <c r="BL46" i="47"/>
  <c r="BM46" i="47"/>
  <c r="BN46" i="47"/>
  <c r="BO46" i="47"/>
  <c r="BP46" i="47"/>
  <c r="BQ46" i="47"/>
  <c r="BR46" i="47"/>
  <c r="BS46" i="47"/>
  <c r="BT46" i="47"/>
  <c r="BU46" i="47"/>
  <c r="BV46" i="47"/>
  <c r="BW46" i="47"/>
  <c r="BX46" i="47"/>
  <c r="BY46" i="47"/>
  <c r="BZ46" i="47"/>
  <c r="CA46" i="47"/>
  <c r="CB46" i="47"/>
  <c r="CC46" i="47"/>
  <c r="CD46" i="47"/>
  <c r="CE46" i="47"/>
  <c r="CF46" i="47"/>
  <c r="CG46" i="47"/>
  <c r="CH46" i="47"/>
  <c r="CI46" i="47"/>
  <c r="CJ46" i="47"/>
  <c r="CK46" i="47"/>
  <c r="CL46" i="47"/>
  <c r="CM46" i="47"/>
  <c r="CN46" i="47"/>
  <c r="CO46" i="47"/>
  <c r="CP46" i="47"/>
  <c r="CQ46" i="47"/>
  <c r="CR46" i="47"/>
  <c r="CS46" i="47"/>
  <c r="CT46" i="47"/>
  <c r="CU46" i="47"/>
  <c r="CV46" i="47"/>
  <c r="CW46" i="47"/>
  <c r="CX46" i="47"/>
  <c r="CY46" i="47"/>
  <c r="CZ46" i="47"/>
  <c r="DA46" i="47"/>
  <c r="DB46" i="47"/>
  <c r="DC46" i="47"/>
  <c r="DD46" i="47"/>
  <c r="DE46" i="47"/>
  <c r="DF46" i="47"/>
  <c r="DG46" i="47"/>
  <c r="DH46" i="47"/>
  <c r="DI46" i="47"/>
  <c r="DJ46" i="47"/>
  <c r="DK46" i="47"/>
  <c r="DL46" i="47"/>
  <c r="DM46" i="47"/>
  <c r="DN46" i="47"/>
  <c r="DO46" i="47"/>
  <c r="F48" i="47"/>
  <c r="G48" i="47"/>
  <c r="H48" i="47"/>
  <c r="I48" i="47"/>
  <c r="J48" i="47"/>
  <c r="K48" i="47"/>
  <c r="L48" i="47"/>
  <c r="M48" i="47"/>
  <c r="N48" i="47"/>
  <c r="O48" i="47"/>
  <c r="P48" i="47"/>
  <c r="Q48" i="47"/>
  <c r="R48" i="47"/>
  <c r="S48" i="47"/>
  <c r="T48" i="47"/>
  <c r="U48" i="47"/>
  <c r="V48" i="47"/>
  <c r="W48" i="47"/>
  <c r="X48" i="47"/>
  <c r="Y48" i="47"/>
  <c r="Z48" i="47"/>
  <c r="AA48" i="47"/>
  <c r="AB48" i="47"/>
  <c r="AC48" i="47"/>
  <c r="AD48" i="47"/>
  <c r="AE48" i="47"/>
  <c r="AF48" i="47"/>
  <c r="AG48" i="47"/>
  <c r="AH48" i="47"/>
  <c r="AI48" i="47"/>
  <c r="AJ48" i="47"/>
  <c r="AK48" i="47"/>
  <c r="AL48" i="47"/>
  <c r="AM48" i="47"/>
  <c r="AN48" i="47"/>
  <c r="AO48" i="47"/>
  <c r="AP48" i="47"/>
  <c r="AQ48" i="47"/>
  <c r="AR48" i="47"/>
  <c r="AS48" i="47"/>
  <c r="AT48" i="47"/>
  <c r="AU48" i="47"/>
  <c r="AV48" i="47"/>
  <c r="AW48" i="47"/>
  <c r="AX48" i="47"/>
  <c r="AY48" i="47"/>
  <c r="AZ48" i="47"/>
  <c r="BA48" i="47"/>
  <c r="BB48" i="47"/>
  <c r="BC48" i="47"/>
  <c r="BD48" i="47"/>
  <c r="BE48" i="47"/>
  <c r="BF48" i="47"/>
  <c r="BG48" i="47"/>
  <c r="BH48" i="47"/>
  <c r="BI48" i="47"/>
  <c r="BJ48" i="47"/>
  <c r="BK48" i="47"/>
  <c r="BL48" i="47"/>
  <c r="BM48" i="47"/>
  <c r="BN48" i="47"/>
  <c r="BO48" i="47"/>
  <c r="BP48" i="47"/>
  <c r="BQ48" i="47"/>
  <c r="BR48" i="47"/>
  <c r="BS48" i="47"/>
  <c r="BT48" i="47"/>
  <c r="BU48" i="47"/>
  <c r="BV48" i="47"/>
  <c r="BW48" i="47"/>
  <c r="BX48" i="47"/>
  <c r="BY48" i="47"/>
  <c r="BZ48" i="47"/>
  <c r="CA48" i="47"/>
  <c r="CB48" i="47"/>
  <c r="CC48" i="47"/>
  <c r="CD48" i="47"/>
  <c r="CE48" i="47"/>
  <c r="CF48" i="47"/>
  <c r="CG48" i="47"/>
  <c r="CH48" i="47"/>
  <c r="CI48" i="47"/>
  <c r="CJ48" i="47"/>
  <c r="CK48" i="47"/>
  <c r="CL48" i="47"/>
  <c r="CM48" i="47"/>
  <c r="CN48" i="47"/>
  <c r="CO48" i="47"/>
  <c r="CP48" i="47"/>
  <c r="CQ48" i="47"/>
  <c r="CR48" i="47"/>
  <c r="CS48" i="47"/>
  <c r="CT48" i="47"/>
  <c r="CU48" i="47"/>
  <c r="CV48" i="47"/>
  <c r="CW48" i="47"/>
  <c r="CX48" i="47"/>
  <c r="CY48" i="47"/>
  <c r="CZ48" i="47"/>
  <c r="DA48" i="47"/>
  <c r="DB48" i="47"/>
  <c r="DC48" i="47"/>
  <c r="DD48" i="47"/>
  <c r="DE48" i="47"/>
  <c r="DF48" i="47"/>
  <c r="DG48" i="47"/>
  <c r="DH48" i="47"/>
  <c r="DI48" i="47"/>
  <c r="DJ48" i="47"/>
  <c r="DK48" i="47"/>
  <c r="DL48" i="47"/>
  <c r="DM48" i="47"/>
  <c r="DN48" i="47"/>
  <c r="DO48" i="47"/>
  <c r="F49" i="47"/>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BQ49" i="47"/>
  <c r="BR49" i="47"/>
  <c r="BS49" i="47"/>
  <c r="BT49" i="47"/>
  <c r="BU49" i="47"/>
  <c r="BV49" i="47"/>
  <c r="BW49" i="47"/>
  <c r="BX49" i="47"/>
  <c r="BY49" i="47"/>
  <c r="BZ49" i="47"/>
  <c r="CA49" i="47"/>
  <c r="CB49" i="47"/>
  <c r="CC49" i="47"/>
  <c r="CD49" i="47"/>
  <c r="CE49" i="47"/>
  <c r="CF49" i="47"/>
  <c r="CG49" i="47"/>
  <c r="CH49" i="47"/>
  <c r="CI49" i="47"/>
  <c r="CJ49" i="47"/>
  <c r="CK49" i="47"/>
  <c r="CL49" i="47"/>
  <c r="CM49" i="47"/>
  <c r="CN49" i="47"/>
  <c r="CO49" i="47"/>
  <c r="CP49" i="47"/>
  <c r="CQ49" i="47"/>
  <c r="CR49" i="47"/>
  <c r="CS49" i="47"/>
  <c r="CT49" i="47"/>
  <c r="CU49" i="47"/>
  <c r="CV49" i="47"/>
  <c r="CW49" i="47"/>
  <c r="CX49" i="47"/>
  <c r="CY49" i="47"/>
  <c r="CZ49" i="47"/>
  <c r="DA49" i="47"/>
  <c r="DB49" i="47"/>
  <c r="DC49" i="47"/>
  <c r="DD49" i="47"/>
  <c r="DE49" i="47"/>
  <c r="DF49" i="47"/>
  <c r="DG49" i="47"/>
  <c r="DH49" i="47"/>
  <c r="DI49" i="47"/>
  <c r="DJ49" i="47"/>
  <c r="DK49" i="47"/>
  <c r="DL49" i="47"/>
  <c r="DM49" i="47"/>
  <c r="DN49" i="47"/>
  <c r="DO49" i="47"/>
  <c r="F50" i="47"/>
  <c r="G50" i="47"/>
  <c r="H50" i="47"/>
  <c r="I50" i="47"/>
  <c r="J50" i="47"/>
  <c r="K50" i="47"/>
  <c r="L50" i="47"/>
  <c r="M50" i="47"/>
  <c r="N50" i="47"/>
  <c r="O50" i="47"/>
  <c r="P50" i="47"/>
  <c r="Q50" i="47"/>
  <c r="R50" i="47"/>
  <c r="S50" i="47"/>
  <c r="T50" i="47"/>
  <c r="U50" i="47"/>
  <c r="V50" i="47"/>
  <c r="W50" i="47"/>
  <c r="X50" i="47"/>
  <c r="Y50" i="47"/>
  <c r="Z50" i="47"/>
  <c r="AA50" i="47"/>
  <c r="AB50" i="47"/>
  <c r="AC50" i="47"/>
  <c r="AD50" i="47"/>
  <c r="AE50" i="47"/>
  <c r="AF50" i="47"/>
  <c r="AG50" i="47"/>
  <c r="AH50" i="47"/>
  <c r="AI50" i="47"/>
  <c r="AJ50" i="47"/>
  <c r="AK50" i="47"/>
  <c r="AL50" i="47"/>
  <c r="AM50" i="47"/>
  <c r="AN50" i="47"/>
  <c r="AO50" i="47"/>
  <c r="AP50" i="47"/>
  <c r="AQ50" i="47"/>
  <c r="AR50" i="47"/>
  <c r="AS50" i="47"/>
  <c r="AT50" i="47"/>
  <c r="AU50" i="47"/>
  <c r="AV50" i="47"/>
  <c r="AW50" i="47"/>
  <c r="AX50" i="47"/>
  <c r="AY50" i="47"/>
  <c r="AZ50" i="47"/>
  <c r="BA50" i="47"/>
  <c r="BB50" i="47"/>
  <c r="BC50" i="47"/>
  <c r="BD50" i="47"/>
  <c r="BE50" i="47"/>
  <c r="BF50" i="47"/>
  <c r="BG50" i="47"/>
  <c r="BH50" i="47"/>
  <c r="BI50" i="47"/>
  <c r="BJ50" i="47"/>
  <c r="BK50" i="47"/>
  <c r="BL50" i="47"/>
  <c r="BM50" i="47"/>
  <c r="BN50" i="47"/>
  <c r="BO50" i="47"/>
  <c r="BP50" i="47"/>
  <c r="BQ50" i="47"/>
  <c r="BR50" i="47"/>
  <c r="BS50" i="47"/>
  <c r="BT50" i="47"/>
  <c r="BU50" i="47"/>
  <c r="BV50" i="47"/>
  <c r="BW50" i="47"/>
  <c r="BX50" i="47"/>
  <c r="BY50" i="47"/>
  <c r="BZ50" i="47"/>
  <c r="CA50" i="47"/>
  <c r="CB50" i="47"/>
  <c r="CC50" i="47"/>
  <c r="CD50" i="47"/>
  <c r="CE50" i="47"/>
  <c r="CF50" i="47"/>
  <c r="CG50" i="47"/>
  <c r="CH50" i="47"/>
  <c r="CI50" i="47"/>
  <c r="CJ50" i="47"/>
  <c r="CK50" i="47"/>
  <c r="CL50" i="47"/>
  <c r="CM50" i="47"/>
  <c r="CN50" i="47"/>
  <c r="CO50" i="47"/>
  <c r="CP50" i="47"/>
  <c r="CQ50" i="47"/>
  <c r="CR50" i="47"/>
  <c r="CS50" i="47"/>
  <c r="CT50" i="47"/>
  <c r="CU50" i="47"/>
  <c r="CV50" i="47"/>
  <c r="CW50" i="47"/>
  <c r="CX50" i="47"/>
  <c r="CY50" i="47"/>
  <c r="CZ50" i="47"/>
  <c r="DA50" i="47"/>
  <c r="DB50" i="47"/>
  <c r="DC50" i="47"/>
  <c r="DD50" i="47"/>
  <c r="DE50" i="47"/>
  <c r="DF50" i="47"/>
  <c r="DG50" i="47"/>
  <c r="DH50" i="47"/>
  <c r="DI50" i="47"/>
  <c r="DJ50" i="47"/>
  <c r="DK50" i="47"/>
  <c r="DL50" i="47"/>
  <c r="DM50" i="47"/>
  <c r="DN50" i="47"/>
  <c r="DO50" i="47"/>
  <c r="F51" i="47"/>
  <c r="G51" i="47"/>
  <c r="H51" i="47"/>
  <c r="I51" i="47"/>
  <c r="J51" i="47"/>
  <c r="K51" i="47"/>
  <c r="L51" i="47"/>
  <c r="M51" i="47"/>
  <c r="N51" i="47"/>
  <c r="O51" i="47"/>
  <c r="P51" i="47"/>
  <c r="Q51" i="47"/>
  <c r="R51" i="47"/>
  <c r="S51" i="47"/>
  <c r="T51" i="47"/>
  <c r="U51" i="47"/>
  <c r="V51" i="47"/>
  <c r="W51" i="47"/>
  <c r="X51" i="47"/>
  <c r="Y51" i="47"/>
  <c r="Z51" i="47"/>
  <c r="AA51" i="47"/>
  <c r="AB51" i="47"/>
  <c r="AC51" i="47"/>
  <c r="AD51" i="47"/>
  <c r="AE51" i="47"/>
  <c r="AF51" i="47"/>
  <c r="AG51" i="47"/>
  <c r="AH51" i="47"/>
  <c r="AI51" i="47"/>
  <c r="AJ51" i="47"/>
  <c r="AK51" i="47"/>
  <c r="AL51" i="47"/>
  <c r="AM51" i="47"/>
  <c r="AN51" i="47"/>
  <c r="AO51" i="47"/>
  <c r="AP51" i="47"/>
  <c r="AQ51" i="47"/>
  <c r="AR51" i="47"/>
  <c r="AS51" i="47"/>
  <c r="AT51" i="47"/>
  <c r="AU51" i="47"/>
  <c r="AV51" i="47"/>
  <c r="AW51" i="47"/>
  <c r="AX51" i="47"/>
  <c r="AY51" i="47"/>
  <c r="AZ51" i="47"/>
  <c r="BA51" i="47"/>
  <c r="BB51" i="47"/>
  <c r="BC51" i="47"/>
  <c r="BD51" i="47"/>
  <c r="BE51" i="47"/>
  <c r="BF51" i="47"/>
  <c r="BG51" i="47"/>
  <c r="BH51" i="47"/>
  <c r="BI51" i="47"/>
  <c r="BJ51" i="47"/>
  <c r="BK51" i="47"/>
  <c r="BL51" i="47"/>
  <c r="BM51" i="47"/>
  <c r="BN51" i="47"/>
  <c r="BO51" i="47"/>
  <c r="BP51" i="47"/>
  <c r="BQ51" i="47"/>
  <c r="BR51" i="47"/>
  <c r="BS51" i="47"/>
  <c r="BT51" i="47"/>
  <c r="BU51" i="47"/>
  <c r="BV51" i="47"/>
  <c r="BW51" i="47"/>
  <c r="BX51" i="47"/>
  <c r="BY51" i="47"/>
  <c r="BZ51" i="47"/>
  <c r="CA51" i="47"/>
  <c r="CB51" i="47"/>
  <c r="CC51" i="47"/>
  <c r="CD51" i="47"/>
  <c r="CE51" i="47"/>
  <c r="CF51" i="47"/>
  <c r="CG51" i="47"/>
  <c r="CH51" i="47"/>
  <c r="CI51" i="47"/>
  <c r="CJ51" i="47"/>
  <c r="CK51" i="47"/>
  <c r="CL51" i="47"/>
  <c r="CM51" i="47"/>
  <c r="CN51" i="47"/>
  <c r="CO51" i="47"/>
  <c r="CP51" i="47"/>
  <c r="CQ51" i="47"/>
  <c r="CR51" i="47"/>
  <c r="CS51" i="47"/>
  <c r="CT51" i="47"/>
  <c r="CU51" i="47"/>
  <c r="CV51" i="47"/>
  <c r="CW51" i="47"/>
  <c r="CX51" i="47"/>
  <c r="CY51" i="47"/>
  <c r="CZ51" i="47"/>
  <c r="DA51" i="47"/>
  <c r="DB51" i="47"/>
  <c r="DC51" i="47"/>
  <c r="DD51" i="47"/>
  <c r="DE51" i="47"/>
  <c r="DF51" i="47"/>
  <c r="DG51" i="47"/>
  <c r="DH51" i="47"/>
  <c r="DI51" i="47"/>
  <c r="DJ51" i="47"/>
  <c r="DK51" i="47"/>
  <c r="DL51" i="47"/>
  <c r="DM51" i="47"/>
  <c r="DN51" i="47"/>
  <c r="DO51" i="47"/>
  <c r="F52" i="47"/>
  <c r="G52" i="47"/>
  <c r="H52" i="47"/>
  <c r="I52" i="47"/>
  <c r="J52" i="47"/>
  <c r="K52" i="47"/>
  <c r="L52" i="47"/>
  <c r="M52" i="47"/>
  <c r="N52" i="47"/>
  <c r="O52" i="47"/>
  <c r="P52" i="47"/>
  <c r="Q52" i="47"/>
  <c r="R52" i="47"/>
  <c r="S52" i="47"/>
  <c r="T52" i="47"/>
  <c r="U52" i="47"/>
  <c r="V52" i="47"/>
  <c r="W52" i="47"/>
  <c r="X52" i="47"/>
  <c r="Y52" i="47"/>
  <c r="Z52" i="47"/>
  <c r="AA52" i="47"/>
  <c r="AB52" i="47"/>
  <c r="AC52" i="47"/>
  <c r="AD52" i="47"/>
  <c r="AE52" i="47"/>
  <c r="AF52" i="47"/>
  <c r="AG52" i="47"/>
  <c r="AH52" i="47"/>
  <c r="AI52" i="47"/>
  <c r="AJ52" i="47"/>
  <c r="AK52" i="47"/>
  <c r="AL52" i="47"/>
  <c r="AM52" i="47"/>
  <c r="AN52" i="47"/>
  <c r="AO52" i="47"/>
  <c r="AP52" i="47"/>
  <c r="AQ52" i="47"/>
  <c r="AR52" i="47"/>
  <c r="AS52" i="47"/>
  <c r="AT52" i="47"/>
  <c r="AU52" i="47"/>
  <c r="AV52" i="47"/>
  <c r="AW52" i="47"/>
  <c r="AX52" i="47"/>
  <c r="AY52" i="47"/>
  <c r="AZ52" i="47"/>
  <c r="BA52" i="47"/>
  <c r="BB52" i="47"/>
  <c r="BC52" i="47"/>
  <c r="BD52" i="47"/>
  <c r="BE52" i="47"/>
  <c r="BF52" i="47"/>
  <c r="BG52" i="47"/>
  <c r="BH52" i="47"/>
  <c r="BI52" i="47"/>
  <c r="BJ52" i="47"/>
  <c r="BK52" i="47"/>
  <c r="BL52" i="47"/>
  <c r="BM52" i="47"/>
  <c r="BN52" i="47"/>
  <c r="BO52" i="47"/>
  <c r="BP52" i="47"/>
  <c r="BQ52" i="47"/>
  <c r="BR52" i="47"/>
  <c r="BS52" i="47"/>
  <c r="BT52" i="47"/>
  <c r="BU52" i="47"/>
  <c r="BV52" i="47"/>
  <c r="BW52" i="47"/>
  <c r="BX52" i="47"/>
  <c r="BY52" i="47"/>
  <c r="BZ52" i="47"/>
  <c r="CA52" i="47"/>
  <c r="CB52" i="47"/>
  <c r="CC52" i="47"/>
  <c r="CD52" i="47"/>
  <c r="CE52" i="47"/>
  <c r="CF52" i="47"/>
  <c r="CG52" i="47"/>
  <c r="CH52" i="47"/>
  <c r="CI52" i="47"/>
  <c r="CJ52" i="47"/>
  <c r="CK52" i="47"/>
  <c r="CL52" i="47"/>
  <c r="CM52" i="47"/>
  <c r="CN52" i="47"/>
  <c r="CO52" i="47"/>
  <c r="CP52" i="47"/>
  <c r="CQ52" i="47"/>
  <c r="CR52" i="47"/>
  <c r="CS52" i="47"/>
  <c r="CT52" i="47"/>
  <c r="CU52" i="47"/>
  <c r="CV52" i="47"/>
  <c r="CW52" i="47"/>
  <c r="CX52" i="47"/>
  <c r="CY52" i="47"/>
  <c r="CZ52" i="47"/>
  <c r="DA52" i="47"/>
  <c r="DB52" i="47"/>
  <c r="DC52" i="47"/>
  <c r="DD52" i="47"/>
  <c r="DE52" i="47"/>
  <c r="DF52" i="47"/>
  <c r="DG52" i="47"/>
  <c r="DH52" i="47"/>
  <c r="DI52" i="47"/>
  <c r="DJ52" i="47"/>
  <c r="DK52" i="47"/>
  <c r="DL52" i="47"/>
  <c r="DM52" i="47"/>
  <c r="DN52" i="47"/>
  <c r="DO52" i="47"/>
  <c r="F53" i="47"/>
  <c r="G53" i="47"/>
  <c r="H53" i="47"/>
  <c r="I53" i="47"/>
  <c r="J53" i="47"/>
  <c r="K53" i="47"/>
  <c r="L53" i="47"/>
  <c r="M53" i="47"/>
  <c r="N53" i="47"/>
  <c r="O53" i="47"/>
  <c r="P53" i="47"/>
  <c r="Q53" i="47"/>
  <c r="R53" i="47"/>
  <c r="S53" i="47"/>
  <c r="T53" i="47"/>
  <c r="U53" i="47"/>
  <c r="V53" i="47"/>
  <c r="W53" i="47"/>
  <c r="X53" i="47"/>
  <c r="Y53" i="47"/>
  <c r="Z53" i="47"/>
  <c r="AA53" i="47"/>
  <c r="AB53" i="47"/>
  <c r="AC53" i="47"/>
  <c r="AD53" i="47"/>
  <c r="AE53" i="47"/>
  <c r="AF53" i="47"/>
  <c r="AG53" i="47"/>
  <c r="AH53" i="47"/>
  <c r="AI53" i="47"/>
  <c r="AJ53" i="47"/>
  <c r="AK53" i="47"/>
  <c r="AL53" i="47"/>
  <c r="AM53" i="47"/>
  <c r="AN53" i="47"/>
  <c r="AO53" i="47"/>
  <c r="AP53" i="47"/>
  <c r="AQ53" i="47"/>
  <c r="AR53" i="47"/>
  <c r="AS53" i="47"/>
  <c r="AT53" i="47"/>
  <c r="AU53" i="47"/>
  <c r="AV53" i="47"/>
  <c r="AW53" i="47"/>
  <c r="AX53" i="47"/>
  <c r="AY53" i="47"/>
  <c r="AZ53" i="47"/>
  <c r="BA53" i="47"/>
  <c r="BB53" i="47"/>
  <c r="BC53" i="47"/>
  <c r="BD53" i="47"/>
  <c r="BE53" i="47"/>
  <c r="BF53" i="47"/>
  <c r="BG53" i="47"/>
  <c r="BH53" i="47"/>
  <c r="BI53" i="47"/>
  <c r="BJ53" i="47"/>
  <c r="BK53" i="47"/>
  <c r="BL53" i="47"/>
  <c r="BM53" i="47"/>
  <c r="BN53" i="47"/>
  <c r="BO53" i="47"/>
  <c r="BP53" i="47"/>
  <c r="BQ53" i="47"/>
  <c r="BR53" i="47"/>
  <c r="BS53" i="47"/>
  <c r="BT53" i="47"/>
  <c r="BU53" i="47"/>
  <c r="BV53" i="47"/>
  <c r="BW53" i="47"/>
  <c r="BX53" i="47"/>
  <c r="BY53" i="47"/>
  <c r="BZ53" i="47"/>
  <c r="CA53" i="47"/>
  <c r="CB53" i="47"/>
  <c r="CC53" i="47"/>
  <c r="CD53" i="47"/>
  <c r="CE53" i="47"/>
  <c r="CF53" i="47"/>
  <c r="CG53" i="47"/>
  <c r="CH53" i="47"/>
  <c r="CI53" i="47"/>
  <c r="CJ53" i="47"/>
  <c r="CK53" i="47"/>
  <c r="CL53" i="47"/>
  <c r="CM53" i="47"/>
  <c r="CN53" i="47"/>
  <c r="CO53" i="47"/>
  <c r="CP53" i="47"/>
  <c r="CQ53" i="47"/>
  <c r="CR53" i="47"/>
  <c r="CS53" i="47"/>
  <c r="CT53" i="47"/>
  <c r="CU53" i="47"/>
  <c r="CV53" i="47"/>
  <c r="CW53" i="47"/>
  <c r="CX53" i="47"/>
  <c r="CY53" i="47"/>
  <c r="CZ53" i="47"/>
  <c r="DA53" i="47"/>
  <c r="DB53" i="47"/>
  <c r="DC53" i="47"/>
  <c r="DD53" i="47"/>
  <c r="DE53" i="47"/>
  <c r="DF53" i="47"/>
  <c r="DG53" i="47"/>
  <c r="DH53" i="47"/>
  <c r="DI53" i="47"/>
  <c r="DJ53" i="47"/>
  <c r="DK53" i="47"/>
  <c r="DL53" i="47"/>
  <c r="DM53" i="47"/>
  <c r="DN53" i="47"/>
  <c r="DO53" i="47"/>
  <c r="F54" i="47"/>
  <c r="G54" i="47"/>
  <c r="H54" i="47"/>
  <c r="I54" i="47"/>
  <c r="J54" i="47"/>
  <c r="K54" i="47"/>
  <c r="L54" i="47"/>
  <c r="M54" i="47"/>
  <c r="N54" i="47"/>
  <c r="O54" i="47"/>
  <c r="P54" i="47"/>
  <c r="Q54" i="47"/>
  <c r="R54" i="47"/>
  <c r="S54" i="47"/>
  <c r="T54" i="47"/>
  <c r="U54" i="47"/>
  <c r="V54" i="47"/>
  <c r="W54" i="47"/>
  <c r="X54" i="47"/>
  <c r="Y54" i="47"/>
  <c r="Z54" i="47"/>
  <c r="AA54" i="47"/>
  <c r="AB54" i="47"/>
  <c r="AC54" i="47"/>
  <c r="AD54" i="47"/>
  <c r="AE54" i="47"/>
  <c r="AF54" i="47"/>
  <c r="AG54" i="47"/>
  <c r="AH54" i="47"/>
  <c r="AI54" i="47"/>
  <c r="AJ54" i="47"/>
  <c r="AK54" i="47"/>
  <c r="AL54" i="47"/>
  <c r="AM54" i="47"/>
  <c r="AN54" i="47"/>
  <c r="AO54" i="47"/>
  <c r="AP54" i="47"/>
  <c r="AQ54" i="47"/>
  <c r="AR54" i="47"/>
  <c r="AS54" i="47"/>
  <c r="AT54" i="47"/>
  <c r="AU54" i="47"/>
  <c r="AV54" i="47"/>
  <c r="AW54" i="47"/>
  <c r="AX54" i="47"/>
  <c r="AY54" i="47"/>
  <c r="AZ54" i="47"/>
  <c r="BA54" i="47"/>
  <c r="BB54" i="47"/>
  <c r="BC54" i="47"/>
  <c r="BD54" i="47"/>
  <c r="BE54" i="47"/>
  <c r="BF54" i="47"/>
  <c r="BG54" i="47"/>
  <c r="BH54" i="47"/>
  <c r="BI54" i="47"/>
  <c r="BJ54" i="47"/>
  <c r="BK54" i="47"/>
  <c r="BL54" i="47"/>
  <c r="BM54" i="47"/>
  <c r="BN54" i="47"/>
  <c r="BO54" i="47"/>
  <c r="BP54" i="47"/>
  <c r="BQ54" i="47"/>
  <c r="BR54" i="47"/>
  <c r="BS54" i="47"/>
  <c r="BT54" i="47"/>
  <c r="BU54" i="47"/>
  <c r="BV54" i="47"/>
  <c r="BW54" i="47"/>
  <c r="BX54" i="47"/>
  <c r="BY54" i="47"/>
  <c r="BZ54" i="47"/>
  <c r="CA54" i="47"/>
  <c r="CB54" i="47"/>
  <c r="CC54" i="47"/>
  <c r="CD54" i="47"/>
  <c r="CE54" i="47"/>
  <c r="CF54" i="47"/>
  <c r="CG54" i="47"/>
  <c r="CH54" i="47"/>
  <c r="CI54" i="47"/>
  <c r="CJ54" i="47"/>
  <c r="CK54" i="47"/>
  <c r="CL54" i="47"/>
  <c r="CM54" i="47"/>
  <c r="CN54" i="47"/>
  <c r="CO54" i="47"/>
  <c r="CP54" i="47"/>
  <c r="CQ54" i="47"/>
  <c r="CR54" i="47"/>
  <c r="CS54" i="47"/>
  <c r="CT54" i="47"/>
  <c r="CU54" i="47"/>
  <c r="CV54" i="47"/>
  <c r="CW54" i="47"/>
  <c r="CX54" i="47"/>
  <c r="CY54" i="47"/>
  <c r="CZ54" i="47"/>
  <c r="DA54" i="47"/>
  <c r="DB54" i="47"/>
  <c r="DC54" i="47"/>
  <c r="DD54" i="47"/>
  <c r="DE54" i="47"/>
  <c r="DF54" i="47"/>
  <c r="DG54" i="47"/>
  <c r="DH54" i="47"/>
  <c r="DI54" i="47"/>
  <c r="DJ54" i="47"/>
  <c r="DK54" i="47"/>
  <c r="DL54" i="47"/>
  <c r="DM54" i="47"/>
  <c r="DN54" i="47"/>
  <c r="DO54" i="47"/>
  <c r="F55" i="47"/>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BQ55" i="47"/>
  <c r="BR55" i="47"/>
  <c r="BS55" i="47"/>
  <c r="BT55" i="47"/>
  <c r="BU55" i="47"/>
  <c r="BV55" i="47"/>
  <c r="BW55" i="47"/>
  <c r="BX55" i="47"/>
  <c r="BY55" i="47"/>
  <c r="BZ55" i="47"/>
  <c r="CA55" i="47"/>
  <c r="CB55" i="47"/>
  <c r="CC55" i="47"/>
  <c r="CD55" i="47"/>
  <c r="CE55" i="47"/>
  <c r="CF55" i="47"/>
  <c r="CG55" i="47"/>
  <c r="CH55" i="47"/>
  <c r="CI55" i="47"/>
  <c r="CJ55" i="47"/>
  <c r="CK55" i="47"/>
  <c r="CL55" i="47"/>
  <c r="CM55" i="47"/>
  <c r="CN55" i="47"/>
  <c r="CO55" i="47"/>
  <c r="CP55" i="47"/>
  <c r="CQ55" i="47"/>
  <c r="CR55" i="47"/>
  <c r="CS55" i="47"/>
  <c r="CT55" i="47"/>
  <c r="CU55" i="47"/>
  <c r="CV55" i="47"/>
  <c r="CW55" i="47"/>
  <c r="CX55" i="47"/>
  <c r="CY55" i="47"/>
  <c r="CZ55" i="47"/>
  <c r="DA55" i="47"/>
  <c r="DB55" i="47"/>
  <c r="DC55" i="47"/>
  <c r="DD55" i="47"/>
  <c r="DE55" i="47"/>
  <c r="DF55" i="47"/>
  <c r="DG55" i="47"/>
  <c r="DH55" i="47"/>
  <c r="DI55" i="47"/>
  <c r="DJ55" i="47"/>
  <c r="DK55" i="47"/>
  <c r="DL55" i="47"/>
  <c r="DM55" i="47"/>
  <c r="DN55" i="47"/>
  <c r="DO55" i="47"/>
  <c r="F56" i="47"/>
  <c r="G56" i="47"/>
  <c r="H56" i="47"/>
  <c r="I56" i="47"/>
  <c r="J56" i="47"/>
  <c r="K56" i="47"/>
  <c r="L56" i="47"/>
  <c r="M56" i="47"/>
  <c r="N56" i="47"/>
  <c r="O56" i="47"/>
  <c r="P56" i="47"/>
  <c r="Q56" i="47"/>
  <c r="R56" i="47"/>
  <c r="S56" i="47"/>
  <c r="T56" i="47"/>
  <c r="U56" i="47"/>
  <c r="V56" i="47"/>
  <c r="W56" i="47"/>
  <c r="X56" i="47"/>
  <c r="Y56" i="47"/>
  <c r="Z56" i="47"/>
  <c r="AA56" i="47"/>
  <c r="AB56" i="47"/>
  <c r="AC56" i="47"/>
  <c r="AD56" i="47"/>
  <c r="AE56" i="47"/>
  <c r="AF56" i="47"/>
  <c r="AG56" i="47"/>
  <c r="AH56" i="47"/>
  <c r="AI56" i="47"/>
  <c r="AJ56" i="47"/>
  <c r="AK56" i="47"/>
  <c r="AL56" i="47"/>
  <c r="AM56" i="47"/>
  <c r="AN56" i="47"/>
  <c r="AO56" i="47"/>
  <c r="AP56" i="47"/>
  <c r="AQ56" i="47"/>
  <c r="AR56" i="47"/>
  <c r="AS56" i="47"/>
  <c r="AT56" i="47"/>
  <c r="AU56" i="47"/>
  <c r="AV56" i="47"/>
  <c r="AW56" i="47"/>
  <c r="AX56" i="47"/>
  <c r="AY56" i="47"/>
  <c r="AZ56" i="47"/>
  <c r="BA56" i="47"/>
  <c r="BB56" i="47"/>
  <c r="BC56" i="47"/>
  <c r="BD56" i="47"/>
  <c r="BE56" i="47"/>
  <c r="BF56" i="47"/>
  <c r="BG56" i="47"/>
  <c r="BH56" i="47"/>
  <c r="BI56" i="47"/>
  <c r="BJ56" i="47"/>
  <c r="BK56" i="47"/>
  <c r="BL56" i="47"/>
  <c r="BM56" i="47"/>
  <c r="BN56" i="47"/>
  <c r="BO56" i="47"/>
  <c r="BP56" i="47"/>
  <c r="BQ56" i="47"/>
  <c r="BR56" i="47"/>
  <c r="BS56" i="47"/>
  <c r="BT56" i="47"/>
  <c r="BU56" i="47"/>
  <c r="BV56" i="47"/>
  <c r="BW56" i="47"/>
  <c r="BX56" i="47"/>
  <c r="BY56" i="47"/>
  <c r="BZ56" i="47"/>
  <c r="CA56" i="47"/>
  <c r="CB56" i="47"/>
  <c r="CC56" i="47"/>
  <c r="CD56" i="47"/>
  <c r="CE56" i="47"/>
  <c r="CF56" i="47"/>
  <c r="CG56" i="47"/>
  <c r="CH56" i="47"/>
  <c r="CI56" i="47"/>
  <c r="CJ56" i="47"/>
  <c r="CK56" i="47"/>
  <c r="CL56" i="47"/>
  <c r="CM56" i="47"/>
  <c r="CN56" i="47"/>
  <c r="CO56" i="47"/>
  <c r="CP56" i="47"/>
  <c r="CQ56" i="47"/>
  <c r="CR56" i="47"/>
  <c r="CS56" i="47"/>
  <c r="CT56" i="47"/>
  <c r="CU56" i="47"/>
  <c r="CV56" i="47"/>
  <c r="CW56" i="47"/>
  <c r="CX56" i="47"/>
  <c r="CY56" i="47"/>
  <c r="CZ56" i="47"/>
  <c r="DA56" i="47"/>
  <c r="DB56" i="47"/>
  <c r="DC56" i="47"/>
  <c r="DD56" i="47"/>
  <c r="DE56" i="47"/>
  <c r="DF56" i="47"/>
  <c r="DG56" i="47"/>
  <c r="DH56" i="47"/>
  <c r="DI56" i="47"/>
  <c r="DJ56" i="47"/>
  <c r="DK56" i="47"/>
  <c r="DL56" i="47"/>
  <c r="DM56" i="47"/>
  <c r="DN56" i="47"/>
  <c r="DO56" i="47"/>
  <c r="F59" i="47"/>
  <c r="G59" i="47"/>
  <c r="H59" i="47"/>
  <c r="I59" i="47"/>
  <c r="J59" i="47"/>
  <c r="K59" i="47"/>
  <c r="L59" i="47"/>
  <c r="M59" i="47"/>
  <c r="N59" i="47"/>
  <c r="O59" i="47"/>
  <c r="P59" i="47"/>
  <c r="Q59" i="47"/>
  <c r="R59" i="47"/>
  <c r="S59" i="47"/>
  <c r="T59" i="47"/>
  <c r="U59" i="47"/>
  <c r="V59" i="47"/>
  <c r="W59" i="47"/>
  <c r="X59" i="47"/>
  <c r="Y59" i="47"/>
  <c r="Z59" i="47"/>
  <c r="AA59" i="47"/>
  <c r="AB59" i="47"/>
  <c r="AC59" i="47"/>
  <c r="AD59" i="47"/>
  <c r="AE59" i="47"/>
  <c r="AF59" i="47"/>
  <c r="AG59" i="47"/>
  <c r="AH59" i="47"/>
  <c r="AI59" i="47"/>
  <c r="AJ59" i="47"/>
  <c r="AK59" i="47"/>
  <c r="AL59" i="47"/>
  <c r="AM59" i="47"/>
  <c r="AN59" i="47"/>
  <c r="AO59" i="47"/>
  <c r="AP59" i="47"/>
  <c r="AQ59" i="47"/>
  <c r="AR59" i="47"/>
  <c r="AS59" i="47"/>
  <c r="AT59" i="47"/>
  <c r="AU59" i="47"/>
  <c r="AV59" i="47"/>
  <c r="AW59" i="47"/>
  <c r="AX59" i="47"/>
  <c r="AY59" i="47"/>
  <c r="AZ59" i="47"/>
  <c r="BA59" i="47"/>
  <c r="BB59" i="47"/>
  <c r="BC59" i="47"/>
  <c r="BD59" i="47"/>
  <c r="BE59" i="47"/>
  <c r="BF59" i="47"/>
  <c r="BG59" i="47"/>
  <c r="BH59" i="47"/>
  <c r="BI59" i="47"/>
  <c r="BJ59" i="47"/>
  <c r="BK59" i="47"/>
  <c r="BL59" i="47"/>
  <c r="BM59" i="47"/>
  <c r="BN59" i="47"/>
  <c r="BO59" i="47"/>
  <c r="BP59" i="47"/>
  <c r="BQ59" i="47"/>
  <c r="BR59" i="47"/>
  <c r="BS59" i="47"/>
  <c r="BT59" i="47"/>
  <c r="BU59" i="47"/>
  <c r="BV59" i="47"/>
  <c r="BW59" i="47"/>
  <c r="BX59" i="47"/>
  <c r="BY59" i="47"/>
  <c r="BZ59" i="47"/>
  <c r="CA59" i="47"/>
  <c r="CB59" i="47"/>
  <c r="CC59" i="47"/>
  <c r="CD59" i="47"/>
  <c r="CE59" i="47"/>
  <c r="CF59" i="47"/>
  <c r="CG59" i="47"/>
  <c r="CH59" i="47"/>
  <c r="CI59" i="47"/>
  <c r="CJ59" i="47"/>
  <c r="CK59" i="47"/>
  <c r="CL59" i="47"/>
  <c r="CM59" i="47"/>
  <c r="CN59" i="47"/>
  <c r="CO59" i="47"/>
  <c r="CP59" i="47"/>
  <c r="CQ59" i="47"/>
  <c r="CR59" i="47"/>
  <c r="CS59" i="47"/>
  <c r="CT59" i="47"/>
  <c r="CU59" i="47"/>
  <c r="CV59" i="47"/>
  <c r="CW59" i="47"/>
  <c r="CX59" i="47"/>
  <c r="CY59" i="47"/>
  <c r="CZ59" i="47"/>
  <c r="DA59" i="47"/>
  <c r="DB59" i="47"/>
  <c r="DC59" i="47"/>
  <c r="DD59" i="47"/>
  <c r="DE59" i="47"/>
  <c r="DF59" i="47"/>
  <c r="DG59" i="47"/>
  <c r="DH59" i="47"/>
  <c r="DI59" i="47"/>
  <c r="DJ59" i="47"/>
  <c r="DK59" i="47"/>
  <c r="DL59" i="47"/>
  <c r="DM59" i="47"/>
  <c r="DN59" i="47"/>
  <c r="DO59" i="47"/>
  <c r="F60" i="47"/>
  <c r="G60" i="47"/>
  <c r="H60" i="47"/>
  <c r="I60" i="47"/>
  <c r="J60" i="47"/>
  <c r="K60" i="47"/>
  <c r="L60" i="47"/>
  <c r="M60" i="47"/>
  <c r="N60" i="47"/>
  <c r="O60" i="47"/>
  <c r="P60" i="47"/>
  <c r="Q60" i="47"/>
  <c r="R60" i="47"/>
  <c r="S60" i="47"/>
  <c r="T60" i="47"/>
  <c r="U60" i="47"/>
  <c r="V60" i="47"/>
  <c r="W60" i="47"/>
  <c r="X60" i="47"/>
  <c r="Y60" i="47"/>
  <c r="Z60" i="47"/>
  <c r="AA60" i="47"/>
  <c r="AB60" i="47"/>
  <c r="AC60" i="47"/>
  <c r="AD60" i="47"/>
  <c r="AE60" i="47"/>
  <c r="AF60" i="47"/>
  <c r="AG60" i="47"/>
  <c r="AH60" i="47"/>
  <c r="AI60" i="47"/>
  <c r="AJ60" i="47"/>
  <c r="AK60" i="47"/>
  <c r="AL60" i="47"/>
  <c r="AM60" i="47"/>
  <c r="AN60" i="47"/>
  <c r="AO60" i="47"/>
  <c r="AP60" i="47"/>
  <c r="AQ60" i="47"/>
  <c r="AR60" i="47"/>
  <c r="AS60" i="47"/>
  <c r="AT60" i="47"/>
  <c r="AU60" i="47"/>
  <c r="AV60" i="47"/>
  <c r="AW60" i="47"/>
  <c r="AX60" i="47"/>
  <c r="AY60" i="47"/>
  <c r="AZ60" i="47"/>
  <c r="BA60" i="47"/>
  <c r="BB60" i="47"/>
  <c r="BC60" i="47"/>
  <c r="BD60" i="47"/>
  <c r="BE60" i="47"/>
  <c r="BF60" i="47"/>
  <c r="BG60" i="47"/>
  <c r="BH60" i="47"/>
  <c r="BI60" i="47"/>
  <c r="BJ60" i="47"/>
  <c r="BK60" i="47"/>
  <c r="BL60" i="47"/>
  <c r="BM60" i="47"/>
  <c r="BN60" i="47"/>
  <c r="BO60" i="47"/>
  <c r="BP60" i="47"/>
  <c r="BQ60" i="47"/>
  <c r="BR60" i="47"/>
  <c r="BS60" i="47"/>
  <c r="BT60" i="47"/>
  <c r="BU60" i="47"/>
  <c r="BV60" i="47"/>
  <c r="BW60" i="47"/>
  <c r="BX60" i="47"/>
  <c r="BY60" i="47"/>
  <c r="BZ60" i="47"/>
  <c r="CA60" i="47"/>
  <c r="CB60" i="47"/>
  <c r="CC60" i="47"/>
  <c r="CD60" i="47"/>
  <c r="CE60" i="47"/>
  <c r="CF60" i="47"/>
  <c r="CG60" i="47"/>
  <c r="CH60" i="47"/>
  <c r="CI60" i="47"/>
  <c r="CJ60" i="47"/>
  <c r="CK60" i="47"/>
  <c r="CL60" i="47"/>
  <c r="CM60" i="47"/>
  <c r="CN60" i="47"/>
  <c r="CO60" i="47"/>
  <c r="CP60" i="47"/>
  <c r="CQ60" i="47"/>
  <c r="CR60" i="47"/>
  <c r="CS60" i="47"/>
  <c r="CT60" i="47"/>
  <c r="CU60" i="47"/>
  <c r="CV60" i="47"/>
  <c r="CW60" i="47"/>
  <c r="CX60" i="47"/>
  <c r="CY60" i="47"/>
  <c r="CZ60" i="47"/>
  <c r="DA60" i="47"/>
  <c r="DB60" i="47"/>
  <c r="DC60" i="47"/>
  <c r="DD60" i="47"/>
  <c r="DE60" i="47"/>
  <c r="DF60" i="47"/>
  <c r="DG60" i="47"/>
  <c r="DH60" i="47"/>
  <c r="DI60" i="47"/>
  <c r="DJ60" i="47"/>
  <c r="DK60" i="47"/>
  <c r="DL60" i="47"/>
  <c r="DM60" i="47"/>
  <c r="DN60" i="47"/>
  <c r="DO60" i="47"/>
  <c r="F61" i="47"/>
  <c r="G61" i="47"/>
  <c r="H61" i="47"/>
  <c r="I61" i="47"/>
  <c r="J61" i="47"/>
  <c r="K61" i="47"/>
  <c r="L61" i="47"/>
  <c r="M61" i="47"/>
  <c r="N61" i="47"/>
  <c r="O61" i="47"/>
  <c r="P61" i="47"/>
  <c r="Q61" i="47"/>
  <c r="R61" i="47"/>
  <c r="S61" i="47"/>
  <c r="T61" i="47"/>
  <c r="U61" i="47"/>
  <c r="V61" i="47"/>
  <c r="W61" i="47"/>
  <c r="X61" i="47"/>
  <c r="Y61" i="47"/>
  <c r="Z61" i="47"/>
  <c r="AA61" i="47"/>
  <c r="AB61" i="47"/>
  <c r="AC61" i="47"/>
  <c r="AD61" i="47"/>
  <c r="AE61" i="47"/>
  <c r="AF61" i="47"/>
  <c r="AG61" i="47"/>
  <c r="AH61" i="47"/>
  <c r="AI61" i="47"/>
  <c r="AJ61" i="47"/>
  <c r="AK61" i="47"/>
  <c r="AL61" i="47"/>
  <c r="AM61" i="47"/>
  <c r="AN61" i="47"/>
  <c r="AO61" i="47"/>
  <c r="AP61" i="47"/>
  <c r="AQ61" i="47"/>
  <c r="AR61" i="47"/>
  <c r="AS61" i="47"/>
  <c r="AT61" i="47"/>
  <c r="AU61" i="47"/>
  <c r="AV61" i="47"/>
  <c r="AW61" i="47"/>
  <c r="AX61" i="47"/>
  <c r="AY61" i="47"/>
  <c r="AZ61" i="47"/>
  <c r="BA61" i="47"/>
  <c r="BB61" i="47"/>
  <c r="BC61" i="47"/>
  <c r="BD61" i="47"/>
  <c r="BE61" i="47"/>
  <c r="BF61" i="47"/>
  <c r="BG61" i="47"/>
  <c r="BH61" i="47"/>
  <c r="BI61" i="47"/>
  <c r="BJ61" i="47"/>
  <c r="BK61" i="47"/>
  <c r="BL61" i="47"/>
  <c r="BM61" i="47"/>
  <c r="BN61" i="47"/>
  <c r="BO61" i="47"/>
  <c r="BP61" i="47"/>
  <c r="BQ61" i="47"/>
  <c r="BR61" i="47"/>
  <c r="BS61" i="47"/>
  <c r="BT61" i="47"/>
  <c r="BU61" i="47"/>
  <c r="BV61" i="47"/>
  <c r="BW61" i="47"/>
  <c r="BX61" i="47"/>
  <c r="BY61" i="47"/>
  <c r="BZ61" i="47"/>
  <c r="CA61" i="47"/>
  <c r="CB61" i="47"/>
  <c r="CC61" i="47"/>
  <c r="CD61" i="47"/>
  <c r="CE61" i="47"/>
  <c r="CF61" i="47"/>
  <c r="CG61" i="47"/>
  <c r="CH61" i="47"/>
  <c r="CI61" i="47"/>
  <c r="CJ61" i="47"/>
  <c r="CK61" i="47"/>
  <c r="CL61" i="47"/>
  <c r="CM61" i="47"/>
  <c r="CN61" i="47"/>
  <c r="CO61" i="47"/>
  <c r="CP61" i="47"/>
  <c r="CQ61" i="47"/>
  <c r="CR61" i="47"/>
  <c r="CS61" i="47"/>
  <c r="CT61" i="47"/>
  <c r="CU61" i="47"/>
  <c r="CV61" i="47"/>
  <c r="CW61" i="47"/>
  <c r="CX61" i="47"/>
  <c r="CY61" i="47"/>
  <c r="CZ61" i="47"/>
  <c r="DA61" i="47"/>
  <c r="DB61" i="47"/>
  <c r="DC61" i="47"/>
  <c r="DD61" i="47"/>
  <c r="DE61" i="47"/>
  <c r="DF61" i="47"/>
  <c r="DG61" i="47"/>
  <c r="DH61" i="47"/>
  <c r="DI61" i="47"/>
  <c r="DJ61" i="47"/>
  <c r="DK61" i="47"/>
  <c r="DL61" i="47"/>
  <c r="DM61" i="47"/>
  <c r="DN61" i="47"/>
  <c r="DO61"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AG62" i="47"/>
  <c r="AH62" i="47"/>
  <c r="AI62" i="47"/>
  <c r="AJ62" i="47"/>
  <c r="AK62" i="47"/>
  <c r="AL62" i="47"/>
  <c r="AM62" i="47"/>
  <c r="AN62" i="47"/>
  <c r="AO62" i="47"/>
  <c r="AP62" i="47"/>
  <c r="AQ62" i="47"/>
  <c r="AR62" i="47"/>
  <c r="AS62" i="47"/>
  <c r="AT62" i="47"/>
  <c r="AU62" i="47"/>
  <c r="AV62" i="47"/>
  <c r="AW62" i="47"/>
  <c r="AX62" i="47"/>
  <c r="AY62" i="47"/>
  <c r="AZ62" i="47"/>
  <c r="BA62" i="47"/>
  <c r="BB62" i="47"/>
  <c r="BC62" i="47"/>
  <c r="BD62" i="47"/>
  <c r="BE62" i="47"/>
  <c r="BF62" i="47"/>
  <c r="BG62" i="47"/>
  <c r="BH62" i="47"/>
  <c r="BI62" i="47"/>
  <c r="BJ62" i="47"/>
  <c r="BK62" i="47"/>
  <c r="BL62" i="47"/>
  <c r="BM62" i="47"/>
  <c r="BN62" i="47"/>
  <c r="BO62" i="47"/>
  <c r="BP62" i="47"/>
  <c r="BQ62" i="47"/>
  <c r="BR62" i="47"/>
  <c r="BS62" i="47"/>
  <c r="BT62" i="47"/>
  <c r="BU62" i="47"/>
  <c r="BV62" i="47"/>
  <c r="BW62" i="47"/>
  <c r="BX62" i="47"/>
  <c r="BY62" i="47"/>
  <c r="BZ62" i="47"/>
  <c r="CA62" i="47"/>
  <c r="CB62" i="47"/>
  <c r="CC62" i="47"/>
  <c r="CD62" i="47"/>
  <c r="CE62" i="47"/>
  <c r="CF62" i="47"/>
  <c r="CG62" i="47"/>
  <c r="CH62" i="47"/>
  <c r="CI62" i="47"/>
  <c r="CJ62" i="47"/>
  <c r="CK62" i="47"/>
  <c r="CL62" i="47"/>
  <c r="CM62" i="47"/>
  <c r="CN62" i="47"/>
  <c r="CO62" i="47"/>
  <c r="CP62" i="47"/>
  <c r="CQ62" i="47"/>
  <c r="CR62" i="47"/>
  <c r="CS62" i="47"/>
  <c r="CT62" i="47"/>
  <c r="CU62" i="47"/>
  <c r="CV62" i="47"/>
  <c r="CW62" i="47"/>
  <c r="CX62" i="47"/>
  <c r="CY62" i="47"/>
  <c r="CZ62" i="47"/>
  <c r="DA62" i="47"/>
  <c r="DB62" i="47"/>
  <c r="DC62" i="47"/>
  <c r="DD62" i="47"/>
  <c r="DE62" i="47"/>
  <c r="DF62" i="47"/>
  <c r="DG62" i="47"/>
  <c r="DH62" i="47"/>
  <c r="DI62" i="47"/>
  <c r="DJ62" i="47"/>
  <c r="DK62" i="47"/>
  <c r="DL62" i="47"/>
  <c r="DM62" i="47"/>
  <c r="DN62" i="47"/>
  <c r="DO62"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AG63" i="47"/>
  <c r="AH63" i="47"/>
  <c r="AI63" i="47"/>
  <c r="AJ63" i="47"/>
  <c r="AK63" i="47"/>
  <c r="AL63" i="47"/>
  <c r="AM63" i="47"/>
  <c r="AN63" i="47"/>
  <c r="AO63" i="47"/>
  <c r="AP63" i="47"/>
  <c r="AQ63" i="47"/>
  <c r="AR63" i="47"/>
  <c r="AS63" i="47"/>
  <c r="AT63" i="47"/>
  <c r="AU63" i="47"/>
  <c r="AV63" i="47"/>
  <c r="AW63" i="47"/>
  <c r="AX63" i="47"/>
  <c r="AY63" i="47"/>
  <c r="AZ63" i="47"/>
  <c r="BA63" i="47"/>
  <c r="BB63" i="47"/>
  <c r="BC63" i="47"/>
  <c r="BD63" i="47"/>
  <c r="BE63" i="47"/>
  <c r="BF63" i="47"/>
  <c r="BG63" i="47"/>
  <c r="BH63" i="47"/>
  <c r="BI63" i="47"/>
  <c r="BJ63" i="47"/>
  <c r="BK63" i="47"/>
  <c r="BL63" i="47"/>
  <c r="BM63" i="47"/>
  <c r="BN63" i="47"/>
  <c r="BO63" i="47"/>
  <c r="BP63" i="47"/>
  <c r="BQ63" i="47"/>
  <c r="BR63" i="47"/>
  <c r="BS63" i="47"/>
  <c r="BT63" i="47"/>
  <c r="BU63" i="47"/>
  <c r="BV63" i="47"/>
  <c r="BW63" i="47"/>
  <c r="BX63" i="47"/>
  <c r="BY63" i="47"/>
  <c r="BZ63" i="47"/>
  <c r="CA63" i="47"/>
  <c r="CB63" i="47"/>
  <c r="CC63" i="47"/>
  <c r="CD63" i="47"/>
  <c r="CE63" i="47"/>
  <c r="CF63" i="47"/>
  <c r="CG63" i="47"/>
  <c r="CH63" i="47"/>
  <c r="CI63" i="47"/>
  <c r="CJ63" i="47"/>
  <c r="CK63" i="47"/>
  <c r="CL63" i="47"/>
  <c r="CM63" i="47"/>
  <c r="CN63" i="47"/>
  <c r="CO63" i="47"/>
  <c r="CP63" i="47"/>
  <c r="CQ63" i="47"/>
  <c r="CR63" i="47"/>
  <c r="CS63" i="47"/>
  <c r="CT63" i="47"/>
  <c r="CU63" i="47"/>
  <c r="CV63" i="47"/>
  <c r="CW63" i="47"/>
  <c r="CX63" i="47"/>
  <c r="CY63" i="47"/>
  <c r="CZ63" i="47"/>
  <c r="DA63" i="47"/>
  <c r="DB63" i="47"/>
  <c r="DC63" i="47"/>
  <c r="DD63" i="47"/>
  <c r="DE63" i="47"/>
  <c r="DF63" i="47"/>
  <c r="DG63" i="47"/>
  <c r="DH63" i="47"/>
  <c r="DI63" i="47"/>
  <c r="DJ63" i="47"/>
  <c r="DK63" i="47"/>
  <c r="DL63" i="47"/>
  <c r="DM63" i="47"/>
  <c r="DN63" i="47"/>
  <c r="DO63"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AG64" i="47"/>
  <c r="AH64" i="47"/>
  <c r="AI64" i="47"/>
  <c r="AJ64" i="47"/>
  <c r="AK64" i="47"/>
  <c r="AL64" i="47"/>
  <c r="AM64" i="47"/>
  <c r="AN64" i="47"/>
  <c r="AO64" i="47"/>
  <c r="AP64" i="47"/>
  <c r="AQ64" i="47"/>
  <c r="AR64" i="47"/>
  <c r="AS64" i="47"/>
  <c r="AT64" i="47"/>
  <c r="AU64" i="47"/>
  <c r="AV64" i="47"/>
  <c r="AW64" i="47"/>
  <c r="AX64" i="47"/>
  <c r="AY64" i="47"/>
  <c r="AZ64" i="47"/>
  <c r="BA64" i="47"/>
  <c r="BB64" i="47"/>
  <c r="BC64" i="47"/>
  <c r="BD64" i="47"/>
  <c r="BE64" i="47"/>
  <c r="BF64" i="47"/>
  <c r="BG64" i="47"/>
  <c r="BH64" i="47"/>
  <c r="BI64" i="47"/>
  <c r="BJ64" i="47"/>
  <c r="BK64" i="47"/>
  <c r="BL64" i="47"/>
  <c r="BM64" i="47"/>
  <c r="BN64" i="47"/>
  <c r="BO64" i="47"/>
  <c r="BP64" i="47"/>
  <c r="BQ64" i="47"/>
  <c r="BR64" i="47"/>
  <c r="BS64" i="47"/>
  <c r="BT64" i="47"/>
  <c r="BU64" i="47"/>
  <c r="BV64" i="47"/>
  <c r="BW64" i="47"/>
  <c r="BX64" i="47"/>
  <c r="BY64" i="47"/>
  <c r="BZ64" i="47"/>
  <c r="CA64" i="47"/>
  <c r="CB64" i="47"/>
  <c r="CC64" i="47"/>
  <c r="CD64" i="47"/>
  <c r="CE64" i="47"/>
  <c r="CF64" i="47"/>
  <c r="CG64" i="47"/>
  <c r="CH64" i="47"/>
  <c r="CI64" i="47"/>
  <c r="CJ64" i="47"/>
  <c r="CK64" i="47"/>
  <c r="CL64" i="47"/>
  <c r="CM64" i="47"/>
  <c r="CN64" i="47"/>
  <c r="CO64" i="47"/>
  <c r="CP64" i="47"/>
  <c r="CQ64" i="47"/>
  <c r="CR64" i="47"/>
  <c r="CS64" i="47"/>
  <c r="CT64" i="47"/>
  <c r="CU64" i="47"/>
  <c r="CV64" i="47"/>
  <c r="CW64" i="47"/>
  <c r="CX64" i="47"/>
  <c r="CY64" i="47"/>
  <c r="CZ64" i="47"/>
  <c r="DA64" i="47"/>
  <c r="DB64" i="47"/>
  <c r="DC64" i="47"/>
  <c r="DD64" i="47"/>
  <c r="DE64" i="47"/>
  <c r="DF64" i="47"/>
  <c r="DG64" i="47"/>
  <c r="DH64" i="47"/>
  <c r="DI64" i="47"/>
  <c r="DJ64" i="47"/>
  <c r="DK64" i="47"/>
  <c r="DL64" i="47"/>
  <c r="DM64" i="47"/>
  <c r="DN64" i="47"/>
  <c r="DO64"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AG66" i="47"/>
  <c r="AH66" i="47"/>
  <c r="AI66" i="47"/>
  <c r="AJ66" i="47"/>
  <c r="AK66" i="47"/>
  <c r="AL66" i="47"/>
  <c r="AM66" i="47"/>
  <c r="AN66" i="47"/>
  <c r="AO66" i="47"/>
  <c r="AP66" i="47"/>
  <c r="AQ66" i="47"/>
  <c r="AR66" i="47"/>
  <c r="AS66" i="47"/>
  <c r="AT66" i="47"/>
  <c r="AU66" i="47"/>
  <c r="AV66" i="47"/>
  <c r="AW66" i="47"/>
  <c r="AX66" i="47"/>
  <c r="AY66" i="47"/>
  <c r="AZ66" i="47"/>
  <c r="BA66" i="47"/>
  <c r="BB66" i="47"/>
  <c r="BC66" i="47"/>
  <c r="BD66" i="47"/>
  <c r="BE66" i="47"/>
  <c r="BF66" i="47"/>
  <c r="BG66" i="47"/>
  <c r="BH66" i="47"/>
  <c r="BI66" i="47"/>
  <c r="BJ66" i="47"/>
  <c r="BK66" i="47"/>
  <c r="BL66" i="47"/>
  <c r="BM66" i="47"/>
  <c r="BN66" i="47"/>
  <c r="BO66" i="47"/>
  <c r="BP66" i="47"/>
  <c r="BQ66" i="47"/>
  <c r="BR66" i="47"/>
  <c r="BS66" i="47"/>
  <c r="BT66" i="47"/>
  <c r="BU66" i="47"/>
  <c r="BV66" i="47"/>
  <c r="BW66" i="47"/>
  <c r="BX66" i="47"/>
  <c r="BY66" i="47"/>
  <c r="BZ66" i="47"/>
  <c r="CA66" i="47"/>
  <c r="CB66" i="47"/>
  <c r="CC66" i="47"/>
  <c r="CD66" i="47"/>
  <c r="CE66" i="47"/>
  <c r="CF66" i="47"/>
  <c r="CG66" i="47"/>
  <c r="CH66" i="47"/>
  <c r="CI66" i="47"/>
  <c r="CJ66" i="47"/>
  <c r="CK66" i="47"/>
  <c r="CL66" i="47"/>
  <c r="CM66" i="47"/>
  <c r="CN66" i="47"/>
  <c r="CO66" i="47"/>
  <c r="CP66" i="47"/>
  <c r="CQ66" i="47"/>
  <c r="CR66" i="47"/>
  <c r="CS66" i="47"/>
  <c r="CT66" i="47"/>
  <c r="CU66" i="47"/>
  <c r="CV66" i="47"/>
  <c r="CW66" i="47"/>
  <c r="CX66" i="47"/>
  <c r="CY66" i="47"/>
  <c r="CZ66" i="47"/>
  <c r="DA66" i="47"/>
  <c r="DB66" i="47"/>
  <c r="DC66" i="47"/>
  <c r="DD66" i="47"/>
  <c r="DE66" i="47"/>
  <c r="DF66" i="47"/>
  <c r="DG66" i="47"/>
  <c r="DH66" i="47"/>
  <c r="DI66" i="47"/>
  <c r="DJ66" i="47"/>
  <c r="DK66" i="47"/>
  <c r="DL66" i="47"/>
  <c r="DM66" i="47"/>
  <c r="DN66" i="47"/>
  <c r="DO66"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AG67" i="47"/>
  <c r="AH67" i="47"/>
  <c r="AI67" i="47"/>
  <c r="AJ67" i="47"/>
  <c r="AK67" i="47"/>
  <c r="AL67" i="47"/>
  <c r="AM67" i="47"/>
  <c r="AN67" i="47"/>
  <c r="AO67" i="47"/>
  <c r="AP67" i="47"/>
  <c r="AQ67" i="47"/>
  <c r="AR67" i="47"/>
  <c r="AS67" i="47"/>
  <c r="AT67" i="47"/>
  <c r="AU67" i="47"/>
  <c r="AV67" i="47"/>
  <c r="AW67" i="47"/>
  <c r="AX67" i="47"/>
  <c r="AY67" i="47"/>
  <c r="AZ67" i="47"/>
  <c r="BA67" i="47"/>
  <c r="BB67" i="47"/>
  <c r="BC67" i="47"/>
  <c r="BD67" i="47"/>
  <c r="BE67" i="47"/>
  <c r="BF67" i="47"/>
  <c r="BG67" i="47"/>
  <c r="BH67" i="47"/>
  <c r="BI67" i="47"/>
  <c r="BJ67" i="47"/>
  <c r="BK67" i="47"/>
  <c r="BL67" i="47"/>
  <c r="BM67" i="47"/>
  <c r="BN67" i="47"/>
  <c r="BO67" i="47"/>
  <c r="BP67" i="47"/>
  <c r="BQ67" i="47"/>
  <c r="BR67" i="47"/>
  <c r="BS67" i="47"/>
  <c r="BT67" i="47"/>
  <c r="BU67" i="47"/>
  <c r="BV67" i="47"/>
  <c r="BW67" i="47"/>
  <c r="BX67" i="47"/>
  <c r="BY67" i="47"/>
  <c r="BZ67" i="47"/>
  <c r="CA67" i="47"/>
  <c r="CB67" i="47"/>
  <c r="CC67" i="47"/>
  <c r="CD67" i="47"/>
  <c r="CE67" i="47"/>
  <c r="CF67" i="47"/>
  <c r="CG67" i="47"/>
  <c r="CH67" i="47"/>
  <c r="CI67" i="47"/>
  <c r="CJ67" i="47"/>
  <c r="CK67" i="47"/>
  <c r="CL67" i="47"/>
  <c r="CM67" i="47"/>
  <c r="CN67" i="47"/>
  <c r="CO67" i="47"/>
  <c r="CP67" i="47"/>
  <c r="CQ67" i="47"/>
  <c r="CR67" i="47"/>
  <c r="CS67" i="47"/>
  <c r="CT67" i="47"/>
  <c r="CU67" i="47"/>
  <c r="CV67" i="47"/>
  <c r="CW67" i="47"/>
  <c r="CX67" i="47"/>
  <c r="CY67" i="47"/>
  <c r="CZ67" i="47"/>
  <c r="DA67" i="47"/>
  <c r="DB67" i="47"/>
  <c r="DC67" i="47"/>
  <c r="DD67" i="47"/>
  <c r="DE67" i="47"/>
  <c r="DF67" i="47"/>
  <c r="DG67" i="47"/>
  <c r="DH67" i="47"/>
  <c r="DI67" i="47"/>
  <c r="DJ67" i="47"/>
  <c r="DK67" i="47"/>
  <c r="DL67" i="47"/>
  <c r="DM67" i="47"/>
  <c r="DN67" i="47"/>
  <c r="DO67"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AG68" i="47"/>
  <c r="AH68" i="47"/>
  <c r="AI68" i="47"/>
  <c r="AJ68" i="47"/>
  <c r="AK68" i="47"/>
  <c r="AL68" i="47"/>
  <c r="AM68" i="47"/>
  <c r="AN68" i="47"/>
  <c r="AO68" i="47"/>
  <c r="AP68" i="47"/>
  <c r="AQ68" i="47"/>
  <c r="AR68" i="47"/>
  <c r="AS68" i="47"/>
  <c r="AT68" i="47"/>
  <c r="AU68" i="47"/>
  <c r="AV68" i="47"/>
  <c r="AW68" i="47"/>
  <c r="AX68" i="47"/>
  <c r="AY68" i="47"/>
  <c r="AZ68" i="47"/>
  <c r="BA68" i="47"/>
  <c r="BB68" i="47"/>
  <c r="BC68" i="47"/>
  <c r="BD68" i="47"/>
  <c r="BE68" i="47"/>
  <c r="BF68" i="47"/>
  <c r="BG68" i="47"/>
  <c r="BH68" i="47"/>
  <c r="BI68" i="47"/>
  <c r="BJ68" i="47"/>
  <c r="BK68" i="47"/>
  <c r="BL68" i="47"/>
  <c r="BM68" i="47"/>
  <c r="BN68" i="47"/>
  <c r="BO68" i="47"/>
  <c r="BP68" i="47"/>
  <c r="BQ68" i="47"/>
  <c r="BR68" i="47"/>
  <c r="BS68" i="47"/>
  <c r="BT68" i="47"/>
  <c r="BU68" i="47"/>
  <c r="BV68" i="47"/>
  <c r="BW68" i="47"/>
  <c r="BX68" i="47"/>
  <c r="BY68" i="47"/>
  <c r="BZ68" i="47"/>
  <c r="CA68" i="47"/>
  <c r="CB68" i="47"/>
  <c r="CC68" i="47"/>
  <c r="CD68" i="47"/>
  <c r="CE68" i="47"/>
  <c r="CF68" i="47"/>
  <c r="CG68" i="47"/>
  <c r="CH68" i="47"/>
  <c r="CI68" i="47"/>
  <c r="CJ68" i="47"/>
  <c r="CK68" i="47"/>
  <c r="CL68" i="47"/>
  <c r="CM68" i="47"/>
  <c r="CN68" i="47"/>
  <c r="CO68" i="47"/>
  <c r="CP68" i="47"/>
  <c r="CQ68" i="47"/>
  <c r="CR68" i="47"/>
  <c r="CS68" i="47"/>
  <c r="CT68" i="47"/>
  <c r="CU68" i="47"/>
  <c r="CV68" i="47"/>
  <c r="CW68" i="47"/>
  <c r="CX68" i="47"/>
  <c r="CY68" i="47"/>
  <c r="CZ68" i="47"/>
  <c r="DA68" i="47"/>
  <c r="DB68" i="47"/>
  <c r="DC68" i="47"/>
  <c r="DD68" i="47"/>
  <c r="DE68" i="47"/>
  <c r="DF68" i="47"/>
  <c r="DG68" i="47"/>
  <c r="DH68" i="47"/>
  <c r="DI68" i="47"/>
  <c r="DJ68" i="47"/>
  <c r="DK68" i="47"/>
  <c r="DL68" i="47"/>
  <c r="DM68" i="47"/>
  <c r="DN68" i="47"/>
  <c r="DO68"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AG69" i="47"/>
  <c r="AH69" i="47"/>
  <c r="AI69" i="47"/>
  <c r="AJ69" i="47"/>
  <c r="AK69" i="47"/>
  <c r="AL69" i="47"/>
  <c r="AM69" i="47"/>
  <c r="AN69" i="47"/>
  <c r="AO69" i="47"/>
  <c r="AP69" i="47"/>
  <c r="AQ69" i="47"/>
  <c r="AR69" i="47"/>
  <c r="AS69" i="47"/>
  <c r="AT69" i="47"/>
  <c r="AU69" i="47"/>
  <c r="AV69" i="47"/>
  <c r="AW69" i="47"/>
  <c r="AX69" i="47"/>
  <c r="AY69" i="47"/>
  <c r="AZ69" i="47"/>
  <c r="BA69" i="47"/>
  <c r="BB69" i="47"/>
  <c r="BC69" i="47"/>
  <c r="BD69" i="47"/>
  <c r="BE69" i="47"/>
  <c r="BF69" i="47"/>
  <c r="BG69" i="47"/>
  <c r="BH69" i="47"/>
  <c r="BI69" i="47"/>
  <c r="BJ69" i="47"/>
  <c r="BK69" i="47"/>
  <c r="BL69" i="47"/>
  <c r="BM69" i="47"/>
  <c r="BN69" i="47"/>
  <c r="BO69" i="47"/>
  <c r="BP69" i="47"/>
  <c r="BQ69" i="47"/>
  <c r="BR69" i="47"/>
  <c r="BS69" i="47"/>
  <c r="BT69" i="47"/>
  <c r="BU69" i="47"/>
  <c r="BV69" i="47"/>
  <c r="BW69" i="47"/>
  <c r="BX69" i="47"/>
  <c r="BY69" i="47"/>
  <c r="BZ69" i="47"/>
  <c r="CA69" i="47"/>
  <c r="CB69" i="47"/>
  <c r="CC69" i="47"/>
  <c r="CD69" i="47"/>
  <c r="CE69" i="47"/>
  <c r="CF69" i="47"/>
  <c r="CG69" i="47"/>
  <c r="CH69" i="47"/>
  <c r="CI69" i="47"/>
  <c r="CJ69" i="47"/>
  <c r="CK69" i="47"/>
  <c r="CL69" i="47"/>
  <c r="CM69" i="47"/>
  <c r="CN69" i="47"/>
  <c r="CO69" i="47"/>
  <c r="CP69" i="47"/>
  <c r="CQ69" i="47"/>
  <c r="CR69" i="47"/>
  <c r="CS69" i="47"/>
  <c r="CT69" i="47"/>
  <c r="CU69" i="47"/>
  <c r="CV69" i="47"/>
  <c r="CW69" i="47"/>
  <c r="CX69" i="47"/>
  <c r="CY69" i="47"/>
  <c r="CZ69" i="47"/>
  <c r="DA69" i="47"/>
  <c r="DB69" i="47"/>
  <c r="DC69" i="47"/>
  <c r="DD69" i="47"/>
  <c r="DE69" i="47"/>
  <c r="DF69" i="47"/>
  <c r="DG69" i="47"/>
  <c r="DH69" i="47"/>
  <c r="DI69" i="47"/>
  <c r="DJ69" i="47"/>
  <c r="DK69" i="47"/>
  <c r="DL69" i="47"/>
  <c r="DM69" i="47"/>
  <c r="DN69" i="47"/>
  <c r="DO69"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AG70" i="47"/>
  <c r="AH70" i="47"/>
  <c r="AI70" i="47"/>
  <c r="AJ70" i="47"/>
  <c r="AK70" i="47"/>
  <c r="AL70" i="47"/>
  <c r="AM70" i="47"/>
  <c r="AN70" i="47"/>
  <c r="AO70" i="47"/>
  <c r="AP70" i="47"/>
  <c r="AQ70" i="47"/>
  <c r="AR70" i="47"/>
  <c r="AS70" i="47"/>
  <c r="AT70" i="47"/>
  <c r="AU70" i="47"/>
  <c r="AV70" i="47"/>
  <c r="AW70" i="47"/>
  <c r="AX70" i="47"/>
  <c r="AY70" i="47"/>
  <c r="AZ70" i="47"/>
  <c r="BA70" i="47"/>
  <c r="BB70" i="47"/>
  <c r="BC70" i="47"/>
  <c r="BD70" i="47"/>
  <c r="BE70" i="47"/>
  <c r="BF70" i="47"/>
  <c r="BG70" i="47"/>
  <c r="BH70" i="47"/>
  <c r="BI70" i="47"/>
  <c r="BJ70" i="47"/>
  <c r="BK70" i="47"/>
  <c r="BL70" i="47"/>
  <c r="BM70" i="47"/>
  <c r="BN70" i="47"/>
  <c r="BO70" i="47"/>
  <c r="BP70" i="47"/>
  <c r="BQ70" i="47"/>
  <c r="BR70" i="47"/>
  <c r="BS70" i="47"/>
  <c r="BT70" i="47"/>
  <c r="BU70" i="47"/>
  <c r="BV70" i="47"/>
  <c r="BW70" i="47"/>
  <c r="BX70" i="47"/>
  <c r="BY70" i="47"/>
  <c r="BZ70" i="47"/>
  <c r="CA70" i="47"/>
  <c r="CB70" i="47"/>
  <c r="CC70" i="47"/>
  <c r="CD70" i="47"/>
  <c r="CE70" i="47"/>
  <c r="CF70" i="47"/>
  <c r="CG70" i="47"/>
  <c r="CH70" i="47"/>
  <c r="CI70" i="47"/>
  <c r="CJ70" i="47"/>
  <c r="CK70" i="47"/>
  <c r="CL70" i="47"/>
  <c r="CM70" i="47"/>
  <c r="CN70" i="47"/>
  <c r="CO70" i="47"/>
  <c r="CP70" i="47"/>
  <c r="CQ70" i="47"/>
  <c r="CR70" i="47"/>
  <c r="CS70" i="47"/>
  <c r="CT70" i="47"/>
  <c r="CU70" i="47"/>
  <c r="CV70" i="47"/>
  <c r="CW70" i="47"/>
  <c r="CX70" i="47"/>
  <c r="CY70" i="47"/>
  <c r="CZ70" i="47"/>
  <c r="DA70" i="47"/>
  <c r="DB70" i="47"/>
  <c r="DC70" i="47"/>
  <c r="DD70" i="47"/>
  <c r="DE70" i="47"/>
  <c r="DF70" i="47"/>
  <c r="DG70" i="47"/>
  <c r="DH70" i="47"/>
  <c r="DI70" i="47"/>
  <c r="DJ70" i="47"/>
  <c r="DK70" i="47"/>
  <c r="DL70" i="47"/>
  <c r="DM70" i="47"/>
  <c r="DN70" i="47"/>
  <c r="DO70"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AG71" i="47"/>
  <c r="AH71" i="47"/>
  <c r="AI71" i="47"/>
  <c r="AJ71" i="47"/>
  <c r="AK71" i="47"/>
  <c r="AL71" i="47"/>
  <c r="AM71" i="47"/>
  <c r="AN71" i="47"/>
  <c r="AO71" i="47"/>
  <c r="AP71" i="47"/>
  <c r="AQ71" i="47"/>
  <c r="AR71" i="47"/>
  <c r="AS71" i="47"/>
  <c r="AT71" i="47"/>
  <c r="AU71" i="47"/>
  <c r="AV71" i="47"/>
  <c r="AW71" i="47"/>
  <c r="AX71" i="47"/>
  <c r="AY71" i="47"/>
  <c r="AZ71" i="47"/>
  <c r="BA71" i="47"/>
  <c r="BB71" i="47"/>
  <c r="BC71" i="47"/>
  <c r="BD71" i="47"/>
  <c r="BE71" i="47"/>
  <c r="BF71" i="47"/>
  <c r="BG71" i="47"/>
  <c r="BH71" i="47"/>
  <c r="BI71" i="47"/>
  <c r="BJ71" i="47"/>
  <c r="BK71" i="47"/>
  <c r="BL71" i="47"/>
  <c r="BM71" i="47"/>
  <c r="BN71" i="47"/>
  <c r="BO71" i="47"/>
  <c r="BP71" i="47"/>
  <c r="BQ71" i="47"/>
  <c r="BR71" i="47"/>
  <c r="BS71" i="47"/>
  <c r="BT71" i="47"/>
  <c r="BU71" i="47"/>
  <c r="BV71" i="47"/>
  <c r="BW71" i="47"/>
  <c r="BX71" i="47"/>
  <c r="BY71" i="47"/>
  <c r="BZ71" i="47"/>
  <c r="CA71" i="47"/>
  <c r="CB71" i="47"/>
  <c r="CC71" i="47"/>
  <c r="CD71" i="47"/>
  <c r="CE71" i="47"/>
  <c r="CF71" i="47"/>
  <c r="CG71" i="47"/>
  <c r="CH71" i="47"/>
  <c r="CI71" i="47"/>
  <c r="CJ71" i="47"/>
  <c r="CK71" i="47"/>
  <c r="CL71" i="47"/>
  <c r="CM71" i="47"/>
  <c r="CN71" i="47"/>
  <c r="CO71" i="47"/>
  <c r="CP71" i="47"/>
  <c r="CQ71" i="47"/>
  <c r="CR71" i="47"/>
  <c r="CS71" i="47"/>
  <c r="CT71" i="47"/>
  <c r="CU71" i="47"/>
  <c r="CV71" i="47"/>
  <c r="CW71" i="47"/>
  <c r="CX71" i="47"/>
  <c r="CY71" i="47"/>
  <c r="CZ71" i="47"/>
  <c r="DA71" i="47"/>
  <c r="DB71" i="47"/>
  <c r="DC71" i="47"/>
  <c r="DD71" i="47"/>
  <c r="DE71" i="47"/>
  <c r="DF71" i="47"/>
  <c r="DG71" i="47"/>
  <c r="DH71" i="47"/>
  <c r="DI71" i="47"/>
  <c r="DJ71" i="47"/>
  <c r="DK71" i="47"/>
  <c r="DL71" i="47"/>
  <c r="DM71" i="47"/>
  <c r="DN71" i="47"/>
  <c r="DO71"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AG73" i="47"/>
  <c r="AH73" i="47"/>
  <c r="AI73" i="47"/>
  <c r="AJ73" i="47"/>
  <c r="AK73" i="47"/>
  <c r="AL73" i="47"/>
  <c r="AM73" i="47"/>
  <c r="AN73" i="47"/>
  <c r="AO73" i="47"/>
  <c r="AP73" i="47"/>
  <c r="AQ73" i="47"/>
  <c r="AR73" i="47"/>
  <c r="AS73" i="47"/>
  <c r="AT73" i="47"/>
  <c r="AU73" i="47"/>
  <c r="AV73" i="47"/>
  <c r="AW73" i="47"/>
  <c r="AX73" i="47"/>
  <c r="AY73" i="47"/>
  <c r="AZ73" i="47"/>
  <c r="BA73" i="47"/>
  <c r="BB73" i="47"/>
  <c r="BC73" i="47"/>
  <c r="BD73" i="47"/>
  <c r="BE73" i="47"/>
  <c r="BF73" i="47"/>
  <c r="BG73" i="47"/>
  <c r="BH73" i="47"/>
  <c r="BI73" i="47"/>
  <c r="BJ73" i="47"/>
  <c r="BK73" i="47"/>
  <c r="BL73" i="47"/>
  <c r="BM73" i="47"/>
  <c r="BN73" i="47"/>
  <c r="BO73" i="47"/>
  <c r="BP73" i="47"/>
  <c r="BQ73" i="47"/>
  <c r="BR73" i="47"/>
  <c r="BS73" i="47"/>
  <c r="BT73" i="47"/>
  <c r="BU73" i="47"/>
  <c r="BV73" i="47"/>
  <c r="BW73" i="47"/>
  <c r="BX73" i="47"/>
  <c r="BY73" i="47"/>
  <c r="BZ73" i="47"/>
  <c r="CA73" i="47"/>
  <c r="CB73" i="47"/>
  <c r="CC73" i="47"/>
  <c r="CD73" i="47"/>
  <c r="CE73" i="47"/>
  <c r="CF73" i="47"/>
  <c r="CG73" i="47"/>
  <c r="CH73" i="47"/>
  <c r="CI73" i="47"/>
  <c r="CJ73" i="47"/>
  <c r="CK73" i="47"/>
  <c r="CL73" i="47"/>
  <c r="CM73" i="47"/>
  <c r="CN73" i="47"/>
  <c r="CO73" i="47"/>
  <c r="CP73" i="47"/>
  <c r="CQ73" i="47"/>
  <c r="CR73" i="47"/>
  <c r="CS73" i="47"/>
  <c r="CT73" i="47"/>
  <c r="CU73" i="47"/>
  <c r="CV73" i="47"/>
  <c r="CW73" i="47"/>
  <c r="CX73" i="47"/>
  <c r="CY73" i="47"/>
  <c r="CZ73" i="47"/>
  <c r="DA73" i="47"/>
  <c r="DB73" i="47"/>
  <c r="DC73" i="47"/>
  <c r="DD73" i="47"/>
  <c r="DE73" i="47"/>
  <c r="DF73" i="47"/>
  <c r="DG73" i="47"/>
  <c r="DH73" i="47"/>
  <c r="DI73" i="47"/>
  <c r="DJ73" i="47"/>
  <c r="DK73" i="47"/>
  <c r="DL73" i="47"/>
  <c r="DM73" i="47"/>
  <c r="DN73" i="47"/>
  <c r="DO73"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AG75" i="47"/>
  <c r="AH75" i="47"/>
  <c r="AI75" i="47"/>
  <c r="AJ75" i="47"/>
  <c r="AK75" i="47"/>
  <c r="AL75" i="47"/>
  <c r="AM75" i="47"/>
  <c r="AN75" i="47"/>
  <c r="AO75" i="47"/>
  <c r="AP75" i="47"/>
  <c r="AQ75" i="47"/>
  <c r="AR75" i="47"/>
  <c r="AS75" i="47"/>
  <c r="AT75" i="47"/>
  <c r="AU75" i="47"/>
  <c r="AV75" i="47"/>
  <c r="AW75" i="47"/>
  <c r="AX75" i="47"/>
  <c r="AY75" i="47"/>
  <c r="AZ75" i="47"/>
  <c r="BA75" i="47"/>
  <c r="BB75" i="47"/>
  <c r="BC75" i="47"/>
  <c r="BD75" i="47"/>
  <c r="BE75" i="47"/>
  <c r="BF75" i="47"/>
  <c r="BG75" i="47"/>
  <c r="BH75" i="47"/>
  <c r="BI75" i="47"/>
  <c r="BJ75" i="47"/>
  <c r="BK75" i="47"/>
  <c r="BL75" i="47"/>
  <c r="BM75" i="47"/>
  <c r="BN75" i="47"/>
  <c r="BO75" i="47"/>
  <c r="BP75" i="47"/>
  <c r="BQ75" i="47"/>
  <c r="BR75" i="47"/>
  <c r="BS75" i="47"/>
  <c r="BT75" i="47"/>
  <c r="BU75" i="47"/>
  <c r="BV75" i="47"/>
  <c r="BW75" i="47"/>
  <c r="BX75" i="47"/>
  <c r="BY75" i="47"/>
  <c r="BZ75" i="47"/>
  <c r="CA75" i="47"/>
  <c r="CB75" i="47"/>
  <c r="CC75" i="47"/>
  <c r="CD75" i="47"/>
  <c r="CE75" i="47"/>
  <c r="CF75" i="47"/>
  <c r="CG75" i="47"/>
  <c r="CH75" i="47"/>
  <c r="CI75" i="47"/>
  <c r="CJ75" i="47"/>
  <c r="CK75" i="47"/>
  <c r="CL75" i="47"/>
  <c r="CM75" i="47"/>
  <c r="CN75" i="47"/>
  <c r="CO75" i="47"/>
  <c r="CP75" i="47"/>
  <c r="CQ75" i="47"/>
  <c r="CR75" i="47"/>
  <c r="CS75" i="47"/>
  <c r="CT75" i="47"/>
  <c r="CU75" i="47"/>
  <c r="CV75" i="47"/>
  <c r="CW75" i="47"/>
  <c r="CX75" i="47"/>
  <c r="CY75" i="47"/>
  <c r="CZ75" i="47"/>
  <c r="DA75" i="47"/>
  <c r="DB75" i="47"/>
  <c r="DC75" i="47"/>
  <c r="DD75" i="47"/>
  <c r="DE75" i="47"/>
  <c r="DF75" i="47"/>
  <c r="DG75" i="47"/>
  <c r="DH75" i="47"/>
  <c r="DI75" i="47"/>
  <c r="DJ75" i="47"/>
  <c r="DK75" i="47"/>
  <c r="DL75" i="47"/>
  <c r="DM75" i="47"/>
  <c r="DN75" i="47"/>
  <c r="DO75"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AG76" i="47"/>
  <c r="AH76" i="47"/>
  <c r="AI76" i="47"/>
  <c r="AJ76" i="47"/>
  <c r="AK76" i="47"/>
  <c r="AL76" i="47"/>
  <c r="AM76" i="47"/>
  <c r="AN76" i="47"/>
  <c r="AO76" i="47"/>
  <c r="AP76" i="47"/>
  <c r="AQ76" i="47"/>
  <c r="AR76" i="47"/>
  <c r="AS76" i="47"/>
  <c r="AT76" i="47"/>
  <c r="AU76" i="47"/>
  <c r="AV76" i="47"/>
  <c r="AW76" i="47"/>
  <c r="AX76" i="47"/>
  <c r="AY76" i="47"/>
  <c r="AZ76" i="47"/>
  <c r="BA76" i="47"/>
  <c r="BB76" i="47"/>
  <c r="BC76" i="47"/>
  <c r="BD76" i="47"/>
  <c r="BE76" i="47"/>
  <c r="BF76" i="47"/>
  <c r="BG76" i="47"/>
  <c r="BH76" i="47"/>
  <c r="BI76" i="47"/>
  <c r="BJ76" i="47"/>
  <c r="BK76" i="47"/>
  <c r="BL76" i="47"/>
  <c r="BM76" i="47"/>
  <c r="BN76" i="47"/>
  <c r="BO76" i="47"/>
  <c r="BP76" i="47"/>
  <c r="BQ76" i="47"/>
  <c r="BR76" i="47"/>
  <c r="BS76" i="47"/>
  <c r="BT76" i="47"/>
  <c r="BU76" i="47"/>
  <c r="BV76" i="47"/>
  <c r="BW76" i="47"/>
  <c r="BX76" i="47"/>
  <c r="BY76" i="47"/>
  <c r="BZ76" i="47"/>
  <c r="CA76" i="47"/>
  <c r="CB76" i="47"/>
  <c r="CC76" i="47"/>
  <c r="CD76" i="47"/>
  <c r="CE76" i="47"/>
  <c r="CF76" i="47"/>
  <c r="CG76" i="47"/>
  <c r="CH76" i="47"/>
  <c r="CI76" i="47"/>
  <c r="CJ76" i="47"/>
  <c r="CK76" i="47"/>
  <c r="CL76" i="47"/>
  <c r="CM76" i="47"/>
  <c r="CN76" i="47"/>
  <c r="CO76" i="47"/>
  <c r="CP76" i="47"/>
  <c r="CQ76" i="47"/>
  <c r="CR76" i="47"/>
  <c r="CS76" i="47"/>
  <c r="CT76" i="47"/>
  <c r="CU76" i="47"/>
  <c r="CV76" i="47"/>
  <c r="CW76" i="47"/>
  <c r="CX76" i="47"/>
  <c r="CY76" i="47"/>
  <c r="CZ76" i="47"/>
  <c r="DA76" i="47"/>
  <c r="DB76" i="47"/>
  <c r="DC76" i="47"/>
  <c r="DD76" i="47"/>
  <c r="DE76" i="47"/>
  <c r="DF76" i="47"/>
  <c r="DG76" i="47"/>
  <c r="DH76" i="47"/>
  <c r="DI76" i="47"/>
  <c r="DJ76" i="47"/>
  <c r="DK76" i="47"/>
  <c r="DL76" i="47"/>
  <c r="DM76" i="47"/>
  <c r="DN76" i="47"/>
  <c r="DO76"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AG77" i="47"/>
  <c r="AH77" i="47"/>
  <c r="AI77" i="47"/>
  <c r="AJ77" i="47"/>
  <c r="AK77" i="47"/>
  <c r="AL77" i="47"/>
  <c r="AM77" i="47"/>
  <c r="AN77" i="47"/>
  <c r="AO77" i="47"/>
  <c r="AP77" i="47"/>
  <c r="AQ77" i="47"/>
  <c r="AR77" i="47"/>
  <c r="AS77" i="47"/>
  <c r="AT77" i="47"/>
  <c r="AU77" i="47"/>
  <c r="AV77" i="47"/>
  <c r="AW77" i="47"/>
  <c r="AX77" i="47"/>
  <c r="AY77" i="47"/>
  <c r="AZ77" i="47"/>
  <c r="BA77" i="47"/>
  <c r="BB77" i="47"/>
  <c r="BC77" i="47"/>
  <c r="BD77" i="47"/>
  <c r="BE77" i="47"/>
  <c r="BF77" i="47"/>
  <c r="BG77" i="47"/>
  <c r="BH77" i="47"/>
  <c r="BI77" i="47"/>
  <c r="BJ77" i="47"/>
  <c r="BK77" i="47"/>
  <c r="BL77" i="47"/>
  <c r="BM77" i="47"/>
  <c r="BN77" i="47"/>
  <c r="BO77" i="47"/>
  <c r="BP77" i="47"/>
  <c r="BQ77" i="47"/>
  <c r="BR77" i="47"/>
  <c r="BS77" i="47"/>
  <c r="BT77" i="47"/>
  <c r="BU77" i="47"/>
  <c r="BV77" i="47"/>
  <c r="BW77" i="47"/>
  <c r="BX77" i="47"/>
  <c r="BY77" i="47"/>
  <c r="BZ77" i="47"/>
  <c r="CA77" i="47"/>
  <c r="CB77" i="47"/>
  <c r="CC77" i="47"/>
  <c r="CD77" i="47"/>
  <c r="CE77" i="47"/>
  <c r="CF77" i="47"/>
  <c r="CG77" i="47"/>
  <c r="CH77" i="47"/>
  <c r="CI77" i="47"/>
  <c r="CJ77" i="47"/>
  <c r="CK77" i="47"/>
  <c r="CL77" i="47"/>
  <c r="CM77" i="47"/>
  <c r="CN77" i="47"/>
  <c r="CO77" i="47"/>
  <c r="CP77" i="47"/>
  <c r="CQ77" i="47"/>
  <c r="CR77" i="47"/>
  <c r="CS77" i="47"/>
  <c r="CT77" i="47"/>
  <c r="CU77" i="47"/>
  <c r="CV77" i="47"/>
  <c r="CW77" i="47"/>
  <c r="CX77" i="47"/>
  <c r="CY77" i="47"/>
  <c r="CZ77" i="47"/>
  <c r="DA77" i="47"/>
  <c r="DB77" i="47"/>
  <c r="DC77" i="47"/>
  <c r="DD77" i="47"/>
  <c r="DE77" i="47"/>
  <c r="DF77" i="47"/>
  <c r="DG77" i="47"/>
  <c r="DH77" i="47"/>
  <c r="DI77" i="47"/>
  <c r="DJ77" i="47"/>
  <c r="DK77" i="47"/>
  <c r="DL77" i="47"/>
  <c r="DM77" i="47"/>
  <c r="DN77" i="47"/>
  <c r="DO77"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AG78" i="47"/>
  <c r="AH78" i="47"/>
  <c r="AI78" i="47"/>
  <c r="AJ78" i="47"/>
  <c r="AK78" i="47"/>
  <c r="AL78" i="47"/>
  <c r="AM78" i="47"/>
  <c r="AN78" i="47"/>
  <c r="AO78" i="47"/>
  <c r="AP78" i="47"/>
  <c r="AQ78" i="47"/>
  <c r="AR78" i="47"/>
  <c r="AS78" i="47"/>
  <c r="AT78" i="47"/>
  <c r="AU78" i="47"/>
  <c r="AV78" i="47"/>
  <c r="AW78" i="47"/>
  <c r="AX78" i="47"/>
  <c r="AY78" i="47"/>
  <c r="AZ78" i="47"/>
  <c r="BA78" i="47"/>
  <c r="BB78" i="47"/>
  <c r="BC78" i="47"/>
  <c r="BD78" i="47"/>
  <c r="BE78" i="47"/>
  <c r="BF78" i="47"/>
  <c r="BG78" i="47"/>
  <c r="BH78" i="47"/>
  <c r="BI78" i="47"/>
  <c r="BJ78" i="47"/>
  <c r="BK78" i="47"/>
  <c r="BL78" i="47"/>
  <c r="BM78" i="47"/>
  <c r="BN78" i="47"/>
  <c r="BO78" i="47"/>
  <c r="BP78" i="47"/>
  <c r="BQ78" i="47"/>
  <c r="BR78" i="47"/>
  <c r="BS78" i="47"/>
  <c r="BT78" i="47"/>
  <c r="BU78" i="47"/>
  <c r="BV78" i="47"/>
  <c r="BW78" i="47"/>
  <c r="BX78" i="47"/>
  <c r="BY78" i="47"/>
  <c r="BZ78" i="47"/>
  <c r="CA78" i="47"/>
  <c r="CB78" i="47"/>
  <c r="CC78" i="47"/>
  <c r="CD78" i="47"/>
  <c r="CE78" i="47"/>
  <c r="CF78" i="47"/>
  <c r="CG78" i="47"/>
  <c r="CH78" i="47"/>
  <c r="CI78" i="47"/>
  <c r="CJ78" i="47"/>
  <c r="CK78" i="47"/>
  <c r="CL78" i="47"/>
  <c r="CM78" i="47"/>
  <c r="CN78" i="47"/>
  <c r="CO78" i="47"/>
  <c r="CP78" i="47"/>
  <c r="CQ78" i="47"/>
  <c r="CR78" i="47"/>
  <c r="CS78" i="47"/>
  <c r="CT78" i="47"/>
  <c r="CU78" i="47"/>
  <c r="CV78" i="47"/>
  <c r="CW78" i="47"/>
  <c r="CX78" i="47"/>
  <c r="CY78" i="47"/>
  <c r="CZ78" i="47"/>
  <c r="DA78" i="47"/>
  <c r="DB78" i="47"/>
  <c r="DC78" i="47"/>
  <c r="DD78" i="47"/>
  <c r="DE78" i="47"/>
  <c r="DF78" i="47"/>
  <c r="DG78" i="47"/>
  <c r="DH78" i="47"/>
  <c r="DI78" i="47"/>
  <c r="DJ78" i="47"/>
  <c r="DK78" i="47"/>
  <c r="DL78" i="47"/>
  <c r="DM78" i="47"/>
  <c r="DN78" i="47"/>
  <c r="DO78"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AG79" i="47"/>
  <c r="AH79" i="47"/>
  <c r="AI79" i="47"/>
  <c r="AJ79" i="47"/>
  <c r="AK79" i="47"/>
  <c r="AL79" i="47"/>
  <c r="AM79" i="47"/>
  <c r="AN79" i="47"/>
  <c r="AO79" i="47"/>
  <c r="AP79" i="47"/>
  <c r="AQ79" i="47"/>
  <c r="AR79" i="47"/>
  <c r="AS79" i="47"/>
  <c r="AT79" i="47"/>
  <c r="AU79" i="47"/>
  <c r="AV79" i="47"/>
  <c r="AW79" i="47"/>
  <c r="AX79" i="47"/>
  <c r="AY79" i="47"/>
  <c r="AZ79" i="47"/>
  <c r="BA79" i="47"/>
  <c r="BB79" i="47"/>
  <c r="BC79" i="47"/>
  <c r="BD79" i="47"/>
  <c r="BE79" i="47"/>
  <c r="BF79" i="47"/>
  <c r="BG79" i="47"/>
  <c r="BH79" i="47"/>
  <c r="BI79" i="47"/>
  <c r="BJ79" i="47"/>
  <c r="BK79" i="47"/>
  <c r="BL79" i="47"/>
  <c r="BM79" i="47"/>
  <c r="BN79" i="47"/>
  <c r="BO79" i="47"/>
  <c r="BP79" i="47"/>
  <c r="BQ79" i="47"/>
  <c r="BR79" i="47"/>
  <c r="BS79" i="47"/>
  <c r="BT79" i="47"/>
  <c r="BU79" i="47"/>
  <c r="BV79" i="47"/>
  <c r="BW79" i="47"/>
  <c r="BX79" i="47"/>
  <c r="BY79" i="47"/>
  <c r="BZ79" i="47"/>
  <c r="CA79" i="47"/>
  <c r="CB79" i="47"/>
  <c r="CC79" i="47"/>
  <c r="CD79" i="47"/>
  <c r="CE79" i="47"/>
  <c r="CF79" i="47"/>
  <c r="CG79" i="47"/>
  <c r="CH79" i="47"/>
  <c r="CI79" i="47"/>
  <c r="CJ79" i="47"/>
  <c r="CK79" i="47"/>
  <c r="CL79" i="47"/>
  <c r="CM79" i="47"/>
  <c r="CN79" i="47"/>
  <c r="CO79" i="47"/>
  <c r="CP79" i="47"/>
  <c r="CQ79" i="47"/>
  <c r="CR79" i="47"/>
  <c r="CS79" i="47"/>
  <c r="CT79" i="47"/>
  <c r="CU79" i="47"/>
  <c r="CV79" i="47"/>
  <c r="CW79" i="47"/>
  <c r="CX79" i="47"/>
  <c r="CY79" i="47"/>
  <c r="CZ79" i="47"/>
  <c r="DA79" i="47"/>
  <c r="DB79" i="47"/>
  <c r="DC79" i="47"/>
  <c r="DD79" i="47"/>
  <c r="DE79" i="47"/>
  <c r="DF79" i="47"/>
  <c r="DG79" i="47"/>
  <c r="DH79" i="47"/>
  <c r="DI79" i="47"/>
  <c r="DJ79" i="47"/>
  <c r="DK79" i="47"/>
  <c r="DL79" i="47"/>
  <c r="DM79" i="47"/>
  <c r="DN79" i="47"/>
  <c r="DO79"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AG80" i="47"/>
  <c r="AH80" i="47"/>
  <c r="AI80" i="47"/>
  <c r="AJ80" i="47"/>
  <c r="AK80" i="47"/>
  <c r="AL80" i="47"/>
  <c r="AM80" i="47"/>
  <c r="AN80" i="47"/>
  <c r="AO80" i="47"/>
  <c r="AP80" i="47"/>
  <c r="AQ80" i="47"/>
  <c r="AR80" i="47"/>
  <c r="AS80" i="47"/>
  <c r="AT80" i="47"/>
  <c r="AU80" i="47"/>
  <c r="AV80" i="47"/>
  <c r="AW80" i="47"/>
  <c r="AX80" i="47"/>
  <c r="AY80" i="47"/>
  <c r="AZ80" i="47"/>
  <c r="BA80" i="47"/>
  <c r="BB80" i="47"/>
  <c r="BC80" i="47"/>
  <c r="BD80" i="47"/>
  <c r="BE80" i="47"/>
  <c r="BF80" i="47"/>
  <c r="BG80" i="47"/>
  <c r="BH80" i="47"/>
  <c r="BI80" i="47"/>
  <c r="BJ80" i="47"/>
  <c r="BK80" i="47"/>
  <c r="BL80" i="47"/>
  <c r="BM80" i="47"/>
  <c r="BN80" i="47"/>
  <c r="BO80" i="47"/>
  <c r="BP80" i="47"/>
  <c r="BQ80" i="47"/>
  <c r="BR80" i="47"/>
  <c r="BS80" i="47"/>
  <c r="BT80" i="47"/>
  <c r="BU80" i="47"/>
  <c r="BV80" i="47"/>
  <c r="BW80" i="47"/>
  <c r="BX80" i="47"/>
  <c r="BY80" i="47"/>
  <c r="BZ80" i="47"/>
  <c r="CA80" i="47"/>
  <c r="CB80" i="47"/>
  <c r="CC80" i="47"/>
  <c r="CD80" i="47"/>
  <c r="CE80" i="47"/>
  <c r="CF80" i="47"/>
  <c r="CG80" i="47"/>
  <c r="CH80" i="47"/>
  <c r="CI80" i="47"/>
  <c r="CJ80" i="47"/>
  <c r="CK80" i="47"/>
  <c r="CL80" i="47"/>
  <c r="CM80" i="47"/>
  <c r="CN80" i="47"/>
  <c r="CO80" i="47"/>
  <c r="CP80" i="47"/>
  <c r="CQ80" i="47"/>
  <c r="CR80" i="47"/>
  <c r="CS80" i="47"/>
  <c r="CT80" i="47"/>
  <c r="CU80" i="47"/>
  <c r="CV80" i="47"/>
  <c r="CW80" i="47"/>
  <c r="CX80" i="47"/>
  <c r="CY80" i="47"/>
  <c r="CZ80" i="47"/>
  <c r="DA80" i="47"/>
  <c r="DB80" i="47"/>
  <c r="DC80" i="47"/>
  <c r="DD80" i="47"/>
  <c r="DE80" i="47"/>
  <c r="DF80" i="47"/>
  <c r="DG80" i="47"/>
  <c r="DH80" i="47"/>
  <c r="DI80" i="47"/>
  <c r="DJ80" i="47"/>
  <c r="DK80" i="47"/>
  <c r="DL80" i="47"/>
  <c r="DM80" i="47"/>
  <c r="DN80" i="47"/>
  <c r="DO80"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AG81" i="47"/>
  <c r="AH81" i="47"/>
  <c r="AI81" i="47"/>
  <c r="AJ81" i="47"/>
  <c r="AK81" i="47"/>
  <c r="AL81" i="47"/>
  <c r="AM81" i="47"/>
  <c r="AN81" i="47"/>
  <c r="AO81" i="47"/>
  <c r="AP81" i="47"/>
  <c r="AQ81" i="47"/>
  <c r="AR81" i="47"/>
  <c r="AS81" i="47"/>
  <c r="AT81" i="47"/>
  <c r="AU81" i="47"/>
  <c r="AV81" i="47"/>
  <c r="AW81" i="47"/>
  <c r="AX81" i="47"/>
  <c r="AY81" i="47"/>
  <c r="AZ81" i="47"/>
  <c r="BA81" i="47"/>
  <c r="BB81" i="47"/>
  <c r="BC81" i="47"/>
  <c r="BD81" i="47"/>
  <c r="BE81" i="47"/>
  <c r="BF81" i="47"/>
  <c r="BG81" i="47"/>
  <c r="BH81" i="47"/>
  <c r="BI81" i="47"/>
  <c r="BJ81" i="47"/>
  <c r="BK81" i="47"/>
  <c r="BL81" i="47"/>
  <c r="BM81" i="47"/>
  <c r="BN81" i="47"/>
  <c r="BO81" i="47"/>
  <c r="BP81" i="47"/>
  <c r="BQ81" i="47"/>
  <c r="BR81" i="47"/>
  <c r="BS81" i="47"/>
  <c r="BT81" i="47"/>
  <c r="BU81" i="47"/>
  <c r="BV81" i="47"/>
  <c r="BW81" i="47"/>
  <c r="BX81" i="47"/>
  <c r="BY81" i="47"/>
  <c r="BZ81" i="47"/>
  <c r="CA81" i="47"/>
  <c r="CB81" i="47"/>
  <c r="CC81" i="47"/>
  <c r="CD81" i="47"/>
  <c r="CE81" i="47"/>
  <c r="CF81" i="47"/>
  <c r="CG81" i="47"/>
  <c r="CH81" i="47"/>
  <c r="CI81" i="47"/>
  <c r="CJ81" i="47"/>
  <c r="CK81" i="47"/>
  <c r="CL81" i="47"/>
  <c r="CM81" i="47"/>
  <c r="CN81" i="47"/>
  <c r="CO81" i="47"/>
  <c r="CP81" i="47"/>
  <c r="CQ81" i="47"/>
  <c r="CR81" i="47"/>
  <c r="CS81" i="47"/>
  <c r="CT81" i="47"/>
  <c r="CU81" i="47"/>
  <c r="CV81" i="47"/>
  <c r="CW81" i="47"/>
  <c r="CX81" i="47"/>
  <c r="CY81" i="47"/>
  <c r="CZ81" i="47"/>
  <c r="DA81" i="47"/>
  <c r="DB81" i="47"/>
  <c r="DC81" i="47"/>
  <c r="DD81" i="47"/>
  <c r="DE81" i="47"/>
  <c r="DF81" i="47"/>
  <c r="DG81" i="47"/>
  <c r="DH81" i="47"/>
  <c r="DI81" i="47"/>
  <c r="DJ81" i="47"/>
  <c r="DK81" i="47"/>
  <c r="DL81" i="47"/>
  <c r="DM81" i="47"/>
  <c r="DN81" i="47"/>
  <c r="DO81"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AG82" i="47"/>
  <c r="AH82" i="47"/>
  <c r="AI82" i="47"/>
  <c r="AJ82" i="47"/>
  <c r="AK82" i="47"/>
  <c r="AL82" i="47"/>
  <c r="AM82" i="47"/>
  <c r="AN82" i="47"/>
  <c r="AO82" i="47"/>
  <c r="AP82" i="47"/>
  <c r="AQ82" i="47"/>
  <c r="AR82" i="47"/>
  <c r="AS82" i="47"/>
  <c r="AT82" i="47"/>
  <c r="AU82" i="47"/>
  <c r="AV82" i="47"/>
  <c r="AW82" i="47"/>
  <c r="AX82" i="47"/>
  <c r="AY82" i="47"/>
  <c r="AZ82" i="47"/>
  <c r="BA82" i="47"/>
  <c r="BB82" i="47"/>
  <c r="BC82" i="47"/>
  <c r="BD82" i="47"/>
  <c r="BE82" i="47"/>
  <c r="BF82" i="47"/>
  <c r="BG82" i="47"/>
  <c r="BH82" i="47"/>
  <c r="BI82" i="47"/>
  <c r="BJ82" i="47"/>
  <c r="BK82" i="47"/>
  <c r="BL82" i="47"/>
  <c r="BM82" i="47"/>
  <c r="BN82" i="47"/>
  <c r="BO82" i="47"/>
  <c r="BP82" i="47"/>
  <c r="BQ82" i="47"/>
  <c r="BR82" i="47"/>
  <c r="BS82" i="47"/>
  <c r="BT82" i="47"/>
  <c r="BU82" i="47"/>
  <c r="BV82" i="47"/>
  <c r="BW82" i="47"/>
  <c r="BX82" i="47"/>
  <c r="BY82" i="47"/>
  <c r="BZ82" i="47"/>
  <c r="CA82" i="47"/>
  <c r="CB82" i="47"/>
  <c r="CC82" i="47"/>
  <c r="CD82" i="47"/>
  <c r="CE82" i="47"/>
  <c r="CF82" i="47"/>
  <c r="CG82" i="47"/>
  <c r="CH82" i="47"/>
  <c r="CI82" i="47"/>
  <c r="CJ82" i="47"/>
  <c r="CK82" i="47"/>
  <c r="CL82" i="47"/>
  <c r="CM82" i="47"/>
  <c r="CN82" i="47"/>
  <c r="CO82" i="47"/>
  <c r="CP82" i="47"/>
  <c r="CQ82" i="47"/>
  <c r="CR82" i="47"/>
  <c r="CS82" i="47"/>
  <c r="CT82" i="47"/>
  <c r="CU82" i="47"/>
  <c r="CV82" i="47"/>
  <c r="CW82" i="47"/>
  <c r="CX82" i="47"/>
  <c r="CY82" i="47"/>
  <c r="CZ82" i="47"/>
  <c r="DA82" i="47"/>
  <c r="DB82" i="47"/>
  <c r="DC82" i="47"/>
  <c r="DD82" i="47"/>
  <c r="DE82" i="47"/>
  <c r="DF82" i="47"/>
  <c r="DG82" i="47"/>
  <c r="DH82" i="47"/>
  <c r="DI82" i="47"/>
  <c r="DJ82" i="47"/>
  <c r="DK82" i="47"/>
  <c r="DL82" i="47"/>
  <c r="DM82" i="47"/>
  <c r="DN82" i="47"/>
  <c r="DO82"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AG83" i="47"/>
  <c r="AH83" i="47"/>
  <c r="AI83" i="47"/>
  <c r="AJ83" i="47"/>
  <c r="AK83" i="47"/>
  <c r="AL83" i="47"/>
  <c r="AM83" i="47"/>
  <c r="AN83" i="47"/>
  <c r="AO83" i="47"/>
  <c r="AP83" i="47"/>
  <c r="AQ83" i="47"/>
  <c r="AR83" i="47"/>
  <c r="AS83" i="47"/>
  <c r="AT83" i="47"/>
  <c r="AU83" i="47"/>
  <c r="AV83" i="47"/>
  <c r="AW83" i="47"/>
  <c r="AX83" i="47"/>
  <c r="AY83" i="47"/>
  <c r="AZ83" i="47"/>
  <c r="BA83" i="47"/>
  <c r="BB83" i="47"/>
  <c r="BC83" i="47"/>
  <c r="BD83" i="47"/>
  <c r="BE83" i="47"/>
  <c r="BF83" i="47"/>
  <c r="BG83" i="47"/>
  <c r="BH83" i="47"/>
  <c r="BI83" i="47"/>
  <c r="BJ83" i="47"/>
  <c r="BK83" i="47"/>
  <c r="BL83" i="47"/>
  <c r="BM83" i="47"/>
  <c r="BN83" i="47"/>
  <c r="BO83" i="47"/>
  <c r="BP83" i="47"/>
  <c r="BQ83" i="47"/>
  <c r="BR83" i="47"/>
  <c r="BS83" i="47"/>
  <c r="BT83" i="47"/>
  <c r="BU83" i="47"/>
  <c r="BV83" i="47"/>
  <c r="BW83" i="47"/>
  <c r="BX83" i="47"/>
  <c r="BY83" i="47"/>
  <c r="BZ83" i="47"/>
  <c r="CA83" i="47"/>
  <c r="CB83" i="47"/>
  <c r="CC83" i="47"/>
  <c r="CD83" i="47"/>
  <c r="CE83" i="47"/>
  <c r="CF83" i="47"/>
  <c r="CG83" i="47"/>
  <c r="CH83" i="47"/>
  <c r="CI83" i="47"/>
  <c r="CJ83" i="47"/>
  <c r="CK83" i="47"/>
  <c r="CL83" i="47"/>
  <c r="CM83" i="47"/>
  <c r="CN83" i="47"/>
  <c r="CO83" i="47"/>
  <c r="CP83" i="47"/>
  <c r="CQ83" i="47"/>
  <c r="CR83" i="47"/>
  <c r="CS83" i="47"/>
  <c r="CT83" i="47"/>
  <c r="CU83" i="47"/>
  <c r="CV83" i="47"/>
  <c r="CW83" i="47"/>
  <c r="CX83" i="47"/>
  <c r="CY83" i="47"/>
  <c r="CZ83" i="47"/>
  <c r="DA83" i="47"/>
  <c r="DB83" i="47"/>
  <c r="DC83" i="47"/>
  <c r="DD83" i="47"/>
  <c r="DE83" i="47"/>
  <c r="DF83" i="47"/>
  <c r="DG83" i="47"/>
  <c r="DH83" i="47"/>
  <c r="DI83" i="47"/>
  <c r="DJ83" i="47"/>
  <c r="DK83" i="47"/>
  <c r="DL83" i="47"/>
  <c r="DM83" i="47"/>
  <c r="DN83" i="47"/>
  <c r="DO83"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AG84" i="47"/>
  <c r="AH84" i="47"/>
  <c r="AI84" i="47"/>
  <c r="AJ84" i="47"/>
  <c r="AK84" i="47"/>
  <c r="AL84" i="47"/>
  <c r="AM84" i="47"/>
  <c r="AN84" i="47"/>
  <c r="AO84" i="47"/>
  <c r="AP84" i="47"/>
  <c r="AQ84" i="47"/>
  <c r="AR84" i="47"/>
  <c r="AS84" i="47"/>
  <c r="AT84" i="47"/>
  <c r="AU84" i="47"/>
  <c r="AV84" i="47"/>
  <c r="AW84" i="47"/>
  <c r="AX84" i="47"/>
  <c r="AY84" i="47"/>
  <c r="AZ84" i="47"/>
  <c r="BA84" i="47"/>
  <c r="BB84" i="47"/>
  <c r="BC84" i="47"/>
  <c r="BD84" i="47"/>
  <c r="BE84" i="47"/>
  <c r="BF84" i="47"/>
  <c r="BG84" i="47"/>
  <c r="BH84" i="47"/>
  <c r="BI84" i="47"/>
  <c r="BJ84" i="47"/>
  <c r="BK84" i="47"/>
  <c r="BL84" i="47"/>
  <c r="BM84" i="47"/>
  <c r="BN84" i="47"/>
  <c r="BO84" i="47"/>
  <c r="BP84" i="47"/>
  <c r="BQ84" i="47"/>
  <c r="BR84" i="47"/>
  <c r="BS84" i="47"/>
  <c r="BT84" i="47"/>
  <c r="BU84" i="47"/>
  <c r="BV84" i="47"/>
  <c r="BW84" i="47"/>
  <c r="BX84" i="47"/>
  <c r="BY84" i="47"/>
  <c r="BZ84" i="47"/>
  <c r="CA84" i="47"/>
  <c r="CB84" i="47"/>
  <c r="CC84" i="47"/>
  <c r="CD84" i="47"/>
  <c r="CE84" i="47"/>
  <c r="CF84" i="47"/>
  <c r="CG84" i="47"/>
  <c r="CH84" i="47"/>
  <c r="CI84" i="47"/>
  <c r="CJ84" i="47"/>
  <c r="CK84" i="47"/>
  <c r="CL84" i="47"/>
  <c r="CM84" i="47"/>
  <c r="CN84" i="47"/>
  <c r="CO84" i="47"/>
  <c r="CP84" i="47"/>
  <c r="CQ84" i="47"/>
  <c r="CR84" i="47"/>
  <c r="CS84" i="47"/>
  <c r="CT84" i="47"/>
  <c r="CU84" i="47"/>
  <c r="CV84" i="47"/>
  <c r="CW84" i="47"/>
  <c r="CX84" i="47"/>
  <c r="CY84" i="47"/>
  <c r="CZ84" i="47"/>
  <c r="DA84" i="47"/>
  <c r="DB84" i="47"/>
  <c r="DC84" i="47"/>
  <c r="DD84" i="47"/>
  <c r="DE84" i="47"/>
  <c r="DF84" i="47"/>
  <c r="DG84" i="47"/>
  <c r="DH84" i="47"/>
  <c r="DI84" i="47"/>
  <c r="DJ84" i="47"/>
  <c r="DK84" i="47"/>
  <c r="DL84" i="47"/>
  <c r="DM84" i="47"/>
  <c r="DN84" i="47"/>
  <c r="DO84"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AG86" i="47"/>
  <c r="AH86" i="47"/>
  <c r="AI86" i="47"/>
  <c r="AJ86" i="47"/>
  <c r="AK86" i="47"/>
  <c r="AL86" i="47"/>
  <c r="AM86" i="47"/>
  <c r="AN86" i="47"/>
  <c r="AO86" i="47"/>
  <c r="AP86" i="47"/>
  <c r="AQ86" i="47"/>
  <c r="AR86" i="47"/>
  <c r="AS86" i="47"/>
  <c r="AT86" i="47"/>
  <c r="AU86" i="47"/>
  <c r="AV86" i="47"/>
  <c r="AW86" i="47"/>
  <c r="AX86" i="47"/>
  <c r="AY86" i="47"/>
  <c r="AZ86" i="47"/>
  <c r="BA86" i="47"/>
  <c r="BB86" i="47"/>
  <c r="BC86" i="47"/>
  <c r="BD86" i="47"/>
  <c r="BE86" i="47"/>
  <c r="BF86" i="47"/>
  <c r="BG86" i="47"/>
  <c r="BH86" i="47"/>
  <c r="BI86" i="47"/>
  <c r="BJ86" i="47"/>
  <c r="BK86" i="47"/>
  <c r="BL86" i="47"/>
  <c r="BM86" i="47"/>
  <c r="BN86" i="47"/>
  <c r="BO86" i="47"/>
  <c r="BP86" i="47"/>
  <c r="BQ86" i="47"/>
  <c r="BR86" i="47"/>
  <c r="BS86" i="47"/>
  <c r="BT86" i="47"/>
  <c r="BU86" i="47"/>
  <c r="BV86" i="47"/>
  <c r="BW86" i="47"/>
  <c r="BX86" i="47"/>
  <c r="BY86" i="47"/>
  <c r="BZ86" i="47"/>
  <c r="CA86" i="47"/>
  <c r="CB86" i="47"/>
  <c r="CC86" i="47"/>
  <c r="CD86" i="47"/>
  <c r="CE86" i="47"/>
  <c r="CF86" i="47"/>
  <c r="CG86" i="47"/>
  <c r="CH86" i="47"/>
  <c r="CI86" i="47"/>
  <c r="CJ86" i="47"/>
  <c r="CK86" i="47"/>
  <c r="CL86" i="47"/>
  <c r="CM86" i="47"/>
  <c r="CN86" i="47"/>
  <c r="CO86" i="47"/>
  <c r="CP86" i="47"/>
  <c r="CQ86" i="47"/>
  <c r="CR86" i="47"/>
  <c r="CS86" i="47"/>
  <c r="CT86" i="47"/>
  <c r="CU86" i="47"/>
  <c r="CV86" i="47"/>
  <c r="CW86" i="47"/>
  <c r="CX86" i="47"/>
  <c r="CY86" i="47"/>
  <c r="CZ86" i="47"/>
  <c r="DA86" i="47"/>
  <c r="DB86" i="47"/>
  <c r="DC86" i="47"/>
  <c r="DD86" i="47"/>
  <c r="DE86" i="47"/>
  <c r="DF86" i="47"/>
  <c r="DG86" i="47"/>
  <c r="DH86" i="47"/>
  <c r="DI86" i="47"/>
  <c r="DJ86" i="47"/>
  <c r="DK86" i="47"/>
  <c r="DL86" i="47"/>
  <c r="DM86" i="47"/>
  <c r="DN86" i="47"/>
  <c r="DO86"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AG87" i="47"/>
  <c r="AH87" i="47"/>
  <c r="AI87" i="47"/>
  <c r="AJ87" i="47"/>
  <c r="AK87" i="47"/>
  <c r="AL87" i="47"/>
  <c r="AM87" i="47"/>
  <c r="AN87" i="47"/>
  <c r="AO87" i="47"/>
  <c r="AP87" i="47"/>
  <c r="AQ87" i="47"/>
  <c r="AR87" i="47"/>
  <c r="AS87" i="47"/>
  <c r="AT87" i="47"/>
  <c r="AU87" i="47"/>
  <c r="AV87" i="47"/>
  <c r="AW87" i="47"/>
  <c r="AX87" i="47"/>
  <c r="AY87" i="47"/>
  <c r="AZ87" i="47"/>
  <c r="BA87" i="47"/>
  <c r="BB87" i="47"/>
  <c r="BC87" i="47"/>
  <c r="BD87" i="47"/>
  <c r="BE87" i="47"/>
  <c r="BF87" i="47"/>
  <c r="BG87" i="47"/>
  <c r="BH87" i="47"/>
  <c r="BI87" i="47"/>
  <c r="BJ87" i="47"/>
  <c r="BK87" i="47"/>
  <c r="BL87" i="47"/>
  <c r="BM87" i="47"/>
  <c r="BN87" i="47"/>
  <c r="BO87" i="47"/>
  <c r="BP87" i="47"/>
  <c r="BQ87" i="47"/>
  <c r="BR87" i="47"/>
  <c r="BS87" i="47"/>
  <c r="BT87" i="47"/>
  <c r="BU87" i="47"/>
  <c r="BV87" i="47"/>
  <c r="BW87" i="47"/>
  <c r="BX87" i="47"/>
  <c r="BY87" i="47"/>
  <c r="BZ87" i="47"/>
  <c r="CA87" i="47"/>
  <c r="CB87" i="47"/>
  <c r="CC87" i="47"/>
  <c r="CD87" i="47"/>
  <c r="CE87" i="47"/>
  <c r="CF87" i="47"/>
  <c r="CG87" i="47"/>
  <c r="CH87" i="47"/>
  <c r="CI87" i="47"/>
  <c r="CJ87" i="47"/>
  <c r="CK87" i="47"/>
  <c r="CL87" i="47"/>
  <c r="CM87" i="47"/>
  <c r="CN87" i="47"/>
  <c r="CO87" i="47"/>
  <c r="CP87" i="47"/>
  <c r="CQ87" i="47"/>
  <c r="CR87" i="47"/>
  <c r="CS87" i="47"/>
  <c r="CT87" i="47"/>
  <c r="CU87" i="47"/>
  <c r="CV87" i="47"/>
  <c r="CW87" i="47"/>
  <c r="CX87" i="47"/>
  <c r="CY87" i="47"/>
  <c r="CZ87" i="47"/>
  <c r="DA87" i="47"/>
  <c r="DB87" i="47"/>
  <c r="DC87" i="47"/>
  <c r="DD87" i="47"/>
  <c r="DE87" i="47"/>
  <c r="DF87" i="47"/>
  <c r="DG87" i="47"/>
  <c r="DH87" i="47"/>
  <c r="DI87" i="47"/>
  <c r="DJ87" i="47"/>
  <c r="DK87" i="47"/>
  <c r="DL87" i="47"/>
  <c r="DM87" i="47"/>
  <c r="DN87" i="47"/>
  <c r="DO87"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AG88" i="47"/>
  <c r="AH88" i="47"/>
  <c r="AI88" i="47"/>
  <c r="AJ88" i="47"/>
  <c r="AK88" i="47"/>
  <c r="AL88" i="47"/>
  <c r="AM88" i="47"/>
  <c r="AN88" i="47"/>
  <c r="AO88" i="47"/>
  <c r="AP88" i="47"/>
  <c r="AQ88" i="47"/>
  <c r="AR88" i="47"/>
  <c r="AS88" i="47"/>
  <c r="AT88" i="47"/>
  <c r="AU88" i="47"/>
  <c r="AV88" i="47"/>
  <c r="AW88" i="47"/>
  <c r="AX88" i="47"/>
  <c r="AY88" i="47"/>
  <c r="AZ88" i="47"/>
  <c r="BA88" i="47"/>
  <c r="BB88" i="47"/>
  <c r="BC88" i="47"/>
  <c r="BD88" i="47"/>
  <c r="BE88" i="47"/>
  <c r="BF88" i="47"/>
  <c r="BG88" i="47"/>
  <c r="BH88" i="47"/>
  <c r="BI88" i="47"/>
  <c r="BJ88" i="47"/>
  <c r="BK88" i="47"/>
  <c r="BL88" i="47"/>
  <c r="BM88" i="47"/>
  <c r="BN88" i="47"/>
  <c r="BO88" i="47"/>
  <c r="BP88" i="47"/>
  <c r="BQ88" i="47"/>
  <c r="BR88" i="47"/>
  <c r="BS88" i="47"/>
  <c r="BT88" i="47"/>
  <c r="BU88" i="47"/>
  <c r="BV88" i="47"/>
  <c r="BW88" i="47"/>
  <c r="BX88" i="47"/>
  <c r="BY88" i="47"/>
  <c r="BZ88" i="47"/>
  <c r="CA88" i="47"/>
  <c r="CB88" i="47"/>
  <c r="CC88" i="47"/>
  <c r="CD88" i="47"/>
  <c r="CE88" i="47"/>
  <c r="CF88" i="47"/>
  <c r="CG88" i="47"/>
  <c r="CH88" i="47"/>
  <c r="CI88" i="47"/>
  <c r="CJ88" i="47"/>
  <c r="CK88" i="47"/>
  <c r="CL88" i="47"/>
  <c r="CM88" i="47"/>
  <c r="CN88" i="47"/>
  <c r="CO88" i="47"/>
  <c r="CP88" i="47"/>
  <c r="CQ88" i="47"/>
  <c r="CR88" i="47"/>
  <c r="CS88" i="47"/>
  <c r="CT88" i="47"/>
  <c r="CU88" i="47"/>
  <c r="CV88" i="47"/>
  <c r="CW88" i="47"/>
  <c r="CX88" i="47"/>
  <c r="CY88" i="47"/>
  <c r="CZ88" i="47"/>
  <c r="DA88" i="47"/>
  <c r="DB88" i="47"/>
  <c r="DC88" i="47"/>
  <c r="DD88" i="47"/>
  <c r="DE88" i="47"/>
  <c r="DF88" i="47"/>
  <c r="DG88" i="47"/>
  <c r="DH88" i="47"/>
  <c r="DI88" i="47"/>
  <c r="DJ88" i="47"/>
  <c r="DK88" i="47"/>
  <c r="DL88" i="47"/>
  <c r="DM88" i="47"/>
  <c r="DN88" i="47"/>
  <c r="DO88"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AG89" i="47"/>
  <c r="AH89" i="47"/>
  <c r="AI89" i="47"/>
  <c r="AJ89" i="47"/>
  <c r="AK89" i="47"/>
  <c r="AL89" i="47"/>
  <c r="AM89" i="47"/>
  <c r="AN89" i="47"/>
  <c r="AO89" i="47"/>
  <c r="AP89" i="47"/>
  <c r="AQ89" i="47"/>
  <c r="AR89" i="47"/>
  <c r="AS89" i="47"/>
  <c r="AT89" i="47"/>
  <c r="AU89" i="47"/>
  <c r="AV89" i="47"/>
  <c r="AW89" i="47"/>
  <c r="AX89" i="47"/>
  <c r="AY89" i="47"/>
  <c r="AZ89" i="47"/>
  <c r="BA89" i="47"/>
  <c r="BB89" i="47"/>
  <c r="BC89" i="47"/>
  <c r="BD89" i="47"/>
  <c r="BE89" i="47"/>
  <c r="BF89" i="47"/>
  <c r="BG89" i="47"/>
  <c r="BH89" i="47"/>
  <c r="BI89" i="47"/>
  <c r="BJ89" i="47"/>
  <c r="BK89" i="47"/>
  <c r="BL89" i="47"/>
  <c r="BM89" i="47"/>
  <c r="BN89" i="47"/>
  <c r="BO89" i="47"/>
  <c r="BP89" i="47"/>
  <c r="BQ89" i="47"/>
  <c r="BR89" i="47"/>
  <c r="BS89" i="47"/>
  <c r="BT89" i="47"/>
  <c r="BU89" i="47"/>
  <c r="BV89" i="47"/>
  <c r="BW89" i="47"/>
  <c r="BX89" i="47"/>
  <c r="BY89" i="47"/>
  <c r="BZ89" i="47"/>
  <c r="CA89" i="47"/>
  <c r="CB89" i="47"/>
  <c r="CC89" i="47"/>
  <c r="CD89" i="47"/>
  <c r="CE89" i="47"/>
  <c r="CF89" i="47"/>
  <c r="CG89" i="47"/>
  <c r="CH89" i="47"/>
  <c r="CI89" i="47"/>
  <c r="CJ89" i="47"/>
  <c r="CK89" i="47"/>
  <c r="CL89" i="47"/>
  <c r="CM89" i="47"/>
  <c r="CN89" i="47"/>
  <c r="CO89" i="47"/>
  <c r="CP89" i="47"/>
  <c r="CQ89" i="47"/>
  <c r="CR89" i="47"/>
  <c r="CS89" i="47"/>
  <c r="CT89" i="47"/>
  <c r="CU89" i="47"/>
  <c r="CV89" i="47"/>
  <c r="CW89" i="47"/>
  <c r="CX89" i="47"/>
  <c r="CY89" i="47"/>
  <c r="CZ89" i="47"/>
  <c r="DA89" i="47"/>
  <c r="DB89" i="47"/>
  <c r="DC89" i="47"/>
  <c r="DD89" i="47"/>
  <c r="DE89" i="47"/>
  <c r="DF89" i="47"/>
  <c r="DG89" i="47"/>
  <c r="DH89" i="47"/>
  <c r="DI89" i="47"/>
  <c r="DJ89" i="47"/>
  <c r="DK89" i="47"/>
  <c r="DL89" i="47"/>
  <c r="DM89" i="47"/>
  <c r="DN89" i="47"/>
  <c r="DO89"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AG90" i="47"/>
  <c r="AH90" i="47"/>
  <c r="AI90" i="47"/>
  <c r="AJ90" i="47"/>
  <c r="AK90" i="47"/>
  <c r="AL90" i="47"/>
  <c r="AM90" i="47"/>
  <c r="AN90" i="47"/>
  <c r="AO90" i="47"/>
  <c r="AP90" i="47"/>
  <c r="AQ90" i="47"/>
  <c r="AR90" i="47"/>
  <c r="AS90" i="47"/>
  <c r="AT90" i="47"/>
  <c r="AU90" i="47"/>
  <c r="AV90" i="47"/>
  <c r="AW90" i="47"/>
  <c r="AX90" i="47"/>
  <c r="AY90" i="47"/>
  <c r="AZ90" i="47"/>
  <c r="BA90" i="47"/>
  <c r="BB90" i="47"/>
  <c r="BC90" i="47"/>
  <c r="BD90" i="47"/>
  <c r="BE90" i="47"/>
  <c r="BF90" i="47"/>
  <c r="BG90" i="47"/>
  <c r="BH90" i="47"/>
  <c r="BI90" i="47"/>
  <c r="BJ90" i="47"/>
  <c r="BK90" i="47"/>
  <c r="BL90" i="47"/>
  <c r="BM90" i="47"/>
  <c r="BN90" i="47"/>
  <c r="BO90" i="47"/>
  <c r="BP90" i="47"/>
  <c r="BQ90" i="47"/>
  <c r="BR90" i="47"/>
  <c r="BS90" i="47"/>
  <c r="BT90" i="47"/>
  <c r="BU90" i="47"/>
  <c r="BV90" i="47"/>
  <c r="BW90" i="47"/>
  <c r="BX90" i="47"/>
  <c r="BY90" i="47"/>
  <c r="BZ90" i="47"/>
  <c r="CA90" i="47"/>
  <c r="CB90" i="47"/>
  <c r="CC90" i="47"/>
  <c r="CD90" i="47"/>
  <c r="CE90" i="47"/>
  <c r="CF90" i="47"/>
  <c r="CG90" i="47"/>
  <c r="CH90" i="47"/>
  <c r="CI90" i="47"/>
  <c r="CJ90" i="47"/>
  <c r="CK90" i="47"/>
  <c r="CL90" i="47"/>
  <c r="CM90" i="47"/>
  <c r="CN90" i="47"/>
  <c r="CO90" i="47"/>
  <c r="CP90" i="47"/>
  <c r="CQ90" i="47"/>
  <c r="CR90" i="47"/>
  <c r="CS90" i="47"/>
  <c r="CT90" i="47"/>
  <c r="CU90" i="47"/>
  <c r="CV90" i="47"/>
  <c r="CW90" i="47"/>
  <c r="CX90" i="47"/>
  <c r="CY90" i="47"/>
  <c r="CZ90" i="47"/>
  <c r="DA90" i="47"/>
  <c r="DB90" i="47"/>
  <c r="DC90" i="47"/>
  <c r="DD90" i="47"/>
  <c r="DE90" i="47"/>
  <c r="DF90" i="47"/>
  <c r="DG90" i="47"/>
  <c r="DH90" i="47"/>
  <c r="DI90" i="47"/>
  <c r="DJ90" i="47"/>
  <c r="DK90" i="47"/>
  <c r="DL90" i="47"/>
  <c r="DM90" i="47"/>
  <c r="DN90" i="47"/>
  <c r="DO90"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AG91" i="47"/>
  <c r="AH91" i="47"/>
  <c r="AI91" i="47"/>
  <c r="AJ91" i="47"/>
  <c r="AK91" i="47"/>
  <c r="AL91" i="47"/>
  <c r="AM91" i="47"/>
  <c r="AN91" i="47"/>
  <c r="AO91" i="47"/>
  <c r="AP91" i="47"/>
  <c r="AQ91" i="47"/>
  <c r="AR91" i="47"/>
  <c r="AS91" i="47"/>
  <c r="AT91" i="47"/>
  <c r="AU91" i="47"/>
  <c r="AV91" i="47"/>
  <c r="AW91" i="47"/>
  <c r="AX91" i="47"/>
  <c r="AY91" i="47"/>
  <c r="AZ91" i="47"/>
  <c r="BA91" i="47"/>
  <c r="BB91" i="47"/>
  <c r="BC91" i="47"/>
  <c r="BD91" i="47"/>
  <c r="BE91" i="47"/>
  <c r="BF91" i="47"/>
  <c r="BG91" i="47"/>
  <c r="BH91" i="47"/>
  <c r="BI91" i="47"/>
  <c r="BJ91" i="47"/>
  <c r="BK91" i="47"/>
  <c r="BL91" i="47"/>
  <c r="BM91" i="47"/>
  <c r="BN91" i="47"/>
  <c r="BO91" i="47"/>
  <c r="BP91" i="47"/>
  <c r="BQ91" i="47"/>
  <c r="BR91" i="47"/>
  <c r="BS91" i="47"/>
  <c r="BT91" i="47"/>
  <c r="BU91" i="47"/>
  <c r="BV91" i="47"/>
  <c r="BW91" i="47"/>
  <c r="BX91" i="47"/>
  <c r="BY91" i="47"/>
  <c r="BZ91" i="47"/>
  <c r="CA91" i="47"/>
  <c r="CB91" i="47"/>
  <c r="CC91" i="47"/>
  <c r="CD91" i="47"/>
  <c r="CE91" i="47"/>
  <c r="CF91" i="47"/>
  <c r="CG91" i="47"/>
  <c r="CH91" i="47"/>
  <c r="CI91" i="47"/>
  <c r="CJ91" i="47"/>
  <c r="CK91" i="47"/>
  <c r="CL91" i="47"/>
  <c r="CM91" i="47"/>
  <c r="CN91" i="47"/>
  <c r="CO91" i="47"/>
  <c r="CP91" i="47"/>
  <c r="CQ91" i="47"/>
  <c r="CR91" i="47"/>
  <c r="CS91" i="47"/>
  <c r="CT91" i="47"/>
  <c r="CU91" i="47"/>
  <c r="CV91" i="47"/>
  <c r="CW91" i="47"/>
  <c r="CX91" i="47"/>
  <c r="CY91" i="47"/>
  <c r="CZ91" i="47"/>
  <c r="DA91" i="47"/>
  <c r="DB91" i="47"/>
  <c r="DC91" i="47"/>
  <c r="DD91" i="47"/>
  <c r="DE91" i="47"/>
  <c r="DF91" i="47"/>
  <c r="DG91" i="47"/>
  <c r="DH91" i="47"/>
  <c r="DI91" i="47"/>
  <c r="DJ91" i="47"/>
  <c r="DK91" i="47"/>
  <c r="DL91" i="47"/>
  <c r="DM91" i="47"/>
  <c r="DN91" i="47"/>
  <c r="DO91"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AG92" i="47"/>
  <c r="AH92" i="47"/>
  <c r="AI92" i="47"/>
  <c r="AJ92" i="47"/>
  <c r="AK92" i="47"/>
  <c r="AL92" i="47"/>
  <c r="AM92" i="47"/>
  <c r="AN92" i="47"/>
  <c r="AO92" i="47"/>
  <c r="AP92" i="47"/>
  <c r="AQ92" i="47"/>
  <c r="AR92" i="47"/>
  <c r="AS92" i="47"/>
  <c r="AT92" i="47"/>
  <c r="AU92" i="47"/>
  <c r="AV92" i="47"/>
  <c r="AW92" i="47"/>
  <c r="AX92" i="47"/>
  <c r="AY92" i="47"/>
  <c r="AZ92" i="47"/>
  <c r="BA92" i="47"/>
  <c r="BB92" i="47"/>
  <c r="BC92" i="47"/>
  <c r="BD92" i="47"/>
  <c r="BE92" i="47"/>
  <c r="BF92" i="47"/>
  <c r="BG92" i="47"/>
  <c r="BH92" i="47"/>
  <c r="BI92" i="47"/>
  <c r="BJ92" i="47"/>
  <c r="BK92" i="47"/>
  <c r="BL92" i="47"/>
  <c r="BM92" i="47"/>
  <c r="BN92" i="47"/>
  <c r="BO92" i="47"/>
  <c r="BP92" i="47"/>
  <c r="BQ92" i="47"/>
  <c r="BR92" i="47"/>
  <c r="BS92" i="47"/>
  <c r="BT92" i="47"/>
  <c r="BU92" i="47"/>
  <c r="BV92" i="47"/>
  <c r="BW92" i="47"/>
  <c r="BX92" i="47"/>
  <c r="BY92" i="47"/>
  <c r="BZ92" i="47"/>
  <c r="CA92" i="47"/>
  <c r="CB92" i="47"/>
  <c r="CC92" i="47"/>
  <c r="CD92" i="47"/>
  <c r="CE92" i="47"/>
  <c r="CF92" i="47"/>
  <c r="CG92" i="47"/>
  <c r="CH92" i="47"/>
  <c r="CI92" i="47"/>
  <c r="CJ92" i="47"/>
  <c r="CK92" i="47"/>
  <c r="CL92" i="47"/>
  <c r="CM92" i="47"/>
  <c r="CN92" i="47"/>
  <c r="CO92" i="47"/>
  <c r="CP92" i="47"/>
  <c r="CQ92" i="47"/>
  <c r="CR92" i="47"/>
  <c r="CS92" i="47"/>
  <c r="CT92" i="47"/>
  <c r="CU92" i="47"/>
  <c r="CV92" i="47"/>
  <c r="CW92" i="47"/>
  <c r="CX92" i="47"/>
  <c r="CY92" i="47"/>
  <c r="CZ92" i="47"/>
  <c r="DA92" i="47"/>
  <c r="DB92" i="47"/>
  <c r="DC92" i="47"/>
  <c r="DD92" i="47"/>
  <c r="DE92" i="47"/>
  <c r="DF92" i="47"/>
  <c r="DG92" i="47"/>
  <c r="DH92" i="47"/>
  <c r="DI92" i="47"/>
  <c r="DJ92" i="47"/>
  <c r="DK92" i="47"/>
  <c r="DL92" i="47"/>
  <c r="DM92" i="47"/>
  <c r="DN92" i="47"/>
  <c r="DO92"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AG93" i="47"/>
  <c r="AH93" i="47"/>
  <c r="AI93" i="47"/>
  <c r="AJ93" i="47"/>
  <c r="AK93" i="47"/>
  <c r="AL93" i="47"/>
  <c r="AM93" i="47"/>
  <c r="AN93" i="47"/>
  <c r="AO93" i="47"/>
  <c r="AP93" i="47"/>
  <c r="AQ93" i="47"/>
  <c r="AR93" i="47"/>
  <c r="AS93" i="47"/>
  <c r="AT93" i="47"/>
  <c r="AU93" i="47"/>
  <c r="AV93" i="47"/>
  <c r="AW93" i="47"/>
  <c r="AX93" i="47"/>
  <c r="AY93" i="47"/>
  <c r="AZ93" i="47"/>
  <c r="BA93" i="47"/>
  <c r="BB93" i="47"/>
  <c r="BC93" i="47"/>
  <c r="BD93" i="47"/>
  <c r="BE93" i="47"/>
  <c r="BF93" i="47"/>
  <c r="BG93" i="47"/>
  <c r="BH93" i="47"/>
  <c r="BI93" i="47"/>
  <c r="BJ93" i="47"/>
  <c r="BK93" i="47"/>
  <c r="BL93" i="47"/>
  <c r="BM93" i="47"/>
  <c r="BN93" i="47"/>
  <c r="BO93" i="47"/>
  <c r="BP93" i="47"/>
  <c r="BQ93" i="47"/>
  <c r="BR93" i="47"/>
  <c r="BS93" i="47"/>
  <c r="BT93" i="47"/>
  <c r="BU93" i="47"/>
  <c r="BV93" i="47"/>
  <c r="BW93" i="47"/>
  <c r="BX93" i="47"/>
  <c r="BY93" i="47"/>
  <c r="BZ93" i="47"/>
  <c r="CA93" i="47"/>
  <c r="CB93" i="47"/>
  <c r="CC93" i="47"/>
  <c r="CD93" i="47"/>
  <c r="CE93" i="47"/>
  <c r="CF93" i="47"/>
  <c r="CG93" i="47"/>
  <c r="CH93" i="47"/>
  <c r="CI93" i="47"/>
  <c r="CJ93" i="47"/>
  <c r="CK93" i="47"/>
  <c r="CL93" i="47"/>
  <c r="CM93" i="47"/>
  <c r="CN93" i="47"/>
  <c r="CO93" i="47"/>
  <c r="CP93" i="47"/>
  <c r="CQ93" i="47"/>
  <c r="CR93" i="47"/>
  <c r="CS93" i="47"/>
  <c r="CT93" i="47"/>
  <c r="CU93" i="47"/>
  <c r="CV93" i="47"/>
  <c r="CW93" i="47"/>
  <c r="CX93" i="47"/>
  <c r="CY93" i="47"/>
  <c r="CZ93" i="47"/>
  <c r="DA93" i="47"/>
  <c r="DB93" i="47"/>
  <c r="DC93" i="47"/>
  <c r="DD93" i="47"/>
  <c r="DE93" i="47"/>
  <c r="DF93" i="47"/>
  <c r="DG93" i="47"/>
  <c r="DH93" i="47"/>
  <c r="DI93" i="47"/>
  <c r="DJ93" i="47"/>
  <c r="DK93" i="47"/>
  <c r="DL93" i="47"/>
  <c r="DM93" i="47"/>
  <c r="DN93" i="47"/>
  <c r="DO93"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AG94" i="47"/>
  <c r="AH94" i="47"/>
  <c r="AI94" i="47"/>
  <c r="AJ94" i="47"/>
  <c r="AK94" i="47"/>
  <c r="AL94" i="47"/>
  <c r="AM94" i="47"/>
  <c r="AN94" i="47"/>
  <c r="AO94" i="47"/>
  <c r="AP94" i="47"/>
  <c r="AQ94" i="47"/>
  <c r="AR94" i="47"/>
  <c r="AS94" i="47"/>
  <c r="AT94" i="47"/>
  <c r="AU94" i="47"/>
  <c r="AV94" i="47"/>
  <c r="AW94" i="47"/>
  <c r="AX94" i="47"/>
  <c r="AY94" i="47"/>
  <c r="AZ94" i="47"/>
  <c r="BA94" i="47"/>
  <c r="BB94" i="47"/>
  <c r="BC94" i="47"/>
  <c r="BD94" i="47"/>
  <c r="BE94" i="47"/>
  <c r="BF94" i="47"/>
  <c r="BG94" i="47"/>
  <c r="BH94" i="47"/>
  <c r="BI94" i="47"/>
  <c r="BJ94" i="47"/>
  <c r="BK94" i="47"/>
  <c r="BL94" i="47"/>
  <c r="BM94" i="47"/>
  <c r="BN94" i="47"/>
  <c r="BO94" i="47"/>
  <c r="BP94" i="47"/>
  <c r="BQ94" i="47"/>
  <c r="BR94" i="47"/>
  <c r="BS94" i="47"/>
  <c r="BT94" i="47"/>
  <c r="BU94" i="47"/>
  <c r="BV94" i="47"/>
  <c r="BW94" i="47"/>
  <c r="BX94" i="47"/>
  <c r="BY94" i="47"/>
  <c r="BZ94" i="47"/>
  <c r="CA94" i="47"/>
  <c r="CB94" i="47"/>
  <c r="CC94" i="47"/>
  <c r="CD94" i="47"/>
  <c r="CE94" i="47"/>
  <c r="CF94" i="47"/>
  <c r="CG94" i="47"/>
  <c r="CH94" i="47"/>
  <c r="CI94" i="47"/>
  <c r="CJ94" i="47"/>
  <c r="CK94" i="47"/>
  <c r="CL94" i="47"/>
  <c r="CM94" i="47"/>
  <c r="CN94" i="47"/>
  <c r="CO94" i="47"/>
  <c r="CP94" i="47"/>
  <c r="CQ94" i="47"/>
  <c r="CR94" i="47"/>
  <c r="CS94" i="47"/>
  <c r="CT94" i="47"/>
  <c r="CU94" i="47"/>
  <c r="CV94" i="47"/>
  <c r="CW94" i="47"/>
  <c r="CX94" i="47"/>
  <c r="CY94" i="47"/>
  <c r="CZ94" i="47"/>
  <c r="DA94" i="47"/>
  <c r="DB94" i="47"/>
  <c r="DC94" i="47"/>
  <c r="DD94" i="47"/>
  <c r="DE94" i="47"/>
  <c r="DF94" i="47"/>
  <c r="DG94" i="47"/>
  <c r="DH94" i="47"/>
  <c r="DI94" i="47"/>
  <c r="DJ94" i="47"/>
  <c r="DK94" i="47"/>
  <c r="DL94" i="47"/>
  <c r="DM94" i="47"/>
  <c r="DN94" i="47"/>
  <c r="DO94"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AG95" i="47"/>
  <c r="AH95" i="47"/>
  <c r="AI95" i="47"/>
  <c r="AJ95" i="47"/>
  <c r="AK95" i="47"/>
  <c r="AL95" i="47"/>
  <c r="AM95" i="47"/>
  <c r="AN95" i="47"/>
  <c r="AO95" i="47"/>
  <c r="AP95" i="47"/>
  <c r="AQ95" i="47"/>
  <c r="AR95" i="47"/>
  <c r="AS95" i="47"/>
  <c r="AT95" i="47"/>
  <c r="AU95" i="47"/>
  <c r="AV95" i="47"/>
  <c r="AW95" i="47"/>
  <c r="AX95" i="47"/>
  <c r="AY95" i="47"/>
  <c r="AZ95" i="47"/>
  <c r="BA95" i="47"/>
  <c r="BB95" i="47"/>
  <c r="BC95" i="47"/>
  <c r="BD95" i="47"/>
  <c r="BE95" i="47"/>
  <c r="BF95" i="47"/>
  <c r="BG95" i="47"/>
  <c r="BH95" i="47"/>
  <c r="BI95" i="47"/>
  <c r="BJ95" i="47"/>
  <c r="BK95" i="47"/>
  <c r="BL95" i="47"/>
  <c r="BM95" i="47"/>
  <c r="BN95" i="47"/>
  <c r="BO95" i="47"/>
  <c r="BP95" i="47"/>
  <c r="BQ95" i="47"/>
  <c r="BR95" i="47"/>
  <c r="BS95" i="47"/>
  <c r="BT95" i="47"/>
  <c r="BU95" i="47"/>
  <c r="BV95" i="47"/>
  <c r="BW95" i="47"/>
  <c r="BX95" i="47"/>
  <c r="BY95" i="47"/>
  <c r="BZ95" i="47"/>
  <c r="CA95" i="47"/>
  <c r="CB95" i="47"/>
  <c r="CC95" i="47"/>
  <c r="CD95" i="47"/>
  <c r="CE95" i="47"/>
  <c r="CF95" i="47"/>
  <c r="CG95" i="47"/>
  <c r="CH95" i="47"/>
  <c r="CI95" i="47"/>
  <c r="CJ95" i="47"/>
  <c r="CK95" i="47"/>
  <c r="CL95" i="47"/>
  <c r="CM95" i="47"/>
  <c r="CN95" i="47"/>
  <c r="CO95" i="47"/>
  <c r="CP95" i="47"/>
  <c r="CQ95" i="47"/>
  <c r="CR95" i="47"/>
  <c r="CS95" i="47"/>
  <c r="CT95" i="47"/>
  <c r="CU95" i="47"/>
  <c r="CV95" i="47"/>
  <c r="CW95" i="47"/>
  <c r="CX95" i="47"/>
  <c r="CY95" i="47"/>
  <c r="CZ95" i="47"/>
  <c r="DA95" i="47"/>
  <c r="DB95" i="47"/>
  <c r="DC95" i="47"/>
  <c r="DD95" i="47"/>
  <c r="DE95" i="47"/>
  <c r="DF95" i="47"/>
  <c r="DG95" i="47"/>
  <c r="DH95" i="47"/>
  <c r="DI95" i="47"/>
  <c r="DJ95" i="47"/>
  <c r="DK95" i="47"/>
  <c r="DL95" i="47"/>
  <c r="DM95" i="47"/>
  <c r="DN95" i="47"/>
  <c r="DO95" i="47"/>
  <c r="E67" i="47"/>
  <c r="E68" i="47"/>
  <c r="E69" i="47"/>
  <c r="E70" i="47"/>
  <c r="E71" i="47"/>
  <c r="E73" i="47"/>
  <c r="E76" i="47"/>
  <c r="E77" i="47"/>
  <c r="E78" i="47"/>
  <c r="E79" i="47"/>
  <c r="E80" i="47"/>
  <c r="E81" i="47"/>
  <c r="E82" i="47"/>
  <c r="E83" i="47"/>
  <c r="E84" i="47"/>
  <c r="E87" i="47"/>
  <c r="E88" i="47"/>
  <c r="E89" i="47"/>
  <c r="E90" i="47"/>
  <c r="E91" i="47"/>
  <c r="E92" i="47"/>
  <c r="E93" i="47"/>
  <c r="E94" i="47"/>
  <c r="E95" i="47"/>
  <c r="E86" i="47"/>
  <c r="E75" i="47"/>
  <c r="E66" i="47"/>
  <c r="E64" i="47"/>
  <c r="E60" i="47"/>
  <c r="E61" i="47"/>
  <c r="E62" i="47"/>
  <c r="E63" i="47"/>
  <c r="E59" i="47"/>
  <c r="E49" i="47"/>
  <c r="E50" i="47"/>
  <c r="E51" i="47"/>
  <c r="E52" i="47"/>
  <c r="E53" i="47"/>
  <c r="E54" i="47"/>
  <c r="E55" i="47"/>
  <c r="E56" i="47"/>
  <c r="E48" i="47"/>
  <c r="E43" i="47"/>
  <c r="E44" i="47"/>
  <c r="E45" i="47"/>
  <c r="E46" i="47"/>
  <c r="E42" i="47"/>
  <c r="E35" i="47"/>
  <c r="E36" i="47"/>
  <c r="E37" i="47"/>
  <c r="E38" i="47"/>
  <c r="E39" i="47"/>
  <c r="E40" i="47"/>
  <c r="E34" i="47"/>
  <c r="E28" i="47"/>
  <c r="E29" i="47"/>
  <c r="E30" i="47"/>
  <c r="E31" i="47"/>
  <c r="E27" i="47"/>
  <c r="E20" i="47"/>
  <c r="E21" i="47"/>
  <c r="E22" i="47"/>
  <c r="E23" i="47"/>
  <c r="E24" i="47"/>
  <c r="E25" i="47"/>
  <c r="E19" i="47"/>
  <c r="E11" i="47"/>
  <c r="E12" i="47"/>
  <c r="E13" i="47"/>
  <c r="E14" i="47"/>
  <c r="E15" i="47"/>
  <c r="E16" i="47"/>
  <c r="E17" i="47"/>
  <c r="E10" i="47"/>
  <c r="C17" i="47"/>
  <c r="C64" i="24"/>
  <c r="D64" i="47"/>
  <c r="B64" i="47"/>
  <c r="C64" i="47" s="1"/>
  <c r="U25" i="48" a="1"/>
  <c r="U25" i="48" s="1"/>
  <c r="D95" i="47"/>
  <c r="D94" i="47"/>
  <c r="D93" i="47"/>
  <c r="D92" i="47"/>
  <c r="D91" i="47"/>
  <c r="D90" i="47"/>
  <c r="D89" i="47"/>
  <c r="D88" i="47"/>
  <c r="D87" i="47"/>
  <c r="D86" i="47"/>
  <c r="D85" i="47"/>
  <c r="D84" i="47"/>
  <c r="D83" i="47"/>
  <c r="D82" i="47"/>
  <c r="D81" i="47"/>
  <c r="D80" i="47"/>
  <c r="D79" i="47"/>
  <c r="D78" i="47"/>
  <c r="D77" i="47"/>
  <c r="D76" i="47"/>
  <c r="D75" i="47"/>
  <c r="D74" i="47"/>
  <c r="D73" i="47"/>
  <c r="D71" i="47"/>
  <c r="D70" i="47"/>
  <c r="D69" i="47"/>
  <c r="D68" i="47"/>
  <c r="D67" i="47"/>
  <c r="D66" i="47"/>
  <c r="D65" i="47"/>
  <c r="D63" i="47"/>
  <c r="D62" i="47"/>
  <c r="D61" i="47"/>
  <c r="D60" i="47"/>
  <c r="D59" i="47"/>
  <c r="D58" i="47"/>
  <c r="D57" i="47"/>
  <c r="D56" i="47"/>
  <c r="D55" i="47"/>
  <c r="D54" i="47"/>
  <c r="D53" i="47"/>
  <c r="D52" i="47"/>
  <c r="D51" i="47"/>
  <c r="D50" i="47"/>
  <c r="D49" i="47"/>
  <c r="D48" i="47"/>
  <c r="D47" i="47"/>
  <c r="D46" i="47"/>
  <c r="D45" i="47"/>
  <c r="D44" i="47"/>
  <c r="D43" i="47"/>
  <c r="D42" i="47"/>
  <c r="D41" i="47"/>
  <c r="D40" i="47"/>
  <c r="D39" i="47"/>
  <c r="D38" i="47"/>
  <c r="D37" i="47"/>
  <c r="D36" i="47"/>
  <c r="D35" i="47"/>
  <c r="D34" i="47"/>
  <c r="D33" i="47"/>
  <c r="D32" i="47"/>
  <c r="D31" i="47"/>
  <c r="D30" i="47"/>
  <c r="D29" i="47"/>
  <c r="D28" i="47"/>
  <c r="D27" i="47"/>
  <c r="D26" i="47"/>
  <c r="D25" i="47"/>
  <c r="D24" i="47"/>
  <c r="D23" i="47"/>
  <c r="D22" i="47"/>
  <c r="D21" i="47"/>
  <c r="D20" i="47"/>
  <c r="D19" i="47"/>
  <c r="D18" i="47"/>
  <c r="D17" i="47"/>
  <c r="D16" i="47"/>
  <c r="D15" i="47"/>
  <c r="D14" i="47"/>
  <c r="D13" i="47"/>
  <c r="D12" i="47"/>
  <c r="D11" i="47"/>
  <c r="D10" i="47"/>
  <c r="D9" i="47"/>
  <c r="D8" i="47"/>
  <c r="D7" i="47"/>
  <c r="C17" i="24"/>
  <c r="AC27" i="48"/>
  <c r="AC28" i="48"/>
  <c r="AC29" i="48"/>
  <c r="AC30" i="48"/>
  <c r="AC31" i="48"/>
  <c r="AC32" i="48"/>
  <c r="AC33" i="48"/>
  <c r="AC34" i="48"/>
  <c r="AC35" i="48"/>
  <c r="AC36" i="48"/>
  <c r="AC37" i="48"/>
  <c r="AC38" i="48"/>
  <c r="AC39" i="48"/>
  <c r="AC40" i="48"/>
  <c r="AC41" i="48"/>
  <c r="AC42" i="48"/>
  <c r="AC43" i="48"/>
  <c r="AC44" i="48"/>
  <c r="AC45" i="48"/>
  <c r="AC46" i="48"/>
  <c r="AC47" i="48"/>
  <c r="AC48" i="48"/>
  <c r="AC49" i="48"/>
  <c r="AC50" i="48"/>
  <c r="AC51" i="48"/>
  <c r="AC52" i="48"/>
  <c r="AC53" i="48"/>
  <c r="AC54" i="48"/>
  <c r="AC55" i="48"/>
  <c r="AC56" i="48"/>
  <c r="AC57" i="48"/>
  <c r="AC58" i="48"/>
  <c r="AC59" i="48"/>
  <c r="AC60" i="48"/>
  <c r="AC61" i="48"/>
  <c r="AC62" i="48"/>
  <c r="AC63" i="48"/>
  <c r="AC64" i="48"/>
  <c r="AC65" i="48"/>
  <c r="AC66" i="48"/>
  <c r="AC67" i="48"/>
  <c r="AC68" i="48"/>
  <c r="AC69" i="48"/>
  <c r="AC70" i="48"/>
  <c r="AC71" i="48"/>
  <c r="AC72" i="48"/>
  <c r="AC73" i="48"/>
  <c r="AC74" i="48"/>
  <c r="AC75" i="48"/>
  <c r="AC76" i="48"/>
  <c r="AC77" i="48"/>
  <c r="AC78" i="48"/>
  <c r="AC79" i="48"/>
  <c r="AC80" i="48"/>
  <c r="AC81" i="48"/>
  <c r="AC82" i="48"/>
  <c r="AC83" i="48"/>
  <c r="AC84" i="48"/>
  <c r="AC85" i="48"/>
  <c r="AC86" i="48"/>
  <c r="AC87" i="48"/>
  <c r="AC88" i="48"/>
  <c r="AC89" i="48"/>
  <c r="AC90" i="48"/>
  <c r="AC91" i="48"/>
  <c r="AC92" i="48"/>
  <c r="AC93" i="48"/>
  <c r="AC94" i="48"/>
  <c r="AC95" i="48"/>
  <c r="AC96" i="48"/>
  <c r="AC97" i="48"/>
  <c r="AC98" i="48"/>
  <c r="AC99" i="48"/>
  <c r="AC100" i="48"/>
  <c r="AC101" i="48"/>
  <c r="AC102" i="48"/>
  <c r="AC103" i="48"/>
  <c r="AC104" i="48"/>
  <c r="AC105" i="48"/>
  <c r="AC106" i="48"/>
  <c r="AC107" i="48"/>
  <c r="AC108" i="48"/>
  <c r="AC109" i="48"/>
  <c r="AC110" i="48"/>
  <c r="AC111" i="48"/>
  <c r="AC112" i="48"/>
  <c r="AC113" i="48"/>
  <c r="AC114" i="48"/>
  <c r="AC115" i="48"/>
  <c r="AC116" i="48"/>
  <c r="AC117" i="48"/>
  <c r="AC118" i="48"/>
  <c r="AC119" i="48"/>
  <c r="AC120" i="48"/>
  <c r="AC121" i="48"/>
  <c r="AC122" i="48"/>
  <c r="AC123" i="48"/>
  <c r="AC124" i="48"/>
  <c r="AC125" i="48"/>
  <c r="AC126" i="48"/>
  <c r="AC127" i="48"/>
  <c r="AC128" i="48"/>
  <c r="AC129" i="48"/>
  <c r="AC130" i="48"/>
  <c r="AC131" i="48"/>
  <c r="AC132" i="48"/>
  <c r="AC133" i="48"/>
  <c r="AC134" i="48"/>
  <c r="AC135" i="48"/>
  <c r="AC136" i="48"/>
  <c r="AC137" i="48"/>
  <c r="AC138" i="48"/>
  <c r="AC139" i="48"/>
  <c r="AC140" i="48"/>
  <c r="AB27" i="48"/>
  <c r="AB28" i="48"/>
  <c r="AB29" i="48"/>
  <c r="AB30" i="48"/>
  <c r="AB31" i="48"/>
  <c r="AB32" i="48"/>
  <c r="AB34" i="48"/>
  <c r="AB35" i="48"/>
  <c r="AB36" i="48"/>
  <c r="AB37" i="48"/>
  <c r="AB38" i="48"/>
  <c r="AB39" i="48"/>
  <c r="AB40" i="48"/>
  <c r="AB42" i="48"/>
  <c r="AB43" i="48"/>
  <c r="AB44" i="48"/>
  <c r="AB45" i="48"/>
  <c r="AB46" i="48"/>
  <c r="AB47" i="48"/>
  <c r="AB48" i="48"/>
  <c r="AB49" i="48"/>
  <c r="AB50" i="48"/>
  <c r="AB51" i="48"/>
  <c r="AB52" i="48"/>
  <c r="AB53" i="48"/>
  <c r="AB54" i="48"/>
  <c r="AB55" i="48"/>
  <c r="AB56" i="48"/>
  <c r="AB57" i="48"/>
  <c r="AB58" i="48"/>
  <c r="AB59" i="48"/>
  <c r="AB60" i="48"/>
  <c r="AB61" i="48"/>
  <c r="AB62" i="48"/>
  <c r="AB63" i="48"/>
  <c r="AB64" i="48"/>
  <c r="AB65" i="48"/>
  <c r="AB66" i="48"/>
  <c r="AB67" i="48"/>
  <c r="AB68" i="48"/>
  <c r="AB69" i="48"/>
  <c r="AB70" i="48"/>
  <c r="AB71" i="48"/>
  <c r="AB72" i="48"/>
  <c r="AB73" i="48"/>
  <c r="AB74" i="48"/>
  <c r="AB75" i="48"/>
  <c r="AB76" i="48"/>
  <c r="AB77" i="48"/>
  <c r="AB78" i="48"/>
  <c r="AB79" i="48"/>
  <c r="AB80" i="48"/>
  <c r="AB81" i="48"/>
  <c r="AB82" i="48"/>
  <c r="AB83" i="48"/>
  <c r="AB84" i="48"/>
  <c r="AB85" i="48"/>
  <c r="AB86" i="48"/>
  <c r="AB87" i="48"/>
  <c r="AB88" i="48"/>
  <c r="AB89" i="48"/>
  <c r="AB90" i="48"/>
  <c r="AB91" i="48"/>
  <c r="AB92" i="48"/>
  <c r="AB93" i="48"/>
  <c r="AB94" i="48"/>
  <c r="AB95" i="48"/>
  <c r="AB96" i="48"/>
  <c r="AB97" i="48"/>
  <c r="AB98" i="48"/>
  <c r="AB99" i="48"/>
  <c r="AB100" i="48"/>
  <c r="AB101" i="48"/>
  <c r="AB102" i="48"/>
  <c r="AB103" i="48"/>
  <c r="AB104" i="48"/>
  <c r="AB105" i="48"/>
  <c r="AB106" i="48"/>
  <c r="AB107" i="48"/>
  <c r="AB108" i="48"/>
  <c r="AB109" i="48"/>
  <c r="AB110" i="48"/>
  <c r="AB111" i="48"/>
  <c r="AB112" i="48"/>
  <c r="AB113" i="48"/>
  <c r="AB114" i="48"/>
  <c r="AB115" i="48"/>
  <c r="AB116" i="48"/>
  <c r="AB117" i="48"/>
  <c r="AB119" i="48"/>
  <c r="AB120" i="48"/>
  <c r="AB121" i="48"/>
  <c r="AB122" i="48"/>
  <c r="AB123" i="48"/>
  <c r="AB124" i="48"/>
  <c r="AB125" i="48"/>
  <c r="AB126" i="48"/>
  <c r="AB127" i="48"/>
  <c r="AB128" i="48"/>
  <c r="AB129" i="48"/>
  <c r="AB130" i="48"/>
  <c r="AB131" i="48"/>
  <c r="AB132" i="48"/>
  <c r="AB133" i="48"/>
  <c r="AB134" i="48"/>
  <c r="AB135" i="48"/>
  <c r="AB136" i="48"/>
  <c r="AB137" i="48"/>
  <c r="AB138" i="48"/>
  <c r="AB139" i="48"/>
  <c r="AB140" i="48"/>
  <c r="AB26" i="48"/>
  <c r="B7" i="71"/>
  <c r="AQ4" i="48"/>
  <c r="C85" i="47"/>
  <c r="C74" i="47"/>
  <c r="C65" i="47"/>
  <c r="C58" i="47"/>
  <c r="C57" i="47"/>
  <c r="C47" i="47"/>
  <c r="C41" i="47"/>
  <c r="C33" i="47"/>
  <c r="C32" i="47"/>
  <c r="C26" i="47"/>
  <c r="C18" i="47"/>
  <c r="C8" i="47"/>
  <c r="C9" i="47"/>
  <c r="C7" i="47"/>
  <c r="B8" i="47"/>
  <c r="B9" i="47"/>
  <c r="B10" i="47"/>
  <c r="C10" i="47" s="1"/>
  <c r="B11" i="47"/>
  <c r="C11" i="47" s="1"/>
  <c r="B12" i="47"/>
  <c r="C12" i="47"/>
  <c r="B13" i="47"/>
  <c r="C13" i="47"/>
  <c r="B14" i="47"/>
  <c r="C14" i="47" s="1"/>
  <c r="B15" i="47"/>
  <c r="C15" i="47" s="1"/>
  <c r="B16" i="47"/>
  <c r="C16" i="47" s="1"/>
  <c r="B18" i="47"/>
  <c r="B19" i="47"/>
  <c r="B20" i="47"/>
  <c r="B21" i="47"/>
  <c r="C21" i="47" s="1"/>
  <c r="B22" i="47"/>
  <c r="C22" i="47" s="1"/>
  <c r="B23" i="47"/>
  <c r="B24" i="47"/>
  <c r="C24" i="47" s="1"/>
  <c r="B25" i="47"/>
  <c r="C25" i="47" s="1"/>
  <c r="B26" i="47"/>
  <c r="B27" i="47"/>
  <c r="C27" i="47" s="1"/>
  <c r="B28" i="47"/>
  <c r="B29" i="47"/>
  <c r="C29" i="47" s="1"/>
  <c r="B30" i="47"/>
  <c r="B31" i="47"/>
  <c r="B32" i="47"/>
  <c r="B33" i="47"/>
  <c r="B34" i="47"/>
  <c r="C34" i="47" s="1"/>
  <c r="B35" i="47"/>
  <c r="C35" i="47" s="1"/>
  <c r="B36" i="47"/>
  <c r="B37" i="47"/>
  <c r="C37" i="47" s="1"/>
  <c r="B38" i="47"/>
  <c r="B39" i="47"/>
  <c r="B40" i="47"/>
  <c r="C40" i="47" s="1"/>
  <c r="B41" i="47"/>
  <c r="B42" i="47"/>
  <c r="C42" i="47" s="1"/>
  <c r="B43" i="47"/>
  <c r="C43" i="47" s="1"/>
  <c r="B44" i="47"/>
  <c r="B45" i="47"/>
  <c r="C45" i="47" s="1"/>
  <c r="B46" i="47"/>
  <c r="C46" i="47" s="1"/>
  <c r="B47" i="47"/>
  <c r="B48" i="47"/>
  <c r="C48" i="47" s="1"/>
  <c r="B49" i="47"/>
  <c r="B50" i="47"/>
  <c r="C50" i="47" s="1"/>
  <c r="B51" i="47"/>
  <c r="C51" i="47" s="1"/>
  <c r="B52" i="47"/>
  <c r="C52" i="47" s="1"/>
  <c r="B53" i="47"/>
  <c r="C53" i="47" s="1"/>
  <c r="B54" i="47"/>
  <c r="C54" i="47" s="1"/>
  <c r="B55" i="47"/>
  <c r="B56" i="47"/>
  <c r="C56" i="47" s="1"/>
  <c r="B57" i="47"/>
  <c r="B58" i="47"/>
  <c r="B59" i="47"/>
  <c r="C59" i="47" s="1"/>
  <c r="B60" i="47"/>
  <c r="B61" i="47"/>
  <c r="C61" i="47" s="1"/>
  <c r="B62" i="47"/>
  <c r="C62" i="47" s="1"/>
  <c r="B63" i="47"/>
  <c r="B65" i="47"/>
  <c r="B66" i="47"/>
  <c r="C66" i="47" s="1"/>
  <c r="B67" i="47"/>
  <c r="C67" i="47" s="1"/>
  <c r="B68" i="47"/>
  <c r="C68" i="47" s="1"/>
  <c r="B69" i="47"/>
  <c r="C69" i="47" s="1"/>
  <c r="B70" i="47"/>
  <c r="C70" i="47" s="1"/>
  <c r="B71" i="47"/>
  <c r="B73" i="47"/>
  <c r="B74" i="47"/>
  <c r="B75" i="47"/>
  <c r="C75" i="47" s="1"/>
  <c r="B76" i="47"/>
  <c r="C76" i="47" s="1"/>
  <c r="B77" i="47"/>
  <c r="C77" i="47" s="1"/>
  <c r="B78" i="47"/>
  <c r="C78" i="47" s="1"/>
  <c r="B79" i="47"/>
  <c r="C79" i="47" s="1"/>
  <c r="B80" i="47"/>
  <c r="B81" i="47"/>
  <c r="B82" i="47"/>
  <c r="C82" i="47" s="1"/>
  <c r="B83" i="47"/>
  <c r="C83" i="47" s="1"/>
  <c r="B84" i="47"/>
  <c r="C84" i="47" s="1"/>
  <c r="B85" i="47"/>
  <c r="B86" i="47"/>
  <c r="C86" i="47" s="1"/>
  <c r="B87" i="47"/>
  <c r="C87" i="47" s="1"/>
  <c r="B88" i="47"/>
  <c r="B89" i="47"/>
  <c r="B90" i="47"/>
  <c r="C90" i="47" s="1"/>
  <c r="B91" i="47"/>
  <c r="C91" i="47" s="1"/>
  <c r="B92" i="47"/>
  <c r="C92" i="47" s="1"/>
  <c r="B93" i="47"/>
  <c r="C93" i="47" s="1"/>
  <c r="B94" i="47"/>
  <c r="C94" i="47" s="1"/>
  <c r="B95" i="47"/>
  <c r="C95" i="47" s="1"/>
  <c r="B7" i="47"/>
  <c r="C15" i="24"/>
  <c r="C16" i="24"/>
  <c r="C19" i="24"/>
  <c r="BV4" i="48"/>
  <c r="BU4" i="48"/>
  <c r="BO4" i="48"/>
  <c r="BO5" i="48"/>
  <c r="BP5" i="48"/>
  <c r="BO6" i="48"/>
  <c r="BP6" i="48"/>
  <c r="BO7" i="48"/>
  <c r="BP7" i="48"/>
  <c r="BP4" i="48"/>
  <c r="BI5" i="48"/>
  <c r="BJ5" i="48"/>
  <c r="BI6" i="48"/>
  <c r="BJ6" i="48"/>
  <c r="BI7" i="48"/>
  <c r="BJ7" i="48"/>
  <c r="BJ4" i="48"/>
  <c r="BI4" i="48"/>
  <c r="BC5" i="48"/>
  <c r="BD5" i="48"/>
  <c r="BC6" i="48"/>
  <c r="BD6" i="48"/>
  <c r="BC7" i="48"/>
  <c r="BD7" i="48"/>
  <c r="BC8" i="48"/>
  <c r="BD8" i="48"/>
  <c r="BC9" i="48"/>
  <c r="BD9" i="48"/>
  <c r="BC10" i="48"/>
  <c r="BD10" i="48"/>
  <c r="BC11" i="48"/>
  <c r="BD11" i="48"/>
  <c r="BC12" i="48"/>
  <c r="BD12" i="48"/>
  <c r="BC13" i="48"/>
  <c r="BD13" i="48"/>
  <c r="BC14" i="48"/>
  <c r="BD14" i="48"/>
  <c r="BC15" i="48"/>
  <c r="BD15" i="48"/>
  <c r="BC16" i="48"/>
  <c r="BD16" i="48"/>
  <c r="BC17" i="48"/>
  <c r="BD17" i="48"/>
  <c r="BC18" i="48"/>
  <c r="BD18" i="48"/>
  <c r="BC19" i="48"/>
  <c r="BD19" i="48"/>
  <c r="BD4" i="48"/>
  <c r="BC4" i="48"/>
  <c r="AQ5" i="48"/>
  <c r="AR5" i="48"/>
  <c r="AQ6" i="48"/>
  <c r="AR6" i="48"/>
  <c r="AQ7" i="48"/>
  <c r="AR7" i="48"/>
  <c r="AQ8" i="48"/>
  <c r="AR8" i="48"/>
  <c r="AQ9" i="48"/>
  <c r="AR9" i="48"/>
  <c r="AQ10" i="48"/>
  <c r="AR10" i="48"/>
  <c r="AQ11" i="48"/>
  <c r="AR11" i="48"/>
  <c r="AQ12" i="48"/>
  <c r="AR12" i="48"/>
  <c r="AQ13" i="48"/>
  <c r="AR13" i="48"/>
  <c r="AR4" i="48"/>
  <c r="B7" i="69"/>
  <c r="C60" i="47"/>
  <c r="C60" i="24"/>
  <c r="AD14" i="48"/>
  <c r="AD5" i="48"/>
  <c r="AD6" i="48"/>
  <c r="AD7" i="48"/>
  <c r="AD8" i="48"/>
  <c r="AD9" i="48"/>
  <c r="AD10" i="48"/>
  <c r="AD11" i="48"/>
  <c r="AD12" i="48"/>
  <c r="AD13" i="48"/>
  <c r="AD15" i="48"/>
  <c r="AD16" i="48"/>
  <c r="AD17" i="48"/>
  <c r="AD18" i="48"/>
  <c r="AD19" i="48"/>
  <c r="AD20" i="48"/>
  <c r="AD21" i="48"/>
  <c r="AD22" i="48"/>
  <c r="AD23" i="48"/>
  <c r="AD4" i="48"/>
  <c r="AC5" i="48"/>
  <c r="AC6" i="48"/>
  <c r="AC7" i="48"/>
  <c r="AC8" i="48"/>
  <c r="AC9" i="48"/>
  <c r="AC10" i="48"/>
  <c r="AC11" i="48"/>
  <c r="AC12" i="48"/>
  <c r="AC13" i="48"/>
  <c r="AC14" i="48"/>
  <c r="AC15" i="48"/>
  <c r="AC16" i="48"/>
  <c r="AC17" i="48"/>
  <c r="AC18" i="48"/>
  <c r="AC19" i="48"/>
  <c r="AC20" i="48"/>
  <c r="AC21" i="48"/>
  <c r="AC22" i="48"/>
  <c r="AC23" i="48"/>
  <c r="AI5" i="48"/>
  <c r="AI6" i="48"/>
  <c r="AI7" i="48"/>
  <c r="AI8" i="48"/>
  <c r="AI9" i="48"/>
  <c r="AI10" i="48"/>
  <c r="AI11" i="48"/>
  <c r="AI12" i="48"/>
  <c r="AI13" i="48"/>
  <c r="AI14" i="48"/>
  <c r="AI15" i="48"/>
  <c r="AI16" i="48"/>
  <c r="AI17" i="48"/>
  <c r="AI18" i="48"/>
  <c r="AI19" i="48"/>
  <c r="AI20" i="48"/>
  <c r="AI21" i="48"/>
  <c r="AI22" i="48"/>
  <c r="AI23" i="48"/>
  <c r="AI25" i="48"/>
  <c r="AI27" i="48"/>
  <c r="AI28" i="48"/>
  <c r="AI29" i="48"/>
  <c r="AI30" i="48"/>
  <c r="AI31" i="48"/>
  <c r="AI32" i="48"/>
  <c r="AI33" i="48"/>
  <c r="AI34" i="48"/>
  <c r="AI35" i="48"/>
  <c r="AI36" i="48"/>
  <c r="AI37" i="48"/>
  <c r="AI38" i="48"/>
  <c r="AI39" i="48"/>
  <c r="AI40" i="48"/>
  <c r="AI41" i="48"/>
  <c r="AI42" i="48"/>
  <c r="AI43" i="48"/>
  <c r="AI44" i="48"/>
  <c r="AI45" i="48"/>
  <c r="AI46" i="48"/>
  <c r="AI47" i="48"/>
  <c r="AI48" i="48"/>
  <c r="AI49" i="48"/>
  <c r="AI50" i="48"/>
  <c r="AI51" i="48"/>
  <c r="AI52" i="48"/>
  <c r="AI53" i="48"/>
  <c r="AI54" i="48"/>
  <c r="AI55" i="48"/>
  <c r="AI56" i="48"/>
  <c r="AI57" i="48"/>
  <c r="AI58" i="48"/>
  <c r="AI59" i="48"/>
  <c r="AI60" i="48"/>
  <c r="AI61" i="48"/>
  <c r="AI62" i="48"/>
  <c r="AI63" i="48"/>
  <c r="AI64" i="48"/>
  <c r="AI65" i="48"/>
  <c r="AI66" i="48"/>
  <c r="AI67" i="48"/>
  <c r="AI68" i="48"/>
  <c r="AI69" i="48"/>
  <c r="AI70" i="48"/>
  <c r="AI71" i="48"/>
  <c r="AI72" i="48"/>
  <c r="AI73" i="48"/>
  <c r="AI74" i="48"/>
  <c r="AI75" i="48"/>
  <c r="AI76" i="48"/>
  <c r="AI77" i="48"/>
  <c r="AI78" i="48"/>
  <c r="AI79" i="48"/>
  <c r="AI80" i="48"/>
  <c r="AI81" i="48"/>
  <c r="AI82" i="48"/>
  <c r="AI83" i="48"/>
  <c r="AI84" i="48"/>
  <c r="AI85" i="48"/>
  <c r="AI86" i="48"/>
  <c r="AI87" i="48"/>
  <c r="AI88" i="48"/>
  <c r="AI89" i="48"/>
  <c r="AI90" i="48"/>
  <c r="AI91" i="48"/>
  <c r="AI92" i="48"/>
  <c r="AI93" i="48"/>
  <c r="AI94" i="48"/>
  <c r="AI95" i="48"/>
  <c r="AI96" i="48"/>
  <c r="AI97" i="48"/>
  <c r="AI98" i="48"/>
  <c r="AI99" i="48"/>
  <c r="AI100" i="48"/>
  <c r="AI101" i="48"/>
  <c r="AI102" i="48"/>
  <c r="AI103" i="48"/>
  <c r="AI104" i="48"/>
  <c r="AI105" i="48"/>
  <c r="AI106" i="48"/>
  <c r="AI107" i="48"/>
  <c r="AI108" i="48"/>
  <c r="AI109" i="48"/>
  <c r="AI110" i="48"/>
  <c r="AI111" i="48"/>
  <c r="AI112" i="48"/>
  <c r="AI113" i="48"/>
  <c r="AI114" i="48"/>
  <c r="AI115" i="48"/>
  <c r="AI116" i="48"/>
  <c r="AI117" i="48"/>
  <c r="AI118" i="48"/>
  <c r="AH28" i="48"/>
  <c r="AH29" i="48"/>
  <c r="AH30" i="48"/>
  <c r="AH31" i="48"/>
  <c r="AH32" i="48"/>
  <c r="AH33" i="48"/>
  <c r="AH34" i="48"/>
  <c r="AH35" i="48"/>
  <c r="AH36" i="48"/>
  <c r="AH37" i="48"/>
  <c r="AH38" i="48"/>
  <c r="AH39" i="48"/>
  <c r="AH40" i="48"/>
  <c r="AH41" i="48"/>
  <c r="AH42" i="48"/>
  <c r="AH43" i="48"/>
  <c r="AH44" i="48"/>
  <c r="AH45" i="48"/>
  <c r="AH46" i="48"/>
  <c r="AH47" i="48"/>
  <c r="AH48" i="48"/>
  <c r="AH49" i="48"/>
  <c r="AH50" i="48"/>
  <c r="AH51" i="48"/>
  <c r="AH52" i="48"/>
  <c r="AH53" i="48"/>
  <c r="AH54" i="48"/>
  <c r="AH55" i="48"/>
  <c r="AH56" i="48"/>
  <c r="AH57" i="48"/>
  <c r="AH58" i="48"/>
  <c r="AH59" i="48"/>
  <c r="AH60" i="48"/>
  <c r="AH61" i="48"/>
  <c r="AH62" i="48"/>
  <c r="AH63" i="48"/>
  <c r="AH64" i="48"/>
  <c r="AH65" i="48"/>
  <c r="AH66" i="48"/>
  <c r="AH67" i="48"/>
  <c r="AH68" i="48"/>
  <c r="AH69" i="48"/>
  <c r="AH70" i="48"/>
  <c r="AH71" i="48"/>
  <c r="AH72" i="48"/>
  <c r="AH73" i="48"/>
  <c r="AH74" i="48"/>
  <c r="AH75" i="48"/>
  <c r="AH76" i="48"/>
  <c r="AH77" i="48"/>
  <c r="AH78" i="48"/>
  <c r="AH79" i="48"/>
  <c r="AH80" i="48"/>
  <c r="AH81" i="48"/>
  <c r="AH82" i="48"/>
  <c r="AH83" i="48"/>
  <c r="AH84" i="48"/>
  <c r="AH85" i="48"/>
  <c r="AH86" i="48"/>
  <c r="AH87" i="48"/>
  <c r="AH88" i="48"/>
  <c r="AH89" i="48"/>
  <c r="AH90" i="48"/>
  <c r="AH91" i="48"/>
  <c r="AH92" i="48"/>
  <c r="AH93" i="48"/>
  <c r="AH94" i="48"/>
  <c r="AH95" i="48"/>
  <c r="AH96" i="48"/>
  <c r="AH97" i="48"/>
  <c r="AH98" i="48"/>
  <c r="AH99" i="48"/>
  <c r="AH100" i="48"/>
  <c r="AH101" i="48"/>
  <c r="AH102" i="48"/>
  <c r="AH103" i="48"/>
  <c r="AH104" i="48"/>
  <c r="AH105" i="48"/>
  <c r="AH106" i="48"/>
  <c r="AH107" i="48"/>
  <c r="AH108" i="48"/>
  <c r="AH109" i="48"/>
  <c r="AH110" i="48"/>
  <c r="AH111" i="48"/>
  <c r="AH112" i="48"/>
  <c r="AH113" i="48"/>
  <c r="AH114" i="48"/>
  <c r="AH115" i="48"/>
  <c r="AH116" i="48"/>
  <c r="AH117" i="48"/>
  <c r="AH118" i="48"/>
  <c r="AH27" i="48"/>
  <c r="AH25" i="48"/>
  <c r="AH5" i="48"/>
  <c r="AH6" i="48"/>
  <c r="AH7" i="48"/>
  <c r="AH8" i="48"/>
  <c r="AH9" i="48"/>
  <c r="AH10" i="48"/>
  <c r="AH11" i="48"/>
  <c r="AH12" i="48"/>
  <c r="AH13" i="48"/>
  <c r="AH14" i="48"/>
  <c r="AH15" i="48"/>
  <c r="AH16" i="48"/>
  <c r="AH17" i="48"/>
  <c r="AH18" i="48"/>
  <c r="AH19" i="48"/>
  <c r="AH20" i="48"/>
  <c r="AH21" i="48"/>
  <c r="AH22" i="48"/>
  <c r="AH23" i="48"/>
  <c r="AH4" i="48"/>
  <c r="C89" i="47"/>
  <c r="C88" i="47"/>
  <c r="C81" i="47"/>
  <c r="C80" i="47"/>
  <c r="C73" i="47"/>
  <c r="C71" i="47"/>
  <c r="C63" i="47"/>
  <c r="C55" i="47"/>
  <c r="C49" i="47"/>
  <c r="C44" i="47"/>
  <c r="C39" i="47"/>
  <c r="C38" i="47"/>
  <c r="C36" i="47"/>
  <c r="C31" i="47"/>
  <c r="C30" i="47"/>
  <c r="C28" i="47"/>
  <c r="C23" i="47"/>
  <c r="C20" i="47"/>
  <c r="C19" i="47"/>
  <c r="G6" i="47"/>
  <c r="H6" i="47"/>
  <c r="I6" i="47"/>
  <c r="J6" i="47"/>
  <c r="K6" i="47"/>
  <c r="L6" i="47"/>
  <c r="M6" i="47"/>
  <c r="N6" i="47"/>
  <c r="O6" i="47"/>
  <c r="P6" i="47"/>
  <c r="Q6" i="47"/>
  <c r="R6" i="47"/>
  <c r="S6" i="47"/>
  <c r="T6" i="47"/>
  <c r="U6" i="47"/>
  <c r="V6" i="47"/>
  <c r="W6" i="47"/>
  <c r="X6" i="47"/>
  <c r="Y6" i="47"/>
  <c r="Z6" i="47"/>
  <c r="AA6" i="47"/>
  <c r="AB6" i="47"/>
  <c r="AC6" i="47"/>
  <c r="AD6" i="47"/>
  <c r="AE6" i="47"/>
  <c r="AF6" i="47"/>
  <c r="AG6" i="47"/>
  <c r="AH6" i="47"/>
  <c r="AI6" i="47"/>
  <c r="AJ6" i="47"/>
  <c r="AK6" i="47"/>
  <c r="AL6" i="47"/>
  <c r="AM6" i="47"/>
  <c r="AN6" i="47"/>
  <c r="AO6" i="47"/>
  <c r="AP6" i="47"/>
  <c r="AQ6" i="47"/>
  <c r="AR6" i="47"/>
  <c r="AS6" i="47"/>
  <c r="AT6" i="47"/>
  <c r="AU6" i="47"/>
  <c r="AV6" i="47"/>
  <c r="AW6" i="47"/>
  <c r="AX6" i="47"/>
  <c r="AY6" i="47"/>
  <c r="AZ6" i="47"/>
  <c r="BA6" i="47"/>
  <c r="BB6" i="47"/>
  <c r="BC6" i="47"/>
  <c r="BD6" i="47"/>
  <c r="BE6" i="47"/>
  <c r="BF6" i="47"/>
  <c r="BG6" i="47"/>
  <c r="BH6" i="47"/>
  <c r="BI6" i="47"/>
  <c r="BJ6" i="47"/>
  <c r="BK6" i="47"/>
  <c r="BL6" i="47"/>
  <c r="BM6" i="47"/>
  <c r="BN6" i="47"/>
  <c r="BO6" i="47"/>
  <c r="BP6" i="47"/>
  <c r="BQ6" i="47"/>
  <c r="BR6" i="47"/>
  <c r="BS6" i="47"/>
  <c r="BT6" i="47"/>
  <c r="BU6" i="47"/>
  <c r="BV6" i="47"/>
  <c r="BW6" i="47"/>
  <c r="BX6" i="47"/>
  <c r="BY6" i="47"/>
  <c r="BZ6" i="47"/>
  <c r="CA6" i="47"/>
  <c r="CB6" i="47"/>
  <c r="CC6" i="47"/>
  <c r="CD6" i="47"/>
  <c r="CE6" i="47"/>
  <c r="CF6" i="47"/>
  <c r="CG6" i="47"/>
  <c r="CH6" i="47"/>
  <c r="CI6" i="47"/>
  <c r="CJ6" i="47"/>
  <c r="CK6" i="47"/>
  <c r="CL6" i="47"/>
  <c r="CM6" i="47"/>
  <c r="CN6" i="47"/>
  <c r="CO6" i="47"/>
  <c r="CP6" i="47"/>
  <c r="CQ6" i="47"/>
  <c r="CR6" i="47"/>
  <c r="CS6" i="47"/>
  <c r="CT6" i="47"/>
  <c r="CU6" i="47"/>
  <c r="CV6" i="47"/>
  <c r="CW6" i="47"/>
  <c r="CX6" i="47"/>
  <c r="CY6" i="47"/>
  <c r="CZ6" i="47"/>
  <c r="DA6" i="47"/>
  <c r="DB6" i="47"/>
  <c r="DC6" i="47"/>
  <c r="DD6" i="47"/>
  <c r="DE6" i="47"/>
  <c r="DF6" i="47"/>
  <c r="DG6" i="47"/>
  <c r="DH6" i="47"/>
  <c r="DI6" i="47"/>
  <c r="DJ6" i="47"/>
  <c r="DK6" i="47"/>
  <c r="DL6" i="47"/>
  <c r="DM6" i="47"/>
  <c r="DN6" i="47"/>
  <c r="DO6" i="47"/>
  <c r="C95" i="24"/>
  <c r="F6" i="47"/>
  <c r="E6" i="47"/>
  <c r="C10" i="24"/>
  <c r="C11" i="24"/>
  <c r="C12" i="24"/>
  <c r="C13" i="24"/>
  <c r="C14" i="24"/>
  <c r="C20" i="24"/>
  <c r="C21" i="24"/>
  <c r="C22" i="24"/>
  <c r="C23" i="24"/>
  <c r="C24" i="24"/>
  <c r="C25" i="24"/>
  <c r="C27" i="24"/>
  <c r="C28" i="24"/>
  <c r="C29" i="24"/>
  <c r="C30" i="24"/>
  <c r="C31" i="24"/>
  <c r="C34" i="24"/>
  <c r="C35" i="24"/>
  <c r="C36" i="24"/>
  <c r="C37" i="24"/>
  <c r="C38" i="24"/>
  <c r="C39" i="24"/>
  <c r="C40" i="24"/>
  <c r="C42" i="24"/>
  <c r="C43" i="24"/>
  <c r="C44" i="24"/>
  <c r="C45" i="24"/>
  <c r="C46" i="24"/>
  <c r="C48" i="24"/>
  <c r="C49" i="24"/>
  <c r="C50" i="24"/>
  <c r="C51" i="24"/>
  <c r="C52" i="24"/>
  <c r="C53" i="24"/>
  <c r="C54" i="24"/>
  <c r="C55" i="24"/>
  <c r="C56" i="24"/>
  <c r="C59" i="24"/>
  <c r="C61" i="24"/>
  <c r="C62" i="24"/>
  <c r="C63" i="24"/>
  <c r="C66" i="24"/>
  <c r="C67" i="24"/>
  <c r="C68" i="24"/>
  <c r="C69" i="24"/>
  <c r="C70" i="24"/>
  <c r="C71" i="24"/>
  <c r="C73" i="24"/>
  <c r="C75" i="24"/>
  <c r="C76" i="24"/>
  <c r="C77" i="24"/>
  <c r="C78" i="24"/>
  <c r="C79" i="24"/>
  <c r="C80" i="24"/>
  <c r="C81" i="24"/>
  <c r="C82" i="24"/>
  <c r="C83" i="24"/>
  <c r="C84" i="24"/>
  <c r="C86" i="24"/>
  <c r="C87" i="24"/>
  <c r="C88" i="24"/>
  <c r="C89" i="24"/>
  <c r="C90" i="24"/>
  <c r="C91" i="24"/>
  <c r="C92" i="24"/>
  <c r="C93" i="24"/>
  <c r="C94" i="24"/>
  <c r="E448" i="67" l="1" a="1"/>
  <c r="E448" i="67" s="1"/>
  <c r="E440" i="67" a="1"/>
  <c r="E440" i="67" s="1"/>
  <c r="E432" i="67" a="1"/>
  <c r="E432" i="67" s="1"/>
  <c r="E425" i="67" a="1"/>
  <c r="E425" i="67" s="1"/>
  <c r="E418" i="67" a="1"/>
  <c r="E418" i="67" s="1"/>
  <c r="E410" i="67" a="1"/>
  <c r="E410" i="67" s="1"/>
  <c r="E402" i="67" a="1"/>
  <c r="E402" i="67" s="1"/>
  <c r="E395" i="67" a="1"/>
  <c r="E395" i="67" s="1"/>
  <c r="E388" i="67" a="1"/>
  <c r="E388" i="67" s="1"/>
  <c r="E380" i="67" a="1"/>
  <c r="E380" i="67" s="1"/>
  <c r="E372" i="67" a="1"/>
  <c r="E372" i="67" s="1"/>
  <c r="E364" i="67" a="1"/>
  <c r="E364" i="67" s="1"/>
  <c r="E358" i="67" a="1"/>
  <c r="E358" i="67" s="1"/>
  <c r="E350" i="67" a="1"/>
  <c r="E350" i="67" s="1"/>
  <c r="E342" i="67" a="1"/>
  <c r="E342" i="67" s="1"/>
  <c r="E334" i="67" a="1"/>
  <c r="E334" i="67" s="1"/>
  <c r="E320" i="67" a="1"/>
  <c r="E320" i="67" s="1"/>
  <c r="E312" i="67" a="1"/>
  <c r="E312" i="67" s="1"/>
  <c r="E304" i="67" a="1"/>
  <c r="E304" i="67" s="1"/>
  <c r="E460" i="67" a="1"/>
  <c r="E460" i="67" s="1"/>
  <c r="E454" i="67" a="1"/>
  <c r="E454" i="67" s="1"/>
  <c r="E446" i="67" a="1"/>
  <c r="E446" i="67" s="1"/>
  <c r="E438" i="67" a="1"/>
  <c r="E438" i="67" s="1"/>
  <c r="E430" i="67" a="1"/>
  <c r="E430" i="67" s="1"/>
  <c r="E416" i="67" a="1"/>
  <c r="E416" i="67" s="1"/>
  <c r="E408" i="67" a="1"/>
  <c r="E408" i="67" s="1"/>
  <c r="E400" i="67" a="1"/>
  <c r="E400" i="67" s="1"/>
  <c r="E393" i="67" a="1"/>
  <c r="E393" i="67" s="1"/>
  <c r="E386" i="67" a="1"/>
  <c r="E386" i="67" s="1"/>
  <c r="E378" i="67" a="1"/>
  <c r="E378" i="67" s="1"/>
  <c r="E370" i="67" a="1"/>
  <c r="E370" i="67" s="1"/>
  <c r="E363" i="67" a="1"/>
  <c r="E363" i="67" s="1"/>
  <c r="E356" i="67" a="1"/>
  <c r="E356" i="67" s="1"/>
  <c r="E348" i="67" a="1"/>
  <c r="E348" i="67" s="1"/>
  <c r="E340" i="67" a="1"/>
  <c r="E340" i="67" s="1"/>
  <c r="E332" i="67" a="1"/>
  <c r="E332" i="67" s="1"/>
  <c r="E326" i="67" a="1"/>
  <c r="E326" i="67" s="1"/>
  <c r="E318" i="67" a="1"/>
  <c r="E318" i="67" s="1"/>
  <c r="E310" i="67" a="1"/>
  <c r="E310" i="67" s="1"/>
  <c r="E302" i="67" a="1"/>
  <c r="E302" i="67" s="1"/>
  <c r="E453" i="67" a="1"/>
  <c r="E453" i="67" s="1"/>
  <c r="E445" i="67" a="1"/>
  <c r="E445" i="67" s="1"/>
  <c r="E437" i="67" a="1"/>
  <c r="E437" i="67" s="1"/>
  <c r="E429" i="67" a="1"/>
  <c r="E429" i="67" s="1"/>
  <c r="E423" i="67" a="1"/>
  <c r="E423" i="67" s="1"/>
  <c r="E415" i="67" a="1"/>
  <c r="E415" i="67" s="1"/>
  <c r="E407" i="67" a="1"/>
  <c r="E407" i="67" s="1"/>
  <c r="E399" i="67" a="1"/>
  <c r="E399" i="67" s="1"/>
  <c r="E392" i="67" a="1"/>
  <c r="E392" i="67" s="1"/>
  <c r="E385" i="67" a="1"/>
  <c r="E385" i="67" s="1"/>
  <c r="E377" i="67" a="1"/>
  <c r="E377" i="67" s="1"/>
  <c r="E369" i="67" a="1"/>
  <c r="E369" i="67" s="1"/>
  <c r="E362" i="67" a="1"/>
  <c r="E362" i="67" s="1"/>
  <c r="E355" i="67" a="1"/>
  <c r="E355" i="67" s="1"/>
  <c r="E347" i="67" a="1"/>
  <c r="E347" i="67" s="1"/>
  <c r="E339" i="67" a="1"/>
  <c r="E339" i="67" s="1"/>
  <c r="E325" i="67" a="1"/>
  <c r="E325" i="67" s="1"/>
  <c r="E317" i="67" a="1"/>
  <c r="E317" i="67" s="1"/>
  <c r="E309" i="67" a="1"/>
  <c r="E309" i="67" s="1"/>
  <c r="E301" i="67" a="1"/>
  <c r="E301" i="67" s="1"/>
  <c r="E459" i="67" a="1"/>
  <c r="E459" i="67" s="1"/>
  <c r="E452" i="67" a="1"/>
  <c r="E452" i="67" s="1"/>
  <c r="E444" i="67" a="1"/>
  <c r="E444" i="67" s="1"/>
  <c r="E436" i="67" a="1"/>
  <c r="E436" i="67" s="1"/>
  <c r="E428" i="67" a="1"/>
  <c r="E428" i="67" s="1"/>
  <c r="E422" i="67" a="1"/>
  <c r="E422" i="67" s="1"/>
  <c r="E414" i="67" a="1"/>
  <c r="E414" i="67" s="1"/>
  <c r="E406" i="67" a="1"/>
  <c r="E406" i="67" s="1"/>
  <c r="E398" i="67" a="1"/>
  <c r="E398" i="67" s="1"/>
  <c r="E384" i="67" a="1"/>
  <c r="E384" i="67" s="1"/>
  <c r="E376" i="67" a="1"/>
  <c r="E376" i="67" s="1"/>
  <c r="E368" i="67" a="1"/>
  <c r="E368" i="67" s="1"/>
  <c r="E361" i="67" a="1"/>
  <c r="E361" i="67" s="1"/>
  <c r="E354" i="67" a="1"/>
  <c r="E354" i="67" s="1"/>
  <c r="E346" i="67" a="1"/>
  <c r="E346" i="67" s="1"/>
  <c r="E338" i="67" a="1"/>
  <c r="E338" i="67" s="1"/>
  <c r="E331" i="67" a="1"/>
  <c r="E331" i="67" s="1"/>
  <c r="E324" i="67" a="1"/>
  <c r="E324" i="67" s="1"/>
  <c r="E316" i="67" a="1"/>
  <c r="E316" i="67" s="1"/>
  <c r="E308" i="67" a="1"/>
  <c r="E308" i="67" s="1"/>
  <c r="E300" i="67" a="1"/>
  <c r="E300" i="67" s="1"/>
  <c r="E449" i="67" a="1"/>
  <c r="E449" i="67" s="1"/>
  <c r="E433" i="67" a="1"/>
  <c r="E433" i="67" s="1"/>
  <c r="E419" i="67" a="1"/>
  <c r="E419" i="67" s="1"/>
  <c r="E403" i="67" a="1"/>
  <c r="E403" i="67" s="1"/>
  <c r="E389" i="67" a="1"/>
  <c r="E389" i="67" s="1"/>
  <c r="E373" i="67" a="1"/>
  <c r="E373" i="67" s="1"/>
  <c r="E359" i="67" a="1"/>
  <c r="E359" i="67" s="1"/>
  <c r="E343" i="67" a="1"/>
  <c r="E343" i="67" s="1"/>
  <c r="E328" i="67" a="1"/>
  <c r="E328" i="67" s="1"/>
  <c r="E313" i="67" a="1"/>
  <c r="E313" i="67" s="1"/>
  <c r="E298" i="67" a="1"/>
  <c r="E298" i="67" s="1"/>
  <c r="E291" i="67" a="1"/>
  <c r="E291" i="67" s="1"/>
  <c r="E283" i="67" a="1"/>
  <c r="E283" i="67" s="1"/>
  <c r="E275" i="67" a="1"/>
  <c r="E275" i="67" s="1"/>
  <c r="E261" i="67" a="1"/>
  <c r="E261" i="67" s="1"/>
  <c r="E253" i="67" a="1"/>
  <c r="E253" i="67" s="1"/>
  <c r="E245" i="67" a="1"/>
  <c r="E245" i="67" s="1"/>
  <c r="E237" i="67" a="1"/>
  <c r="E237" i="67" s="1"/>
  <c r="E231" i="67" a="1"/>
  <c r="E231" i="67" s="1"/>
  <c r="E223" i="67" a="1"/>
  <c r="E223" i="67" s="1"/>
  <c r="E215" i="67" a="1"/>
  <c r="E215" i="67" s="1"/>
  <c r="E207" i="67" a="1"/>
  <c r="E207" i="67" s="1"/>
  <c r="E200" i="67" a="1"/>
  <c r="E200" i="67" s="1"/>
  <c r="E193" i="67" a="1"/>
  <c r="E193" i="67" s="1"/>
  <c r="E185" i="67" a="1"/>
  <c r="E185" i="67" s="1"/>
  <c r="E177" i="67" a="1"/>
  <c r="E177" i="67" s="1"/>
  <c r="E170" i="67" a="1"/>
  <c r="E170" i="67" s="1"/>
  <c r="E163" i="67" a="1"/>
  <c r="E163" i="67" s="1"/>
  <c r="E155" i="67" a="1"/>
  <c r="E155" i="67" s="1"/>
  <c r="E147" i="67" a="1"/>
  <c r="E147" i="67" s="1"/>
  <c r="E133" i="67" a="1"/>
  <c r="E133" i="67" s="1"/>
  <c r="E125" i="67" a="1"/>
  <c r="E125" i="67" s="1"/>
  <c r="E118" i="67" a="1"/>
  <c r="E118" i="67" s="1"/>
  <c r="E111" i="67" a="1"/>
  <c r="E111" i="67" s="1"/>
  <c r="E105" i="67" a="1"/>
  <c r="E105" i="67" s="1"/>
  <c r="E92" i="67" a="1"/>
  <c r="E92" i="67" s="1"/>
  <c r="E86" i="67" a="1"/>
  <c r="E86" i="67" s="1"/>
  <c r="E79" i="67" a="1"/>
  <c r="E79" i="67" s="1"/>
  <c r="E73" i="67" a="1"/>
  <c r="E73" i="67" s="1"/>
  <c r="E60" i="67" a="1"/>
  <c r="E60" i="67" s="1"/>
  <c r="E54" i="67" a="1"/>
  <c r="E54" i="67" s="1"/>
  <c r="E47" i="67" a="1"/>
  <c r="E47" i="67" s="1"/>
  <c r="E41" i="67" a="1"/>
  <c r="E41" i="67" s="1"/>
  <c r="E28" i="67" a="1"/>
  <c r="E28" i="67" s="1"/>
  <c r="E22" i="67" a="1"/>
  <c r="E22" i="67" s="1"/>
  <c r="E15" i="67" a="1"/>
  <c r="E15" i="67" s="1"/>
  <c r="E9" i="67" a="1"/>
  <c r="E9" i="67" s="1"/>
  <c r="E461" i="67" a="1"/>
  <c r="E461" i="67" s="1"/>
  <c r="E447" i="67" a="1"/>
  <c r="E447" i="67" s="1"/>
  <c r="E431" i="67" a="1"/>
  <c r="E431" i="67" s="1"/>
  <c r="E417" i="67" a="1"/>
  <c r="E417" i="67" s="1"/>
  <c r="E401" i="67" a="1"/>
  <c r="E401" i="67" s="1"/>
  <c r="E387" i="67" a="1"/>
  <c r="E387" i="67" s="1"/>
  <c r="E371" i="67" a="1"/>
  <c r="E371" i="67" s="1"/>
  <c r="E357" i="67" a="1"/>
  <c r="E357" i="67" s="1"/>
  <c r="E341" i="67" a="1"/>
  <c r="E341" i="67" s="1"/>
  <c r="E327" i="67" a="1"/>
  <c r="E327" i="67" s="1"/>
  <c r="E311" i="67" a="1"/>
  <c r="E311" i="67" s="1"/>
  <c r="E297" i="67" a="1"/>
  <c r="E297" i="67" s="1"/>
  <c r="E290" i="67" a="1"/>
  <c r="E290" i="67" s="1"/>
  <c r="E282" i="67" a="1"/>
  <c r="E282" i="67" s="1"/>
  <c r="E274" i="67" a="1"/>
  <c r="E274" i="67" s="1"/>
  <c r="E267" i="67" a="1"/>
  <c r="E267" i="67" s="1"/>
  <c r="E260" i="67" a="1"/>
  <c r="E260" i="67" s="1"/>
  <c r="E252" i="67" a="1"/>
  <c r="E252" i="67" s="1"/>
  <c r="E244" i="67" a="1"/>
  <c r="E244" i="67" s="1"/>
  <c r="E236" i="67" a="1"/>
  <c r="E236" i="67" s="1"/>
  <c r="E230" i="67" a="1"/>
  <c r="E230" i="67" s="1"/>
  <c r="E222" i="67" a="1"/>
  <c r="E222" i="67" s="1"/>
  <c r="E214" i="67" a="1"/>
  <c r="E214" i="67" s="1"/>
  <c r="E206" i="67" a="1"/>
  <c r="E206" i="67" s="1"/>
  <c r="E192" i="67" a="1"/>
  <c r="E192" i="67" s="1"/>
  <c r="E184" i="67" a="1"/>
  <c r="E184" i="67" s="1"/>
  <c r="E176" i="67" a="1"/>
  <c r="E176" i="67" s="1"/>
  <c r="E169" i="67" a="1"/>
  <c r="E169" i="67" s="1"/>
  <c r="E162" i="67" a="1"/>
  <c r="E162" i="67" s="1"/>
  <c r="E154" i="67" a="1"/>
  <c r="E154" i="67" s="1"/>
  <c r="E146" i="67" a="1"/>
  <c r="E146" i="67" s="1"/>
  <c r="E139" i="67" a="1"/>
  <c r="E139" i="67" s="1"/>
  <c r="E132" i="67" a="1"/>
  <c r="E132" i="67" s="1"/>
  <c r="E124" i="67" a="1"/>
  <c r="E124" i="67" s="1"/>
  <c r="E117" i="67" a="1"/>
  <c r="E117" i="67" s="1"/>
  <c r="E104" i="67" a="1"/>
  <c r="E104" i="67" s="1"/>
  <c r="E98" i="67" a="1"/>
  <c r="E98" i="67" s="1"/>
  <c r="E91" i="67" a="1"/>
  <c r="E91" i="67" s="1"/>
  <c r="E85" i="67" a="1"/>
  <c r="E85" i="67" s="1"/>
  <c r="E72" i="67" a="1"/>
  <c r="E72" i="67" s="1"/>
  <c r="E66" i="67" a="1"/>
  <c r="E66" i="67" s="1"/>
  <c r="E59" i="67" a="1"/>
  <c r="E59" i="67" s="1"/>
  <c r="E53" i="67" a="1"/>
  <c r="E53" i="67" s="1"/>
  <c r="E40" i="67" a="1"/>
  <c r="E40" i="67" s="1"/>
  <c r="E34" i="67" a="1"/>
  <c r="E34" i="67" s="1"/>
  <c r="E27" i="67" a="1"/>
  <c r="E27" i="67" s="1"/>
  <c r="E21" i="67" a="1"/>
  <c r="E21" i="67" s="1"/>
  <c r="E8" i="67" a="1"/>
  <c r="E8" i="67" s="1"/>
  <c r="E458" i="67" a="1"/>
  <c r="E458" i="67" s="1"/>
  <c r="E443" i="67" a="1"/>
  <c r="E443" i="67" s="1"/>
  <c r="E413" i="67" a="1"/>
  <c r="E413" i="67" s="1"/>
  <c r="E397" i="67" a="1"/>
  <c r="E397" i="67" s="1"/>
  <c r="E383" i="67" a="1"/>
  <c r="E383" i="67" s="1"/>
  <c r="E367" i="67" a="1"/>
  <c r="E367" i="67" s="1"/>
  <c r="E353" i="67" a="1"/>
  <c r="E353" i="67" s="1"/>
  <c r="E337" i="67" a="1"/>
  <c r="E337" i="67" s="1"/>
  <c r="E323" i="67" a="1"/>
  <c r="E323" i="67" s="1"/>
  <c r="E307" i="67" a="1"/>
  <c r="E307" i="67" s="1"/>
  <c r="E296" i="67" a="1"/>
  <c r="E296" i="67" s="1"/>
  <c r="E289" i="67" a="1"/>
  <c r="E289" i="67" s="1"/>
  <c r="E281" i="67" a="1"/>
  <c r="E281" i="67" s="1"/>
  <c r="E273" i="67" a="1"/>
  <c r="E273" i="67" s="1"/>
  <c r="E266" i="67" a="1"/>
  <c r="E266" i="67" s="1"/>
  <c r="E259" i="67" a="1"/>
  <c r="E259" i="67" s="1"/>
  <c r="E251" i="67" a="1"/>
  <c r="E251" i="67" s="1"/>
  <c r="E243" i="67" a="1"/>
  <c r="E243" i="67" s="1"/>
  <c r="E229" i="67" a="1"/>
  <c r="E229" i="67" s="1"/>
  <c r="E221" i="67" a="1"/>
  <c r="E221" i="67" s="1"/>
  <c r="E213" i="67" a="1"/>
  <c r="E213" i="67" s="1"/>
  <c r="E205" i="67" a="1"/>
  <c r="E205" i="67" s="1"/>
  <c r="E199" i="67" a="1"/>
  <c r="E199" i="67" s="1"/>
  <c r="E191" i="67" a="1"/>
  <c r="E191" i="67" s="1"/>
  <c r="E183" i="67" a="1"/>
  <c r="E183" i="67" s="1"/>
  <c r="E175" i="67" a="1"/>
  <c r="E175" i="67" s="1"/>
  <c r="E168" i="67" a="1"/>
  <c r="E168" i="67" s="1"/>
  <c r="E161" i="67" a="1"/>
  <c r="E161" i="67" s="1"/>
  <c r="E153" i="67" a="1"/>
  <c r="E153" i="67" s="1"/>
  <c r="E145" i="67" a="1"/>
  <c r="E145" i="67" s="1"/>
  <c r="E138" i="67" a="1"/>
  <c r="E138" i="67" s="1"/>
  <c r="E131" i="67" a="1"/>
  <c r="E131" i="67" s="1"/>
  <c r="E123" i="67" a="1"/>
  <c r="E123" i="67" s="1"/>
  <c r="E116" i="67" a="1"/>
  <c r="E116" i="67" s="1"/>
  <c r="E110" i="67" a="1"/>
  <c r="E110" i="67" s="1"/>
  <c r="E103" i="67" a="1"/>
  <c r="E103" i="67" s="1"/>
  <c r="E97" i="67" a="1"/>
  <c r="E97" i="67" s="1"/>
  <c r="E84" i="67" a="1"/>
  <c r="E84" i="67" s="1"/>
  <c r="E78" i="67" a="1"/>
  <c r="E78" i="67" s="1"/>
  <c r="E71" i="67" a="1"/>
  <c r="E71" i="67" s="1"/>
  <c r="E65" i="67" a="1"/>
  <c r="E65" i="67" s="1"/>
  <c r="E52" i="67" a="1"/>
  <c r="E52" i="67" s="1"/>
  <c r="E46" i="67" a="1"/>
  <c r="E46" i="67" s="1"/>
  <c r="E39" i="67" a="1"/>
  <c r="E39" i="67" s="1"/>
  <c r="E33" i="67" a="1"/>
  <c r="E33" i="67" s="1"/>
  <c r="E20" i="67" a="1"/>
  <c r="E20" i="67" s="1"/>
  <c r="E14" i="67" a="1"/>
  <c r="E14" i="67" s="1"/>
  <c r="E7" i="67" a="1"/>
  <c r="E7" i="67" s="1"/>
  <c r="E457" i="67" a="1"/>
  <c r="E457" i="67" s="1"/>
  <c r="E442" i="67" a="1"/>
  <c r="E442" i="67" s="1"/>
  <c r="E427" i="67" a="1"/>
  <c r="E427" i="67" s="1"/>
  <c r="E412" i="67" a="1"/>
  <c r="E412" i="67" s="1"/>
  <c r="E396" i="67" a="1"/>
  <c r="E396" i="67" s="1"/>
  <c r="E382" i="67" a="1"/>
  <c r="E382" i="67" s="1"/>
  <c r="E366" i="67" a="1"/>
  <c r="E366" i="67" s="1"/>
  <c r="E352" i="67" a="1"/>
  <c r="E352" i="67" s="1"/>
  <c r="E336" i="67" a="1"/>
  <c r="E336" i="67" s="1"/>
  <c r="E322" i="67" a="1"/>
  <c r="E322" i="67" s="1"/>
  <c r="E306" i="67" a="1"/>
  <c r="E306" i="67" s="1"/>
  <c r="E288" i="67" a="1"/>
  <c r="E288" i="67" s="1"/>
  <c r="E280" i="67" a="1"/>
  <c r="E280" i="67" s="1"/>
  <c r="E272" i="67" a="1"/>
  <c r="E272" i="67" s="1"/>
  <c r="E265" i="67" a="1"/>
  <c r="E265" i="67" s="1"/>
  <c r="E258" i="67" a="1"/>
  <c r="E258" i="67" s="1"/>
  <c r="E250" i="67" a="1"/>
  <c r="E250" i="67" s="1"/>
  <c r="E242" i="67" a="1"/>
  <c r="E242" i="67" s="1"/>
  <c r="E235" i="67" a="1"/>
  <c r="E235" i="67" s="1"/>
  <c r="E228" i="67" a="1"/>
  <c r="E228" i="67" s="1"/>
  <c r="E220" i="67" a="1"/>
  <c r="E220" i="67" s="1"/>
  <c r="E212" i="67" a="1"/>
  <c r="E212" i="67" s="1"/>
  <c r="E204" i="67" a="1"/>
  <c r="E204" i="67" s="1"/>
  <c r="E198" i="67" a="1"/>
  <c r="E198" i="67" s="1"/>
  <c r="E190" i="67" a="1"/>
  <c r="E190" i="67" s="1"/>
  <c r="E182" i="67" a="1"/>
  <c r="E182" i="67" s="1"/>
  <c r="E174" i="67" a="1"/>
  <c r="E174" i="67" s="1"/>
  <c r="E160" i="67" a="1"/>
  <c r="E160" i="67" s="1"/>
  <c r="E152" i="67" a="1"/>
  <c r="E152" i="67" s="1"/>
  <c r="E144" i="67" a="1"/>
  <c r="E144" i="67" s="1"/>
  <c r="E137" i="67" a="1"/>
  <c r="E137" i="67" s="1"/>
  <c r="E130" i="67" a="1"/>
  <c r="E130" i="67" s="1"/>
  <c r="E122" i="67" a="1"/>
  <c r="E122" i="67" s="1"/>
  <c r="E115" i="67" a="1"/>
  <c r="E115" i="67" s="1"/>
  <c r="E109" i="67" a="1"/>
  <c r="E109" i="67" s="1"/>
  <c r="E96" i="67" a="1"/>
  <c r="E96" i="67" s="1"/>
  <c r="E90" i="67" a="1"/>
  <c r="E90" i="67" s="1"/>
  <c r="E83" i="67" a="1"/>
  <c r="E83" i="67" s="1"/>
  <c r="E77" i="67" a="1"/>
  <c r="E77" i="67" s="1"/>
  <c r="E64" i="67" a="1"/>
  <c r="E64" i="67" s="1"/>
  <c r="E58" i="67" a="1"/>
  <c r="E58" i="67" s="1"/>
  <c r="E51" i="67" a="1"/>
  <c r="E51" i="67" s="1"/>
  <c r="E45" i="67" a="1"/>
  <c r="E45" i="67" s="1"/>
  <c r="E32" i="67" a="1"/>
  <c r="E32" i="67" s="1"/>
  <c r="E26" i="67" a="1"/>
  <c r="E26" i="67" s="1"/>
  <c r="E19" i="67" a="1"/>
  <c r="E19" i="67" s="1"/>
  <c r="E13" i="67" a="1"/>
  <c r="E13" i="67" s="1"/>
  <c r="E456" i="67" a="1"/>
  <c r="E456" i="67" s="1"/>
  <c r="E441" i="67" a="1"/>
  <c r="E441" i="67" s="1"/>
  <c r="E426" i="67" a="1"/>
  <c r="E426" i="67" s="1"/>
  <c r="E411" i="67" a="1"/>
  <c r="E411" i="67" s="1"/>
  <c r="E381" i="67" a="1"/>
  <c r="E381" i="67" s="1"/>
  <c r="E365" i="67" a="1"/>
  <c r="E365" i="67" s="1"/>
  <c r="E351" i="67" a="1"/>
  <c r="E351" i="67" s="1"/>
  <c r="E335" i="67" a="1"/>
  <c r="E335" i="67" s="1"/>
  <c r="E321" i="67" a="1"/>
  <c r="E321" i="67" s="1"/>
  <c r="E305" i="67" a="1"/>
  <c r="E305" i="67" s="1"/>
  <c r="E295" i="67" a="1"/>
  <c r="E295" i="67" s="1"/>
  <c r="E287" i="67" a="1"/>
  <c r="E287" i="67" s="1"/>
  <c r="E279" i="67" a="1"/>
  <c r="E279" i="67" s="1"/>
  <c r="E271" i="67" a="1"/>
  <c r="E271" i="67" s="1"/>
  <c r="E264" i="67" a="1"/>
  <c r="E264" i="67" s="1"/>
  <c r="E257" i="67" a="1"/>
  <c r="E257" i="67" s="1"/>
  <c r="E249" i="67" a="1"/>
  <c r="E249" i="67" s="1"/>
  <c r="E241" i="67" a="1"/>
  <c r="E241" i="67" s="1"/>
  <c r="E234" i="67" a="1"/>
  <c r="E234" i="67" s="1"/>
  <c r="E227" i="67" a="1"/>
  <c r="E227" i="67" s="1"/>
  <c r="E219" i="67" a="1"/>
  <c r="E219" i="67" s="1"/>
  <c r="E211" i="67" a="1"/>
  <c r="E211" i="67" s="1"/>
  <c r="E197" i="67" a="1"/>
  <c r="E197" i="67" s="1"/>
  <c r="E189" i="67" a="1"/>
  <c r="E189" i="67" s="1"/>
  <c r="E181" i="67" a="1"/>
  <c r="E181" i="67" s="1"/>
  <c r="E173" i="67" a="1"/>
  <c r="E173" i="67" s="1"/>
  <c r="E167" i="67" a="1"/>
  <c r="E167" i="67" s="1"/>
  <c r="E159" i="67" a="1"/>
  <c r="E159" i="67" s="1"/>
  <c r="E151" i="67" a="1"/>
  <c r="E151" i="67" s="1"/>
  <c r="E143" i="67" a="1"/>
  <c r="E143" i="67" s="1"/>
  <c r="E136" i="67" a="1"/>
  <c r="E136" i="67" s="1"/>
  <c r="E129" i="67" a="1"/>
  <c r="E129" i="67" s="1"/>
  <c r="E121" i="67" a="1"/>
  <c r="E121" i="67" s="1"/>
  <c r="E108" i="67" a="1"/>
  <c r="E108" i="67" s="1"/>
  <c r="E102" i="67" a="1"/>
  <c r="E102" i="67" s="1"/>
  <c r="E95" i="67" a="1"/>
  <c r="E95" i="67" s="1"/>
  <c r="E89" i="67" a="1"/>
  <c r="E89" i="67" s="1"/>
  <c r="E76" i="67" a="1"/>
  <c r="E76" i="67" s="1"/>
  <c r="E70" i="67" a="1"/>
  <c r="E70" i="67" s="1"/>
  <c r="E63" i="67" a="1"/>
  <c r="E63" i="67" s="1"/>
  <c r="E57" i="67" a="1"/>
  <c r="E57" i="67" s="1"/>
  <c r="E44" i="67" a="1"/>
  <c r="E44" i="67" s="1"/>
  <c r="E38" i="67" a="1"/>
  <c r="E38" i="67" s="1"/>
  <c r="E31" i="67" a="1"/>
  <c r="E31" i="67" s="1"/>
  <c r="E25" i="67" a="1"/>
  <c r="E25" i="67" s="1"/>
  <c r="E12" i="67" a="1"/>
  <c r="E12" i="67" s="1"/>
  <c r="E6" i="67" a="1"/>
  <c r="E6" i="67" s="1"/>
  <c r="E455" i="67" a="1"/>
  <c r="E455" i="67" s="1"/>
  <c r="E439" i="67" a="1"/>
  <c r="E439" i="67" s="1"/>
  <c r="E424" i="67" a="1"/>
  <c r="E424" i="67" s="1"/>
  <c r="E409" i="67" a="1"/>
  <c r="E409" i="67" s="1"/>
  <c r="E394" i="67" a="1"/>
  <c r="E394" i="67" s="1"/>
  <c r="E451" i="67" a="1"/>
  <c r="E451" i="67" s="1"/>
  <c r="E435" i="67" a="1"/>
  <c r="E435" i="67" s="1"/>
  <c r="E421" i="67" a="1"/>
  <c r="E421" i="67" s="1"/>
  <c r="E405" i="67" a="1"/>
  <c r="E405" i="67" s="1"/>
  <c r="E391" i="67" a="1"/>
  <c r="E391" i="67" s="1"/>
  <c r="E450" i="67" a="1"/>
  <c r="E450" i="67" s="1"/>
  <c r="E434" i="67" a="1"/>
  <c r="E434" i="67" s="1"/>
  <c r="E420" i="67" a="1"/>
  <c r="E420" i="67" s="1"/>
  <c r="E404" i="67" a="1"/>
  <c r="E404" i="67" s="1"/>
  <c r="E390" i="67" a="1"/>
  <c r="E390" i="67" s="1"/>
  <c r="E374" i="67" a="1"/>
  <c r="E374" i="67" s="1"/>
  <c r="E344" i="67" a="1"/>
  <c r="E344" i="67" s="1"/>
  <c r="E329" i="67" a="1"/>
  <c r="E329" i="67" s="1"/>
  <c r="E314" i="67" a="1"/>
  <c r="E314" i="67" s="1"/>
  <c r="E299" i="67" a="1"/>
  <c r="E299" i="67" s="1"/>
  <c r="E292" i="67" a="1"/>
  <c r="E292" i="67" s="1"/>
  <c r="E284" i="67" a="1"/>
  <c r="E284" i="67" s="1"/>
  <c r="E276" i="67" a="1"/>
  <c r="E276" i="67" s="1"/>
  <c r="E268" i="67" a="1"/>
  <c r="E268" i="67" s="1"/>
  <c r="E262" i="67" a="1"/>
  <c r="E262" i="67" s="1"/>
  <c r="E254" i="67" a="1"/>
  <c r="E254" i="67" s="1"/>
  <c r="E246" i="67" a="1"/>
  <c r="E246" i="67" s="1"/>
  <c r="E238" i="67" a="1"/>
  <c r="E238" i="67" s="1"/>
  <c r="E224" i="67" a="1"/>
  <c r="E224" i="67" s="1"/>
  <c r="E216" i="67" a="1"/>
  <c r="E216" i="67" s="1"/>
  <c r="E208" i="67" a="1"/>
  <c r="E208" i="67" s="1"/>
  <c r="E201" i="67" a="1"/>
  <c r="E201" i="67" s="1"/>
  <c r="E194" i="67" a="1"/>
  <c r="E194" i="67" s="1"/>
  <c r="E186" i="67" a="1"/>
  <c r="E186" i="67" s="1"/>
  <c r="E178" i="67" a="1"/>
  <c r="E178" i="67" s="1"/>
  <c r="E171" i="67" a="1"/>
  <c r="E171" i="67" s="1"/>
  <c r="E164" i="67" a="1"/>
  <c r="E164" i="67" s="1"/>
  <c r="E156" i="67" a="1"/>
  <c r="E156" i="67" s="1"/>
  <c r="E148" i="67" a="1"/>
  <c r="E148" i="67" s="1"/>
  <c r="E140" i="67" a="1"/>
  <c r="E140" i="67" s="1"/>
  <c r="E134" i="67" a="1"/>
  <c r="E134" i="67" s="1"/>
  <c r="E126" i="67" a="1"/>
  <c r="E126" i="67" s="1"/>
  <c r="E112" i="67" a="1"/>
  <c r="E112" i="67" s="1"/>
  <c r="E106" i="67" a="1"/>
  <c r="E106" i="67" s="1"/>
  <c r="E99" i="67" a="1"/>
  <c r="E99" i="67" s="1"/>
  <c r="E93" i="67" a="1"/>
  <c r="E93" i="67" s="1"/>
  <c r="E80" i="67" a="1"/>
  <c r="E80" i="67" s="1"/>
  <c r="E74" i="67" a="1"/>
  <c r="E74" i="67" s="1"/>
  <c r="E67" i="67" a="1"/>
  <c r="E67" i="67" s="1"/>
  <c r="E61" i="67" a="1"/>
  <c r="E61" i="67" s="1"/>
  <c r="E48" i="67" a="1"/>
  <c r="E48" i="67" s="1"/>
  <c r="E42" i="67" a="1"/>
  <c r="E42" i="67" s="1"/>
  <c r="E35" i="67" a="1"/>
  <c r="E35" i="67" s="1"/>
  <c r="E29" i="67" a="1"/>
  <c r="E29" i="67" s="1"/>
  <c r="E16" i="67" a="1"/>
  <c r="E16" i="67" s="1"/>
  <c r="E10" i="67" a="1"/>
  <c r="E10" i="67" s="1"/>
  <c r="E3" i="67" a="1"/>
  <c r="E3" i="67" s="1"/>
  <c r="E379" i="67" a="1"/>
  <c r="E379" i="67" s="1"/>
  <c r="E319" i="67" a="1"/>
  <c r="E319" i="67" s="1"/>
  <c r="E278" i="67" a="1"/>
  <c r="E278" i="67" s="1"/>
  <c r="E248" i="67" a="1"/>
  <c r="E248" i="67" s="1"/>
  <c r="E218" i="67" a="1"/>
  <c r="E218" i="67" s="1"/>
  <c r="E188" i="67" a="1"/>
  <c r="E188" i="67" s="1"/>
  <c r="E158" i="67" a="1"/>
  <c r="E158" i="67" s="1"/>
  <c r="E128" i="67" a="1"/>
  <c r="E128" i="67" s="1"/>
  <c r="E101" i="67" a="1"/>
  <c r="E101" i="67" s="1"/>
  <c r="E75" i="67" a="1"/>
  <c r="E75" i="67" s="1"/>
  <c r="E50" i="67" a="1"/>
  <c r="E50" i="67" s="1"/>
  <c r="E24" i="67" a="1"/>
  <c r="E24" i="67" s="1"/>
  <c r="E375" i="67" a="1"/>
  <c r="E375" i="67" s="1"/>
  <c r="E315" i="67" a="1"/>
  <c r="E315" i="67" s="1"/>
  <c r="E277" i="67" a="1"/>
  <c r="E277" i="67" s="1"/>
  <c r="E247" i="67" a="1"/>
  <c r="E247" i="67" s="1"/>
  <c r="E217" i="67" a="1"/>
  <c r="E217" i="67" s="1"/>
  <c r="E187" i="67" a="1"/>
  <c r="E187" i="67" s="1"/>
  <c r="E157" i="67" a="1"/>
  <c r="E157" i="67" s="1"/>
  <c r="E127" i="67" a="1"/>
  <c r="E127" i="67" s="1"/>
  <c r="E100" i="67" a="1"/>
  <c r="E100" i="67" s="1"/>
  <c r="E49" i="67" a="1"/>
  <c r="E49" i="67" s="1"/>
  <c r="E23" i="67" a="1"/>
  <c r="E23" i="67" s="1"/>
  <c r="E303" i="67" a="1"/>
  <c r="E303" i="67" s="1"/>
  <c r="E270" i="67" a="1"/>
  <c r="E270" i="67" s="1"/>
  <c r="E240" i="67" a="1"/>
  <c r="E240" i="67" s="1"/>
  <c r="E210" i="67" a="1"/>
  <c r="E210" i="67" s="1"/>
  <c r="E180" i="67" a="1"/>
  <c r="E180" i="67" s="1"/>
  <c r="E150" i="67" a="1"/>
  <c r="E150" i="67" s="1"/>
  <c r="E120" i="67" a="1"/>
  <c r="E120" i="67" s="1"/>
  <c r="E69" i="67" a="1"/>
  <c r="E69" i="67" s="1"/>
  <c r="E43" i="67" a="1"/>
  <c r="E43" i="67" s="1"/>
  <c r="E18" i="67" a="1"/>
  <c r="E18" i="67" s="1"/>
  <c r="E360" i="67" a="1"/>
  <c r="E360" i="67" s="1"/>
  <c r="E269" i="67" a="1"/>
  <c r="E269" i="67" s="1"/>
  <c r="E239" i="67" a="1"/>
  <c r="E239" i="67" s="1"/>
  <c r="E209" i="67" a="1"/>
  <c r="E209" i="67" s="1"/>
  <c r="E179" i="67" a="1"/>
  <c r="E179" i="67" s="1"/>
  <c r="E149" i="67" a="1"/>
  <c r="E149" i="67" s="1"/>
  <c r="E119" i="67" a="1"/>
  <c r="E119" i="67" s="1"/>
  <c r="E94" i="67" a="1"/>
  <c r="E94" i="67" s="1"/>
  <c r="E68" i="67" a="1"/>
  <c r="E68" i="67" s="1"/>
  <c r="E17" i="67" a="1"/>
  <c r="E17" i="67" s="1"/>
  <c r="E349" i="67" a="1"/>
  <c r="E349" i="67" s="1"/>
  <c r="E294" i="67" a="1"/>
  <c r="E294" i="67" s="1"/>
  <c r="E233" i="67" a="1"/>
  <c r="E233" i="67" s="1"/>
  <c r="E203" i="67" a="1"/>
  <c r="E203" i="67" s="1"/>
  <c r="E172" i="67" a="1"/>
  <c r="E172" i="67" s="1"/>
  <c r="E142" i="67" a="1"/>
  <c r="E142" i="67" s="1"/>
  <c r="E114" i="67" a="1"/>
  <c r="E114" i="67" s="1"/>
  <c r="E88" i="67" a="1"/>
  <c r="E88" i="67" s="1"/>
  <c r="E37" i="67" a="1"/>
  <c r="E37" i="67" s="1"/>
  <c r="E11" i="67" a="1"/>
  <c r="E11" i="67" s="1"/>
  <c r="E345" i="67" a="1"/>
  <c r="E345" i="67" s="1"/>
  <c r="E293" i="67" a="1"/>
  <c r="E293" i="67" s="1"/>
  <c r="E263" i="67" a="1"/>
  <c r="E263" i="67" s="1"/>
  <c r="E232" i="67" a="1"/>
  <c r="E232" i="67" s="1"/>
  <c r="E202" i="67" a="1"/>
  <c r="E202" i="67" s="1"/>
  <c r="E141" i="67" a="1"/>
  <c r="E141" i="67" s="1"/>
  <c r="E113" i="67" a="1"/>
  <c r="E113" i="67" s="1"/>
  <c r="E87" i="67" a="1"/>
  <c r="E87" i="67" s="1"/>
  <c r="E62" i="67" a="1"/>
  <c r="E62" i="67" s="1"/>
  <c r="E36" i="67" a="1"/>
  <c r="E36" i="67" s="1"/>
  <c r="E333" i="67" a="1"/>
  <c r="E333" i="67" s="1"/>
  <c r="E286" i="67" a="1"/>
  <c r="E286" i="67" s="1"/>
  <c r="E256" i="67" a="1"/>
  <c r="E256" i="67" s="1"/>
  <c r="E226" i="67" a="1"/>
  <c r="E226" i="67" s="1"/>
  <c r="E196" i="67" a="1"/>
  <c r="E196" i="67" s="1"/>
  <c r="E166" i="67" a="1"/>
  <c r="E166" i="67" s="1"/>
  <c r="E107" i="67" a="1"/>
  <c r="E107" i="67" s="1"/>
  <c r="E82" i="67" a="1"/>
  <c r="E82" i="67" s="1"/>
  <c r="E56" i="67" a="1"/>
  <c r="E56" i="67" s="1"/>
  <c r="E5" i="67" a="1"/>
  <c r="E5" i="67" s="1"/>
  <c r="E330" i="67" a="1"/>
  <c r="E330" i="67" s="1"/>
  <c r="E285" i="67" a="1"/>
  <c r="E285" i="67" s="1"/>
  <c r="E255" i="67" a="1"/>
  <c r="E255" i="67" s="1"/>
  <c r="E225" i="67" a="1"/>
  <c r="E225" i="67" s="1"/>
  <c r="E195" i="67" a="1"/>
  <c r="E195" i="67" s="1"/>
  <c r="E165" i="67" a="1"/>
  <c r="E165" i="67" s="1"/>
  <c r="E135" i="67" a="1"/>
  <c r="E135" i="67" s="1"/>
  <c r="E81" i="67" a="1"/>
  <c r="E81" i="67" s="1"/>
  <c r="E55" i="67" a="1"/>
  <c r="E55" i="67" s="1"/>
  <c r="E30" i="67" a="1"/>
  <c r="E30" i="67" s="1"/>
  <c r="E4" i="67" a="1"/>
  <c r="E4" i="67" s="1"/>
  <c r="E1610" i="66" a="1"/>
  <c r="E1610" i="66" s="1"/>
  <c r="E1602" i="66" a="1"/>
  <c r="E1602" i="66" s="1"/>
  <c r="E1594" i="66" a="1"/>
  <c r="E1594" i="66" s="1"/>
  <c r="E1588" i="66" a="1"/>
  <c r="E1588" i="66" s="1"/>
  <c r="E1581" i="66" a="1"/>
  <c r="E1581" i="66" s="1"/>
  <c r="E1574" i="66" a="1"/>
  <c r="E1574" i="66" s="1"/>
  <c r="E1566" i="66" a="1"/>
  <c r="E1566" i="66" s="1"/>
  <c r="E1559" i="66" a="1"/>
  <c r="E1559" i="66" s="1"/>
  <c r="E1546" i="66" a="1"/>
  <c r="E1546" i="66" s="1"/>
  <c r="E1538" i="66" a="1"/>
  <c r="E1538" i="66" s="1"/>
  <c r="E1530" i="66" a="1"/>
  <c r="E1530" i="66" s="1"/>
  <c r="E1524" i="66" a="1"/>
  <c r="E1524" i="66" s="1"/>
  <c r="E1517" i="66" a="1"/>
  <c r="E1517" i="66" s="1"/>
  <c r="E1510" i="66" a="1"/>
  <c r="E1510" i="66" s="1"/>
  <c r="E1502" i="66" a="1"/>
  <c r="E1502" i="66" s="1"/>
  <c r="E1495" i="66" a="1"/>
  <c r="E1495" i="66" s="1"/>
  <c r="E1482" i="66" a="1"/>
  <c r="E1482" i="66" s="1"/>
  <c r="E1474" i="66" a="1"/>
  <c r="E1474" i="66" s="1"/>
  <c r="E1466" i="66" a="1"/>
  <c r="E1466" i="66" s="1"/>
  <c r="E1460" i="66" a="1"/>
  <c r="E1460" i="66" s="1"/>
  <c r="E1453" i="66" a="1"/>
  <c r="E1453" i="66" s="1"/>
  <c r="E1446" i="66" a="1"/>
  <c r="E1446" i="66" s="1"/>
  <c r="E1438" i="66" a="1"/>
  <c r="E1438" i="66" s="1"/>
  <c r="E1431" i="66" a="1"/>
  <c r="E1431" i="66" s="1"/>
  <c r="E1423" i="66" a="1"/>
  <c r="E1423" i="66" s="1"/>
  <c r="E1416" i="66" a="1"/>
  <c r="E1416" i="66" s="1"/>
  <c r="E1408" i="66" a="1"/>
  <c r="E1408" i="66" s="1"/>
  <c r="E1393" i="66" a="1"/>
  <c r="E1393" i="66" s="1"/>
  <c r="E1386" i="66" a="1"/>
  <c r="E1386" i="66" s="1"/>
  <c r="E1378" i="66" a="1"/>
  <c r="E1378" i="66" s="1"/>
  <c r="E1370" i="66" a="1"/>
  <c r="E1370" i="66" s="1"/>
  <c r="E1362" i="66" a="1"/>
  <c r="E1362" i="66" s="1"/>
  <c r="E1355" i="66" a="1"/>
  <c r="E1355" i="66" s="1"/>
  <c r="E1347" i="66" a="1"/>
  <c r="E1347" i="66" s="1"/>
  <c r="E1339" i="66" a="1"/>
  <c r="E1339" i="66" s="1"/>
  <c r="E1325" i="66" a="1"/>
  <c r="E1325" i="66" s="1"/>
  <c r="E1318" i="66" a="1"/>
  <c r="E1318" i="66" s="1"/>
  <c r="E1310" i="66" a="1"/>
  <c r="E1310" i="66" s="1"/>
  <c r="E1303" i="66" a="1"/>
  <c r="E1303" i="66" s="1"/>
  <c r="E1296" i="66" a="1"/>
  <c r="E1296" i="66" s="1"/>
  <c r="E1289" i="66" a="1"/>
  <c r="E1289" i="66" s="1"/>
  <c r="E1281" i="66" a="1"/>
  <c r="E1281" i="66" s="1"/>
  <c r="E1275" i="66" a="1"/>
  <c r="E1275" i="66" s="1"/>
  <c r="E1262" i="66" a="1"/>
  <c r="E1262" i="66" s="1"/>
  <c r="E1255" i="66" a="1"/>
  <c r="E1255" i="66" s="1"/>
  <c r="E1247" i="66" a="1"/>
  <c r="E1247" i="66" s="1"/>
  <c r="E1240" i="66" a="1"/>
  <c r="E1240" i="66" s="1"/>
  <c r="E1233" i="66" a="1"/>
  <c r="E1233" i="66" s="1"/>
  <c r="E1226" i="66" a="1"/>
  <c r="E1226" i="66" s="1"/>
  <c r="E1218" i="66" a="1"/>
  <c r="E1218" i="66" s="1"/>
  <c r="E1211" i="66" a="1"/>
  <c r="E1211" i="66" s="1"/>
  <c r="E1203" i="66" a="1"/>
  <c r="E1203" i="66" s="1"/>
  <c r="E1197" i="66" a="1"/>
  <c r="E1197" i="66" s="1"/>
  <c r="E1189" i="66" a="1"/>
  <c r="E1189" i="66" s="1"/>
  <c r="E1174" i="66" a="1"/>
  <c r="E1174" i="66" s="1"/>
  <c r="E1167" i="66" a="1"/>
  <c r="E1167" i="66" s="1"/>
  <c r="E1159" i="66" a="1"/>
  <c r="E1159" i="66" s="1"/>
  <c r="E1153" i="66" a="1"/>
  <c r="E1153" i="66" s="1"/>
  <c r="E1145" i="66" a="1"/>
  <c r="E1145" i="66" s="1"/>
  <c r="E1138" i="66" a="1"/>
  <c r="E1138" i="66" s="1"/>
  <c r="E1131" i="66" a="1"/>
  <c r="E1131" i="66" s="1"/>
  <c r="E1124" i="66" a="1"/>
  <c r="E1124" i="66" s="1"/>
  <c r="E1117" i="66" a="1"/>
  <c r="E1117" i="66" s="1"/>
  <c r="E1112" i="66" a="1"/>
  <c r="E1112" i="66" s="1"/>
  <c r="E1106" i="66" a="1"/>
  <c r="E1106" i="66" s="1"/>
  <c r="E1100" i="66" a="1"/>
  <c r="E1100" i="66" s="1"/>
  <c r="E1094" i="66" a="1"/>
  <c r="E1094" i="66" s="1"/>
  <c r="E1609" i="66" a="1"/>
  <c r="E1609" i="66" s="1"/>
  <c r="E1601" i="66" a="1"/>
  <c r="E1601" i="66" s="1"/>
  <c r="E1593" i="66" a="1"/>
  <c r="E1593" i="66" s="1"/>
  <c r="E1587" i="66" a="1"/>
  <c r="E1587" i="66" s="1"/>
  <c r="E1573" i="66" a="1"/>
  <c r="E1573" i="66" s="1"/>
  <c r="E1565" i="66" a="1"/>
  <c r="E1565" i="66" s="1"/>
  <c r="E1558" i="66" a="1"/>
  <c r="E1558" i="66" s="1"/>
  <c r="E1552" i="66" a="1"/>
  <c r="E1552" i="66" s="1"/>
  <c r="E1545" i="66" a="1"/>
  <c r="E1545" i="66" s="1"/>
  <c r="E1537" i="66" a="1"/>
  <c r="E1537" i="66" s="1"/>
  <c r="E1529" i="66" a="1"/>
  <c r="E1529" i="66" s="1"/>
  <c r="E1523" i="66" a="1"/>
  <c r="E1523" i="66" s="1"/>
  <c r="E1509" i="66" a="1"/>
  <c r="E1509" i="66" s="1"/>
  <c r="E1501" i="66" a="1"/>
  <c r="E1501" i="66" s="1"/>
  <c r="E1494" i="66" a="1"/>
  <c r="E1494" i="66" s="1"/>
  <c r="E1488" i="66" a="1"/>
  <c r="E1488" i="66" s="1"/>
  <c r="E1481" i="66" a="1"/>
  <c r="E1481" i="66" s="1"/>
  <c r="E1473" i="66" a="1"/>
  <c r="E1473" i="66" s="1"/>
  <c r="E1465" i="66" a="1"/>
  <c r="E1465" i="66" s="1"/>
  <c r="E1459" i="66" a="1"/>
  <c r="E1459" i="66" s="1"/>
  <c r="E1445" i="66" a="1"/>
  <c r="E1445" i="66" s="1"/>
  <c r="E1437" i="66" a="1"/>
  <c r="E1437" i="66" s="1"/>
  <c r="E1430" i="66" a="1"/>
  <c r="E1430" i="66" s="1"/>
  <c r="E1422" i="66" a="1"/>
  <c r="E1422" i="66" s="1"/>
  <c r="E1415" i="66" a="1"/>
  <c r="E1415" i="66" s="1"/>
  <c r="E1407" i="66" a="1"/>
  <c r="E1407" i="66" s="1"/>
  <c r="E1400" i="66" a="1"/>
  <c r="E1400" i="66" s="1"/>
  <c r="E1392" i="66" a="1"/>
  <c r="E1392" i="66" s="1"/>
  <c r="E1385" i="66" a="1"/>
  <c r="E1385" i="66" s="1"/>
  <c r="E1377" i="66" a="1"/>
  <c r="E1377" i="66" s="1"/>
  <c r="E1369" i="66" a="1"/>
  <c r="E1369" i="66" s="1"/>
  <c r="E1361" i="66" a="1"/>
  <c r="E1361" i="66" s="1"/>
  <c r="E1354" i="66" a="1"/>
  <c r="E1354" i="66" s="1"/>
  <c r="E1346" i="66" a="1"/>
  <c r="E1346" i="66" s="1"/>
  <c r="E1338" i="66" a="1"/>
  <c r="E1338" i="66" s="1"/>
  <c r="E1332" i="66" a="1"/>
  <c r="E1332" i="66" s="1"/>
  <c r="E1317" i="66" a="1"/>
  <c r="E1317" i="66" s="1"/>
  <c r="E1309" i="66" a="1"/>
  <c r="E1309" i="66" s="1"/>
  <c r="E1302" i="66" a="1"/>
  <c r="E1302" i="66" s="1"/>
  <c r="E1295" i="66" a="1"/>
  <c r="E1295" i="66" s="1"/>
  <c r="E1288" i="66" a="1"/>
  <c r="E1288" i="66" s="1"/>
  <c r="E1274" i="66" a="1"/>
  <c r="E1274" i="66" s="1"/>
  <c r="E1268" i="66" a="1"/>
  <c r="E1268" i="66" s="1"/>
  <c r="E1254" i="66" a="1"/>
  <c r="E1254" i="66" s="1"/>
  <c r="E1246" i="66" a="1"/>
  <c r="E1246" i="66" s="1"/>
  <c r="E1239" i="66" a="1"/>
  <c r="E1239" i="66" s="1"/>
  <c r="E1232" i="66" a="1"/>
  <c r="E1232" i="66" s="1"/>
  <c r="E1225" i="66" a="1"/>
  <c r="E1225" i="66" s="1"/>
  <c r="E1217" i="66" a="1"/>
  <c r="E1217" i="66" s="1"/>
  <c r="E1210" i="66" a="1"/>
  <c r="E1210" i="66" s="1"/>
  <c r="E1202" i="66" a="1"/>
  <c r="E1202" i="66" s="1"/>
  <c r="E1196" i="66" a="1"/>
  <c r="E1196" i="66" s="1"/>
  <c r="E1188" i="66" a="1"/>
  <c r="E1188" i="66" s="1"/>
  <c r="E1181" i="66" a="1"/>
  <c r="E1181" i="66" s="1"/>
  <c r="E1173" i="66" a="1"/>
  <c r="E1173" i="66" s="1"/>
  <c r="E1166" i="66" a="1"/>
  <c r="E1166" i="66" s="1"/>
  <c r="E1152" i="66" a="1"/>
  <c r="E1152" i="66" s="1"/>
  <c r="E1144" i="66" a="1"/>
  <c r="E1144" i="66" s="1"/>
  <c r="E1130" i="66" a="1"/>
  <c r="E1130" i="66" s="1"/>
  <c r="E1123" i="66" a="1"/>
  <c r="E1123" i="66" s="1"/>
  <c r="E1116" i="66" a="1"/>
  <c r="E1116" i="66" s="1"/>
  <c r="E1088" i="66" a="1"/>
  <c r="E1088" i="66" s="1"/>
  <c r="E1082" i="66" a="1"/>
  <c r="E1082" i="66" s="1"/>
  <c r="E1076" i="66" a="1"/>
  <c r="E1076" i="66" s="1"/>
  <c r="E1608" i="66" a="1"/>
  <c r="E1608" i="66" s="1"/>
  <c r="E1600" i="66" a="1"/>
  <c r="E1600" i="66" s="1"/>
  <c r="E1586" i="66" a="1"/>
  <c r="E1586" i="66" s="1"/>
  <c r="E1580" i="66" a="1"/>
  <c r="E1580" i="66" s="1"/>
  <c r="E1572" i="66" a="1"/>
  <c r="E1572" i="66" s="1"/>
  <c r="E1564" i="66" a="1"/>
  <c r="E1564" i="66" s="1"/>
  <c r="E1557" i="66" a="1"/>
  <c r="E1557" i="66" s="1"/>
  <c r="E1551" i="66" a="1"/>
  <c r="E1551" i="66" s="1"/>
  <c r="E1544" i="66" a="1"/>
  <c r="E1544" i="66" s="1"/>
  <c r="E1536" i="66" a="1"/>
  <c r="E1536" i="66" s="1"/>
  <c r="E1522" i="66" a="1"/>
  <c r="E1522" i="66" s="1"/>
  <c r="E1516" i="66" a="1"/>
  <c r="E1516" i="66" s="1"/>
  <c r="E1508" i="66" a="1"/>
  <c r="E1508" i="66" s="1"/>
  <c r="E1500" i="66" a="1"/>
  <c r="E1500" i="66" s="1"/>
  <c r="E1493" i="66" a="1"/>
  <c r="E1493" i="66" s="1"/>
  <c r="E1487" i="66" a="1"/>
  <c r="E1487" i="66" s="1"/>
  <c r="E1480" i="66" a="1"/>
  <c r="E1480" i="66" s="1"/>
  <c r="E1472" i="66" a="1"/>
  <c r="E1472" i="66" s="1"/>
  <c r="E1458" i="66" a="1"/>
  <c r="E1458" i="66" s="1"/>
  <c r="E1452" i="66" a="1"/>
  <c r="E1452" i="66" s="1"/>
  <c r="E1444" i="66" a="1"/>
  <c r="E1444" i="66" s="1"/>
  <c r="E1436" i="66" a="1"/>
  <c r="E1436" i="66" s="1"/>
  <c r="E1429" i="66" a="1"/>
  <c r="E1429" i="66" s="1"/>
  <c r="E1421" i="66" a="1"/>
  <c r="E1421" i="66" s="1"/>
  <c r="E1414" i="66" a="1"/>
  <c r="E1414" i="66" s="1"/>
  <c r="E1406" i="66" a="1"/>
  <c r="E1406" i="66" s="1"/>
  <c r="E1399" i="66" a="1"/>
  <c r="E1399" i="66" s="1"/>
  <c r="E1391" i="66" a="1"/>
  <c r="E1391" i="66" s="1"/>
  <c r="E1384" i="66" a="1"/>
  <c r="E1384" i="66" s="1"/>
  <c r="E1376" i="66" a="1"/>
  <c r="E1376" i="66" s="1"/>
  <c r="E1368" i="66" a="1"/>
  <c r="E1368" i="66" s="1"/>
  <c r="E1360" i="66" a="1"/>
  <c r="E1360" i="66" s="1"/>
  <c r="E1353" i="66" a="1"/>
  <c r="E1353" i="66" s="1"/>
  <c r="E1345" i="66" a="1"/>
  <c r="E1345" i="66" s="1"/>
  <c r="E1337" i="66" a="1"/>
  <c r="E1337" i="66" s="1"/>
  <c r="E1331" i="66" a="1"/>
  <c r="E1331" i="66" s="1"/>
  <c r="E1324" i="66" a="1"/>
  <c r="E1324" i="66" s="1"/>
  <c r="E1316" i="66" a="1"/>
  <c r="E1316" i="66" s="1"/>
  <c r="E1308" i="66" a="1"/>
  <c r="E1308" i="66" s="1"/>
  <c r="E1301" i="66" a="1"/>
  <c r="E1301" i="66" s="1"/>
  <c r="E1294" i="66" a="1"/>
  <c r="E1294" i="66" s="1"/>
  <c r="E1287" i="66" a="1"/>
  <c r="E1287" i="66" s="1"/>
  <c r="E1280" i="66" a="1"/>
  <c r="E1280" i="66" s="1"/>
  <c r="E1273" i="66" a="1"/>
  <c r="E1273" i="66" s="1"/>
  <c r="E1267" i="66" a="1"/>
  <c r="E1267" i="66" s="1"/>
  <c r="E1261" i="66" a="1"/>
  <c r="E1261" i="66" s="1"/>
  <c r="E1253" i="66" a="1"/>
  <c r="E1253" i="66" s="1"/>
  <c r="E1238" i="66" a="1"/>
  <c r="E1238" i="66" s="1"/>
  <c r="E1231" i="66" a="1"/>
  <c r="E1231" i="66" s="1"/>
  <c r="E1224" i="66" a="1"/>
  <c r="E1224" i="66" s="1"/>
  <c r="E1216" i="66" a="1"/>
  <c r="E1216" i="66" s="1"/>
  <c r="E1209" i="66" a="1"/>
  <c r="E1209" i="66" s="1"/>
  <c r="E1195" i="66" a="1"/>
  <c r="E1195" i="66" s="1"/>
  <c r="E1187" i="66" a="1"/>
  <c r="E1187" i="66" s="1"/>
  <c r="E1180" i="66" a="1"/>
  <c r="E1180" i="66" s="1"/>
  <c r="E1172" i="66" a="1"/>
  <c r="E1172" i="66" s="1"/>
  <c r="E1165" i="66" a="1"/>
  <c r="E1165" i="66" s="1"/>
  <c r="E1158" i="66" a="1"/>
  <c r="E1158" i="66" s="1"/>
  <c r="E1151" i="66" a="1"/>
  <c r="E1151" i="66" s="1"/>
  <c r="E1143" i="66" a="1"/>
  <c r="E1143" i="66" s="1"/>
  <c r="E1137" i="66" a="1"/>
  <c r="E1137" i="66" s="1"/>
  <c r="E1129" i="66" a="1"/>
  <c r="E1129" i="66" s="1"/>
  <c r="E1122" i="66" a="1"/>
  <c r="E1122" i="66" s="1"/>
  <c r="E1111" i="66" a="1"/>
  <c r="E1111" i="66" s="1"/>
  <c r="E1105" i="66" a="1"/>
  <c r="E1105" i="66" s="1"/>
  <c r="E1099" i="66" a="1"/>
  <c r="E1099" i="66" s="1"/>
  <c r="E1093" i="66" a="1"/>
  <c r="E1093" i="66" s="1"/>
  <c r="E1087" i="66" a="1"/>
  <c r="E1087" i="66" s="1"/>
  <c r="E1075" i="66" a="1"/>
  <c r="E1075" i="66" s="1"/>
  <c r="E1070" i="66" a="1"/>
  <c r="E1070" i="66" s="1"/>
  <c r="E1064" i="66" a="1"/>
  <c r="E1064" i="66" s="1"/>
  <c r="E1047" i="66" a="1"/>
  <c r="E1047" i="66" s="1"/>
  <c r="E1041" i="66" a="1"/>
  <c r="E1041" i="66" s="1"/>
  <c r="E1035" i="66" a="1"/>
  <c r="E1035" i="66" s="1"/>
  <c r="E1029" i="66" a="1"/>
  <c r="E1029" i="66" s="1"/>
  <c r="E1023" i="66" a="1"/>
  <c r="E1023" i="66" s="1"/>
  <c r="E1011" i="66" a="1"/>
  <c r="E1011" i="66" s="1"/>
  <c r="E1006" i="66" a="1"/>
  <c r="E1006" i="66" s="1"/>
  <c r="E1000" i="66" a="1"/>
  <c r="E1000" i="66" s="1"/>
  <c r="E983" i="66" a="1"/>
  <c r="E983" i="66" s="1"/>
  <c r="E977" i="66" a="1"/>
  <c r="E977" i="66" s="1"/>
  <c r="E971" i="66" a="1"/>
  <c r="E971" i="66" s="1"/>
  <c r="E965" i="66" a="1"/>
  <c r="E965" i="66" s="1"/>
  <c r="E959" i="66" a="1"/>
  <c r="E959" i="66" s="1"/>
  <c r="E947" i="66" a="1"/>
  <c r="E947" i="66" s="1"/>
  <c r="E942" i="66" a="1"/>
  <c r="E942" i="66" s="1"/>
  <c r="E936" i="66" a="1"/>
  <c r="E936" i="66" s="1"/>
  <c r="E922" i="66" a="1"/>
  <c r="E922" i="66" s="1"/>
  <c r="E907" i="66" a="1"/>
  <c r="E907" i="66" s="1"/>
  <c r="E897" i="66" a="1"/>
  <c r="E897" i="66" s="1"/>
  <c r="E887" i="66" a="1"/>
  <c r="E887" i="66" s="1"/>
  <c r="E874" i="66" a="1"/>
  <c r="E874" i="66" s="1"/>
  <c r="E867" i="66" a="1"/>
  <c r="E867" i="66" s="1"/>
  <c r="E859" i="66" a="1"/>
  <c r="E859" i="66" s="1"/>
  <c r="E851" i="66" a="1"/>
  <c r="E851" i="66" s="1"/>
  <c r="E843" i="66" a="1"/>
  <c r="E843" i="66" s="1"/>
  <c r="E835" i="66" a="1"/>
  <c r="E835" i="66" s="1"/>
  <c r="E1607" i="66" a="1"/>
  <c r="E1607" i="66" s="1"/>
  <c r="E1599" i="66" a="1"/>
  <c r="E1599" i="66" s="1"/>
  <c r="E1592" i="66" a="1"/>
  <c r="E1592" i="66" s="1"/>
  <c r="E1585" i="66" a="1"/>
  <c r="E1585" i="66" s="1"/>
  <c r="E1579" i="66" a="1"/>
  <c r="E1579" i="66" s="1"/>
  <c r="E1571" i="66" a="1"/>
  <c r="E1571" i="66" s="1"/>
  <c r="E1563" i="66" a="1"/>
  <c r="E1563" i="66" s="1"/>
  <c r="E1550" i="66" a="1"/>
  <c r="E1550" i="66" s="1"/>
  <c r="E1543" i="66" a="1"/>
  <c r="E1543" i="66" s="1"/>
  <c r="E1535" i="66" a="1"/>
  <c r="E1535" i="66" s="1"/>
  <c r="E1528" i="66" a="1"/>
  <c r="E1528" i="66" s="1"/>
  <c r="E1521" i="66" a="1"/>
  <c r="E1521" i="66" s="1"/>
  <c r="E1515" i="66" a="1"/>
  <c r="E1515" i="66" s="1"/>
  <c r="E1507" i="66" a="1"/>
  <c r="E1507" i="66" s="1"/>
  <c r="E1499" i="66" a="1"/>
  <c r="E1499" i="66" s="1"/>
  <c r="E1486" i="66" a="1"/>
  <c r="E1486" i="66" s="1"/>
  <c r="E1479" i="66" a="1"/>
  <c r="E1479" i="66" s="1"/>
  <c r="E1471" i="66" a="1"/>
  <c r="E1471" i="66" s="1"/>
  <c r="E1464" i="66" a="1"/>
  <c r="E1464" i="66" s="1"/>
  <c r="E1457" i="66" a="1"/>
  <c r="E1457" i="66" s="1"/>
  <c r="E1451" i="66" a="1"/>
  <c r="E1451" i="66" s="1"/>
  <c r="E1443" i="66" a="1"/>
  <c r="E1443" i="66" s="1"/>
  <c r="E1435" i="66" a="1"/>
  <c r="E1435" i="66" s="1"/>
  <c r="E1428" i="66" a="1"/>
  <c r="E1428" i="66" s="1"/>
  <c r="E1413" i="66" a="1"/>
  <c r="E1413" i="66" s="1"/>
  <c r="E1405" i="66" a="1"/>
  <c r="E1405" i="66" s="1"/>
  <c r="E1398" i="66" a="1"/>
  <c r="E1398" i="66" s="1"/>
  <c r="E1390" i="66" a="1"/>
  <c r="E1390" i="66" s="1"/>
  <c r="E1383" i="66" a="1"/>
  <c r="E1383" i="66" s="1"/>
  <c r="E1375" i="66" a="1"/>
  <c r="E1375" i="66" s="1"/>
  <c r="E1367" i="66" a="1"/>
  <c r="E1367" i="66" s="1"/>
  <c r="E1359" i="66" a="1"/>
  <c r="E1359" i="66" s="1"/>
  <c r="E1352" i="66" a="1"/>
  <c r="E1352" i="66" s="1"/>
  <c r="E1344" i="66" a="1"/>
  <c r="E1344" i="66" s="1"/>
  <c r="E1330" i="66" a="1"/>
  <c r="E1330" i="66" s="1"/>
  <c r="E1323" i="66" a="1"/>
  <c r="E1323" i="66" s="1"/>
  <c r="E1315" i="66" a="1"/>
  <c r="E1315" i="66" s="1"/>
  <c r="E1307" i="66" a="1"/>
  <c r="E1307" i="66" s="1"/>
  <c r="E1293" i="66" a="1"/>
  <c r="E1293" i="66" s="1"/>
  <c r="E1286" i="66" a="1"/>
  <c r="E1286" i="66" s="1"/>
  <c r="E1279" i="66" a="1"/>
  <c r="E1279" i="66" s="1"/>
  <c r="E1266" i="66" a="1"/>
  <c r="E1266" i="66" s="1"/>
  <c r="E1260" i="66" a="1"/>
  <c r="E1260" i="66" s="1"/>
  <c r="E1252" i="66" a="1"/>
  <c r="E1252" i="66" s="1"/>
  <c r="E1245" i="66" a="1"/>
  <c r="E1245" i="66" s="1"/>
  <c r="E1237" i="66" a="1"/>
  <c r="E1237" i="66" s="1"/>
  <c r="E1230" i="66" a="1"/>
  <c r="E1230" i="66" s="1"/>
  <c r="E1223" i="66" a="1"/>
  <c r="E1223" i="66" s="1"/>
  <c r="E1215" i="66" a="1"/>
  <c r="E1215" i="66" s="1"/>
  <c r="E1208" i="66" a="1"/>
  <c r="E1208" i="66" s="1"/>
  <c r="E1201" i="66" a="1"/>
  <c r="E1201" i="66" s="1"/>
  <c r="E1194" i="66" a="1"/>
  <c r="E1194" i="66" s="1"/>
  <c r="E1186" i="66" a="1"/>
  <c r="E1186" i="66" s="1"/>
  <c r="E1179" i="66" a="1"/>
  <c r="E1179" i="66" s="1"/>
  <c r="E1171" i="66" a="1"/>
  <c r="E1171" i="66" s="1"/>
  <c r="E1164" i="66" a="1"/>
  <c r="E1164" i="66" s="1"/>
  <c r="E1157" i="66" a="1"/>
  <c r="E1157" i="66" s="1"/>
  <c r="E1150" i="66" a="1"/>
  <c r="E1150" i="66" s="1"/>
  <c r="E1136" i="66" a="1"/>
  <c r="E1136" i="66" s="1"/>
  <c r="E1128" i="66" a="1"/>
  <c r="E1128" i="66" s="1"/>
  <c r="E1115" i="66" a="1"/>
  <c r="E1115" i="66" s="1"/>
  <c r="E1110" i="66" a="1"/>
  <c r="E1110" i="66" s="1"/>
  <c r="E1104" i="66" a="1"/>
  <c r="E1104" i="66" s="1"/>
  <c r="E1098" i="66" a="1"/>
  <c r="E1098" i="66" s="1"/>
  <c r="E1092" i="66" a="1"/>
  <c r="E1092" i="66" s="1"/>
  <c r="E1086" i="66" a="1"/>
  <c r="E1086" i="66" s="1"/>
  <c r="E1081" i="66" a="1"/>
  <c r="E1081" i="66" s="1"/>
  <c r="E1069" i="66" a="1"/>
  <c r="E1069" i="66" s="1"/>
  <c r="E1063" i="66" a="1"/>
  <c r="E1063" i="66" s="1"/>
  <c r="E1058" i="66" a="1"/>
  <c r="E1058" i="66" s="1"/>
  <c r="E1051" i="66" a="1"/>
  <c r="E1051" i="66" s="1"/>
  <c r="E1046" i="66" a="1"/>
  <c r="E1046" i="66" s="1"/>
  <c r="E1040" i="66" a="1"/>
  <c r="E1040" i="66" s="1"/>
  <c r="E1034" i="66" a="1"/>
  <c r="E1034" i="66" s="1"/>
  <c r="E1028" i="66" a="1"/>
  <c r="E1028" i="66" s="1"/>
  <c r="E1022" i="66" a="1"/>
  <c r="E1022" i="66" s="1"/>
  <c r="E1017" i="66" a="1"/>
  <c r="E1017" i="66" s="1"/>
  <c r="E1005" i="66" a="1"/>
  <c r="E1005" i="66" s="1"/>
  <c r="E999" i="66" a="1"/>
  <c r="E999" i="66" s="1"/>
  <c r="E994" i="66" a="1"/>
  <c r="E994" i="66" s="1"/>
  <c r="E987" i="66" a="1"/>
  <c r="E987" i="66" s="1"/>
  <c r="E982" i="66" a="1"/>
  <c r="E982" i="66" s="1"/>
  <c r="E976" i="66" a="1"/>
  <c r="E976" i="66" s="1"/>
  <c r="E970" i="66" a="1"/>
  <c r="E970" i="66" s="1"/>
  <c r="E964" i="66" a="1"/>
  <c r="E964" i="66" s="1"/>
  <c r="E958" i="66" a="1"/>
  <c r="E958" i="66" s="1"/>
  <c r="E953" i="66" a="1"/>
  <c r="E953" i="66" s="1"/>
  <c r="E941" i="66" a="1"/>
  <c r="E941" i="66" s="1"/>
  <c r="E935" i="66" a="1"/>
  <c r="E935" i="66" s="1"/>
  <c r="E930" i="66" a="1"/>
  <c r="E930" i="66" s="1"/>
  <c r="E926" i="66" a="1"/>
  <c r="E926" i="66" s="1"/>
  <c r="E917" i="66" a="1"/>
  <c r="E917" i="66" s="1"/>
  <c r="E912" i="66" a="1"/>
  <c r="E912" i="66" s="1"/>
  <c r="E902" i="66" a="1"/>
  <c r="E902" i="66" s="1"/>
  <c r="E892" i="66" a="1"/>
  <c r="E892" i="66" s="1"/>
  <c r="E881" i="66" a="1"/>
  <c r="E881" i="66" s="1"/>
  <c r="E873" i="66" a="1"/>
  <c r="E873" i="66" s="1"/>
  <c r="E1606" i="66" a="1"/>
  <c r="E1606" i="66" s="1"/>
  <c r="E1598" i="66" a="1"/>
  <c r="E1598" i="66" s="1"/>
  <c r="E1591" i="66" a="1"/>
  <c r="E1591" i="66" s="1"/>
  <c r="E1578" i="66" a="1"/>
  <c r="E1578" i="66" s="1"/>
  <c r="E1570" i="66" a="1"/>
  <c r="E1570" i="66" s="1"/>
  <c r="E1562" i="66" a="1"/>
  <c r="E1562" i="66" s="1"/>
  <c r="E1556" i="66" a="1"/>
  <c r="E1556" i="66" s="1"/>
  <c r="E1549" i="66" a="1"/>
  <c r="E1549" i="66" s="1"/>
  <c r="E1542" i="66" a="1"/>
  <c r="E1542" i="66" s="1"/>
  <c r="E1534" i="66" a="1"/>
  <c r="E1534" i="66" s="1"/>
  <c r="E1527" i="66" a="1"/>
  <c r="E1527" i="66" s="1"/>
  <c r="E1514" i="66" a="1"/>
  <c r="E1514" i="66" s="1"/>
  <c r="E1506" i="66" a="1"/>
  <c r="E1506" i="66" s="1"/>
  <c r="E1498" i="66" a="1"/>
  <c r="E1498" i="66" s="1"/>
  <c r="E1492" i="66" a="1"/>
  <c r="E1492" i="66" s="1"/>
  <c r="E1485" i="66" a="1"/>
  <c r="E1485" i="66" s="1"/>
  <c r="E1478" i="66" a="1"/>
  <c r="E1478" i="66" s="1"/>
  <c r="E1470" i="66" a="1"/>
  <c r="E1470" i="66" s="1"/>
  <c r="E1463" i="66" a="1"/>
  <c r="E1463" i="66" s="1"/>
  <c r="E1450" i="66" a="1"/>
  <c r="E1450" i="66" s="1"/>
  <c r="E1442" i="66" a="1"/>
  <c r="E1442" i="66" s="1"/>
  <c r="E1434" i="66" a="1"/>
  <c r="E1434" i="66" s="1"/>
  <c r="E1427" i="66" a="1"/>
  <c r="E1427" i="66" s="1"/>
  <c r="E1420" i="66" a="1"/>
  <c r="E1420" i="66" s="1"/>
  <c r="E1412" i="66" a="1"/>
  <c r="E1412" i="66" s="1"/>
  <c r="E1404" i="66" a="1"/>
  <c r="E1404" i="66" s="1"/>
  <c r="E1397" i="66" a="1"/>
  <c r="E1397" i="66" s="1"/>
  <c r="E1389" i="66" a="1"/>
  <c r="E1389" i="66" s="1"/>
  <c r="E1382" i="66" a="1"/>
  <c r="E1382" i="66" s="1"/>
  <c r="E1374" i="66" a="1"/>
  <c r="E1374" i="66" s="1"/>
  <c r="E1366" i="66" a="1"/>
  <c r="E1366" i="66" s="1"/>
  <c r="E1358" i="66" a="1"/>
  <c r="E1358" i="66" s="1"/>
  <c r="E1351" i="66" a="1"/>
  <c r="E1351" i="66" s="1"/>
  <c r="E1343" i="66" a="1"/>
  <c r="E1343" i="66" s="1"/>
  <c r="E1336" i="66" a="1"/>
  <c r="E1336" i="66" s="1"/>
  <c r="E1329" i="66" a="1"/>
  <c r="E1329" i="66" s="1"/>
  <c r="E1322" i="66" a="1"/>
  <c r="E1322" i="66" s="1"/>
  <c r="E1314" i="66" a="1"/>
  <c r="E1314" i="66" s="1"/>
  <c r="E1306" i="66" a="1"/>
  <c r="E1306" i="66" s="1"/>
  <c r="E1300" i="66" a="1"/>
  <c r="E1300" i="66" s="1"/>
  <c r="E1285" i="66" a="1"/>
  <c r="E1285" i="66" s="1"/>
  <c r="E1278" i="66" a="1"/>
  <c r="E1278" i="66" s="1"/>
  <c r="E1272" i="66" a="1"/>
  <c r="E1272" i="66" s="1"/>
  <c r="E1259" i="66" a="1"/>
  <c r="E1259" i="66" s="1"/>
  <c r="E1251" i="66" a="1"/>
  <c r="E1251" i="66" s="1"/>
  <c r="E1244" i="66" a="1"/>
  <c r="E1244" i="66" s="1"/>
  <c r="E1236" i="66" a="1"/>
  <c r="E1236" i="66" s="1"/>
  <c r="E1222" i="66" a="1"/>
  <c r="E1222" i="66" s="1"/>
  <c r="E1214" i="66" a="1"/>
  <c r="E1214" i="66" s="1"/>
  <c r="E1207" i="66" a="1"/>
  <c r="E1207" i="66" s="1"/>
  <c r="E1200" i="66" a="1"/>
  <c r="E1200" i="66" s="1"/>
  <c r="E1193" i="66" a="1"/>
  <c r="E1193" i="66" s="1"/>
  <c r="E1185" i="66" a="1"/>
  <c r="E1185" i="66" s="1"/>
  <c r="E1178" i="66" a="1"/>
  <c r="E1178" i="66" s="1"/>
  <c r="E1170" i="66" a="1"/>
  <c r="E1170" i="66" s="1"/>
  <c r="E1163" i="66" a="1"/>
  <c r="E1163" i="66" s="1"/>
  <c r="E1156" i="66" a="1"/>
  <c r="E1156" i="66" s="1"/>
  <c r="E1149" i="66" a="1"/>
  <c r="E1149" i="66" s="1"/>
  <c r="E1142" i="66" a="1"/>
  <c r="E1142" i="66" s="1"/>
  <c r="E1135" i="66" a="1"/>
  <c r="E1135" i="66" s="1"/>
  <c r="E1127" i="66" a="1"/>
  <c r="E1127" i="66" s="1"/>
  <c r="E1121" i="66" a="1"/>
  <c r="E1121" i="66" s="1"/>
  <c r="E1109" i="66" a="1"/>
  <c r="E1109" i="66" s="1"/>
  <c r="E1103" i="66" a="1"/>
  <c r="E1103" i="66" s="1"/>
  <c r="E1085" i="66" a="1"/>
  <c r="E1085" i="66" s="1"/>
  <c r="E1080" i="66" a="1"/>
  <c r="E1080" i="66" s="1"/>
  <c r="E1074" i="66" a="1"/>
  <c r="E1074" i="66" s="1"/>
  <c r="E1068" i="66" a="1"/>
  <c r="E1068" i="66" s="1"/>
  <c r="E1062" i="66" a="1"/>
  <c r="E1062" i="66" s="1"/>
  <c r="E1057" i="66" a="1"/>
  <c r="E1057" i="66" s="1"/>
  <c r="E1045" i="66" a="1"/>
  <c r="E1045" i="66" s="1"/>
  <c r="E1039" i="66" a="1"/>
  <c r="E1039" i="66" s="1"/>
  <c r="E1021" i="66" a="1"/>
  <c r="E1021" i="66" s="1"/>
  <c r="E1016" i="66" a="1"/>
  <c r="E1016" i="66" s="1"/>
  <c r="E1010" i="66" a="1"/>
  <c r="E1010" i="66" s="1"/>
  <c r="E1004" i="66" a="1"/>
  <c r="E1004" i="66" s="1"/>
  <c r="E998" i="66" a="1"/>
  <c r="E998" i="66" s="1"/>
  <c r="E993" i="66" a="1"/>
  <c r="E993" i="66" s="1"/>
  <c r="E981" i="66" a="1"/>
  <c r="E981" i="66" s="1"/>
  <c r="E975" i="66" a="1"/>
  <c r="E975" i="66" s="1"/>
  <c r="E957" i="66" a="1"/>
  <c r="E957" i="66" s="1"/>
  <c r="E952" i="66" a="1"/>
  <c r="E952" i="66" s="1"/>
  <c r="E946" i="66" a="1"/>
  <c r="E946" i="66" s="1"/>
  <c r="E940" i="66" a="1"/>
  <c r="E940" i="66" s="1"/>
  <c r="E934" i="66" a="1"/>
  <c r="E934" i="66" s="1"/>
  <c r="E921" i="66" a="1"/>
  <c r="E921" i="66" s="1"/>
  <c r="E911" i="66" a="1"/>
  <c r="E911" i="66" s="1"/>
  <c r="E906" i="66" a="1"/>
  <c r="E906" i="66" s="1"/>
  <c r="E901" i="66" a="1"/>
  <c r="E901" i="66" s="1"/>
  <c r="E896" i="66" a="1"/>
  <c r="E896" i="66" s="1"/>
  <c r="E891" i="66" a="1"/>
  <c r="E891" i="66" s="1"/>
  <c r="E886" i="66" a="1"/>
  <c r="E886" i="66" s="1"/>
  <c r="E880" i="66" a="1"/>
  <c r="E880" i="66" s="1"/>
  <c r="E872" i="66" a="1"/>
  <c r="E872" i="66" s="1"/>
  <c r="E865" i="66" a="1"/>
  <c r="E865" i="66" s="1"/>
  <c r="E857" i="66" a="1"/>
  <c r="E857" i="66" s="1"/>
  <c r="E849" i="66" a="1"/>
  <c r="E849" i="66" s="1"/>
  <c r="E841" i="66" a="1"/>
  <c r="E841" i="66" s="1"/>
  <c r="E1605" i="66" a="1"/>
  <c r="E1605" i="66" s="1"/>
  <c r="E1597" i="66" a="1"/>
  <c r="E1597" i="66" s="1"/>
  <c r="E1590" i="66" a="1"/>
  <c r="E1590" i="66" s="1"/>
  <c r="E1584" i="66" a="1"/>
  <c r="E1584" i="66" s="1"/>
  <c r="E1577" i="66" a="1"/>
  <c r="E1577" i="66" s="1"/>
  <c r="E1569" i="66" a="1"/>
  <c r="E1569" i="66" s="1"/>
  <c r="E1561" i="66" a="1"/>
  <c r="E1561" i="66" s="1"/>
  <c r="E1555" i="66" a="1"/>
  <c r="E1555" i="66" s="1"/>
  <c r="E1541" i="66" a="1"/>
  <c r="E1541" i="66" s="1"/>
  <c r="E1533" i="66" a="1"/>
  <c r="E1533" i="66" s="1"/>
  <c r="E1526" i="66" a="1"/>
  <c r="E1526" i="66" s="1"/>
  <c r="E1520" i="66" a="1"/>
  <c r="E1520" i="66" s="1"/>
  <c r="E1513" i="66" a="1"/>
  <c r="E1513" i="66" s="1"/>
  <c r="E1505" i="66" a="1"/>
  <c r="E1505" i="66" s="1"/>
  <c r="E1497" i="66" a="1"/>
  <c r="E1497" i="66" s="1"/>
  <c r="E1491" i="66" a="1"/>
  <c r="E1491" i="66" s="1"/>
  <c r="E1477" i="66" a="1"/>
  <c r="E1477" i="66" s="1"/>
  <c r="E1469" i="66" a="1"/>
  <c r="E1469" i="66" s="1"/>
  <c r="E1462" i="66" a="1"/>
  <c r="E1462" i="66" s="1"/>
  <c r="E1456" i="66" a="1"/>
  <c r="E1456" i="66" s="1"/>
  <c r="E1449" i="66" a="1"/>
  <c r="E1449" i="66" s="1"/>
  <c r="E1441" i="66" a="1"/>
  <c r="E1441" i="66" s="1"/>
  <c r="E1433" i="66" a="1"/>
  <c r="E1433" i="66" s="1"/>
  <c r="E1426" i="66" a="1"/>
  <c r="E1426" i="66" s="1"/>
  <c r="E1419" i="66" a="1"/>
  <c r="E1419" i="66" s="1"/>
  <c r="E1411" i="66" a="1"/>
  <c r="E1411" i="66" s="1"/>
  <c r="E1403" i="66" a="1"/>
  <c r="E1403" i="66" s="1"/>
  <c r="E1396" i="66" a="1"/>
  <c r="E1396" i="66" s="1"/>
  <c r="E1381" i="66" a="1"/>
  <c r="E1381" i="66" s="1"/>
  <c r="E1373" i="66" a="1"/>
  <c r="E1373" i="66" s="1"/>
  <c r="E1365" i="66" a="1"/>
  <c r="E1365" i="66" s="1"/>
  <c r="E1357" i="66" a="1"/>
  <c r="E1357" i="66" s="1"/>
  <c r="E1350" i="66" a="1"/>
  <c r="E1350" i="66" s="1"/>
  <c r="E1342" i="66" a="1"/>
  <c r="E1342" i="66" s="1"/>
  <c r="E1335" i="66" a="1"/>
  <c r="E1335" i="66" s="1"/>
  <c r="E1328" i="66" a="1"/>
  <c r="E1328" i="66" s="1"/>
  <c r="E1321" i="66" a="1"/>
  <c r="E1321" i="66" s="1"/>
  <c r="E1313" i="66" a="1"/>
  <c r="E1313" i="66" s="1"/>
  <c r="E1305" i="66" a="1"/>
  <c r="E1305" i="66" s="1"/>
  <c r="E1299" i="66" a="1"/>
  <c r="E1299" i="66" s="1"/>
  <c r="E1292" i="66" a="1"/>
  <c r="E1292" i="66" s="1"/>
  <c r="E1284" i="66" a="1"/>
  <c r="E1284" i="66" s="1"/>
  <c r="E1277" i="66" a="1"/>
  <c r="E1277" i="66" s="1"/>
  <c r="E1271" i="66" a="1"/>
  <c r="E1271" i="66" s="1"/>
  <c r="E1265" i="66" a="1"/>
  <c r="E1265" i="66" s="1"/>
  <c r="E1258" i="66" a="1"/>
  <c r="E1258" i="66" s="1"/>
  <c r="E1250" i="66" a="1"/>
  <c r="E1250" i="66" s="1"/>
  <c r="E1243" i="66" a="1"/>
  <c r="E1243" i="66" s="1"/>
  <c r="E1235" i="66" a="1"/>
  <c r="E1235" i="66" s="1"/>
  <c r="E1229" i="66" a="1"/>
  <c r="E1229" i="66" s="1"/>
  <c r="E1221" i="66" a="1"/>
  <c r="E1221" i="66" s="1"/>
  <c r="E1206" i="66" a="1"/>
  <c r="E1206" i="66" s="1"/>
  <c r="E1199" i="66" a="1"/>
  <c r="E1199" i="66" s="1"/>
  <c r="E1192" i="66" a="1"/>
  <c r="E1192" i="66" s="1"/>
  <c r="E1184" i="66" a="1"/>
  <c r="E1184" i="66" s="1"/>
  <c r="E1177" i="66" a="1"/>
  <c r="E1177" i="66" s="1"/>
  <c r="E1162" i="66" a="1"/>
  <c r="E1162" i="66" s="1"/>
  <c r="E1155" i="66" a="1"/>
  <c r="E1155" i="66" s="1"/>
  <c r="E1148" i="66" a="1"/>
  <c r="E1148" i="66" s="1"/>
  <c r="E1141" i="66" a="1"/>
  <c r="E1141" i="66" s="1"/>
  <c r="E1134" i="66" a="1"/>
  <c r="E1134" i="66" s="1"/>
  <c r="E1120" i="66" a="1"/>
  <c r="E1120" i="66" s="1"/>
  <c r="E1114" i="66" a="1"/>
  <c r="E1114" i="66" s="1"/>
  <c r="E1108" i="66" a="1"/>
  <c r="E1108" i="66" s="1"/>
  <c r="E1097" i="66" a="1"/>
  <c r="E1097" i="66" s="1"/>
  <c r="E1091" i="66" a="1"/>
  <c r="E1091" i="66" s="1"/>
  <c r="E1084" i="66" a="1"/>
  <c r="E1084" i="66" s="1"/>
  <c r="E1056" i="66" a="1"/>
  <c r="E1056" i="66" s="1"/>
  <c r="E1050" i="66" a="1"/>
  <c r="E1050" i="66" s="1"/>
  <c r="E1044" i="66" a="1"/>
  <c r="E1044" i="66" s="1"/>
  <c r="E1033" i="66" a="1"/>
  <c r="E1033" i="66" s="1"/>
  <c r="E1027" i="66" a="1"/>
  <c r="E1027" i="66" s="1"/>
  <c r="E1020" i="66" a="1"/>
  <c r="E1020" i="66" s="1"/>
  <c r="E992" i="66" a="1"/>
  <c r="E992" i="66" s="1"/>
  <c r="E986" i="66" a="1"/>
  <c r="E986" i="66" s="1"/>
  <c r="E980" i="66" a="1"/>
  <c r="E980" i="66" s="1"/>
  <c r="E969" i="66" a="1"/>
  <c r="E969" i="66" s="1"/>
  <c r="E963" i="66" a="1"/>
  <c r="E963" i="66" s="1"/>
  <c r="E956" i="66" a="1"/>
  <c r="E956" i="66" s="1"/>
  <c r="E929" i="66" a="1"/>
  <c r="E929" i="66" s="1"/>
  <c r="E925" i="66" a="1"/>
  <c r="E925" i="66" s="1"/>
  <c r="E916" i="66" a="1"/>
  <c r="E916" i="66" s="1"/>
  <c r="E895" i="66" a="1"/>
  <c r="E895" i="66" s="1"/>
  <c r="E885" i="66" a="1"/>
  <c r="E885" i="66" s="1"/>
  <c r="E879" i="66" a="1"/>
  <c r="E879" i="66" s="1"/>
  <c r="E871" i="66" a="1"/>
  <c r="E871" i="66" s="1"/>
  <c r="E864" i="66" a="1"/>
  <c r="E864" i="66" s="1"/>
  <c r="E856" i="66" a="1"/>
  <c r="E856" i="66" s="1"/>
  <c r="E848" i="66" a="1"/>
  <c r="E848" i="66" s="1"/>
  <c r="E1604" i="66" a="1"/>
  <c r="E1604" i="66" s="1"/>
  <c r="E1596" i="66" a="1"/>
  <c r="E1596" i="66" s="1"/>
  <c r="E1589" i="66" a="1"/>
  <c r="E1589" i="66" s="1"/>
  <c r="E1583" i="66" a="1"/>
  <c r="E1583" i="66" s="1"/>
  <c r="E1576" i="66" a="1"/>
  <c r="E1576" i="66" s="1"/>
  <c r="E1568" i="66" a="1"/>
  <c r="E1568" i="66" s="1"/>
  <c r="E1554" i="66" a="1"/>
  <c r="E1554" i="66" s="1"/>
  <c r="E1548" i="66" a="1"/>
  <c r="E1548" i="66" s="1"/>
  <c r="E1540" i="66" a="1"/>
  <c r="E1540" i="66" s="1"/>
  <c r="E1532" i="66" a="1"/>
  <c r="E1532" i="66" s="1"/>
  <c r="E1525" i="66" a="1"/>
  <c r="E1525" i="66" s="1"/>
  <c r="E1519" i="66" a="1"/>
  <c r="E1519" i="66" s="1"/>
  <c r="E1512" i="66" a="1"/>
  <c r="E1512" i="66" s="1"/>
  <c r="E1504" i="66" a="1"/>
  <c r="E1504" i="66" s="1"/>
  <c r="E1490" i="66" a="1"/>
  <c r="E1490" i="66" s="1"/>
  <c r="E1484" i="66" a="1"/>
  <c r="E1484" i="66" s="1"/>
  <c r="E1476" i="66" a="1"/>
  <c r="E1476" i="66" s="1"/>
  <c r="E1468" i="66" a="1"/>
  <c r="E1468" i="66" s="1"/>
  <c r="E1461" i="66" a="1"/>
  <c r="E1461" i="66" s="1"/>
  <c r="E1455" i="66" a="1"/>
  <c r="E1455" i="66" s="1"/>
  <c r="E1448" i="66" a="1"/>
  <c r="E1448" i="66" s="1"/>
  <c r="E1440" i="66" a="1"/>
  <c r="E1440" i="66" s="1"/>
  <c r="E1425" i="66" a="1"/>
  <c r="E1425" i="66" s="1"/>
  <c r="E1418" i="66" a="1"/>
  <c r="E1418" i="66" s="1"/>
  <c r="E1611" i="66" a="1"/>
  <c r="E1611" i="66" s="1"/>
  <c r="E1553" i="66" a="1"/>
  <c r="E1553" i="66" s="1"/>
  <c r="E1496" i="66" a="1"/>
  <c r="E1496" i="66" s="1"/>
  <c r="E1439" i="66" a="1"/>
  <c r="E1439" i="66" s="1"/>
  <c r="E1395" i="66" a="1"/>
  <c r="E1395" i="66" s="1"/>
  <c r="E1364" i="66" a="1"/>
  <c r="E1364" i="66" s="1"/>
  <c r="E1334" i="66" a="1"/>
  <c r="E1334" i="66" s="1"/>
  <c r="E1249" i="66" a="1"/>
  <c r="E1249" i="66" s="1"/>
  <c r="E1220" i="66" a="1"/>
  <c r="E1220" i="66" s="1"/>
  <c r="E1191" i="66" a="1"/>
  <c r="E1191" i="66" s="1"/>
  <c r="E1161" i="66" a="1"/>
  <c r="E1161" i="66" s="1"/>
  <c r="E1133" i="66" a="1"/>
  <c r="E1133" i="66" s="1"/>
  <c r="E1107" i="66" a="1"/>
  <c r="E1107" i="66" s="1"/>
  <c r="E1089" i="66" a="1"/>
  <c r="E1089" i="66" s="1"/>
  <c r="E1072" i="66" a="1"/>
  <c r="E1072" i="66" s="1"/>
  <c r="E1060" i="66" a="1"/>
  <c r="E1060" i="66" s="1"/>
  <c r="E1049" i="66" a="1"/>
  <c r="E1049" i="66" s="1"/>
  <c r="E1037" i="66" a="1"/>
  <c r="E1037" i="66" s="1"/>
  <c r="E1026" i="66" a="1"/>
  <c r="E1026" i="66" s="1"/>
  <c r="E1014" i="66" a="1"/>
  <c r="E1014" i="66" s="1"/>
  <c r="E1002" i="66" a="1"/>
  <c r="E1002" i="66" s="1"/>
  <c r="E990" i="66" a="1"/>
  <c r="E990" i="66" s="1"/>
  <c r="E967" i="66" a="1"/>
  <c r="E967" i="66" s="1"/>
  <c r="E955" i="66" a="1"/>
  <c r="E955" i="66" s="1"/>
  <c r="E944" i="66" a="1"/>
  <c r="E944" i="66" s="1"/>
  <c r="E932" i="66" a="1"/>
  <c r="E932" i="66" s="1"/>
  <c r="E924" i="66" a="1"/>
  <c r="E924" i="66" s="1"/>
  <c r="E894" i="66" a="1"/>
  <c r="E894" i="66" s="1"/>
  <c r="E883" i="66" a="1"/>
  <c r="E883" i="66" s="1"/>
  <c r="E870" i="66" a="1"/>
  <c r="E870" i="66" s="1"/>
  <c r="E858" i="66" a="1"/>
  <c r="E858" i="66" s="1"/>
  <c r="E845" i="66" a="1"/>
  <c r="E845" i="66" s="1"/>
  <c r="E834" i="66" a="1"/>
  <c r="E834" i="66" s="1"/>
  <c r="E826" i="66" a="1"/>
  <c r="E826" i="66" s="1"/>
  <c r="E818" i="66" a="1"/>
  <c r="E818" i="66" s="1"/>
  <c r="E810" i="66" a="1"/>
  <c r="E810" i="66" s="1"/>
  <c r="E802" i="66" a="1"/>
  <c r="E802" i="66" s="1"/>
  <c r="E794" i="66" a="1"/>
  <c r="E794" i="66" s="1"/>
  <c r="E786" i="66" a="1"/>
  <c r="E786" i="66" s="1"/>
  <c r="E778" i="66" a="1"/>
  <c r="E778" i="66" s="1"/>
  <c r="E770" i="66" a="1"/>
  <c r="E770" i="66" s="1"/>
  <c r="E762" i="66" a="1"/>
  <c r="E762" i="66" s="1"/>
  <c r="E754" i="66" a="1"/>
  <c r="E754" i="66" s="1"/>
  <c r="E746" i="66" a="1"/>
  <c r="E746" i="66" s="1"/>
  <c r="E738" i="66" a="1"/>
  <c r="E738" i="66" s="1"/>
  <c r="E730" i="66" a="1"/>
  <c r="E730" i="66" s="1"/>
  <c r="E722" i="66" a="1"/>
  <c r="E722" i="66" s="1"/>
  <c r="E714" i="66" a="1"/>
  <c r="E714" i="66" s="1"/>
  <c r="E706" i="66" a="1"/>
  <c r="E706" i="66" s="1"/>
  <c r="E698" i="66" a="1"/>
  <c r="E698" i="66" s="1"/>
  <c r="E690" i="66" a="1"/>
  <c r="E690" i="66" s="1"/>
  <c r="E682" i="66" a="1"/>
  <c r="E682" i="66" s="1"/>
  <c r="E674" i="66" a="1"/>
  <c r="E674" i="66" s="1"/>
  <c r="E666" i="66" a="1"/>
  <c r="E666" i="66" s="1"/>
  <c r="E658" i="66" a="1"/>
  <c r="E658" i="66" s="1"/>
  <c r="E650" i="66" a="1"/>
  <c r="E650" i="66" s="1"/>
  <c r="E642" i="66" a="1"/>
  <c r="E642" i="66" s="1"/>
  <c r="E634" i="66" a="1"/>
  <c r="E634" i="66" s="1"/>
  <c r="E626" i="66" a="1"/>
  <c r="E626" i="66" s="1"/>
  <c r="E618" i="66" a="1"/>
  <c r="E618" i="66" s="1"/>
  <c r="E610" i="66" a="1"/>
  <c r="E610" i="66" s="1"/>
  <c r="E602" i="66" a="1"/>
  <c r="E602" i="66" s="1"/>
  <c r="E595" i="66" a="1"/>
  <c r="E595" i="66" s="1"/>
  <c r="E589" i="66" a="1"/>
  <c r="E589" i="66" s="1"/>
  <c r="E584" i="66" a="1"/>
  <c r="E584" i="66" s="1"/>
  <c r="E578" i="66" a="1"/>
  <c r="E578" i="66" s="1"/>
  <c r="E566" i="66" a="1"/>
  <c r="E566" i="66" s="1"/>
  <c r="E561" i="66" a="1"/>
  <c r="E561" i="66" s="1"/>
  <c r="E548" i="66" a="1"/>
  <c r="E548" i="66" s="1"/>
  <c r="E543" i="66" a="1"/>
  <c r="E543" i="66" s="1"/>
  <c r="E531" i="66" a="1"/>
  <c r="E531" i="66" s="1"/>
  <c r="E525" i="66" a="1"/>
  <c r="E525" i="66" s="1"/>
  <c r="E520" i="66" a="1"/>
  <c r="E520" i="66" s="1"/>
  <c r="E514" i="66" a="1"/>
  <c r="E514" i="66" s="1"/>
  <c r="E502" i="66" a="1"/>
  <c r="E502" i="66" s="1"/>
  <c r="E497" i="66" a="1"/>
  <c r="E497" i="66" s="1"/>
  <c r="E484" i="66" a="1"/>
  <c r="E484" i="66" s="1"/>
  <c r="E479" i="66" a="1"/>
  <c r="E479" i="66" s="1"/>
  <c r="E1603" i="66" a="1"/>
  <c r="E1603" i="66" s="1"/>
  <c r="E1547" i="66" a="1"/>
  <c r="E1547" i="66" s="1"/>
  <c r="E1489" i="66" a="1"/>
  <c r="E1489" i="66" s="1"/>
  <c r="E1432" i="66" a="1"/>
  <c r="E1432" i="66" s="1"/>
  <c r="E1394" i="66" a="1"/>
  <c r="E1394" i="66" s="1"/>
  <c r="E1363" i="66" a="1"/>
  <c r="E1363" i="66" s="1"/>
  <c r="E1333" i="66" a="1"/>
  <c r="E1333" i="66" s="1"/>
  <c r="E1304" i="66" a="1"/>
  <c r="E1304" i="66" s="1"/>
  <c r="E1276" i="66" a="1"/>
  <c r="E1276" i="66" s="1"/>
  <c r="E1248" i="66" a="1"/>
  <c r="E1248" i="66" s="1"/>
  <c r="E1219" i="66" a="1"/>
  <c r="E1219" i="66" s="1"/>
  <c r="E1190" i="66" a="1"/>
  <c r="E1190" i="66" s="1"/>
  <c r="E1160" i="66" a="1"/>
  <c r="E1160" i="66" s="1"/>
  <c r="E1132" i="66" a="1"/>
  <c r="E1132" i="66" s="1"/>
  <c r="E1071" i="66" a="1"/>
  <c r="E1071" i="66" s="1"/>
  <c r="E1048" i="66" a="1"/>
  <c r="E1048" i="66" s="1"/>
  <c r="E1036" i="66" a="1"/>
  <c r="E1036" i="66" s="1"/>
  <c r="E1025" i="66" a="1"/>
  <c r="E1025" i="66" s="1"/>
  <c r="E1013" i="66" a="1"/>
  <c r="E1013" i="66" s="1"/>
  <c r="E989" i="66" a="1"/>
  <c r="E989" i="66" s="1"/>
  <c r="E978" i="66" a="1"/>
  <c r="E978" i="66" s="1"/>
  <c r="E966" i="66" a="1"/>
  <c r="E966" i="66" s="1"/>
  <c r="E943" i="66" a="1"/>
  <c r="E943" i="66" s="1"/>
  <c r="E923" i="66" a="1"/>
  <c r="E923" i="66" s="1"/>
  <c r="E914" i="66" a="1"/>
  <c r="E914" i="66" s="1"/>
  <c r="E904" i="66" a="1"/>
  <c r="E904" i="66" s="1"/>
  <c r="E869" i="66" a="1"/>
  <c r="E869" i="66" s="1"/>
  <c r="E855" i="66" a="1"/>
  <c r="E855" i="66" s="1"/>
  <c r="E844" i="66" a="1"/>
  <c r="E844" i="66" s="1"/>
  <c r="E833" i="66" a="1"/>
  <c r="E833" i="66" s="1"/>
  <c r="E825" i="66" a="1"/>
  <c r="E825" i="66" s="1"/>
  <c r="E817" i="66" a="1"/>
  <c r="E817" i="66" s="1"/>
  <c r="E809" i="66" a="1"/>
  <c r="E809" i="66" s="1"/>
  <c r="E801" i="66" a="1"/>
  <c r="E801" i="66" s="1"/>
  <c r="E793" i="66" a="1"/>
  <c r="E793" i="66" s="1"/>
  <c r="E785" i="66" a="1"/>
  <c r="E785" i="66" s="1"/>
  <c r="E777" i="66" a="1"/>
  <c r="E777" i="66" s="1"/>
  <c r="E769" i="66" a="1"/>
  <c r="E769" i="66" s="1"/>
  <c r="E761" i="66" a="1"/>
  <c r="E761" i="66" s="1"/>
  <c r="E753" i="66" a="1"/>
  <c r="E753" i="66" s="1"/>
  <c r="E745" i="66" a="1"/>
  <c r="E745" i="66" s="1"/>
  <c r="E737" i="66" a="1"/>
  <c r="E737" i="66" s="1"/>
  <c r="E729" i="66" a="1"/>
  <c r="E729" i="66" s="1"/>
  <c r="E721" i="66" a="1"/>
  <c r="E721" i="66" s="1"/>
  <c r="E713" i="66" a="1"/>
  <c r="E713" i="66" s="1"/>
  <c r="E705" i="66" a="1"/>
  <c r="E705" i="66" s="1"/>
  <c r="E697" i="66" a="1"/>
  <c r="E697" i="66" s="1"/>
  <c r="E689" i="66" a="1"/>
  <c r="E689" i="66" s="1"/>
  <c r="E681" i="66" a="1"/>
  <c r="E681" i="66" s="1"/>
  <c r="E673" i="66" a="1"/>
  <c r="E673" i="66" s="1"/>
  <c r="E665" i="66" a="1"/>
  <c r="E665" i="66" s="1"/>
  <c r="E657" i="66" a="1"/>
  <c r="E657" i="66" s="1"/>
  <c r="E649" i="66" a="1"/>
  <c r="E649" i="66" s="1"/>
  <c r="E641" i="66" a="1"/>
  <c r="E641" i="66" s="1"/>
  <c r="E633" i="66" a="1"/>
  <c r="E633" i="66" s="1"/>
  <c r="E625" i="66" a="1"/>
  <c r="E625" i="66" s="1"/>
  <c r="E617" i="66" a="1"/>
  <c r="E617" i="66" s="1"/>
  <c r="E609" i="66" a="1"/>
  <c r="E609" i="66" s="1"/>
  <c r="E601" i="66" a="1"/>
  <c r="E601" i="66" s="1"/>
  <c r="E588" i="66" a="1"/>
  <c r="E588" i="66" s="1"/>
  <c r="E583" i="66" a="1"/>
  <c r="E583" i="66" s="1"/>
  <c r="E571" i="66" a="1"/>
  <c r="E571" i="66" s="1"/>
  <c r="E565" i="66" a="1"/>
  <c r="E565" i="66" s="1"/>
  <c r="E560" i="66" a="1"/>
  <c r="E560" i="66" s="1"/>
  <c r="E554" i="66" a="1"/>
  <c r="E554" i="66" s="1"/>
  <c r="E542" i="66" a="1"/>
  <c r="E542" i="66" s="1"/>
  <c r="E537" i="66" a="1"/>
  <c r="E537" i="66" s="1"/>
  <c r="E524" i="66" a="1"/>
  <c r="E524" i="66" s="1"/>
  <c r="E519" i="66" a="1"/>
  <c r="E519" i="66" s="1"/>
  <c r="E507" i="66" a="1"/>
  <c r="E507" i="66" s="1"/>
  <c r="E501" i="66" a="1"/>
  <c r="E501" i="66" s="1"/>
  <c r="E496" i="66" a="1"/>
  <c r="E496" i="66" s="1"/>
  <c r="E490" i="66" a="1"/>
  <c r="E490" i="66" s="1"/>
  <c r="E478" i="66" a="1"/>
  <c r="E478" i="66" s="1"/>
  <c r="E473" i="66" a="1"/>
  <c r="E473" i="66" s="1"/>
  <c r="E460" i="66" a="1"/>
  <c r="E460" i="66" s="1"/>
  <c r="E454" i="66" a="1"/>
  <c r="E454" i="66" s="1"/>
  <c r="E449" i="66" a="1"/>
  <c r="E449" i="66" s="1"/>
  <c r="E436" i="66" a="1"/>
  <c r="E436" i="66" s="1"/>
  <c r="E431" i="66" a="1"/>
  <c r="E431" i="66" s="1"/>
  <c r="E408" i="66" a="1"/>
  <c r="E408" i="66" s="1"/>
  <c r="E402" i="66" a="1"/>
  <c r="E402" i="66" s="1"/>
  <c r="E396" i="66" a="1"/>
  <c r="E396" i="66" s="1"/>
  <c r="E391" i="66" a="1"/>
  <c r="E391" i="66" s="1"/>
  <c r="E386" i="66" a="1"/>
  <c r="E386" i="66" s="1"/>
  <c r="E1595" i="66" a="1"/>
  <c r="E1595" i="66" s="1"/>
  <c r="E1539" i="66" a="1"/>
  <c r="E1539" i="66" s="1"/>
  <c r="E1483" i="66" a="1"/>
  <c r="E1483" i="66" s="1"/>
  <c r="E1424" i="66" a="1"/>
  <c r="E1424" i="66" s="1"/>
  <c r="E1388" i="66" a="1"/>
  <c r="E1388" i="66" s="1"/>
  <c r="E1327" i="66" a="1"/>
  <c r="E1327" i="66" s="1"/>
  <c r="E1298" i="66" a="1"/>
  <c r="E1298" i="66" s="1"/>
  <c r="E1270" i="66" a="1"/>
  <c r="E1270" i="66" s="1"/>
  <c r="E1242" i="66" a="1"/>
  <c r="E1242" i="66" s="1"/>
  <c r="E1213" i="66" a="1"/>
  <c r="E1213" i="66" s="1"/>
  <c r="E1183" i="66" a="1"/>
  <c r="E1183" i="66" s="1"/>
  <c r="E1154" i="66" a="1"/>
  <c r="E1154" i="66" s="1"/>
  <c r="E1126" i="66" a="1"/>
  <c r="E1126" i="66" s="1"/>
  <c r="E1102" i="66" a="1"/>
  <c r="E1102" i="66" s="1"/>
  <c r="E1083" i="66" a="1"/>
  <c r="E1083" i="66" s="1"/>
  <c r="E1059" i="66" a="1"/>
  <c r="E1059" i="66" s="1"/>
  <c r="E1024" i="66" a="1"/>
  <c r="E1024" i="66" s="1"/>
  <c r="E1012" i="66" a="1"/>
  <c r="E1012" i="66" s="1"/>
  <c r="E1001" i="66" a="1"/>
  <c r="E1001" i="66" s="1"/>
  <c r="E988" i="66" a="1"/>
  <c r="E988" i="66" s="1"/>
  <c r="E954" i="66" a="1"/>
  <c r="E954" i="66" s="1"/>
  <c r="E931" i="66" a="1"/>
  <c r="E931" i="66" s="1"/>
  <c r="E913" i="66" a="1"/>
  <c r="E913" i="66" s="1"/>
  <c r="E903" i="66" a="1"/>
  <c r="E903" i="66" s="1"/>
  <c r="E893" i="66" a="1"/>
  <c r="E893" i="66" s="1"/>
  <c r="E882" i="66" a="1"/>
  <c r="E882" i="66" s="1"/>
  <c r="E868" i="66" a="1"/>
  <c r="E868" i="66" s="1"/>
  <c r="E854" i="66" a="1"/>
  <c r="E854" i="66" s="1"/>
  <c r="E842" i="66" a="1"/>
  <c r="E842" i="66" s="1"/>
  <c r="E832" i="66" a="1"/>
  <c r="E832" i="66" s="1"/>
  <c r="E824" i="66" a="1"/>
  <c r="E824" i="66" s="1"/>
  <c r="E816" i="66" a="1"/>
  <c r="E816" i="66" s="1"/>
  <c r="E808" i="66" a="1"/>
  <c r="E808" i="66" s="1"/>
  <c r="E800" i="66" a="1"/>
  <c r="E800" i="66" s="1"/>
  <c r="E792" i="66" a="1"/>
  <c r="E792" i="66" s="1"/>
  <c r="E784" i="66" a="1"/>
  <c r="E784" i="66" s="1"/>
  <c r="E776" i="66" a="1"/>
  <c r="E776" i="66" s="1"/>
  <c r="E768" i="66" a="1"/>
  <c r="E768" i="66" s="1"/>
  <c r="E760" i="66" a="1"/>
  <c r="E760" i="66" s="1"/>
  <c r="E752" i="66" a="1"/>
  <c r="E752" i="66" s="1"/>
  <c r="E744" i="66" a="1"/>
  <c r="E744" i="66" s="1"/>
  <c r="E736" i="66" a="1"/>
  <c r="E736" i="66" s="1"/>
  <c r="E728" i="66" a="1"/>
  <c r="E728" i="66" s="1"/>
  <c r="E720" i="66" a="1"/>
  <c r="E720" i="66" s="1"/>
  <c r="E712" i="66" a="1"/>
  <c r="E712" i="66" s="1"/>
  <c r="E704" i="66" a="1"/>
  <c r="E704" i="66" s="1"/>
  <c r="E696" i="66" a="1"/>
  <c r="E696" i="66" s="1"/>
  <c r="E688" i="66" a="1"/>
  <c r="E688" i="66" s="1"/>
  <c r="E680" i="66" a="1"/>
  <c r="E680" i="66" s="1"/>
  <c r="E672" i="66" a="1"/>
  <c r="E672" i="66" s="1"/>
  <c r="E664" i="66" a="1"/>
  <c r="E664" i="66" s="1"/>
  <c r="E656" i="66" a="1"/>
  <c r="E656" i="66" s="1"/>
  <c r="E648" i="66" a="1"/>
  <c r="E648" i="66" s="1"/>
  <c r="E640" i="66" a="1"/>
  <c r="E640" i="66" s="1"/>
  <c r="E632" i="66" a="1"/>
  <c r="E632" i="66" s="1"/>
  <c r="E624" i="66" a="1"/>
  <c r="E624" i="66" s="1"/>
  <c r="E616" i="66" a="1"/>
  <c r="E616" i="66" s="1"/>
  <c r="E608" i="66" a="1"/>
  <c r="E608" i="66" s="1"/>
  <c r="E600" i="66" a="1"/>
  <c r="E600" i="66" s="1"/>
  <c r="E594" i="66" a="1"/>
  <c r="E594" i="66" s="1"/>
  <c r="E582" i="66" a="1"/>
  <c r="E582" i="66" s="1"/>
  <c r="E577" i="66" a="1"/>
  <c r="E577" i="66" s="1"/>
  <c r="E564" i="66" a="1"/>
  <c r="E564" i="66" s="1"/>
  <c r="E559" i="66" a="1"/>
  <c r="E559" i="66" s="1"/>
  <c r="E547" i="66" a="1"/>
  <c r="E547" i="66" s="1"/>
  <c r="E541" i="66" a="1"/>
  <c r="E541" i="66" s="1"/>
  <c r="E536" i="66" a="1"/>
  <c r="E536" i="66" s="1"/>
  <c r="E530" i="66" a="1"/>
  <c r="E530" i="66" s="1"/>
  <c r="E518" i="66" a="1"/>
  <c r="E518" i="66" s="1"/>
  <c r="E513" i="66" a="1"/>
  <c r="E513" i="66" s="1"/>
  <c r="E500" i="66" a="1"/>
  <c r="E500" i="66" s="1"/>
  <c r="E495" i="66" a="1"/>
  <c r="E495" i="66" s="1"/>
  <c r="E483" i="66" a="1"/>
  <c r="E483" i="66" s="1"/>
  <c r="E1531" i="66" a="1"/>
  <c r="E1531" i="66" s="1"/>
  <c r="E1475" i="66" a="1"/>
  <c r="E1475" i="66" s="1"/>
  <c r="E1417" i="66" a="1"/>
  <c r="E1417" i="66" s="1"/>
  <c r="E1387" i="66" a="1"/>
  <c r="E1387" i="66" s="1"/>
  <c r="E1356" i="66" a="1"/>
  <c r="E1356" i="66" s="1"/>
  <c r="E1326" i="66" a="1"/>
  <c r="E1326" i="66" s="1"/>
  <c r="E1297" i="66" a="1"/>
  <c r="E1297" i="66" s="1"/>
  <c r="E1269" i="66" a="1"/>
  <c r="E1269" i="66" s="1"/>
  <c r="E1241" i="66" a="1"/>
  <c r="E1241" i="66" s="1"/>
  <c r="E1212" i="66" a="1"/>
  <c r="E1212" i="66" s="1"/>
  <c r="E1182" i="66" a="1"/>
  <c r="E1182" i="66" s="1"/>
  <c r="E1125" i="66" a="1"/>
  <c r="E1125" i="66" s="1"/>
  <c r="E1101" i="66" a="1"/>
  <c r="E1101" i="66" s="1"/>
  <c r="E1067" i="66" a="1"/>
  <c r="E1067" i="66" s="1"/>
  <c r="E1055" i="66" a="1"/>
  <c r="E1055" i="66" s="1"/>
  <c r="E1043" i="66" a="1"/>
  <c r="E1043" i="66" s="1"/>
  <c r="E1032" i="66" a="1"/>
  <c r="E1032" i="66" s="1"/>
  <c r="E1009" i="66" a="1"/>
  <c r="E1009" i="66" s="1"/>
  <c r="E997" i="66" a="1"/>
  <c r="E997" i="66" s="1"/>
  <c r="E974" i="66" a="1"/>
  <c r="E974" i="66" s="1"/>
  <c r="E951" i="66" a="1"/>
  <c r="E951" i="66" s="1"/>
  <c r="E939" i="66" a="1"/>
  <c r="E939" i="66" s="1"/>
  <c r="E920" i="66" a="1"/>
  <c r="E920" i="66" s="1"/>
  <c r="E910" i="66" a="1"/>
  <c r="E910" i="66" s="1"/>
  <c r="E900" i="66" a="1"/>
  <c r="E900" i="66" s="1"/>
  <c r="E890" i="66" a="1"/>
  <c r="E890" i="66" s="1"/>
  <c r="E878" i="66" a="1"/>
  <c r="E878" i="66" s="1"/>
  <c r="E866" i="66" a="1"/>
  <c r="E866" i="66" s="1"/>
  <c r="E853" i="66" a="1"/>
  <c r="E853" i="66" s="1"/>
  <c r="E840" i="66" a="1"/>
  <c r="E840" i="66" s="1"/>
  <c r="E831" i="66" a="1"/>
  <c r="E831" i="66" s="1"/>
  <c r="E823" i="66" a="1"/>
  <c r="E823" i="66" s="1"/>
  <c r="E815" i="66" a="1"/>
  <c r="E815" i="66" s="1"/>
  <c r="E807" i="66" a="1"/>
  <c r="E807" i="66" s="1"/>
  <c r="E799" i="66" a="1"/>
  <c r="E799" i="66" s="1"/>
  <c r="E791" i="66" a="1"/>
  <c r="E791" i="66" s="1"/>
  <c r="E783" i="66" a="1"/>
  <c r="E783" i="66" s="1"/>
  <c r="E775" i="66" a="1"/>
  <c r="E775" i="66" s="1"/>
  <c r="E767" i="66" a="1"/>
  <c r="E767" i="66" s="1"/>
  <c r="E759" i="66" a="1"/>
  <c r="E759" i="66" s="1"/>
  <c r="E751" i="66" a="1"/>
  <c r="E751" i="66" s="1"/>
  <c r="E743" i="66" a="1"/>
  <c r="E743" i="66" s="1"/>
  <c r="E735" i="66" a="1"/>
  <c r="E735" i="66" s="1"/>
  <c r="E727" i="66" a="1"/>
  <c r="E727" i="66" s="1"/>
  <c r="E719" i="66" a="1"/>
  <c r="E719" i="66" s="1"/>
  <c r="E711" i="66" a="1"/>
  <c r="E711" i="66" s="1"/>
  <c r="E703" i="66" a="1"/>
  <c r="E703" i="66" s="1"/>
  <c r="E695" i="66" a="1"/>
  <c r="E695" i="66" s="1"/>
  <c r="E687" i="66" a="1"/>
  <c r="E687" i="66" s="1"/>
  <c r="E679" i="66" a="1"/>
  <c r="E679" i="66" s="1"/>
  <c r="E671" i="66" a="1"/>
  <c r="E671" i="66" s="1"/>
  <c r="E663" i="66" a="1"/>
  <c r="E663" i="66" s="1"/>
  <c r="E655" i="66" a="1"/>
  <c r="E655" i="66" s="1"/>
  <c r="E647" i="66" a="1"/>
  <c r="E647" i="66" s="1"/>
  <c r="E639" i="66" a="1"/>
  <c r="E639" i="66" s="1"/>
  <c r="E631" i="66" a="1"/>
  <c r="E631" i="66" s="1"/>
  <c r="E623" i="66" a="1"/>
  <c r="E623" i="66" s="1"/>
  <c r="E615" i="66" a="1"/>
  <c r="E615" i="66" s="1"/>
  <c r="E607" i="66" a="1"/>
  <c r="E607" i="66" s="1"/>
  <c r="E599" i="66" a="1"/>
  <c r="E599" i="66" s="1"/>
  <c r="E587" i="66" a="1"/>
  <c r="E587" i="66" s="1"/>
  <c r="E581" i="66" a="1"/>
  <c r="E581" i="66" s="1"/>
  <c r="E576" i="66" a="1"/>
  <c r="E576" i="66" s="1"/>
  <c r="E570" i="66" a="1"/>
  <c r="E570" i="66" s="1"/>
  <c r="E558" i="66" a="1"/>
  <c r="E558" i="66" s="1"/>
  <c r="E553" i="66" a="1"/>
  <c r="E553" i="66" s="1"/>
  <c r="E540" i="66" a="1"/>
  <c r="E540" i="66" s="1"/>
  <c r="E535" i="66" a="1"/>
  <c r="E535" i="66" s="1"/>
  <c r="E523" i="66" a="1"/>
  <c r="E523" i="66" s="1"/>
  <c r="E517" i="66" a="1"/>
  <c r="E517" i="66" s="1"/>
  <c r="E512" i="66" a="1"/>
  <c r="E512" i="66" s="1"/>
  <c r="E506" i="66" a="1"/>
  <c r="E506" i="66" s="1"/>
  <c r="E494" i="66" a="1"/>
  <c r="E494" i="66" s="1"/>
  <c r="E489" i="66" a="1"/>
  <c r="E489" i="66" s="1"/>
  <c r="E477" i="66" a="1"/>
  <c r="E477" i="66" s="1"/>
  <c r="E471" i="66" a="1"/>
  <c r="E471" i="66" s="1"/>
  <c r="E452" i="66" a="1"/>
  <c r="E452" i="66" s="1"/>
  <c r="E447" i="66" a="1"/>
  <c r="E447" i="66" s="1"/>
  <c r="E435" i="66" a="1"/>
  <c r="E435" i="66" s="1"/>
  <c r="E429" i="66" a="1"/>
  <c r="E429" i="66" s="1"/>
  <c r="E424" i="66" a="1"/>
  <c r="E424" i="66" s="1"/>
  <c r="E418" i="66" a="1"/>
  <c r="E418" i="66" s="1"/>
  <c r="E412" i="66" a="1"/>
  <c r="E412" i="66" s="1"/>
  <c r="E406" i="66" a="1"/>
  <c r="E406" i="66" s="1"/>
  <c r="E401" i="66" a="1"/>
  <c r="E401" i="66" s="1"/>
  <c r="E395" i="66" a="1"/>
  <c r="E395" i="66" s="1"/>
  <c r="E390" i="66" a="1"/>
  <c r="E390" i="66" s="1"/>
  <c r="E385" i="66" a="1"/>
  <c r="E385" i="66" s="1"/>
  <c r="E372" i="66" a="1"/>
  <c r="E372" i="66" s="1"/>
  <c r="E362" i="66" a="1"/>
  <c r="E362" i="66" s="1"/>
  <c r="E356" i="66" a="1"/>
  <c r="E356" i="66" s="1"/>
  <c r="E349" i="66" a="1"/>
  <c r="E349" i="66" s="1"/>
  <c r="E343" i="66" a="1"/>
  <c r="E343" i="66" s="1"/>
  <c r="E337" i="66" a="1"/>
  <c r="E337" i="66" s="1"/>
  <c r="E331" i="66" a="1"/>
  <c r="E331" i="66" s="1"/>
  <c r="E324" i="66" a="1"/>
  <c r="E324" i="66" s="1"/>
  <c r="E318" i="66" a="1"/>
  <c r="E318" i="66" s="1"/>
  <c r="E311" i="66" a="1"/>
  <c r="E311" i="66" s="1"/>
  <c r="E305" i="66" a="1"/>
  <c r="E305" i="66" s="1"/>
  <c r="E299" i="66" a="1"/>
  <c r="E299" i="66" s="1"/>
  <c r="E292" i="66" a="1"/>
  <c r="E292" i="66" s="1"/>
  <c r="E286" i="66" a="1"/>
  <c r="E286" i="66" s="1"/>
  <c r="E279" i="66" a="1"/>
  <c r="E279" i="66" s="1"/>
  <c r="E273" i="66" a="1"/>
  <c r="E273" i="66" s="1"/>
  <c r="E267" i="66" a="1"/>
  <c r="E267" i="66" s="1"/>
  <c r="E260" i="66" a="1"/>
  <c r="E260" i="66" s="1"/>
  <c r="E254" i="66" a="1"/>
  <c r="E254" i="66" s="1"/>
  <c r="E247" i="66" a="1"/>
  <c r="E247" i="66" s="1"/>
  <c r="E241" i="66" a="1"/>
  <c r="E241" i="66" s="1"/>
  <c r="E235" i="66" a="1"/>
  <c r="E235" i="66" s="1"/>
  <c r="E223" i="66" a="1"/>
  <c r="E223" i="66" s="1"/>
  <c r="E213" i="66" a="1"/>
  <c r="E213" i="66" s="1"/>
  <c r="E202" i="66" a="1"/>
  <c r="E202" i="66" s="1"/>
  <c r="E196" i="66" a="1"/>
  <c r="E196" i="66" s="1"/>
  <c r="E190" i="66" a="1"/>
  <c r="E190" i="66" s="1"/>
  <c r="E179" i="66" a="1"/>
  <c r="E179" i="66" s="1"/>
  <c r="E168" i="66" a="1"/>
  <c r="E168" i="66" s="1"/>
  <c r="E157" i="66" a="1"/>
  <c r="E157" i="66" s="1"/>
  <c r="E152" i="66" a="1"/>
  <c r="E152" i="66" s="1"/>
  <c r="E146" i="66" a="1"/>
  <c r="E146" i="66" s="1"/>
  <c r="E141" i="66" a="1"/>
  <c r="E141" i="66" s="1"/>
  <c r="E135" i="66" a="1"/>
  <c r="E135" i="66" s="1"/>
  <c r="E130" i="66" a="1"/>
  <c r="E130" i="66" s="1"/>
  <c r="E119" i="66" a="1"/>
  <c r="E119" i="66" s="1"/>
  <c r="E113" i="66" a="1"/>
  <c r="E113" i="66" s="1"/>
  <c r="E102" i="66" a="1"/>
  <c r="E102" i="66" s="1"/>
  <c r="E92" i="66" a="1"/>
  <c r="E92" i="66" s="1"/>
  <c r="E76" i="66" a="1"/>
  <c r="E76" i="66" s="1"/>
  <c r="E65" i="66" a="1"/>
  <c r="E65" i="66" s="1"/>
  <c r="E59" i="66" a="1"/>
  <c r="E59" i="66" s="1"/>
  <c r="E54" i="66" a="1"/>
  <c r="E54" i="66" s="1"/>
  <c r="E48" i="66" a="1"/>
  <c r="E48" i="66" s="1"/>
  <c r="E43" i="66" a="1"/>
  <c r="E43" i="66" s="1"/>
  <c r="E37" i="66" a="1"/>
  <c r="E37" i="66" s="1"/>
  <c r="E32" i="66" a="1"/>
  <c r="E32" i="66" s="1"/>
  <c r="E26" i="66" a="1"/>
  <c r="E26" i="66" s="1"/>
  <c r="E1582" i="66" a="1"/>
  <c r="E1582" i="66" s="1"/>
  <c r="E1467" i="66" a="1"/>
  <c r="E1467" i="66" s="1"/>
  <c r="E1410" i="66" a="1"/>
  <c r="E1410" i="66" s="1"/>
  <c r="E1380" i="66" a="1"/>
  <c r="E1380" i="66" s="1"/>
  <c r="E1349" i="66" a="1"/>
  <c r="E1349" i="66" s="1"/>
  <c r="E1320" i="66" a="1"/>
  <c r="E1320" i="66" s="1"/>
  <c r="E1291" i="66" a="1"/>
  <c r="E1291" i="66" s="1"/>
  <c r="E1264" i="66" a="1"/>
  <c r="E1264" i="66" s="1"/>
  <c r="E1234" i="66" a="1"/>
  <c r="E1234" i="66" s="1"/>
  <c r="E1205" i="66" a="1"/>
  <c r="E1205" i="66" s="1"/>
  <c r="E1176" i="66" a="1"/>
  <c r="E1176" i="66" s="1"/>
  <c r="E1147" i="66" a="1"/>
  <c r="E1147" i="66" s="1"/>
  <c r="E1119" i="66" a="1"/>
  <c r="E1119" i="66" s="1"/>
  <c r="E1096" i="66" a="1"/>
  <c r="E1096" i="66" s="1"/>
  <c r="E1079" i="66" a="1"/>
  <c r="E1079" i="66" s="1"/>
  <c r="E1066" i="66" a="1"/>
  <c r="E1066" i="66" s="1"/>
  <c r="E1054" i="66" a="1"/>
  <c r="E1054" i="66" s="1"/>
  <c r="E1031" i="66" a="1"/>
  <c r="E1031" i="66" s="1"/>
  <c r="E1019" i="66" a="1"/>
  <c r="E1019" i="66" s="1"/>
  <c r="E1008" i="66" a="1"/>
  <c r="E1008" i="66" s="1"/>
  <c r="E996" i="66" a="1"/>
  <c r="E996" i="66" s="1"/>
  <c r="E985" i="66" a="1"/>
  <c r="E985" i="66" s="1"/>
  <c r="E973" i="66" a="1"/>
  <c r="E973" i="66" s="1"/>
  <c r="E962" i="66" a="1"/>
  <c r="E962" i="66" s="1"/>
  <c r="E950" i="66" a="1"/>
  <c r="E950" i="66" s="1"/>
  <c r="E938" i="66" a="1"/>
  <c r="E938" i="66" s="1"/>
  <c r="E928" i="66" a="1"/>
  <c r="E928" i="66" s="1"/>
  <c r="E919" i="66" a="1"/>
  <c r="E919" i="66" s="1"/>
  <c r="E909" i="66" a="1"/>
  <c r="E909" i="66" s="1"/>
  <c r="E899" i="66" a="1"/>
  <c r="E899" i="66" s="1"/>
  <c r="E877" i="66" a="1"/>
  <c r="E877" i="66" s="1"/>
  <c r="E863" i="66" a="1"/>
  <c r="E863" i="66" s="1"/>
  <c r="E852" i="66" a="1"/>
  <c r="E852" i="66" s="1"/>
  <c r="E839" i="66" a="1"/>
  <c r="E839" i="66" s="1"/>
  <c r="E830" i="66" a="1"/>
  <c r="E830" i="66" s="1"/>
  <c r="E822" i="66" a="1"/>
  <c r="E822" i="66" s="1"/>
  <c r="E814" i="66" a="1"/>
  <c r="E814" i="66" s="1"/>
  <c r="E806" i="66" a="1"/>
  <c r="E806" i="66" s="1"/>
  <c r="E798" i="66" a="1"/>
  <c r="E798" i="66" s="1"/>
  <c r="E790" i="66" a="1"/>
  <c r="E790" i="66" s="1"/>
  <c r="E782" i="66" a="1"/>
  <c r="E782" i="66" s="1"/>
  <c r="E774" i="66" a="1"/>
  <c r="E774" i="66" s="1"/>
  <c r="E766" i="66" a="1"/>
  <c r="E766" i="66" s="1"/>
  <c r="E758" i="66" a="1"/>
  <c r="E758" i="66" s="1"/>
  <c r="E750" i="66" a="1"/>
  <c r="E750" i="66" s="1"/>
  <c r="E742" i="66" a="1"/>
  <c r="E742" i="66" s="1"/>
  <c r="E734" i="66" a="1"/>
  <c r="E734" i="66" s="1"/>
  <c r="E726" i="66" a="1"/>
  <c r="E726" i="66" s="1"/>
  <c r="E718" i="66" a="1"/>
  <c r="E718" i="66" s="1"/>
  <c r="E710" i="66" a="1"/>
  <c r="E710" i="66" s="1"/>
  <c r="E702" i="66" a="1"/>
  <c r="E702" i="66" s="1"/>
  <c r="E694" i="66" a="1"/>
  <c r="E694" i="66" s="1"/>
  <c r="E686" i="66" a="1"/>
  <c r="E686" i="66" s="1"/>
  <c r="E678" i="66" a="1"/>
  <c r="E678" i="66" s="1"/>
  <c r="E670" i="66" a="1"/>
  <c r="E670" i="66" s="1"/>
  <c r="E662" i="66" a="1"/>
  <c r="E662" i="66" s="1"/>
  <c r="E654" i="66" a="1"/>
  <c r="E654" i="66" s="1"/>
  <c r="E646" i="66" a="1"/>
  <c r="E646" i="66" s="1"/>
  <c r="E638" i="66" a="1"/>
  <c r="E638" i="66" s="1"/>
  <c r="E630" i="66" a="1"/>
  <c r="E630" i="66" s="1"/>
  <c r="E622" i="66" a="1"/>
  <c r="E622" i="66" s="1"/>
  <c r="E614" i="66" a="1"/>
  <c r="E614" i="66" s="1"/>
  <c r="E606" i="66" a="1"/>
  <c r="E606" i="66" s="1"/>
  <c r="E598" i="66" a="1"/>
  <c r="E598" i="66" s="1"/>
  <c r="E593" i="66" a="1"/>
  <c r="E593" i="66" s="1"/>
  <c r="E580" i="66" a="1"/>
  <c r="E580" i="66" s="1"/>
  <c r="E575" i="66" a="1"/>
  <c r="E575" i="66" s="1"/>
  <c r="E563" i="66" a="1"/>
  <c r="E563" i="66" s="1"/>
  <c r="E557" i="66" a="1"/>
  <c r="E557" i="66" s="1"/>
  <c r="E552" i="66" a="1"/>
  <c r="E552" i="66" s="1"/>
  <c r="E546" i="66" a="1"/>
  <c r="E546" i="66" s="1"/>
  <c r="E534" i="66" a="1"/>
  <c r="E534" i="66" s="1"/>
  <c r="E529" i="66" a="1"/>
  <c r="E529" i="66" s="1"/>
  <c r="E516" i="66" a="1"/>
  <c r="E516" i="66" s="1"/>
  <c r="E511" i="66" a="1"/>
  <c r="E511" i="66" s="1"/>
  <c r="E499" i="66" a="1"/>
  <c r="E499" i="66" s="1"/>
  <c r="E493" i="66" a="1"/>
  <c r="E493" i="66" s="1"/>
  <c r="E488" i="66" a="1"/>
  <c r="E488" i="66" s="1"/>
  <c r="E482" i="66" a="1"/>
  <c r="E482" i="66" s="1"/>
  <c r="E476" i="66" a="1"/>
  <c r="E476" i="66" s="1"/>
  <c r="E470" i="66" a="1"/>
  <c r="E470" i="66" s="1"/>
  <c r="E465" i="66" a="1"/>
  <c r="E465" i="66" s="1"/>
  <c r="E458" i="66" a="1"/>
  <c r="E458" i="66" s="1"/>
  <c r="E446" i="66" a="1"/>
  <c r="E446" i="66" s="1"/>
  <c r="E441" i="66" a="1"/>
  <c r="E441" i="66" s="1"/>
  <c r="E428" i="66" a="1"/>
  <c r="E428" i="66" s="1"/>
  <c r="E423" i="66" a="1"/>
  <c r="E423" i="66" s="1"/>
  <c r="E405" i="66" a="1"/>
  <c r="E405" i="66" s="1"/>
  <c r="E400" i="66" a="1"/>
  <c r="E400" i="66" s="1"/>
  <c r="E389" i="66" a="1"/>
  <c r="E389" i="66" s="1"/>
  <c r="E384" i="66" a="1"/>
  <c r="E384" i="66" s="1"/>
  <c r="E378" i="66" a="1"/>
  <c r="E378" i="66" s="1"/>
  <c r="E367" i="66" a="1"/>
  <c r="E367" i="66" s="1"/>
  <c r="E355" i="66" a="1"/>
  <c r="E355" i="66" s="1"/>
  <c r="E348" i="66" a="1"/>
  <c r="E348" i="66" s="1"/>
  <c r="E342" i="66" a="1"/>
  <c r="E342" i="66" s="1"/>
  <c r="E330" i="66" a="1"/>
  <c r="E330" i="66" s="1"/>
  <c r="E323" i="66" a="1"/>
  <c r="E323" i="66" s="1"/>
  <c r="E317" i="66" a="1"/>
  <c r="E317" i="66" s="1"/>
  <c r="E310" i="66" a="1"/>
  <c r="E310" i="66" s="1"/>
  <c r="E298" i="66" a="1"/>
  <c r="E298" i="66" s="1"/>
  <c r="E291" i="66" a="1"/>
  <c r="E291" i="66" s="1"/>
  <c r="E285" i="66" a="1"/>
  <c r="E285" i="66" s="1"/>
  <c r="E278" i="66" a="1"/>
  <c r="E278" i="66" s="1"/>
  <c r="E266" i="66" a="1"/>
  <c r="E266" i="66" s="1"/>
  <c r="E259" i="66" a="1"/>
  <c r="E259" i="66" s="1"/>
  <c r="E253" i="66" a="1"/>
  <c r="E253" i="66" s="1"/>
  <c r="E246" i="66" a="1"/>
  <c r="E246" i="66" s="1"/>
  <c r="E234" i="66" a="1"/>
  <c r="E234" i="66" s="1"/>
  <c r="E228" i="66" a="1"/>
  <c r="E228" i="66" s="1"/>
  <c r="E217" i="66" a="1"/>
  <c r="E217" i="66" s="1"/>
  <c r="E212" i="66" a="1"/>
  <c r="E212" i="66" s="1"/>
  <c r="E206" i="66" a="1"/>
  <c r="E206" i="66" s="1"/>
  <c r="E201" i="66" a="1"/>
  <c r="E201" i="66" s="1"/>
  <c r="E195" i="66" a="1"/>
  <c r="E195" i="66" s="1"/>
  <c r="E189" i="66" a="1"/>
  <c r="E189" i="66" s="1"/>
  <c r="E184" i="66" a="1"/>
  <c r="E184" i="66" s="1"/>
  <c r="E178" i="66" a="1"/>
  <c r="E178" i="66" s="1"/>
  <c r="E173" i="66" a="1"/>
  <c r="E173" i="66" s="1"/>
  <c r="E167" i="66" a="1"/>
  <c r="E167" i="66" s="1"/>
  <c r="E162" i="66" a="1"/>
  <c r="E162" i="66" s="1"/>
  <c r="E151" i="66" a="1"/>
  <c r="E151" i="66" s="1"/>
  <c r="E145" i="66" a="1"/>
  <c r="E145" i="66" s="1"/>
  <c r="E134" i="66" a="1"/>
  <c r="E134" i="66" s="1"/>
  <c r="E124" i="66" a="1"/>
  <c r="E124" i="66" s="1"/>
  <c r="E108" i="66" a="1"/>
  <c r="E108" i="66" s="1"/>
  <c r="E97" i="66" a="1"/>
  <c r="E97" i="66" s="1"/>
  <c r="E91" i="66" a="1"/>
  <c r="E91" i="66" s="1"/>
  <c r="E86" i="66" a="1"/>
  <c r="E86" i="66" s="1"/>
  <c r="E80" i="66" a="1"/>
  <c r="E80" i="66" s="1"/>
  <c r="E75" i="66" a="1"/>
  <c r="E75" i="66" s="1"/>
  <c r="E69" i="66" a="1"/>
  <c r="E69" i="66" s="1"/>
  <c r="E64" i="66" a="1"/>
  <c r="E64" i="66" s="1"/>
  <c r="E58" i="66" a="1"/>
  <c r="E58" i="66" s="1"/>
  <c r="E47" i="66" a="1"/>
  <c r="E47" i="66" s="1"/>
  <c r="E31" i="66" a="1"/>
  <c r="E31" i="66" s="1"/>
  <c r="E21" i="66" a="1"/>
  <c r="E21" i="66" s="1"/>
  <c r="E1575" i="66" a="1"/>
  <c r="E1575" i="66" s="1"/>
  <c r="E1518" i="66" a="1"/>
  <c r="E1518" i="66" s="1"/>
  <c r="E1409" i="66" a="1"/>
  <c r="E1409" i="66" s="1"/>
  <c r="E1379" i="66" a="1"/>
  <c r="E1379" i="66" s="1"/>
  <c r="E1348" i="66" a="1"/>
  <c r="E1348" i="66" s="1"/>
  <c r="E1319" i="66" a="1"/>
  <c r="E1319" i="66" s="1"/>
  <c r="E1290" i="66" a="1"/>
  <c r="E1290" i="66" s="1"/>
  <c r="E1263" i="66" a="1"/>
  <c r="E1263" i="66" s="1"/>
  <c r="E1204" i="66" a="1"/>
  <c r="E1204" i="66" s="1"/>
  <c r="E1175" i="66" a="1"/>
  <c r="E1175" i="66" s="1"/>
  <c r="E1146" i="66" a="1"/>
  <c r="E1146" i="66" s="1"/>
  <c r="E1118" i="66" a="1"/>
  <c r="E1118" i="66" s="1"/>
  <c r="E1095" i="66" a="1"/>
  <c r="E1095" i="66" s="1"/>
  <c r="E1078" i="66" a="1"/>
  <c r="E1078" i="66" s="1"/>
  <c r="E1053" i="66" a="1"/>
  <c r="E1053" i="66" s="1"/>
  <c r="E1042" i="66" a="1"/>
  <c r="E1042" i="66" s="1"/>
  <c r="E1030" i="66" a="1"/>
  <c r="E1030" i="66" s="1"/>
  <c r="E1007" i="66" a="1"/>
  <c r="E1007" i="66" s="1"/>
  <c r="E984" i="66" a="1"/>
  <c r="E984" i="66" s="1"/>
  <c r="E972" i="66" a="1"/>
  <c r="E972" i="66" s="1"/>
  <c r="E961" i="66" a="1"/>
  <c r="E961" i="66" s="1"/>
  <c r="E949" i="66" a="1"/>
  <c r="E949" i="66" s="1"/>
  <c r="E889" i="66" a="1"/>
  <c r="E889" i="66" s="1"/>
  <c r="E876" i="66" a="1"/>
  <c r="E876" i="66" s="1"/>
  <c r="E862" i="66" a="1"/>
  <c r="E862" i="66" s="1"/>
  <c r="E850" i="66" a="1"/>
  <c r="E850" i="66" s="1"/>
  <c r="E838" i="66" a="1"/>
  <c r="E838" i="66" s="1"/>
  <c r="E829" i="66" a="1"/>
  <c r="E829" i="66" s="1"/>
  <c r="E821" i="66" a="1"/>
  <c r="E821" i="66" s="1"/>
  <c r="E813" i="66" a="1"/>
  <c r="E813" i="66" s="1"/>
  <c r="E805" i="66" a="1"/>
  <c r="E805" i="66" s="1"/>
  <c r="E797" i="66" a="1"/>
  <c r="E797" i="66" s="1"/>
  <c r="E789" i="66" a="1"/>
  <c r="E789" i="66" s="1"/>
  <c r="E781" i="66" a="1"/>
  <c r="E781" i="66" s="1"/>
  <c r="E773" i="66" a="1"/>
  <c r="E773" i="66" s="1"/>
  <c r="E765" i="66" a="1"/>
  <c r="E765" i="66" s="1"/>
  <c r="E757" i="66" a="1"/>
  <c r="E757" i="66" s="1"/>
  <c r="E749" i="66" a="1"/>
  <c r="E749" i="66" s="1"/>
  <c r="E741" i="66" a="1"/>
  <c r="E741" i="66" s="1"/>
  <c r="E733" i="66" a="1"/>
  <c r="E733" i="66" s="1"/>
  <c r="E725" i="66" a="1"/>
  <c r="E725" i="66" s="1"/>
  <c r="E717" i="66" a="1"/>
  <c r="E717" i="66" s="1"/>
  <c r="E709" i="66" a="1"/>
  <c r="E709" i="66" s="1"/>
  <c r="E701" i="66" a="1"/>
  <c r="E701" i="66" s="1"/>
  <c r="E693" i="66" a="1"/>
  <c r="E693" i="66" s="1"/>
  <c r="E685" i="66" a="1"/>
  <c r="E685" i="66" s="1"/>
  <c r="E677" i="66" a="1"/>
  <c r="E677" i="66" s="1"/>
  <c r="E669" i="66" a="1"/>
  <c r="E669" i="66" s="1"/>
  <c r="E661" i="66" a="1"/>
  <c r="E661" i="66" s="1"/>
  <c r="E653" i="66" a="1"/>
  <c r="E653" i="66" s="1"/>
  <c r="E645" i="66" a="1"/>
  <c r="E645" i="66" s="1"/>
  <c r="E637" i="66" a="1"/>
  <c r="E637" i="66" s="1"/>
  <c r="E629" i="66" a="1"/>
  <c r="E629" i="66" s="1"/>
  <c r="E621" i="66" a="1"/>
  <c r="E621" i="66" s="1"/>
  <c r="E613" i="66" a="1"/>
  <c r="E613" i="66" s="1"/>
  <c r="E605" i="66" a="1"/>
  <c r="E605" i="66" s="1"/>
  <c r="E597" i="66" a="1"/>
  <c r="E597" i="66" s="1"/>
  <c r="E592" i="66" a="1"/>
  <c r="E592" i="66" s="1"/>
  <c r="E586" i="66" a="1"/>
  <c r="E586" i="66" s="1"/>
  <c r="E574" i="66" a="1"/>
  <c r="E574" i="66" s="1"/>
  <c r="E569" i="66" a="1"/>
  <c r="E569" i="66" s="1"/>
  <c r="E556" i="66" a="1"/>
  <c r="E556" i="66" s="1"/>
  <c r="E551" i="66" a="1"/>
  <c r="E551" i="66" s="1"/>
  <c r="E539" i="66" a="1"/>
  <c r="E539" i="66" s="1"/>
  <c r="E533" i="66" a="1"/>
  <c r="E533" i="66" s="1"/>
  <c r="E528" i="66" a="1"/>
  <c r="E528" i="66" s="1"/>
  <c r="E522" i="66" a="1"/>
  <c r="E522" i="66" s="1"/>
  <c r="E510" i="66" a="1"/>
  <c r="E510" i="66" s="1"/>
  <c r="E505" i="66" a="1"/>
  <c r="E505" i="66" s="1"/>
  <c r="E492" i="66" a="1"/>
  <c r="E492" i="66" s="1"/>
  <c r="E487" i="66" a="1"/>
  <c r="E487" i="66" s="1"/>
  <c r="E469" i="66" a="1"/>
  <c r="E469" i="66" s="1"/>
  <c r="E464" i="66" a="1"/>
  <c r="E464" i="66" s="1"/>
  <c r="E451" i="66" a="1"/>
  <c r="E451" i="66" s="1"/>
  <c r="E445" i="66" a="1"/>
  <c r="E445" i="66" s="1"/>
  <c r="E440" i="66" a="1"/>
  <c r="E440" i="66" s="1"/>
  <c r="E434" i="66" a="1"/>
  <c r="E434" i="66" s="1"/>
  <c r="E417" i="66" a="1"/>
  <c r="E417" i="66" s="1"/>
  <c r="E411" i="66" a="1"/>
  <c r="E411" i="66" s="1"/>
  <c r="E404" i="66" a="1"/>
  <c r="E404" i="66" s="1"/>
  <c r="E394" i="66" a="1"/>
  <c r="E394" i="66" s="1"/>
  <c r="E388" i="66" a="1"/>
  <c r="E388" i="66" s="1"/>
  <c r="E383" i="66" a="1"/>
  <c r="E383" i="66" s="1"/>
  <c r="E1567" i="66" a="1"/>
  <c r="E1567" i="66" s="1"/>
  <c r="E1511" i="66" a="1"/>
  <c r="E1511" i="66" s="1"/>
  <c r="E1454" i="66" a="1"/>
  <c r="E1454" i="66" s="1"/>
  <c r="E1402" i="66" a="1"/>
  <c r="E1402" i="66" s="1"/>
  <c r="E1372" i="66" a="1"/>
  <c r="E1372" i="66" s="1"/>
  <c r="E1341" i="66" a="1"/>
  <c r="E1341" i="66" s="1"/>
  <c r="E1312" i="66" a="1"/>
  <c r="E1312" i="66" s="1"/>
  <c r="E1283" i="66" a="1"/>
  <c r="E1283" i="66" s="1"/>
  <c r="E1257" i="66" a="1"/>
  <c r="E1257" i="66" s="1"/>
  <c r="E1228" i="66" a="1"/>
  <c r="E1228" i="66" s="1"/>
  <c r="E1198" i="66" a="1"/>
  <c r="E1198" i="66" s="1"/>
  <c r="E1169" i="66" a="1"/>
  <c r="E1169" i="66" s="1"/>
  <c r="E1140" i="66" a="1"/>
  <c r="E1140" i="66" s="1"/>
  <c r="E1077" i="66" a="1"/>
  <c r="E1077" i="66" s="1"/>
  <c r="E1065" i="66" a="1"/>
  <c r="E1065" i="66" s="1"/>
  <c r="E1052" i="66" a="1"/>
  <c r="E1052" i="66" s="1"/>
  <c r="E1018" i="66" a="1"/>
  <c r="E1018" i="66" s="1"/>
  <c r="E995" i="66" a="1"/>
  <c r="E995" i="66" s="1"/>
  <c r="E960" i="66" a="1"/>
  <c r="E960" i="66" s="1"/>
  <c r="E948" i="66" a="1"/>
  <c r="E948" i="66" s="1"/>
  <c r="E937" i="66" a="1"/>
  <c r="E937" i="66" s="1"/>
  <c r="E927" i="66" a="1"/>
  <c r="E927" i="66" s="1"/>
  <c r="E918" i="66" a="1"/>
  <c r="E918" i="66" s="1"/>
  <c r="E908" i="66" a="1"/>
  <c r="E908" i="66" s="1"/>
  <c r="E898" i="66" a="1"/>
  <c r="E898" i="66" s="1"/>
  <c r="E888" i="66" a="1"/>
  <c r="E888" i="66" s="1"/>
  <c r="E875" i="66" a="1"/>
  <c r="E875" i="66" s="1"/>
  <c r="E861" i="66" a="1"/>
  <c r="E861" i="66" s="1"/>
  <c r="E847" i="66" a="1"/>
  <c r="E847" i="66" s="1"/>
  <c r="E837" i="66" a="1"/>
  <c r="E837" i="66" s="1"/>
  <c r="E828" i="66" a="1"/>
  <c r="E828" i="66" s="1"/>
  <c r="E820" i="66" a="1"/>
  <c r="E820" i="66" s="1"/>
  <c r="E812" i="66" a="1"/>
  <c r="E812" i="66" s="1"/>
  <c r="E804" i="66" a="1"/>
  <c r="E804" i="66" s="1"/>
  <c r="E796" i="66" a="1"/>
  <c r="E796" i="66" s="1"/>
  <c r="E788" i="66" a="1"/>
  <c r="E788" i="66" s="1"/>
  <c r="E780" i="66" a="1"/>
  <c r="E780" i="66" s="1"/>
  <c r="E772" i="66" a="1"/>
  <c r="E772" i="66" s="1"/>
  <c r="E764" i="66" a="1"/>
  <c r="E764" i="66" s="1"/>
  <c r="E756" i="66" a="1"/>
  <c r="E756" i="66" s="1"/>
  <c r="E748" i="66" a="1"/>
  <c r="E748" i="66" s="1"/>
  <c r="E740" i="66" a="1"/>
  <c r="E740" i="66" s="1"/>
  <c r="E732" i="66" a="1"/>
  <c r="E732" i="66" s="1"/>
  <c r="E724" i="66" a="1"/>
  <c r="E724" i="66" s="1"/>
  <c r="E716" i="66" a="1"/>
  <c r="E716" i="66" s="1"/>
  <c r="E708" i="66" a="1"/>
  <c r="E708" i="66" s="1"/>
  <c r="E700" i="66" a="1"/>
  <c r="E700" i="66" s="1"/>
  <c r="E692" i="66" a="1"/>
  <c r="E692" i="66" s="1"/>
  <c r="E684" i="66" a="1"/>
  <c r="E684" i="66" s="1"/>
  <c r="E676" i="66" a="1"/>
  <c r="E676" i="66" s="1"/>
  <c r="E668" i="66" a="1"/>
  <c r="E668" i="66" s="1"/>
  <c r="E660" i="66" a="1"/>
  <c r="E660" i="66" s="1"/>
  <c r="E652" i="66" a="1"/>
  <c r="E652" i="66" s="1"/>
  <c r="E644" i="66" a="1"/>
  <c r="E644" i="66" s="1"/>
  <c r="E636" i="66" a="1"/>
  <c r="E636" i="66" s="1"/>
  <c r="E628" i="66" a="1"/>
  <c r="E628" i="66" s="1"/>
  <c r="E620" i="66" a="1"/>
  <c r="E620" i="66" s="1"/>
  <c r="E612" i="66" a="1"/>
  <c r="E612" i="66" s="1"/>
  <c r="E604" i="66" a="1"/>
  <c r="E604" i="66" s="1"/>
  <c r="E596" i="66" a="1"/>
  <c r="E596" i="66" s="1"/>
  <c r="E591" i="66" a="1"/>
  <c r="E591" i="66" s="1"/>
  <c r="E579" i="66" a="1"/>
  <c r="E579" i="66" s="1"/>
  <c r="E573" i="66" a="1"/>
  <c r="E573" i="66" s="1"/>
  <c r="E568" i="66" a="1"/>
  <c r="E568" i="66" s="1"/>
  <c r="E562" i="66" a="1"/>
  <c r="E562" i="66" s="1"/>
  <c r="E550" i="66" a="1"/>
  <c r="E550" i="66" s="1"/>
  <c r="E545" i="66" a="1"/>
  <c r="E545" i="66" s="1"/>
  <c r="E532" i="66" a="1"/>
  <c r="E532" i="66" s="1"/>
  <c r="E527" i="66" a="1"/>
  <c r="E527" i="66" s="1"/>
  <c r="E515" i="66" a="1"/>
  <c r="E515" i="66" s="1"/>
  <c r="E509" i="66" a="1"/>
  <c r="E509" i="66" s="1"/>
  <c r="E504" i="66" a="1"/>
  <c r="E504" i="66" s="1"/>
  <c r="E1371" i="66" a="1"/>
  <c r="E1371" i="66" s="1"/>
  <c r="E1139" i="66" a="1"/>
  <c r="E1139" i="66" s="1"/>
  <c r="E1015" i="66" a="1"/>
  <c r="E1015" i="66" s="1"/>
  <c r="E836" i="66" a="1"/>
  <c r="E836" i="66" s="1"/>
  <c r="E771" i="66" a="1"/>
  <c r="E771" i="66" s="1"/>
  <c r="E707" i="66" a="1"/>
  <c r="E707" i="66" s="1"/>
  <c r="E643" i="66" a="1"/>
  <c r="E643" i="66" s="1"/>
  <c r="E585" i="66" a="1"/>
  <c r="E585" i="66" s="1"/>
  <c r="E538" i="66" a="1"/>
  <c r="E538" i="66" s="1"/>
  <c r="E462" i="66" a="1"/>
  <c r="E462" i="66" s="1"/>
  <c r="E450" i="66" a="1"/>
  <c r="E450" i="66" s="1"/>
  <c r="E438" i="66" a="1"/>
  <c r="E438" i="66" s="1"/>
  <c r="E415" i="66" a="1"/>
  <c r="E415" i="66" s="1"/>
  <c r="E403" i="66" a="1"/>
  <c r="E403" i="66" s="1"/>
  <c r="E393" i="66" a="1"/>
  <c r="E393" i="66" s="1"/>
  <c r="E381" i="66" a="1"/>
  <c r="E381" i="66" s="1"/>
  <c r="E371" i="66" a="1"/>
  <c r="E371" i="66" s="1"/>
  <c r="E364" i="66" a="1"/>
  <c r="E364" i="66" s="1"/>
  <c r="E358" i="66" a="1"/>
  <c r="E358" i="66" s="1"/>
  <c r="E340" i="66" a="1"/>
  <c r="E340" i="66" s="1"/>
  <c r="E322" i="66" a="1"/>
  <c r="E322" i="66" s="1"/>
  <c r="E315" i="66" a="1"/>
  <c r="E315" i="66" s="1"/>
  <c r="E306" i="66" a="1"/>
  <c r="E306" i="66" s="1"/>
  <c r="E297" i="66" a="1"/>
  <c r="E297" i="66" s="1"/>
  <c r="E289" i="66" a="1"/>
  <c r="E289" i="66" s="1"/>
  <c r="E281" i="66" a="1"/>
  <c r="E281" i="66" s="1"/>
  <c r="E272" i="66" a="1"/>
  <c r="E272" i="66" s="1"/>
  <c r="E263" i="66" a="1"/>
  <c r="E263" i="66" s="1"/>
  <c r="E256" i="66" a="1"/>
  <c r="E256" i="66" s="1"/>
  <c r="E238" i="66" a="1"/>
  <c r="E238" i="66" s="1"/>
  <c r="E222" i="66" a="1"/>
  <c r="E222" i="66" s="1"/>
  <c r="E215" i="66" a="1"/>
  <c r="E215" i="66" s="1"/>
  <c r="E208" i="66" a="1"/>
  <c r="E208" i="66" s="1"/>
  <c r="E200" i="66" a="1"/>
  <c r="E200" i="66" s="1"/>
  <c r="E193" i="66" a="1"/>
  <c r="E193" i="66" s="1"/>
  <c r="E177" i="66" a="1"/>
  <c r="E177" i="66" s="1"/>
  <c r="E171" i="66" a="1"/>
  <c r="E171" i="66" s="1"/>
  <c r="E164" i="66" a="1"/>
  <c r="E164" i="66" s="1"/>
  <c r="E156" i="66" a="1"/>
  <c r="E156" i="66" s="1"/>
  <c r="E142" i="66" a="1"/>
  <c r="E142" i="66" s="1"/>
  <c r="E127" i="66" a="1"/>
  <c r="E127" i="66" s="1"/>
  <c r="E112" i="66" a="1"/>
  <c r="E112" i="66" s="1"/>
  <c r="E106" i="66" a="1"/>
  <c r="E106" i="66" s="1"/>
  <c r="E90" i="66" a="1"/>
  <c r="E90" i="66" s="1"/>
  <c r="E84" i="66" a="1"/>
  <c r="E84" i="66" s="1"/>
  <c r="E77" i="66" a="1"/>
  <c r="E77" i="66" s="1"/>
  <c r="E62" i="66" a="1"/>
  <c r="E62" i="66" s="1"/>
  <c r="E55" i="66" a="1"/>
  <c r="E55" i="66" s="1"/>
  <c r="E40" i="66" a="1"/>
  <c r="E40" i="66" s="1"/>
  <c r="E25" i="66" a="1"/>
  <c r="E25" i="66" s="1"/>
  <c r="E19" i="66" a="1"/>
  <c r="E19" i="66" s="1"/>
  <c r="E8" i="66" a="1"/>
  <c r="E8" i="66" s="1"/>
  <c r="E1340" i="66" a="1"/>
  <c r="E1340" i="66" s="1"/>
  <c r="E1113" i="66" a="1"/>
  <c r="E1113" i="66" s="1"/>
  <c r="E1003" i="66" a="1"/>
  <c r="E1003" i="66" s="1"/>
  <c r="E915" i="66" a="1"/>
  <c r="E915" i="66" s="1"/>
  <c r="E827" i="66" a="1"/>
  <c r="E827" i="66" s="1"/>
  <c r="E763" i="66" a="1"/>
  <c r="E763" i="66" s="1"/>
  <c r="E699" i="66" a="1"/>
  <c r="E699" i="66" s="1"/>
  <c r="E635" i="66" a="1"/>
  <c r="E635" i="66" s="1"/>
  <c r="E474" i="66" a="1"/>
  <c r="E474" i="66" s="1"/>
  <c r="E461" i="66" a="1"/>
  <c r="E461" i="66" s="1"/>
  <c r="E437" i="66" a="1"/>
  <c r="E437" i="66" s="1"/>
  <c r="E426" i="66" a="1"/>
  <c r="E426" i="66" s="1"/>
  <c r="E414" i="66" a="1"/>
  <c r="E414" i="66" s="1"/>
  <c r="E392" i="66" a="1"/>
  <c r="E392" i="66" s="1"/>
  <c r="E380" i="66" a="1"/>
  <c r="E380" i="66" s="1"/>
  <c r="E357" i="66" a="1"/>
  <c r="E357" i="66" s="1"/>
  <c r="E347" i="66" a="1"/>
  <c r="E347" i="66" s="1"/>
  <c r="E339" i="66" a="1"/>
  <c r="E339" i="66" s="1"/>
  <c r="E332" i="66" a="1"/>
  <c r="E332" i="66" s="1"/>
  <c r="E314" i="66" a="1"/>
  <c r="E314" i="66" s="1"/>
  <c r="E296" i="66" a="1"/>
  <c r="E296" i="66" s="1"/>
  <c r="E280" i="66" a="1"/>
  <c r="E280" i="66" s="1"/>
  <c r="E271" i="66" a="1"/>
  <c r="E271" i="66" s="1"/>
  <c r="E262" i="66" a="1"/>
  <c r="E262" i="66" s="1"/>
  <c r="E255" i="66" a="1"/>
  <c r="E255" i="66" s="1"/>
  <c r="E245" i="66" a="1"/>
  <c r="E245" i="66" s="1"/>
  <c r="E237" i="66" a="1"/>
  <c r="E237" i="66" s="1"/>
  <c r="E229" i="66" a="1"/>
  <c r="E229" i="66" s="1"/>
  <c r="E221" i="66" a="1"/>
  <c r="E221" i="66" s="1"/>
  <c r="E207" i="66" a="1"/>
  <c r="E207" i="66" s="1"/>
  <c r="E199" i="66" a="1"/>
  <c r="E199" i="66" s="1"/>
  <c r="E192" i="66" a="1"/>
  <c r="E192" i="66" s="1"/>
  <c r="E185" i="66" a="1"/>
  <c r="E185" i="66" s="1"/>
  <c r="E163" i="66" a="1"/>
  <c r="E163" i="66" s="1"/>
  <c r="E155" i="66" a="1"/>
  <c r="E155" i="66" s="1"/>
  <c r="E149" i="66" a="1"/>
  <c r="E149" i="66" s="1"/>
  <c r="E133" i="66" a="1"/>
  <c r="E133" i="66" s="1"/>
  <c r="E120" i="66" a="1"/>
  <c r="E120" i="66" s="1"/>
  <c r="E111" i="66" a="1"/>
  <c r="E111" i="66" s="1"/>
  <c r="E105" i="66" a="1"/>
  <c r="E105" i="66" s="1"/>
  <c r="E98" i="66" a="1"/>
  <c r="E98" i="66" s="1"/>
  <c r="E83" i="66" a="1"/>
  <c r="E83" i="66" s="1"/>
  <c r="E68" i="66" a="1"/>
  <c r="E68" i="66" s="1"/>
  <c r="E61" i="66" a="1"/>
  <c r="E61" i="66" s="1"/>
  <c r="E46" i="66" a="1"/>
  <c r="E46" i="66" s="1"/>
  <c r="E39" i="66" a="1"/>
  <c r="E39" i="66" s="1"/>
  <c r="E33" i="66" a="1"/>
  <c r="E33" i="66" s="1"/>
  <c r="E18" i="66" a="1"/>
  <c r="E18" i="66" s="1"/>
  <c r="E13" i="66" a="1"/>
  <c r="E13" i="66" s="1"/>
  <c r="E7" i="66" a="1"/>
  <c r="E7" i="66" s="1"/>
  <c r="E1311" i="66" a="1"/>
  <c r="E1311" i="66" s="1"/>
  <c r="E1090" i="66" a="1"/>
  <c r="E1090" i="66" s="1"/>
  <c r="E991" i="66" a="1"/>
  <c r="E991" i="66" s="1"/>
  <c r="E905" i="66" a="1"/>
  <c r="E905" i="66" s="1"/>
  <c r="E819" i="66" a="1"/>
  <c r="E819" i="66" s="1"/>
  <c r="E755" i="66" a="1"/>
  <c r="E755" i="66" s="1"/>
  <c r="E691" i="66" a="1"/>
  <c r="E691" i="66" s="1"/>
  <c r="E627" i="66" a="1"/>
  <c r="E627" i="66" s="1"/>
  <c r="E572" i="66" a="1"/>
  <c r="E572" i="66" s="1"/>
  <c r="E526" i="66" a="1"/>
  <c r="E526" i="66" s="1"/>
  <c r="E491" i="66" a="1"/>
  <c r="E491" i="66" s="1"/>
  <c r="E472" i="66" a="1"/>
  <c r="E472" i="66" s="1"/>
  <c r="E459" i="66" a="1"/>
  <c r="E459" i="66" s="1"/>
  <c r="E448" i="66" a="1"/>
  <c r="E448" i="66" s="1"/>
  <c r="E425" i="66" a="1"/>
  <c r="E425" i="66" s="1"/>
  <c r="E413" i="66" a="1"/>
  <c r="E413" i="66" s="1"/>
  <c r="E379" i="66" a="1"/>
  <c r="E379" i="66" s="1"/>
  <c r="E370" i="66" a="1"/>
  <c r="E370" i="66" s="1"/>
  <c r="E363" i="66" a="1"/>
  <c r="E363" i="66" s="1"/>
  <c r="E354" i="66" a="1"/>
  <c r="E354" i="66" s="1"/>
  <c r="E346" i="66" a="1"/>
  <c r="E346" i="66" s="1"/>
  <c r="E338" i="66" a="1"/>
  <c r="E338" i="66" s="1"/>
  <c r="E329" i="66" a="1"/>
  <c r="E329" i="66" s="1"/>
  <c r="E321" i="66" a="1"/>
  <c r="E321" i="66" s="1"/>
  <c r="E313" i="66" a="1"/>
  <c r="E313" i="66" s="1"/>
  <c r="E304" i="66" a="1"/>
  <c r="E304" i="66" s="1"/>
  <c r="E295" i="66" a="1"/>
  <c r="E295" i="66" s="1"/>
  <c r="E288" i="66" a="1"/>
  <c r="E288" i="66" s="1"/>
  <c r="E270" i="66" a="1"/>
  <c r="E270" i="66" s="1"/>
  <c r="E244" i="66" a="1"/>
  <c r="E244" i="66" s="1"/>
  <c r="E227" i="66" a="1"/>
  <c r="E227" i="66" s="1"/>
  <c r="E214" i="66" a="1"/>
  <c r="E214" i="66" s="1"/>
  <c r="E198" i="66" a="1"/>
  <c r="E198" i="66" s="1"/>
  <c r="E191" i="66" a="1"/>
  <c r="E191" i="66" s="1"/>
  <c r="E183" i="66" a="1"/>
  <c r="E183" i="66" s="1"/>
  <c r="E176" i="66" a="1"/>
  <c r="E176" i="66" s="1"/>
  <c r="E170" i="66" a="1"/>
  <c r="E170" i="66" s="1"/>
  <c r="E154" i="66" a="1"/>
  <c r="E154" i="66" s="1"/>
  <c r="E148" i="66" a="1"/>
  <c r="E148" i="66" s="1"/>
  <c r="E140" i="66" a="1"/>
  <c r="E140" i="66" s="1"/>
  <c r="E126" i="66" a="1"/>
  <c r="E126" i="66" s="1"/>
  <c r="E118" i="66" a="1"/>
  <c r="E118" i="66" s="1"/>
  <c r="E104" i="66" a="1"/>
  <c r="E104" i="66" s="1"/>
  <c r="E96" i="66" a="1"/>
  <c r="E96" i="66" s="1"/>
  <c r="E89" i="66" a="1"/>
  <c r="E89" i="66" s="1"/>
  <c r="E82" i="66" a="1"/>
  <c r="E82" i="66" s="1"/>
  <c r="E67" i="66" a="1"/>
  <c r="E67" i="66" s="1"/>
  <c r="E53" i="66" a="1"/>
  <c r="E53" i="66" s="1"/>
  <c r="E38" i="66" a="1"/>
  <c r="E38" i="66" s="1"/>
  <c r="E24" i="66" a="1"/>
  <c r="E24" i="66" s="1"/>
  <c r="E17" i="66" a="1"/>
  <c r="E17" i="66" s="1"/>
  <c r="E6" i="66" a="1"/>
  <c r="E6" i="66" s="1"/>
  <c r="E1282" i="66" a="1"/>
  <c r="E1282" i="66" s="1"/>
  <c r="E1073" i="66" a="1"/>
  <c r="E1073" i="66" s="1"/>
  <c r="E979" i="66" a="1"/>
  <c r="E979" i="66" s="1"/>
  <c r="E811" i="66" a="1"/>
  <c r="E811" i="66" s="1"/>
  <c r="E747" i="66" a="1"/>
  <c r="E747" i="66" s="1"/>
  <c r="E683" i="66" a="1"/>
  <c r="E683" i="66" s="1"/>
  <c r="E619" i="66" a="1"/>
  <c r="E619" i="66" s="1"/>
  <c r="E567" i="66" a="1"/>
  <c r="E567" i="66" s="1"/>
  <c r="E521" i="66" a="1"/>
  <c r="E521" i="66" s="1"/>
  <c r="E486" i="66" a="1"/>
  <c r="E486" i="66" s="1"/>
  <c r="E468" i="66" a="1"/>
  <c r="E468" i="66" s="1"/>
  <c r="E457" i="66" a="1"/>
  <c r="E457" i="66" s="1"/>
  <c r="E444" i="66" a="1"/>
  <c r="E444" i="66" s="1"/>
  <c r="E422" i="66" a="1"/>
  <c r="E422" i="66" s="1"/>
  <c r="E399" i="66" a="1"/>
  <c r="E399" i="66" s="1"/>
  <c r="E377" i="66" a="1"/>
  <c r="E377" i="66" s="1"/>
  <c r="E328" i="66" a="1"/>
  <c r="E328" i="66" s="1"/>
  <c r="E312" i="66" a="1"/>
  <c r="E312" i="66" s="1"/>
  <c r="E303" i="66" a="1"/>
  <c r="E303" i="66" s="1"/>
  <c r="E294" i="66" a="1"/>
  <c r="E294" i="66" s="1"/>
  <c r="E287" i="66" a="1"/>
  <c r="E287" i="66" s="1"/>
  <c r="E277" i="66" a="1"/>
  <c r="E277" i="66" s="1"/>
  <c r="E269" i="66" a="1"/>
  <c r="E269" i="66" s="1"/>
  <c r="E261" i="66" a="1"/>
  <c r="E261" i="66" s="1"/>
  <c r="E252" i="66" a="1"/>
  <c r="E252" i="66" s="1"/>
  <c r="E243" i="66" a="1"/>
  <c r="E243" i="66" s="1"/>
  <c r="E236" i="66" a="1"/>
  <c r="E236" i="66" s="1"/>
  <c r="E220" i="66" a="1"/>
  <c r="E220" i="66" s="1"/>
  <c r="E205" i="66" a="1"/>
  <c r="E205" i="66" s="1"/>
  <c r="E175" i="66" a="1"/>
  <c r="E175" i="66" s="1"/>
  <c r="E169" i="66" a="1"/>
  <c r="E169" i="66" s="1"/>
  <c r="E161" i="66" a="1"/>
  <c r="E161" i="66" s="1"/>
  <c r="E147" i="66" a="1"/>
  <c r="E147" i="66" s="1"/>
  <c r="E139" i="66" a="1"/>
  <c r="E139" i="66" s="1"/>
  <c r="E132" i="66" a="1"/>
  <c r="E132" i="66" s="1"/>
  <c r="E125" i="66" a="1"/>
  <c r="E125" i="66" s="1"/>
  <c r="E110" i="66" a="1"/>
  <c r="E110" i="66" s="1"/>
  <c r="E103" i="66" a="1"/>
  <c r="E103" i="66" s="1"/>
  <c r="E95" i="66" a="1"/>
  <c r="E95" i="66" s="1"/>
  <c r="E81" i="66" a="1"/>
  <c r="E81" i="66" s="1"/>
  <c r="E74" i="66" a="1"/>
  <c r="E74" i="66" s="1"/>
  <c r="E60" i="66" a="1"/>
  <c r="E60" i="66" s="1"/>
  <c r="E52" i="66" a="1"/>
  <c r="E52" i="66" s="1"/>
  <c r="E45" i="66" a="1"/>
  <c r="E45" i="66" s="1"/>
  <c r="E30" i="66" a="1"/>
  <c r="E30" i="66" s="1"/>
  <c r="E23" i="66" a="1"/>
  <c r="E23" i="66" s="1"/>
  <c r="E12" i="66" a="1"/>
  <c r="E12" i="66" s="1"/>
  <c r="E1560" i="66" a="1"/>
  <c r="E1560" i="66" s="1"/>
  <c r="E1256" i="66" a="1"/>
  <c r="E1256" i="66" s="1"/>
  <c r="E1061" i="66" a="1"/>
  <c r="E1061" i="66" s="1"/>
  <c r="E968" i="66" a="1"/>
  <c r="E968" i="66" s="1"/>
  <c r="E884" i="66" a="1"/>
  <c r="E884" i="66" s="1"/>
  <c r="E803" i="66" a="1"/>
  <c r="E803" i="66" s="1"/>
  <c r="E739" i="66" a="1"/>
  <c r="E739" i="66" s="1"/>
  <c r="E675" i="66" a="1"/>
  <c r="E675" i="66" s="1"/>
  <c r="E611" i="66" a="1"/>
  <c r="E611" i="66" s="1"/>
  <c r="E485" i="66" a="1"/>
  <c r="E485" i="66" s="1"/>
  <c r="E456" i="66" a="1"/>
  <c r="E456" i="66" s="1"/>
  <c r="E433" i="66" a="1"/>
  <c r="E433" i="66" s="1"/>
  <c r="E421" i="66" a="1"/>
  <c r="E421" i="66" s="1"/>
  <c r="E410" i="66" a="1"/>
  <c r="E410" i="66" s="1"/>
  <c r="E398" i="66" a="1"/>
  <c r="E398" i="66" s="1"/>
  <c r="E387" i="66" a="1"/>
  <c r="E387" i="66" s="1"/>
  <c r="E376" i="66" a="1"/>
  <c r="E376" i="66" s="1"/>
  <c r="E369" i="66" a="1"/>
  <c r="E369" i="66" s="1"/>
  <c r="E361" i="66" a="1"/>
  <c r="E361" i="66" s="1"/>
  <c r="E353" i="66" a="1"/>
  <c r="E353" i="66" s="1"/>
  <c r="E345" i="66" a="1"/>
  <c r="E345" i="66" s="1"/>
  <c r="E336" i="66" a="1"/>
  <c r="E336" i="66" s="1"/>
  <c r="E327" i="66" a="1"/>
  <c r="E327" i="66" s="1"/>
  <c r="E320" i="66" a="1"/>
  <c r="E320" i="66" s="1"/>
  <c r="E302" i="66" a="1"/>
  <c r="E302" i="66" s="1"/>
  <c r="E276" i="66" a="1"/>
  <c r="E276" i="66" s="1"/>
  <c r="E258" i="66" a="1"/>
  <c r="E258" i="66" s="1"/>
  <c r="E251" i="66" a="1"/>
  <c r="E251" i="66" s="1"/>
  <c r="E242" i="66" a="1"/>
  <c r="E242" i="66" s="1"/>
  <c r="E233" i="66" a="1"/>
  <c r="E233" i="66" s="1"/>
  <c r="E226" i="66" a="1"/>
  <c r="E226" i="66" s="1"/>
  <c r="E219" i="66" a="1"/>
  <c r="E219" i="66" s="1"/>
  <c r="E211" i="66" a="1"/>
  <c r="E211" i="66" s="1"/>
  <c r="E197" i="66" a="1"/>
  <c r="E197" i="66" s="1"/>
  <c r="E182" i="66" a="1"/>
  <c r="E182" i="66" s="1"/>
  <c r="E166" i="66" a="1"/>
  <c r="E166" i="66" s="1"/>
  <c r="E160" i="66" a="1"/>
  <c r="E160" i="66" s="1"/>
  <c r="E153" i="66" a="1"/>
  <c r="E153" i="66" s="1"/>
  <c r="E131" i="66" a="1"/>
  <c r="E131" i="66" s="1"/>
  <c r="E123" i="66" a="1"/>
  <c r="E123" i="66" s="1"/>
  <c r="E117" i="66" a="1"/>
  <c r="E117" i="66" s="1"/>
  <c r="E101" i="66" a="1"/>
  <c r="E101" i="66" s="1"/>
  <c r="E88" i="66" a="1"/>
  <c r="E88" i="66" s="1"/>
  <c r="E79" i="66" a="1"/>
  <c r="E79" i="66" s="1"/>
  <c r="E73" i="66" a="1"/>
  <c r="E73" i="66" s="1"/>
  <c r="E66" i="66" a="1"/>
  <c r="E66" i="66" s="1"/>
  <c r="E51" i="66" a="1"/>
  <c r="E51" i="66" s="1"/>
  <c r="E36" i="66" a="1"/>
  <c r="E36" i="66" s="1"/>
  <c r="E29" i="66" a="1"/>
  <c r="E29" i="66" s="1"/>
  <c r="E16" i="66" a="1"/>
  <c r="E16" i="66" s="1"/>
  <c r="E11" i="66" a="1"/>
  <c r="E11" i="66" s="1"/>
  <c r="E5" i="66" a="1"/>
  <c r="E5" i="66" s="1"/>
  <c r="E1503" i="66" a="1"/>
  <c r="E1503" i="66" s="1"/>
  <c r="E1227" i="66" a="1"/>
  <c r="E1227" i="66" s="1"/>
  <c r="E795" i="66" a="1"/>
  <c r="E795" i="66" s="1"/>
  <c r="E731" i="66" a="1"/>
  <c r="E731" i="66" s="1"/>
  <c r="E667" i="66" a="1"/>
  <c r="E667" i="66" s="1"/>
  <c r="E603" i="66" a="1"/>
  <c r="E603" i="66" s="1"/>
  <c r="E555" i="66" a="1"/>
  <c r="E555" i="66" s="1"/>
  <c r="E508" i="66" a="1"/>
  <c r="E508" i="66" s="1"/>
  <c r="E481" i="66" a="1"/>
  <c r="E481" i="66" s="1"/>
  <c r="E467" i="66" a="1"/>
  <c r="E467" i="66" s="1"/>
  <c r="E455" i="66" a="1"/>
  <c r="E455" i="66" s="1"/>
  <c r="E443" i="66" a="1"/>
  <c r="E443" i="66" s="1"/>
  <c r="E432" i="66" a="1"/>
  <c r="E432" i="66" s="1"/>
  <c r="E420" i="66" a="1"/>
  <c r="E420" i="66" s="1"/>
  <c r="E409" i="66" a="1"/>
  <c r="E409" i="66" s="1"/>
  <c r="E397" i="66" a="1"/>
  <c r="E397" i="66" s="1"/>
  <c r="E375" i="66" a="1"/>
  <c r="E375" i="66" s="1"/>
  <c r="E368" i="66" a="1"/>
  <c r="E368" i="66" s="1"/>
  <c r="E360" i="66" a="1"/>
  <c r="E360" i="66" s="1"/>
  <c r="E352" i="66" a="1"/>
  <c r="E352" i="66" s="1"/>
  <c r="E344" i="66" a="1"/>
  <c r="E344" i="66" s="1"/>
  <c r="E335" i="66" a="1"/>
  <c r="E335" i="66" s="1"/>
  <c r="E326" i="66" a="1"/>
  <c r="E326" i="66" s="1"/>
  <c r="E319" i="66" a="1"/>
  <c r="E319" i="66" s="1"/>
  <c r="E309" i="66" a="1"/>
  <c r="E309" i="66" s="1"/>
  <c r="E301" i="66" a="1"/>
  <c r="E301" i="66" s="1"/>
  <c r="E293" i="66" a="1"/>
  <c r="E293" i="66" s="1"/>
  <c r="E284" i="66" a="1"/>
  <c r="E284" i="66" s="1"/>
  <c r="E275" i="66" a="1"/>
  <c r="E275" i="66" s="1"/>
  <c r="E268" i="66" a="1"/>
  <c r="E268" i="66" s="1"/>
  <c r="E250" i="66" a="1"/>
  <c r="E250" i="66" s="1"/>
  <c r="E232" i="66" a="1"/>
  <c r="E232" i="66" s="1"/>
  <c r="E218" i="66" a="1"/>
  <c r="E218" i="66" s="1"/>
  <c r="E210" i="66" a="1"/>
  <c r="E210" i="66" s="1"/>
  <c r="E204" i="66" a="1"/>
  <c r="E204" i="66" s="1"/>
  <c r="E188" i="66" a="1"/>
  <c r="E188" i="66" s="1"/>
  <c r="E174" i="66" a="1"/>
  <c r="E174" i="66" s="1"/>
  <c r="E159" i="66" a="1"/>
  <c r="E159" i="66" s="1"/>
  <c r="E144" i="66" a="1"/>
  <c r="E144" i="66" s="1"/>
  <c r="E138" i="66" a="1"/>
  <c r="E138" i="66" s="1"/>
  <c r="E122" i="66" a="1"/>
  <c r="E122" i="66" s="1"/>
  <c r="E116" i="66" a="1"/>
  <c r="E116" i="66" s="1"/>
  <c r="E109" i="66" a="1"/>
  <c r="E109" i="66" s="1"/>
  <c r="E94" i="66" a="1"/>
  <c r="E94" i="66" s="1"/>
  <c r="E87" i="66" a="1"/>
  <c r="E87" i="66" s="1"/>
  <c r="E72" i="66" a="1"/>
  <c r="E72" i="66" s="1"/>
  <c r="E57" i="66" a="1"/>
  <c r="E57" i="66" s="1"/>
  <c r="E50" i="66" a="1"/>
  <c r="E50" i="66" s="1"/>
  <c r="E44" i="66" a="1"/>
  <c r="E44" i="66" s="1"/>
  <c r="E35" i="66" a="1"/>
  <c r="E35" i="66" s="1"/>
  <c r="E22" i="66" a="1"/>
  <c r="E22" i="66" s="1"/>
  <c r="E15" i="66" a="1"/>
  <c r="E15" i="66" s="1"/>
  <c r="E1447" i="66" a="1"/>
  <c r="E1447" i="66" s="1"/>
  <c r="E1038" i="66" a="1"/>
  <c r="E1038" i="66" s="1"/>
  <c r="E945" i="66" a="1"/>
  <c r="E945" i="66" s="1"/>
  <c r="E860" i="66" a="1"/>
  <c r="E860" i="66" s="1"/>
  <c r="E787" i="66" a="1"/>
  <c r="E787" i="66" s="1"/>
  <c r="E723" i="66" a="1"/>
  <c r="E723" i="66" s="1"/>
  <c r="E659" i="66" a="1"/>
  <c r="E659" i="66" s="1"/>
  <c r="E549" i="66" a="1"/>
  <c r="E549" i="66" s="1"/>
  <c r="E503" i="66" a="1"/>
  <c r="E503" i="66" s="1"/>
  <c r="E480" i="66" a="1"/>
  <c r="E480" i="66" s="1"/>
  <c r="E466" i="66" a="1"/>
  <c r="E466" i="66" s="1"/>
  <c r="E453" i="66" a="1"/>
  <c r="E453" i="66" s="1"/>
  <c r="E442" i="66" a="1"/>
  <c r="E442" i="66" s="1"/>
  <c r="E430" i="66" a="1"/>
  <c r="E430" i="66" s="1"/>
  <c r="E419" i="66" a="1"/>
  <c r="E419" i="66" s="1"/>
  <c r="E407" i="66" a="1"/>
  <c r="E407" i="66" s="1"/>
  <c r="E374" i="66" a="1"/>
  <c r="E374" i="66" s="1"/>
  <c r="E366" i="66" a="1"/>
  <c r="E366" i="66" s="1"/>
  <c r="E359" i="66" a="1"/>
  <c r="E359" i="66" s="1"/>
  <c r="E351" i="66" a="1"/>
  <c r="E351" i="66" s="1"/>
  <c r="E334" i="66" a="1"/>
  <c r="E334" i="66" s="1"/>
  <c r="E308" i="66" a="1"/>
  <c r="E308" i="66" s="1"/>
  <c r="E290" i="66" a="1"/>
  <c r="E290" i="66" s="1"/>
  <c r="E283" i="66" a="1"/>
  <c r="E283" i="66" s="1"/>
  <c r="E274" i="66" a="1"/>
  <c r="E274" i="66" s="1"/>
  <c r="E265" i="66" a="1"/>
  <c r="E265" i="66" s="1"/>
  <c r="E257" i="66" a="1"/>
  <c r="E257" i="66" s="1"/>
  <c r="E249" i="66" a="1"/>
  <c r="E249" i="66" s="1"/>
  <c r="E240" i="66" a="1"/>
  <c r="E240" i="66" s="1"/>
  <c r="E231" i="66" a="1"/>
  <c r="E231" i="66" s="1"/>
  <c r="E225" i="66" a="1"/>
  <c r="E225" i="66" s="1"/>
  <c r="E209" i="66" a="1"/>
  <c r="E209" i="66" s="1"/>
  <c r="E203" i="66" a="1"/>
  <c r="E203" i="66" s="1"/>
  <c r="E194" i="66" a="1"/>
  <c r="E194" i="66" s="1"/>
  <c r="E187" i="66" a="1"/>
  <c r="E187" i="66" s="1"/>
  <c r="E181" i="66" a="1"/>
  <c r="E181" i="66" s="1"/>
  <c r="E165" i="66" a="1"/>
  <c r="E165" i="66" s="1"/>
  <c r="E143" i="66" a="1"/>
  <c r="E143" i="66" s="1"/>
  <c r="E137" i="66" a="1"/>
  <c r="E137" i="66" s="1"/>
  <c r="E129" i="66" a="1"/>
  <c r="E129" i="66" s="1"/>
  <c r="E115" i="66" a="1"/>
  <c r="E115" i="66" s="1"/>
  <c r="E107" i="66" a="1"/>
  <c r="E107" i="66" s="1"/>
  <c r="E100" i="66" a="1"/>
  <c r="E100" i="66" s="1"/>
  <c r="E93" i="66" a="1"/>
  <c r="E93" i="66" s="1"/>
  <c r="E78" i="66" a="1"/>
  <c r="E78" i="66" s="1"/>
  <c r="E71" i="66" a="1"/>
  <c r="E71" i="66" s="1"/>
  <c r="E63" i="66" a="1"/>
  <c r="E63" i="66" s="1"/>
  <c r="E49" i="66" a="1"/>
  <c r="E49" i="66" s="1"/>
  <c r="E42" i="66" a="1"/>
  <c r="E42" i="66" s="1"/>
  <c r="E28" i="66" a="1"/>
  <c r="E28" i="66" s="1"/>
  <c r="E10" i="66" a="1"/>
  <c r="E10" i="66" s="1"/>
  <c r="E4" i="66" a="1"/>
  <c r="E4" i="66" s="1"/>
  <c r="E1401" i="66" a="1"/>
  <c r="E1401" i="66" s="1"/>
  <c r="E1168" i="66" a="1"/>
  <c r="E1168" i="66" s="1"/>
  <c r="E933" i="66" a="1"/>
  <c r="E933" i="66" s="1"/>
  <c r="E846" i="66" a="1"/>
  <c r="E846" i="66" s="1"/>
  <c r="E779" i="66" a="1"/>
  <c r="E779" i="66" s="1"/>
  <c r="E715" i="66" a="1"/>
  <c r="E715" i="66" s="1"/>
  <c r="E651" i="66" a="1"/>
  <c r="E651" i="66" s="1"/>
  <c r="E590" i="66" a="1"/>
  <c r="E590" i="66" s="1"/>
  <c r="E544" i="66" a="1"/>
  <c r="E544" i="66" s="1"/>
  <c r="E498" i="66" a="1"/>
  <c r="E498" i="66" s="1"/>
  <c r="E475" i="66" a="1"/>
  <c r="E475" i="66" s="1"/>
  <c r="E463" i="66" a="1"/>
  <c r="E463" i="66" s="1"/>
  <c r="E439" i="66" a="1"/>
  <c r="E439" i="66" s="1"/>
  <c r="E427" i="66" a="1"/>
  <c r="E427" i="66" s="1"/>
  <c r="E416" i="66" a="1"/>
  <c r="E416" i="66" s="1"/>
  <c r="E382" i="66" a="1"/>
  <c r="E382" i="66" s="1"/>
  <c r="E373" i="66" a="1"/>
  <c r="E373" i="66" s="1"/>
  <c r="E365" i="66" a="1"/>
  <c r="E365" i="66" s="1"/>
  <c r="E350" i="66" a="1"/>
  <c r="E350" i="66" s="1"/>
  <c r="E341" i="66" a="1"/>
  <c r="E341" i="66" s="1"/>
  <c r="E333" i="66" a="1"/>
  <c r="E333" i="66" s="1"/>
  <c r="E325" i="66" a="1"/>
  <c r="E325" i="66" s="1"/>
  <c r="E316" i="66" a="1"/>
  <c r="E316" i="66" s="1"/>
  <c r="E307" i="66" a="1"/>
  <c r="E307" i="66" s="1"/>
  <c r="E300" i="66" a="1"/>
  <c r="E300" i="66" s="1"/>
  <c r="E282" i="66" a="1"/>
  <c r="E282" i="66" s="1"/>
  <c r="E264" i="66" a="1"/>
  <c r="E264" i="66" s="1"/>
  <c r="E248" i="66" a="1"/>
  <c r="E248" i="66" s="1"/>
  <c r="E239" i="66" a="1"/>
  <c r="E239" i="66" s="1"/>
  <c r="E230" i="66" a="1"/>
  <c r="E230" i="66" s="1"/>
  <c r="E224" i="66" a="1"/>
  <c r="E224" i="66" s="1"/>
  <c r="E216" i="66" a="1"/>
  <c r="E216" i="66" s="1"/>
  <c r="E186" i="66" a="1"/>
  <c r="E186" i="66" s="1"/>
  <c r="E180" i="66" a="1"/>
  <c r="E180" i="66" s="1"/>
  <c r="E172" i="66" a="1"/>
  <c r="E172" i="66" s="1"/>
  <c r="E158" i="66" a="1"/>
  <c r="E158" i="66" s="1"/>
  <c r="E150" i="66" a="1"/>
  <c r="E150" i="66" s="1"/>
  <c r="E136" i="66" a="1"/>
  <c r="E136" i="66" s="1"/>
  <c r="E128" i="66" a="1"/>
  <c r="E128" i="66" s="1"/>
  <c r="E121" i="66" a="1"/>
  <c r="E121" i="66" s="1"/>
  <c r="E114" i="66" a="1"/>
  <c r="E114" i="66" s="1"/>
  <c r="E99" i="66" a="1"/>
  <c r="E99" i="66" s="1"/>
  <c r="E85" i="66" a="1"/>
  <c r="E85" i="66" s="1"/>
  <c r="E70" i="66" a="1"/>
  <c r="E70" i="66" s="1"/>
  <c r="E56" i="66" a="1"/>
  <c r="E56" i="66" s="1"/>
  <c r="E41" i="66" a="1"/>
  <c r="E41" i="66" s="1"/>
  <c r="E34" i="66" a="1"/>
  <c r="E34" i="66" s="1"/>
  <c r="E27" i="66" a="1"/>
  <c r="E27" i="66" s="1"/>
  <c r="E20" i="66" a="1"/>
  <c r="E20" i="66" s="1"/>
  <c r="E14" i="66" a="1"/>
  <c r="E14" i="66" s="1"/>
  <c r="E9" i="66" a="1"/>
  <c r="E9" i="66" s="1"/>
  <c r="E3" i="66" a="1"/>
  <c r="E3" i="66" s="1"/>
  <c r="D461" i="67" a="1"/>
  <c r="D461" i="67" s="1"/>
  <c r="D453" i="67" a="1"/>
  <c r="D453" i="67" s="1"/>
  <c r="D445" i="67" a="1"/>
  <c r="D445" i="67" s="1"/>
  <c r="D437" i="67" a="1"/>
  <c r="D437" i="67" s="1"/>
  <c r="D429" i="67" a="1"/>
  <c r="D429" i="67" s="1"/>
  <c r="D421" i="67" a="1"/>
  <c r="D421" i="67" s="1"/>
  <c r="D413" i="67" a="1"/>
  <c r="D413" i="67" s="1"/>
  <c r="D405" i="67" a="1"/>
  <c r="D405" i="67" s="1"/>
  <c r="D397" i="67" a="1"/>
  <c r="D397" i="67" s="1"/>
  <c r="D460" i="67" a="1"/>
  <c r="D460" i="67" s="1"/>
  <c r="D452" i="67" a="1"/>
  <c r="D452" i="67" s="1"/>
  <c r="D444" i="67" a="1"/>
  <c r="D444" i="67" s="1"/>
  <c r="D436" i="67" a="1"/>
  <c r="D436" i="67" s="1"/>
  <c r="D428" i="67" a="1"/>
  <c r="D428" i="67" s="1"/>
  <c r="D420" i="67" a="1"/>
  <c r="D420" i="67" s="1"/>
  <c r="D412" i="67" a="1"/>
  <c r="D412" i="67" s="1"/>
  <c r="D404" i="67" a="1"/>
  <c r="D404" i="67" s="1"/>
  <c r="D396" i="67" a="1"/>
  <c r="D396" i="67" s="1"/>
  <c r="D457" i="67" a="1"/>
  <c r="D457" i="67" s="1"/>
  <c r="D449" i="67" a="1"/>
  <c r="D449" i="67" s="1"/>
  <c r="D441" i="67" a="1"/>
  <c r="D441" i="67" s="1"/>
  <c r="D433" i="67" a="1"/>
  <c r="D433" i="67" s="1"/>
  <c r="D425" i="67" a="1"/>
  <c r="D425" i="67" s="1"/>
  <c r="D417" i="67" a="1"/>
  <c r="D417" i="67" s="1"/>
  <c r="D409" i="67" a="1"/>
  <c r="D409" i="67" s="1"/>
  <c r="D401" i="67" a="1"/>
  <c r="D401" i="67" s="1"/>
  <c r="D393" i="67" a="1"/>
  <c r="D393" i="67" s="1"/>
  <c r="D408" i="67" a="1"/>
  <c r="D408" i="67" s="1"/>
  <c r="D117" i="67" a="1"/>
  <c r="D117" i="67" s="1"/>
  <c r="D101" i="67" a="1"/>
  <c r="D101" i="67" s="1"/>
  <c r="D85" i="67" a="1"/>
  <c r="D85" i="67" s="1"/>
  <c r="D69" i="67" a="1"/>
  <c r="D69" i="67" s="1"/>
  <c r="D53" i="67" a="1"/>
  <c r="D53" i="67" s="1"/>
  <c r="D37" i="67" a="1"/>
  <c r="D37" i="67" s="1"/>
  <c r="D21" i="67" a="1"/>
  <c r="D21" i="67" s="1"/>
  <c r="D432" i="67" a="1"/>
  <c r="D432" i="67" s="1"/>
  <c r="D385" i="67" a="1"/>
  <c r="D385" i="67" s="1"/>
  <c r="D377" i="67" a="1"/>
  <c r="D377" i="67" s="1"/>
  <c r="D369" i="67" a="1"/>
  <c r="D369" i="67" s="1"/>
  <c r="D361" i="67" a="1"/>
  <c r="D361" i="67" s="1"/>
  <c r="D353" i="67" a="1"/>
  <c r="D353" i="67" s="1"/>
  <c r="D345" i="67" a="1"/>
  <c r="D345" i="67" s="1"/>
  <c r="D337" i="67" a="1"/>
  <c r="D337" i="67" s="1"/>
  <c r="D329" i="67" a="1"/>
  <c r="D329" i="67" s="1"/>
  <c r="D321" i="67" a="1"/>
  <c r="D321" i="67" s="1"/>
  <c r="D313" i="67" a="1"/>
  <c r="D313" i="67" s="1"/>
  <c r="D305" i="67" a="1"/>
  <c r="D305" i="67" s="1"/>
  <c r="D297" i="67" a="1"/>
  <c r="D297" i="67" s="1"/>
  <c r="D289" i="67" a="1"/>
  <c r="D289" i="67" s="1"/>
  <c r="D281" i="67" a="1"/>
  <c r="D281" i="67" s="1"/>
  <c r="D273" i="67" a="1"/>
  <c r="D273" i="67" s="1"/>
  <c r="D265" i="67" a="1"/>
  <c r="D265" i="67" s="1"/>
  <c r="D257" i="67" a="1"/>
  <c r="D257" i="67" s="1"/>
  <c r="D456" i="67" a="1"/>
  <c r="D456" i="67" s="1"/>
  <c r="D392" i="67" a="1"/>
  <c r="D392" i="67" s="1"/>
  <c r="D384" i="67" a="1"/>
  <c r="D384" i="67" s="1"/>
  <c r="D376" i="67" a="1"/>
  <c r="D376" i="67" s="1"/>
  <c r="D368" i="67" a="1"/>
  <c r="D368" i="67" s="1"/>
  <c r="D360" i="67" a="1"/>
  <c r="D360" i="67" s="1"/>
  <c r="D352" i="67" a="1"/>
  <c r="D352" i="67" s="1"/>
  <c r="D344" i="67" a="1"/>
  <c r="D344" i="67" s="1"/>
  <c r="D336" i="67" a="1"/>
  <c r="D336" i="67" s="1"/>
  <c r="D328" i="67" a="1"/>
  <c r="D328" i="67" s="1"/>
  <c r="D320" i="67" a="1"/>
  <c r="D320" i="67" s="1"/>
  <c r="D312" i="67" a="1"/>
  <c r="D312" i="67" s="1"/>
  <c r="D304" i="67" a="1"/>
  <c r="D304" i="67" s="1"/>
  <c r="D296" i="67" a="1"/>
  <c r="D296" i="67" s="1"/>
  <c r="D288" i="67" a="1"/>
  <c r="D288" i="67" s="1"/>
  <c r="D280" i="67" a="1"/>
  <c r="D280" i="67" s="1"/>
  <c r="D272" i="67" a="1"/>
  <c r="D272" i="67" s="1"/>
  <c r="D264" i="67" a="1"/>
  <c r="D264" i="67" s="1"/>
  <c r="D256" i="67" a="1"/>
  <c r="D256" i="67" s="1"/>
  <c r="D248" i="67" a="1"/>
  <c r="D248" i="67" s="1"/>
  <c r="D240" i="67" a="1"/>
  <c r="D240" i="67" s="1"/>
  <c r="D232" i="67" a="1"/>
  <c r="D232" i="67" s="1"/>
  <c r="D224" i="67" a="1"/>
  <c r="D224" i="67" s="1"/>
  <c r="D216" i="67" a="1"/>
  <c r="D216" i="67" s="1"/>
  <c r="D208" i="67" a="1"/>
  <c r="D208" i="67" s="1"/>
  <c r="D200" i="67" a="1"/>
  <c r="D200" i="67" s="1"/>
  <c r="D192" i="67" a="1"/>
  <c r="D192" i="67" s="1"/>
  <c r="D184" i="67" a="1"/>
  <c r="D184" i="67" s="1"/>
  <c r="D176" i="67" a="1"/>
  <c r="D176" i="67" s="1"/>
  <c r="D168" i="67" a="1"/>
  <c r="D168" i="67" s="1"/>
  <c r="D160" i="67" a="1"/>
  <c r="D160" i="67" s="1"/>
  <c r="D152" i="67" a="1"/>
  <c r="D152" i="67" s="1"/>
  <c r="D144" i="67" a="1"/>
  <c r="D144" i="67" s="1"/>
  <c r="D136" i="67" a="1"/>
  <c r="D136" i="67" s="1"/>
  <c r="D128" i="67" a="1"/>
  <c r="D128" i="67" s="1"/>
  <c r="D121" i="67" a="1"/>
  <c r="D121" i="67" s="1"/>
  <c r="D105" i="67" a="1"/>
  <c r="D105" i="67" s="1"/>
  <c r="D89" i="67" a="1"/>
  <c r="D89" i="67" s="1"/>
  <c r="D73" i="67" a="1"/>
  <c r="D73" i="67" s="1"/>
  <c r="D57" i="67" a="1"/>
  <c r="D57" i="67" s="1"/>
  <c r="D41" i="67" a="1"/>
  <c r="D41" i="67" s="1"/>
  <c r="D25" i="67" a="1"/>
  <c r="D25" i="67" s="1"/>
  <c r="D416" i="67" a="1"/>
  <c r="D416" i="67" s="1"/>
  <c r="D120" i="67" a="1"/>
  <c r="D120" i="67" s="1"/>
  <c r="D104" i="67" a="1"/>
  <c r="D104" i="67" s="1"/>
  <c r="D88" i="67" a="1"/>
  <c r="D88" i="67" s="1"/>
  <c r="D72" i="67" a="1"/>
  <c r="D72" i="67" s="1"/>
  <c r="D56" i="67" a="1"/>
  <c r="D56" i="67" s="1"/>
  <c r="D40" i="67" a="1"/>
  <c r="D40" i="67" s="1"/>
  <c r="D24" i="67" a="1"/>
  <c r="D24" i="67" s="1"/>
  <c r="D13" i="67" a="1"/>
  <c r="D13" i="67" s="1"/>
  <c r="D440" i="67" a="1"/>
  <c r="D440" i="67" s="1"/>
  <c r="D109" i="67" a="1"/>
  <c r="D109" i="67" s="1"/>
  <c r="D93" i="67" a="1"/>
  <c r="D93" i="67" s="1"/>
  <c r="D77" i="67" a="1"/>
  <c r="D77" i="67" s="1"/>
  <c r="D61" i="67" a="1"/>
  <c r="D61" i="67" s="1"/>
  <c r="D45" i="67" a="1"/>
  <c r="D45" i="67" s="1"/>
  <c r="D29" i="67" a="1"/>
  <c r="D29" i="67" s="1"/>
  <c r="D12" i="67" a="1"/>
  <c r="D12" i="67" s="1"/>
  <c r="D400" i="67" a="1"/>
  <c r="D400" i="67" s="1"/>
  <c r="D389" i="67" a="1"/>
  <c r="D389" i="67" s="1"/>
  <c r="D381" i="67" a="1"/>
  <c r="D381" i="67" s="1"/>
  <c r="D373" i="67" a="1"/>
  <c r="D373" i="67" s="1"/>
  <c r="D365" i="67" a="1"/>
  <c r="D365" i="67" s="1"/>
  <c r="D357" i="67" a="1"/>
  <c r="D357" i="67" s="1"/>
  <c r="D349" i="67" a="1"/>
  <c r="D349" i="67" s="1"/>
  <c r="D341" i="67" a="1"/>
  <c r="D341" i="67" s="1"/>
  <c r="D333" i="67" a="1"/>
  <c r="D333" i="67" s="1"/>
  <c r="D325" i="67" a="1"/>
  <c r="D325" i="67" s="1"/>
  <c r="D317" i="67" a="1"/>
  <c r="D317" i="67" s="1"/>
  <c r="D309" i="67" a="1"/>
  <c r="D309" i="67" s="1"/>
  <c r="D301" i="67" a="1"/>
  <c r="D301" i="67" s="1"/>
  <c r="D293" i="67" a="1"/>
  <c r="D293" i="67" s="1"/>
  <c r="D285" i="67" a="1"/>
  <c r="D285" i="67" s="1"/>
  <c r="D277" i="67" a="1"/>
  <c r="D277" i="67" s="1"/>
  <c r="D269" i="67" a="1"/>
  <c r="D269" i="67" s="1"/>
  <c r="D261" i="67" a="1"/>
  <c r="D261" i="67" s="1"/>
  <c r="D253" i="67" a="1"/>
  <c r="D253" i="67" s="1"/>
  <c r="D424" i="67" a="1"/>
  <c r="D424" i="67" s="1"/>
  <c r="D388" i="67" a="1"/>
  <c r="D388" i="67" s="1"/>
  <c r="D380" i="67" a="1"/>
  <c r="D380" i="67" s="1"/>
  <c r="D372" i="67" a="1"/>
  <c r="D372" i="67" s="1"/>
  <c r="D364" i="67" a="1"/>
  <c r="D364" i="67" s="1"/>
  <c r="D356" i="67" a="1"/>
  <c r="D356" i="67" s="1"/>
  <c r="D348" i="67" a="1"/>
  <c r="D348" i="67" s="1"/>
  <c r="D340" i="67" a="1"/>
  <c r="D340" i="67" s="1"/>
  <c r="D332" i="67" a="1"/>
  <c r="D332" i="67" s="1"/>
  <c r="D324" i="67" a="1"/>
  <c r="D324" i="67" s="1"/>
  <c r="D316" i="67" a="1"/>
  <c r="D316" i="67" s="1"/>
  <c r="D308" i="67" a="1"/>
  <c r="D308" i="67" s="1"/>
  <c r="D300" i="67" a="1"/>
  <c r="D300" i="67" s="1"/>
  <c r="D292" i="67" a="1"/>
  <c r="D292" i="67" s="1"/>
  <c r="D284" i="67" a="1"/>
  <c r="D284" i="67" s="1"/>
  <c r="D276" i="67" a="1"/>
  <c r="D276" i="67" s="1"/>
  <c r="D268" i="67" a="1"/>
  <c r="D268" i="67" s="1"/>
  <c r="D260" i="67" a="1"/>
  <c r="D260" i="67" s="1"/>
  <c r="D252" i="67" a="1"/>
  <c r="D252" i="67" s="1"/>
  <c r="D244" i="67" a="1"/>
  <c r="D244" i="67" s="1"/>
  <c r="D236" i="67" a="1"/>
  <c r="D236" i="67" s="1"/>
  <c r="D228" i="67" a="1"/>
  <c r="D228" i="67" s="1"/>
  <c r="D220" i="67" a="1"/>
  <c r="D220" i="67" s="1"/>
  <c r="D212" i="67" a="1"/>
  <c r="D212" i="67" s="1"/>
  <c r="D204" i="67" a="1"/>
  <c r="D204" i="67" s="1"/>
  <c r="D196" i="67" a="1"/>
  <c r="D196" i="67" s="1"/>
  <c r="D188" i="67" a="1"/>
  <c r="D188" i="67" s="1"/>
  <c r="D180" i="67" a="1"/>
  <c r="D180" i="67" s="1"/>
  <c r="D172" i="67" a="1"/>
  <c r="D172" i="67" s="1"/>
  <c r="D164" i="67" a="1"/>
  <c r="D164" i="67" s="1"/>
  <c r="D156" i="67" a="1"/>
  <c r="D156" i="67" s="1"/>
  <c r="D148" i="67" a="1"/>
  <c r="D148" i="67" s="1"/>
  <c r="D140" i="67" a="1"/>
  <c r="D140" i="67" s="1"/>
  <c r="D132" i="67" a="1"/>
  <c r="D132" i="67" s="1"/>
  <c r="D124" i="67" a="1"/>
  <c r="D124" i="67" s="1"/>
  <c r="D113" i="67" a="1"/>
  <c r="D113" i="67" s="1"/>
  <c r="D97" i="67" a="1"/>
  <c r="D97" i="67" s="1"/>
  <c r="D81" i="67" a="1"/>
  <c r="D81" i="67" s="1"/>
  <c r="D65" i="67" a="1"/>
  <c r="D65" i="67" s="1"/>
  <c r="D49" i="67" a="1"/>
  <c r="D49" i="67" s="1"/>
  <c r="D33" i="67" a="1"/>
  <c r="D33" i="67" s="1"/>
  <c r="D17" i="67" a="1"/>
  <c r="D17" i="67" s="1"/>
  <c r="D448" i="67" a="1"/>
  <c r="D448" i="67" s="1"/>
  <c r="D112" i="67" a="1"/>
  <c r="D112" i="67" s="1"/>
  <c r="D96" i="67" a="1"/>
  <c r="D96" i="67" s="1"/>
  <c r="D80" i="67" a="1"/>
  <c r="D80" i="67" s="1"/>
  <c r="D64" i="67" a="1"/>
  <c r="D64" i="67" s="1"/>
  <c r="D48" i="67" a="1"/>
  <c r="D48" i="67" s="1"/>
  <c r="D32" i="67" a="1"/>
  <c r="D32" i="67" s="1"/>
  <c r="D16" i="67" a="1"/>
  <c r="D16" i="67" s="1"/>
  <c r="D241" i="67" a="1"/>
  <c r="D241" i="67" s="1"/>
  <c r="D209" i="67" a="1"/>
  <c r="D209" i="67" s="1"/>
  <c r="D177" i="67" a="1"/>
  <c r="D177" i="67" s="1"/>
  <c r="D145" i="67" a="1"/>
  <c r="D145" i="67" s="1"/>
  <c r="D76" i="67" a="1"/>
  <c r="D76" i="67" s="1"/>
  <c r="D229" i="67" a="1"/>
  <c r="D229" i="67" s="1"/>
  <c r="D197" i="67" a="1"/>
  <c r="D197" i="67" s="1"/>
  <c r="D165" i="67" a="1"/>
  <c r="D165" i="67" s="1"/>
  <c r="D133" i="67" a="1"/>
  <c r="D133" i="67" s="1"/>
  <c r="D84" i="67" a="1"/>
  <c r="D84" i="67" s="1"/>
  <c r="D20" i="67" a="1"/>
  <c r="D20" i="67" s="1"/>
  <c r="D5" i="67" a="1"/>
  <c r="D5" i="67" s="1"/>
  <c r="D249" i="67" a="1"/>
  <c r="D249" i="67" s="1"/>
  <c r="D217" i="67" a="1"/>
  <c r="D217" i="67" s="1"/>
  <c r="D185" i="67" a="1"/>
  <c r="D185" i="67" s="1"/>
  <c r="D153" i="67" a="1"/>
  <c r="D153" i="67" s="1"/>
  <c r="D92" i="67" a="1"/>
  <c r="D92" i="67" s="1"/>
  <c r="D28" i="67" a="1"/>
  <c r="D28" i="67" s="1"/>
  <c r="D4" i="67" a="1"/>
  <c r="D4" i="67" s="1"/>
  <c r="D237" i="67" a="1"/>
  <c r="D237" i="67" s="1"/>
  <c r="D205" i="67" a="1"/>
  <c r="D205" i="67" s="1"/>
  <c r="D173" i="67" a="1"/>
  <c r="D173" i="67" s="1"/>
  <c r="D141" i="67" a="1"/>
  <c r="D141" i="67" s="1"/>
  <c r="D100" i="67" a="1"/>
  <c r="D100" i="67" s="1"/>
  <c r="D36" i="67" a="1"/>
  <c r="D36" i="67" s="1"/>
  <c r="D225" i="67" a="1"/>
  <c r="D225" i="67" s="1"/>
  <c r="D193" i="67" a="1"/>
  <c r="D193" i="67" s="1"/>
  <c r="D161" i="67" a="1"/>
  <c r="D161" i="67" s="1"/>
  <c r="D129" i="67" a="1"/>
  <c r="D129" i="67" s="1"/>
  <c r="D108" i="67" a="1"/>
  <c r="D108" i="67" s="1"/>
  <c r="D44" i="67" a="1"/>
  <c r="D44" i="67" s="1"/>
  <c r="D9" i="67" a="1"/>
  <c r="D9" i="67" s="1"/>
  <c r="D245" i="67" a="1"/>
  <c r="D245" i="67" s="1"/>
  <c r="D213" i="67" a="1"/>
  <c r="D213" i="67" s="1"/>
  <c r="D181" i="67" a="1"/>
  <c r="D181" i="67" s="1"/>
  <c r="D149" i="67" a="1"/>
  <c r="D149" i="67" s="1"/>
  <c r="D116" i="67" a="1"/>
  <c r="D116" i="67" s="1"/>
  <c r="D52" i="67" a="1"/>
  <c r="D52" i="67" s="1"/>
  <c r="D8" i="67" a="1"/>
  <c r="D8" i="67" s="1"/>
  <c r="D233" i="67" a="1"/>
  <c r="D233" i="67" s="1"/>
  <c r="D201" i="67" a="1"/>
  <c r="D201" i="67" s="1"/>
  <c r="D169" i="67" a="1"/>
  <c r="D169" i="67" s="1"/>
  <c r="D137" i="67" a="1"/>
  <c r="D137" i="67" s="1"/>
  <c r="D60" i="67" a="1"/>
  <c r="D60" i="67" s="1"/>
  <c r="D221" i="67" a="1"/>
  <c r="D221" i="67" s="1"/>
  <c r="D189" i="67" a="1"/>
  <c r="D189" i="67" s="1"/>
  <c r="D157" i="67" a="1"/>
  <c r="D157" i="67" s="1"/>
  <c r="D125" i="67" a="1"/>
  <c r="D125" i="67" s="1"/>
  <c r="D68" i="67" a="1"/>
  <c r="D68" i="67" s="1"/>
  <c r="D1610" i="66" a="1"/>
  <c r="D1610" i="66" s="1"/>
  <c r="D1602" i="66" a="1"/>
  <c r="D1602" i="66" s="1"/>
  <c r="D1594" i="66" a="1"/>
  <c r="D1594" i="66" s="1"/>
  <c r="D1578" i="66" a="1"/>
  <c r="D1578" i="66" s="1"/>
  <c r="D1562" i="66" a="1"/>
  <c r="D1562" i="66" s="1"/>
  <c r="D1554" i="66" a="1"/>
  <c r="D1554" i="66" s="1"/>
  <c r="D1546" i="66" a="1"/>
  <c r="D1546" i="66" s="1"/>
  <c r="D1538" i="66" a="1"/>
  <c r="D1538" i="66" s="1"/>
  <c r="D1522" i="66" a="1"/>
  <c r="D1522" i="66" s="1"/>
  <c r="D1506" i="66" a="1"/>
  <c r="D1506" i="66" s="1"/>
  <c r="D1498" i="66" a="1"/>
  <c r="D1498" i="66" s="1"/>
  <c r="D1490" i="66" a="1"/>
  <c r="D1490" i="66" s="1"/>
  <c r="D1482" i="66" a="1"/>
  <c r="D1482" i="66" s="1"/>
  <c r="D1466" i="66" a="1"/>
  <c r="D1466" i="66" s="1"/>
  <c r="D1450" i="66" a="1"/>
  <c r="D1450" i="66" s="1"/>
  <c r="D1442" i="66" a="1"/>
  <c r="D1442" i="66" s="1"/>
  <c r="D1609" i="66" a="1"/>
  <c r="D1609" i="66" s="1"/>
  <c r="D1601" i="66" a="1"/>
  <c r="D1601" i="66" s="1"/>
  <c r="D1593" i="66" a="1"/>
  <c r="D1593" i="66" s="1"/>
  <c r="D1577" i="66" a="1"/>
  <c r="D1577" i="66" s="1"/>
  <c r="D1569" i="66" a="1"/>
  <c r="D1569" i="66" s="1"/>
  <c r="D1561" i="66" a="1"/>
  <c r="D1561" i="66" s="1"/>
  <c r="D1553" i="66" a="1"/>
  <c r="D1553" i="66" s="1"/>
  <c r="D1545" i="66" a="1"/>
  <c r="D1545" i="66" s="1"/>
  <c r="D1537" i="66" a="1"/>
  <c r="D1537" i="66" s="1"/>
  <c r="D1521" i="66" a="1"/>
  <c r="D1521" i="66" s="1"/>
  <c r="D1513" i="66" a="1"/>
  <c r="D1513" i="66" s="1"/>
  <c r="D1505" i="66" a="1"/>
  <c r="D1505" i="66" s="1"/>
  <c r="D1497" i="66" a="1"/>
  <c r="D1497" i="66" s="1"/>
  <c r="D1489" i="66" a="1"/>
  <c r="D1489" i="66" s="1"/>
  <c r="D1481" i="66" a="1"/>
  <c r="D1481" i="66" s="1"/>
  <c r="D1465" i="66" a="1"/>
  <c r="D1465" i="66" s="1"/>
  <c r="D1457" i="66" a="1"/>
  <c r="D1457" i="66" s="1"/>
  <c r="D1449" i="66" a="1"/>
  <c r="D1449" i="66" s="1"/>
  <c r="D1441" i="66" a="1"/>
  <c r="D1441" i="66" s="1"/>
  <c r="D1608" i="66" a="1"/>
  <c r="D1608" i="66" s="1"/>
  <c r="D1592" i="66" a="1"/>
  <c r="D1592" i="66" s="1"/>
  <c r="D1576" i="66" a="1"/>
  <c r="D1576" i="66" s="1"/>
  <c r="D1568" i="66" a="1"/>
  <c r="D1568" i="66" s="1"/>
  <c r="D1560" i="66" a="1"/>
  <c r="D1560" i="66" s="1"/>
  <c r="D1552" i="66" a="1"/>
  <c r="D1552" i="66" s="1"/>
  <c r="D1536" i="66" a="1"/>
  <c r="D1536" i="66" s="1"/>
  <c r="D1520" i="66" a="1"/>
  <c r="D1520" i="66" s="1"/>
  <c r="D1512" i="66" a="1"/>
  <c r="D1512" i="66" s="1"/>
  <c r="D1504" i="66" a="1"/>
  <c r="D1504" i="66" s="1"/>
  <c r="D1496" i="66" a="1"/>
  <c r="D1496" i="66" s="1"/>
  <c r="D1480" i="66" a="1"/>
  <c r="D1480" i="66" s="1"/>
  <c r="D1464" i="66" a="1"/>
  <c r="D1464" i="66" s="1"/>
  <c r="D1456" i="66" a="1"/>
  <c r="D1456" i="66" s="1"/>
  <c r="D1448" i="66" a="1"/>
  <c r="D1448" i="66" s="1"/>
  <c r="D1440" i="66" a="1"/>
  <c r="D1440" i="66" s="1"/>
  <c r="D1607" i="66" a="1"/>
  <c r="D1607" i="66" s="1"/>
  <c r="D1591" i="66" a="1"/>
  <c r="D1591" i="66" s="1"/>
  <c r="D1583" i="66" a="1"/>
  <c r="D1583" i="66" s="1"/>
  <c r="D1575" i="66" a="1"/>
  <c r="D1575" i="66" s="1"/>
  <c r="D1567" i="66" a="1"/>
  <c r="D1567" i="66" s="1"/>
  <c r="D1559" i="66" a="1"/>
  <c r="D1559" i="66" s="1"/>
  <c r="D1551" i="66" a="1"/>
  <c r="D1551" i="66" s="1"/>
  <c r="D1535" i="66" a="1"/>
  <c r="D1535" i="66" s="1"/>
  <c r="D1527" i="66" a="1"/>
  <c r="D1527" i="66" s="1"/>
  <c r="D1519" i="66" a="1"/>
  <c r="D1519" i="66" s="1"/>
  <c r="D1511" i="66" a="1"/>
  <c r="D1511" i="66" s="1"/>
  <c r="D1503" i="66" a="1"/>
  <c r="D1503" i="66" s="1"/>
  <c r="D1495" i="66" a="1"/>
  <c r="D1495" i="66" s="1"/>
  <c r="D1479" i="66" a="1"/>
  <c r="D1479" i="66" s="1"/>
  <c r="D1471" i="66" a="1"/>
  <c r="D1471" i="66" s="1"/>
  <c r="D1463" i="66" a="1"/>
  <c r="D1463" i="66" s="1"/>
  <c r="D1455" i="66" a="1"/>
  <c r="D1455" i="66" s="1"/>
  <c r="D1606" i="66" a="1"/>
  <c r="D1606" i="66" s="1"/>
  <c r="D1590" i="66" a="1"/>
  <c r="D1590" i="66" s="1"/>
  <c r="D1582" i="66" a="1"/>
  <c r="D1582" i="66" s="1"/>
  <c r="D1574" i="66" a="1"/>
  <c r="D1574" i="66" s="1"/>
  <c r="D1566" i="66" a="1"/>
  <c r="D1566" i="66" s="1"/>
  <c r="D1550" i="66" a="1"/>
  <c r="D1550" i="66" s="1"/>
  <c r="D1534" i="66" a="1"/>
  <c r="D1534" i="66" s="1"/>
  <c r="D1526" i="66" a="1"/>
  <c r="D1526" i="66" s="1"/>
  <c r="D1518" i="66" a="1"/>
  <c r="D1518" i="66" s="1"/>
  <c r="D1510" i="66" a="1"/>
  <c r="D1510" i="66" s="1"/>
  <c r="D1494" i="66" a="1"/>
  <c r="D1494" i="66" s="1"/>
  <c r="D1478" i="66" a="1"/>
  <c r="D1478" i="66" s="1"/>
  <c r="D1470" i="66" a="1"/>
  <c r="D1470" i="66" s="1"/>
  <c r="D1462" i="66" a="1"/>
  <c r="D1462" i="66" s="1"/>
  <c r="D1454" i="66" a="1"/>
  <c r="D1454" i="66" s="1"/>
  <c r="D1438" i="66" a="1"/>
  <c r="D1438" i="66" s="1"/>
  <c r="D1605" i="66" a="1"/>
  <c r="D1605" i="66" s="1"/>
  <c r="D1597" i="66" a="1"/>
  <c r="D1597" i="66" s="1"/>
  <c r="D1589" i="66" a="1"/>
  <c r="D1589" i="66" s="1"/>
  <c r="D1581" i="66" a="1"/>
  <c r="D1581" i="66" s="1"/>
  <c r="D1573" i="66" a="1"/>
  <c r="D1573" i="66" s="1"/>
  <c r="D1565" i="66" a="1"/>
  <c r="D1565" i="66" s="1"/>
  <c r="D1549" i="66" a="1"/>
  <c r="D1549" i="66" s="1"/>
  <c r="D1541" i="66" a="1"/>
  <c r="D1541" i="66" s="1"/>
  <c r="D1533" i="66" a="1"/>
  <c r="D1533" i="66" s="1"/>
  <c r="D1525" i="66" a="1"/>
  <c r="D1525" i="66" s="1"/>
  <c r="D1604" i="66" a="1"/>
  <c r="D1604" i="66" s="1"/>
  <c r="D1596" i="66" a="1"/>
  <c r="D1596" i="66" s="1"/>
  <c r="D1588" i="66" a="1"/>
  <c r="D1588" i="66" s="1"/>
  <c r="D1580" i="66" a="1"/>
  <c r="D1580" i="66" s="1"/>
  <c r="D1564" i="66" a="1"/>
  <c r="D1564" i="66" s="1"/>
  <c r="D1548" i="66" a="1"/>
  <c r="D1548" i="66" s="1"/>
  <c r="D1540" i="66" a="1"/>
  <c r="D1540" i="66" s="1"/>
  <c r="D1532" i="66" a="1"/>
  <c r="D1532" i="66" s="1"/>
  <c r="D1524" i="66" a="1"/>
  <c r="D1524" i="66" s="1"/>
  <c r="D1508" i="66" a="1"/>
  <c r="D1508" i="66" s="1"/>
  <c r="D1492" i="66" a="1"/>
  <c r="D1492" i="66" s="1"/>
  <c r="D1484" i="66" a="1"/>
  <c r="D1484" i="66" s="1"/>
  <c r="D1476" i="66" a="1"/>
  <c r="D1476" i="66" s="1"/>
  <c r="D1468" i="66" a="1"/>
  <c r="D1468" i="66" s="1"/>
  <c r="D1452" i="66" a="1"/>
  <c r="D1452" i="66" s="1"/>
  <c r="D1436" i="66" a="1"/>
  <c r="D1436" i="66" s="1"/>
  <c r="D1579" i="66" a="1"/>
  <c r="D1579" i="66" s="1"/>
  <c r="D1555" i="66" a="1"/>
  <c r="D1555" i="66" s="1"/>
  <c r="D1507" i="66" a="1"/>
  <c r="D1507" i="66" s="1"/>
  <c r="D1451" i="66" a="1"/>
  <c r="D1451" i="66" s="1"/>
  <c r="D1435" i="66" a="1"/>
  <c r="D1435" i="66" s="1"/>
  <c r="D1427" i="66" a="1"/>
  <c r="D1427" i="66" s="1"/>
  <c r="D1419" i="66" a="1"/>
  <c r="D1419" i="66" s="1"/>
  <c r="D1411" i="66" a="1"/>
  <c r="D1411" i="66" s="1"/>
  <c r="D1395" i="66" a="1"/>
  <c r="D1395" i="66" s="1"/>
  <c r="D1387" i="66" a="1"/>
  <c r="D1387" i="66" s="1"/>
  <c r="D1379" i="66" a="1"/>
  <c r="D1379" i="66" s="1"/>
  <c r="D1371" i="66" a="1"/>
  <c r="D1371" i="66" s="1"/>
  <c r="D1363" i="66" a="1"/>
  <c r="D1363" i="66" s="1"/>
  <c r="D1355" i="66" a="1"/>
  <c r="D1355" i="66" s="1"/>
  <c r="D1339" i="66" a="1"/>
  <c r="D1339" i="66" s="1"/>
  <c r="D1331" i="66" a="1"/>
  <c r="D1331" i="66" s="1"/>
  <c r="D1323" i="66" a="1"/>
  <c r="D1323" i="66" s="1"/>
  <c r="D1315" i="66" a="1"/>
  <c r="D1315" i="66" s="1"/>
  <c r="D1307" i="66" a="1"/>
  <c r="D1307" i="66" s="1"/>
  <c r="D1299" i="66" a="1"/>
  <c r="D1299" i="66" s="1"/>
  <c r="D1283" i="66" a="1"/>
  <c r="D1283" i="66" s="1"/>
  <c r="D1275" i="66" a="1"/>
  <c r="D1275" i="66" s="1"/>
  <c r="D1261" i="66" a="1"/>
  <c r="D1261" i="66" s="1"/>
  <c r="D1228" i="66" a="1"/>
  <c r="D1228" i="66" s="1"/>
  <c r="D1212" i="66" a="1"/>
  <c r="D1212" i="66" s="1"/>
  <c r="D1204" i="66" a="1"/>
  <c r="D1204" i="66" s="1"/>
  <c r="D1196" i="66" a="1"/>
  <c r="D1196" i="66" s="1"/>
  <c r="D1188" i="66" a="1"/>
  <c r="D1188" i="66" s="1"/>
  <c r="D1181" i="66" a="1"/>
  <c r="D1181" i="66" s="1"/>
  <c r="D1173" i="66" a="1"/>
  <c r="D1173" i="66" s="1"/>
  <c r="D1158" i="66" a="1"/>
  <c r="D1158" i="66" s="1"/>
  <c r="D1142" i="66" a="1"/>
  <c r="D1142" i="66" s="1"/>
  <c r="D1134" i="66" a="1"/>
  <c r="D1134" i="66" s="1"/>
  <c r="D1126" i="66" a="1"/>
  <c r="D1126" i="66" s="1"/>
  <c r="D1119" i="66" a="1"/>
  <c r="D1119" i="66" s="1"/>
  <c r="D1111" i="66" a="1"/>
  <c r="D1111" i="66" s="1"/>
  <c r="D1103" i="66" a="1"/>
  <c r="D1103" i="66" s="1"/>
  <c r="D1088" i="66" a="1"/>
  <c r="D1088" i="66" s="1"/>
  <c r="D1072" i="66" a="1"/>
  <c r="D1072" i="66" s="1"/>
  <c r="D1064" i="66" a="1"/>
  <c r="D1064" i="66" s="1"/>
  <c r="D1057" i="66" a="1"/>
  <c r="D1057" i="66" s="1"/>
  <c r="D1049" i="66" a="1"/>
  <c r="D1049" i="66" s="1"/>
  <c r="D1041" i="66" a="1"/>
  <c r="D1041" i="66" s="1"/>
  <c r="D1034" i="66" a="1"/>
  <c r="D1034" i="66" s="1"/>
  <c r="D1018" i="66" a="1"/>
  <c r="D1018" i="66" s="1"/>
  <c r="D1002" i="66" a="1"/>
  <c r="D1002" i="66" s="1"/>
  <c r="D995" i="66" a="1"/>
  <c r="D995" i="66" s="1"/>
  <c r="D987" i="66" a="1"/>
  <c r="D987" i="66" s="1"/>
  <c r="D979" i="66" a="1"/>
  <c r="D979" i="66" s="1"/>
  <c r="D972" i="66" a="1"/>
  <c r="D972" i="66" s="1"/>
  <c r="D964" i="66" a="1"/>
  <c r="D964" i="66" s="1"/>
  <c r="D948" i="66" a="1"/>
  <c r="D948" i="66" s="1"/>
  <c r="D932" i="66" a="1"/>
  <c r="D932" i="66" s="1"/>
  <c r="D925" i="66" a="1"/>
  <c r="D925" i="66" s="1"/>
  <c r="D917" i="66" a="1"/>
  <c r="D917" i="66" s="1"/>
  <c r="D910" i="66" a="1"/>
  <c r="D910" i="66" s="1"/>
  <c r="D902" i="66" a="1"/>
  <c r="D902" i="66" s="1"/>
  <c r="D894" i="66" a="1"/>
  <c r="D894" i="66" s="1"/>
  <c r="D878" i="66" a="1"/>
  <c r="D878" i="66" s="1"/>
  <c r="D863" i="66" a="1"/>
  <c r="D863" i="66" s="1"/>
  <c r="D855" i="66" a="1"/>
  <c r="D855" i="66" s="1"/>
  <c r="D1547" i="66" a="1"/>
  <c r="D1547" i="66" s="1"/>
  <c r="D1469" i="66" a="1"/>
  <c r="D1469" i="66" s="1"/>
  <c r="D1447" i="66" a="1"/>
  <c r="D1447" i="66" s="1"/>
  <c r="D1434" i="66" a="1"/>
  <c r="D1434" i="66" s="1"/>
  <c r="D1426" i="66" a="1"/>
  <c r="D1426" i="66" s="1"/>
  <c r="D1410" i="66" a="1"/>
  <c r="D1410" i="66" s="1"/>
  <c r="D1394" i="66" a="1"/>
  <c r="D1394" i="66" s="1"/>
  <c r="D1386" i="66" a="1"/>
  <c r="D1386" i="66" s="1"/>
  <c r="D1378" i="66" a="1"/>
  <c r="D1378" i="66" s="1"/>
  <c r="D1370" i="66" a="1"/>
  <c r="D1370" i="66" s="1"/>
  <c r="D1354" i="66" a="1"/>
  <c r="D1354" i="66" s="1"/>
  <c r="D1338" i="66" a="1"/>
  <c r="D1338" i="66" s="1"/>
  <c r="D1330" i="66" a="1"/>
  <c r="D1330" i="66" s="1"/>
  <c r="D1322" i="66" a="1"/>
  <c r="D1322" i="66" s="1"/>
  <c r="D1314" i="66" a="1"/>
  <c r="D1314" i="66" s="1"/>
  <c r="D1298" i="66" a="1"/>
  <c r="D1298" i="66" s="1"/>
  <c r="D1282" i="66" a="1"/>
  <c r="D1282" i="66" s="1"/>
  <c r="D1274" i="66" a="1"/>
  <c r="D1274" i="66" s="1"/>
  <c r="D1269" i="66" a="1"/>
  <c r="D1269" i="66" s="1"/>
  <c r="D1265" i="66" a="1"/>
  <c r="D1265" i="66" s="1"/>
  <c r="D1260" i="66" a="1"/>
  <c r="D1260" i="66" s="1"/>
  <c r="D1255" i="66" a="1"/>
  <c r="D1255" i="66" s="1"/>
  <c r="D1242" i="66" a="1"/>
  <c r="D1242" i="66" s="1"/>
  <c r="D1227" i="66" a="1"/>
  <c r="D1227" i="66" s="1"/>
  <c r="D1219" i="66" a="1"/>
  <c r="D1219" i="66" s="1"/>
  <c r="D1211" i="66" a="1"/>
  <c r="D1211" i="66" s="1"/>
  <c r="D1203" i="66" a="1"/>
  <c r="D1203" i="66" s="1"/>
  <c r="D1195" i="66" a="1"/>
  <c r="D1195" i="66" s="1"/>
  <c r="D1172" i="66" a="1"/>
  <c r="D1172" i="66" s="1"/>
  <c r="D1157" i="66" a="1"/>
  <c r="D1157" i="66" s="1"/>
  <c r="D1149" i="66" a="1"/>
  <c r="D1149" i="66" s="1"/>
  <c r="D1141" i="66" a="1"/>
  <c r="D1141" i="66" s="1"/>
  <c r="D1133" i="66" a="1"/>
  <c r="D1133" i="66" s="1"/>
  <c r="D1125" i="66" a="1"/>
  <c r="D1125" i="66" s="1"/>
  <c r="D1118" i="66" a="1"/>
  <c r="D1118" i="66" s="1"/>
  <c r="D1087" i="66" a="1"/>
  <c r="D1087" i="66" s="1"/>
  <c r="D1079" i="66" a="1"/>
  <c r="D1079" i="66" s="1"/>
  <c r="D1071" i="66" a="1"/>
  <c r="D1071" i="66" s="1"/>
  <c r="D1063" i="66" a="1"/>
  <c r="D1063" i="66" s="1"/>
  <c r="D1056" i="66" a="1"/>
  <c r="D1056" i="66" s="1"/>
  <c r="D1048" i="66" a="1"/>
  <c r="D1048" i="66" s="1"/>
  <c r="D1033" i="66" a="1"/>
  <c r="D1033" i="66" s="1"/>
  <c r="D1017" i="66" a="1"/>
  <c r="D1017" i="66" s="1"/>
  <c r="D1009" i="66" a="1"/>
  <c r="D1009" i="66" s="1"/>
  <c r="D1001" i="66" a="1"/>
  <c r="D1001" i="66" s="1"/>
  <c r="D994" i="66" a="1"/>
  <c r="D994" i="66" s="1"/>
  <c r="D986" i="66" a="1"/>
  <c r="D986" i="66" s="1"/>
  <c r="D978" i="66" a="1"/>
  <c r="D978" i="66" s="1"/>
  <c r="D971" i="66" a="1"/>
  <c r="D971" i="66" s="1"/>
  <c r="D963" i="66" a="1"/>
  <c r="D963" i="66" s="1"/>
  <c r="D947" i="66" a="1"/>
  <c r="D947" i="66" s="1"/>
  <c r="D939" i="66" a="1"/>
  <c r="D939" i="66" s="1"/>
  <c r="D924" i="66" a="1"/>
  <c r="D924" i="66" s="1"/>
  <c r="D916" i="66" a="1"/>
  <c r="D916" i="66" s="1"/>
  <c r="D909" i="66" a="1"/>
  <c r="D909" i="66" s="1"/>
  <c r="D901" i="66" a="1"/>
  <c r="D901" i="66" s="1"/>
  <c r="D893" i="66" a="1"/>
  <c r="D893" i="66" s="1"/>
  <c r="D877" i="66" a="1"/>
  <c r="D877" i="66" s="1"/>
  <c r="D869" i="66" a="1"/>
  <c r="D869" i="66" s="1"/>
  <c r="D862" i="66" a="1"/>
  <c r="D862" i="66" s="1"/>
  <c r="D854" i="66" a="1"/>
  <c r="D854" i="66" s="1"/>
  <c r="D839" i="66" a="1"/>
  <c r="D839" i="66" s="1"/>
  <c r="D831" i="66" a="1"/>
  <c r="D831" i="66" s="1"/>
  <c r="D823" i="66" a="1"/>
  <c r="D823" i="66" s="1"/>
  <c r="D807" i="66" a="1"/>
  <c r="D807" i="66" s="1"/>
  <c r="D792" i="66" a="1"/>
  <c r="D792" i="66" s="1"/>
  <c r="D784" i="66" a="1"/>
  <c r="D784" i="66" s="1"/>
  <c r="D777" i="66" a="1"/>
  <c r="D777" i="66" s="1"/>
  <c r="D769" i="66" a="1"/>
  <c r="D769" i="66" s="1"/>
  <c r="D761" i="66" a="1"/>
  <c r="D761" i="66" s="1"/>
  <c r="D753" i="66" a="1"/>
  <c r="D753" i="66" s="1"/>
  <c r="D1523" i="66" a="1"/>
  <c r="D1523" i="66" s="1"/>
  <c r="D1485" i="66" a="1"/>
  <c r="D1485" i="66" s="1"/>
  <c r="D1467" i="66" a="1"/>
  <c r="D1467" i="66" s="1"/>
  <c r="D1433" i="66" a="1"/>
  <c r="D1433" i="66" s="1"/>
  <c r="D1425" i="66" a="1"/>
  <c r="D1425" i="66" s="1"/>
  <c r="D1409" i="66" a="1"/>
  <c r="D1409" i="66" s="1"/>
  <c r="D1401" i="66" a="1"/>
  <c r="D1401" i="66" s="1"/>
  <c r="D1393" i="66" a="1"/>
  <c r="D1393" i="66" s="1"/>
  <c r="D1385" i="66" a="1"/>
  <c r="D1385" i="66" s="1"/>
  <c r="D1377" i="66" a="1"/>
  <c r="D1377" i="66" s="1"/>
  <c r="D1369" i="66" a="1"/>
  <c r="D1369" i="66" s="1"/>
  <c r="D1353" i="66" a="1"/>
  <c r="D1353" i="66" s="1"/>
  <c r="D1345" i="66" a="1"/>
  <c r="D1345" i="66" s="1"/>
  <c r="D1337" i="66" a="1"/>
  <c r="D1337" i="66" s="1"/>
  <c r="D1329" i="66" a="1"/>
  <c r="D1329" i="66" s="1"/>
  <c r="D1321" i="66" a="1"/>
  <c r="D1321" i="66" s="1"/>
  <c r="D1313" i="66" a="1"/>
  <c r="D1313" i="66" s="1"/>
  <c r="D1297" i="66" a="1"/>
  <c r="D1297" i="66" s="1"/>
  <c r="D1289" i="66" a="1"/>
  <c r="D1289" i="66" s="1"/>
  <c r="D1281" i="66" a="1"/>
  <c r="D1281" i="66" s="1"/>
  <c r="D1273" i="66" a="1"/>
  <c r="D1273" i="66" s="1"/>
  <c r="D1254" i="66" a="1"/>
  <c r="D1254" i="66" s="1"/>
  <c r="D1241" i="66" a="1"/>
  <c r="D1241" i="66" s="1"/>
  <c r="D1233" i="66" a="1"/>
  <c r="D1233" i="66" s="1"/>
  <c r="D1226" i="66" a="1"/>
  <c r="D1226" i="66" s="1"/>
  <c r="D1218" i="66" a="1"/>
  <c r="D1218" i="66" s="1"/>
  <c r="D1210" i="66" a="1"/>
  <c r="D1210" i="66" s="1"/>
  <c r="D1202" i="66" a="1"/>
  <c r="D1202" i="66" s="1"/>
  <c r="D1187" i="66" a="1"/>
  <c r="D1187" i="66" s="1"/>
  <c r="D1171" i="66" a="1"/>
  <c r="D1171" i="66" s="1"/>
  <c r="D1156" i="66" a="1"/>
  <c r="D1156" i="66" s="1"/>
  <c r="D1148" i="66" a="1"/>
  <c r="D1148" i="66" s="1"/>
  <c r="D1140" i="66" a="1"/>
  <c r="D1140" i="66" s="1"/>
  <c r="D1132" i="66" a="1"/>
  <c r="D1132" i="66" s="1"/>
  <c r="D1117" i="66" a="1"/>
  <c r="D1117" i="66" s="1"/>
  <c r="D1102" i="66" a="1"/>
  <c r="D1102" i="66" s="1"/>
  <c r="D1086" i="66" a="1"/>
  <c r="D1086" i="66" s="1"/>
  <c r="D1078" i="66" a="1"/>
  <c r="D1078" i="66" s="1"/>
  <c r="D1070" i="66" a="1"/>
  <c r="D1070" i="66" s="1"/>
  <c r="D1062" i="66" a="1"/>
  <c r="D1062" i="66" s="1"/>
  <c r="D1055" i="66" a="1"/>
  <c r="D1055" i="66" s="1"/>
  <c r="D1047" i="66" a="1"/>
  <c r="D1047" i="66" s="1"/>
  <c r="D1032" i="66" a="1"/>
  <c r="D1032" i="66" s="1"/>
  <c r="D1016" i="66" a="1"/>
  <c r="D1016" i="66" s="1"/>
  <c r="D1008" i="66" a="1"/>
  <c r="D1008" i="66" s="1"/>
  <c r="D1000" i="66" a="1"/>
  <c r="D1000" i="66" s="1"/>
  <c r="D993" i="66" a="1"/>
  <c r="D993" i="66" s="1"/>
  <c r="D985" i="66" a="1"/>
  <c r="D985" i="66" s="1"/>
  <c r="D977" i="66" a="1"/>
  <c r="D977" i="66" s="1"/>
  <c r="D962" i="66" a="1"/>
  <c r="D962" i="66" s="1"/>
  <c r="D946" i="66" a="1"/>
  <c r="D946" i="66" s="1"/>
  <c r="D938" i="66" a="1"/>
  <c r="D938" i="66" s="1"/>
  <c r="D931" i="66" a="1"/>
  <c r="D931" i="66" s="1"/>
  <c r="D923" i="66" a="1"/>
  <c r="D923" i="66" s="1"/>
  <c r="D915" i="66" a="1"/>
  <c r="D915" i="66" s="1"/>
  <c r="D908" i="66" a="1"/>
  <c r="D908" i="66" s="1"/>
  <c r="D892" i="66" a="1"/>
  <c r="D892" i="66" s="1"/>
  <c r="D876" i="66" a="1"/>
  <c r="D876" i="66" s="1"/>
  <c r="D868" i="66" a="1"/>
  <c r="D868" i="66" s="1"/>
  <c r="D861" i="66" a="1"/>
  <c r="D861" i="66" s="1"/>
  <c r="D1595" i="66" a="1"/>
  <c r="D1595" i="66" s="1"/>
  <c r="D1517" i="66" a="1"/>
  <c r="D1517" i="66" s="1"/>
  <c r="D1483" i="66" a="1"/>
  <c r="D1483" i="66" s="1"/>
  <c r="D1461" i="66" a="1"/>
  <c r="D1461" i="66" s="1"/>
  <c r="D1424" i="66" a="1"/>
  <c r="D1424" i="66" s="1"/>
  <c r="D1408" i="66" a="1"/>
  <c r="D1408" i="66" s="1"/>
  <c r="D1400" i="66" a="1"/>
  <c r="D1400" i="66" s="1"/>
  <c r="D1392" i="66" a="1"/>
  <c r="D1392" i="66" s="1"/>
  <c r="D1384" i="66" a="1"/>
  <c r="D1384" i="66" s="1"/>
  <c r="D1368" i="66" a="1"/>
  <c r="D1368" i="66" s="1"/>
  <c r="D1352" i="66" a="1"/>
  <c r="D1352" i="66" s="1"/>
  <c r="D1344" i="66" a="1"/>
  <c r="D1344" i="66" s="1"/>
  <c r="D1336" i="66" a="1"/>
  <c r="D1336" i="66" s="1"/>
  <c r="D1328" i="66" a="1"/>
  <c r="D1328" i="66" s="1"/>
  <c r="D1312" i="66" a="1"/>
  <c r="D1312" i="66" s="1"/>
  <c r="D1296" i="66" a="1"/>
  <c r="D1296" i="66" s="1"/>
  <c r="D1288" i="66" a="1"/>
  <c r="D1288" i="66" s="1"/>
  <c r="D1280" i="66" a="1"/>
  <c r="D1280" i="66" s="1"/>
  <c r="D1272" i="66" a="1"/>
  <c r="D1272" i="66" s="1"/>
  <c r="D1268" i="66" a="1"/>
  <c r="D1268" i="66" s="1"/>
  <c r="D1259" i="66" a="1"/>
  <c r="D1259" i="66" s="1"/>
  <c r="D1253" i="66" a="1"/>
  <c r="D1253" i="66" s="1"/>
  <c r="D1247" i="66" a="1"/>
  <c r="D1247" i="66" s="1"/>
  <c r="D1240" i="66" a="1"/>
  <c r="D1240" i="66" s="1"/>
  <c r="D1232" i="66" a="1"/>
  <c r="D1232" i="66" s="1"/>
  <c r="D1225" i="66" a="1"/>
  <c r="D1225" i="66" s="1"/>
  <c r="D1217" i="66" a="1"/>
  <c r="D1217" i="66" s="1"/>
  <c r="D1209" i="66" a="1"/>
  <c r="D1209" i="66" s="1"/>
  <c r="D1201" i="66" a="1"/>
  <c r="D1201" i="66" s="1"/>
  <c r="D1186" i="66" a="1"/>
  <c r="D1186" i="66" s="1"/>
  <c r="D1170" i="66" a="1"/>
  <c r="D1170" i="66" s="1"/>
  <c r="D1163" i="66" a="1"/>
  <c r="D1163" i="66" s="1"/>
  <c r="D1155" i="66" a="1"/>
  <c r="D1155" i="66" s="1"/>
  <c r="D1147" i="66" a="1"/>
  <c r="D1147" i="66" s="1"/>
  <c r="D1139" i="66" a="1"/>
  <c r="D1139" i="66" s="1"/>
  <c r="D1131" i="66" a="1"/>
  <c r="D1131" i="66" s="1"/>
  <c r="D1116" i="66" a="1"/>
  <c r="D1116" i="66" s="1"/>
  <c r="D1101" i="66" a="1"/>
  <c r="D1101" i="66" s="1"/>
  <c r="D1093" i="66" a="1"/>
  <c r="D1093" i="66" s="1"/>
  <c r="D1085" i="66" a="1"/>
  <c r="D1085" i="66" s="1"/>
  <c r="D1077" i="66" a="1"/>
  <c r="D1077" i="66" s="1"/>
  <c r="D1069" i="66" a="1"/>
  <c r="D1069" i="66" s="1"/>
  <c r="D1061" i="66" a="1"/>
  <c r="D1061" i="66" s="1"/>
  <c r="D1046" i="66" a="1"/>
  <c r="D1046" i="66" s="1"/>
  <c r="D1031" i="66" a="1"/>
  <c r="D1031" i="66" s="1"/>
  <c r="D1023" i="66" a="1"/>
  <c r="D1023" i="66" s="1"/>
  <c r="D1015" i="66" a="1"/>
  <c r="D1015" i="66" s="1"/>
  <c r="D1007" i="66" a="1"/>
  <c r="D1007" i="66" s="1"/>
  <c r="D999" i="66" a="1"/>
  <c r="D999" i="66" s="1"/>
  <c r="D992" i="66" a="1"/>
  <c r="D992" i="66" s="1"/>
  <c r="D976" i="66" a="1"/>
  <c r="D976" i="66" s="1"/>
  <c r="D961" i="66" a="1"/>
  <c r="D961" i="66" s="1"/>
  <c r="D953" i="66" a="1"/>
  <c r="D953" i="66" s="1"/>
  <c r="D945" i="66" a="1"/>
  <c r="D945" i="66" s="1"/>
  <c r="D937" i="66" a="1"/>
  <c r="D937" i="66" s="1"/>
  <c r="D930" i="66" a="1"/>
  <c r="D930" i="66" s="1"/>
  <c r="D922" i="66" a="1"/>
  <c r="D922" i="66" s="1"/>
  <c r="D907" i="66" a="1"/>
  <c r="D907" i="66" s="1"/>
  <c r="D891" i="66" a="1"/>
  <c r="D891" i="66" s="1"/>
  <c r="D883" i="66" a="1"/>
  <c r="D883" i="66" s="1"/>
  <c r="D875" i="66" a="1"/>
  <c r="D875" i="66" s="1"/>
  <c r="D860" i="66" a="1"/>
  <c r="D860" i="66" s="1"/>
  <c r="D852" i="66" a="1"/>
  <c r="D852" i="66" s="1"/>
  <c r="D845" i="66" a="1"/>
  <c r="D845" i="66" s="1"/>
  <c r="D837" i="66" a="1"/>
  <c r="D837" i="66" s="1"/>
  <c r="D821" i="66" a="1"/>
  <c r="D821" i="66" s="1"/>
  <c r="D813" i="66" a="1"/>
  <c r="D813" i="66" s="1"/>
  <c r="D805" i="66" a="1"/>
  <c r="D805" i="66" s="1"/>
  <c r="D798" i="66" a="1"/>
  <c r="D798" i="66" s="1"/>
  <c r="D790" i="66" a="1"/>
  <c r="D790" i="66" s="1"/>
  <c r="D775" i="66" a="1"/>
  <c r="D775" i="66" s="1"/>
  <c r="D767" i="66" a="1"/>
  <c r="D767" i="66" s="1"/>
  <c r="D751" i="66" a="1"/>
  <c r="D751" i="66" s="1"/>
  <c r="D1539" i="66" a="1"/>
  <c r="D1539" i="66" s="1"/>
  <c r="D1493" i="66" a="1"/>
  <c r="D1493" i="66" s="1"/>
  <c r="D1475" i="66" a="1"/>
  <c r="D1475" i="66" s="1"/>
  <c r="D1443" i="66" a="1"/>
  <c r="D1443" i="66" s="1"/>
  <c r="D1422" i="66" a="1"/>
  <c r="D1422" i="66" s="1"/>
  <c r="D1414" i="66" a="1"/>
  <c r="D1414" i="66" s="1"/>
  <c r="D1406" i="66" a="1"/>
  <c r="D1406" i="66" s="1"/>
  <c r="D1398" i="66" a="1"/>
  <c r="D1398" i="66" s="1"/>
  <c r="D1382" i="66" a="1"/>
  <c r="D1382" i="66" s="1"/>
  <c r="D1366" i="66" a="1"/>
  <c r="D1366" i="66" s="1"/>
  <c r="D1358" i="66" a="1"/>
  <c r="D1358" i="66" s="1"/>
  <c r="D1350" i="66" a="1"/>
  <c r="D1350" i="66" s="1"/>
  <c r="D1342" i="66" a="1"/>
  <c r="D1342" i="66" s="1"/>
  <c r="D1326" i="66" a="1"/>
  <c r="D1326" i="66" s="1"/>
  <c r="D1310" i="66" a="1"/>
  <c r="D1310" i="66" s="1"/>
  <c r="D1302" i="66" a="1"/>
  <c r="D1302" i="66" s="1"/>
  <c r="D1294" i="66" a="1"/>
  <c r="D1294" i="66" s="1"/>
  <c r="D1286" i="66" a="1"/>
  <c r="D1286" i="66" s="1"/>
  <c r="D1271" i="66" a="1"/>
  <c r="D1271" i="66" s="1"/>
  <c r="D1267" i="66" a="1"/>
  <c r="D1267" i="66" s="1"/>
  <c r="D1258" i="66" a="1"/>
  <c r="D1258" i="66" s="1"/>
  <c r="D1245" i="66" a="1"/>
  <c r="D1245" i="66" s="1"/>
  <c r="D1238" i="66" a="1"/>
  <c r="D1238" i="66" s="1"/>
  <c r="D1223" i="66" a="1"/>
  <c r="D1223" i="66" s="1"/>
  <c r="D1215" i="66" a="1"/>
  <c r="D1215" i="66" s="1"/>
  <c r="D1199" i="66" a="1"/>
  <c r="D1199" i="66" s="1"/>
  <c r="D1191" i="66" a="1"/>
  <c r="D1191" i="66" s="1"/>
  <c r="D1184" i="66" a="1"/>
  <c r="D1184" i="66" s="1"/>
  <c r="D1176" i="66" a="1"/>
  <c r="D1176" i="66" s="1"/>
  <c r="D1168" i="66" a="1"/>
  <c r="D1168" i="66" s="1"/>
  <c r="D1161" i="66" a="1"/>
  <c r="D1161" i="66" s="1"/>
  <c r="D1153" i="66" a="1"/>
  <c r="D1153" i="66" s="1"/>
  <c r="D1145" i="66" a="1"/>
  <c r="D1145" i="66" s="1"/>
  <c r="D1129" i="66" a="1"/>
  <c r="D1129" i="66" s="1"/>
  <c r="D1114" i="66" a="1"/>
  <c r="D1114" i="66" s="1"/>
  <c r="D1106" i="66" a="1"/>
  <c r="D1106" i="66" s="1"/>
  <c r="D1099" i="66" a="1"/>
  <c r="D1099" i="66" s="1"/>
  <c r="D1091" i="66" a="1"/>
  <c r="D1091" i="66" s="1"/>
  <c r="D1083" i="66" a="1"/>
  <c r="D1083" i="66" s="1"/>
  <c r="D1075" i="66" a="1"/>
  <c r="D1075" i="66" s="1"/>
  <c r="D1044" i="66" a="1"/>
  <c r="D1044" i="66" s="1"/>
  <c r="D1037" i="66" a="1"/>
  <c r="D1037" i="66" s="1"/>
  <c r="D1029" i="66" a="1"/>
  <c r="D1029" i="66" s="1"/>
  <c r="D1021" i="66" a="1"/>
  <c r="D1021" i="66" s="1"/>
  <c r="D1013" i="66" a="1"/>
  <c r="D1013" i="66" s="1"/>
  <c r="D1005" i="66" a="1"/>
  <c r="D1005" i="66" s="1"/>
  <c r="D990" i="66" a="1"/>
  <c r="D990" i="66" s="1"/>
  <c r="D967" i="66" a="1"/>
  <c r="D967" i="66" s="1"/>
  <c r="D959" i="66" a="1"/>
  <c r="D959" i="66" s="1"/>
  <c r="D951" i="66" a="1"/>
  <c r="D951" i="66" s="1"/>
  <c r="D943" i="66" a="1"/>
  <c r="D943" i="66" s="1"/>
  <c r="D935" i="66" a="1"/>
  <c r="D935" i="66" s="1"/>
  <c r="D920" i="66" a="1"/>
  <c r="D920" i="66" s="1"/>
  <c r="D905" i="66" a="1"/>
  <c r="D905" i="66" s="1"/>
  <c r="D897" i="66" a="1"/>
  <c r="D897" i="66" s="1"/>
  <c r="D889" i="66" a="1"/>
  <c r="D889" i="66" s="1"/>
  <c r="D881" i="66" a="1"/>
  <c r="D881" i="66" s="1"/>
  <c r="D873" i="66" a="1"/>
  <c r="D873" i="66" s="1"/>
  <c r="D866" i="66" a="1"/>
  <c r="D866" i="66" s="1"/>
  <c r="D850" i="66" a="1"/>
  <c r="D850" i="66" s="1"/>
  <c r="D835" i="66" a="1"/>
  <c r="D835" i="66" s="1"/>
  <c r="D827" i="66" a="1"/>
  <c r="D827" i="66" s="1"/>
  <c r="D819" i="66" a="1"/>
  <c r="D819" i="66" s="1"/>
  <c r="D811" i="66" a="1"/>
  <c r="D811" i="66" s="1"/>
  <c r="D796" i="66" a="1"/>
  <c r="D796" i="66" s="1"/>
  <c r="D1611" i="66" a="1"/>
  <c r="D1611" i="66" s="1"/>
  <c r="D1531" i="66" a="1"/>
  <c r="D1531" i="66" s="1"/>
  <c r="D1491" i="66" a="1"/>
  <c r="D1491" i="66" s="1"/>
  <c r="D1439" i="66" a="1"/>
  <c r="D1439" i="66" s="1"/>
  <c r="D1429" i="66" a="1"/>
  <c r="D1429" i="66" s="1"/>
  <c r="D1421" i="66" a="1"/>
  <c r="D1421" i="66" s="1"/>
  <c r="D1413" i="66" a="1"/>
  <c r="D1413" i="66" s="1"/>
  <c r="D1405" i="66" a="1"/>
  <c r="D1405" i="66" s="1"/>
  <c r="D1397" i="66" a="1"/>
  <c r="D1397" i="66" s="1"/>
  <c r="D1381" i="66" a="1"/>
  <c r="D1381" i="66" s="1"/>
  <c r="D1373" i="66" a="1"/>
  <c r="D1373" i="66" s="1"/>
  <c r="D1365" i="66" a="1"/>
  <c r="D1365" i="66" s="1"/>
  <c r="D1357" i="66" a="1"/>
  <c r="D1357" i="66" s="1"/>
  <c r="D1349" i="66" a="1"/>
  <c r="D1349" i="66" s="1"/>
  <c r="D1341" i="66" a="1"/>
  <c r="D1341" i="66" s="1"/>
  <c r="D1325" i="66" a="1"/>
  <c r="D1325" i="66" s="1"/>
  <c r="D1317" i="66" a="1"/>
  <c r="D1317" i="66" s="1"/>
  <c r="D1309" i="66" a="1"/>
  <c r="D1309" i="66" s="1"/>
  <c r="D1301" i="66" a="1"/>
  <c r="D1301" i="66" s="1"/>
  <c r="D1293" i="66" a="1"/>
  <c r="D1293" i="66" s="1"/>
  <c r="D1285" i="66" a="1"/>
  <c r="D1285" i="66" s="1"/>
  <c r="D1257" i="66" a="1"/>
  <c r="D1257" i="66" s="1"/>
  <c r="D1251" i="66" a="1"/>
  <c r="D1251" i="66" s="1"/>
  <c r="D1244" i="66" a="1"/>
  <c r="D1244" i="66" s="1"/>
  <c r="D1237" i="66" a="1"/>
  <c r="D1237" i="66" s="1"/>
  <c r="D1230" i="66" a="1"/>
  <c r="D1230" i="66" s="1"/>
  <c r="D1214" i="66" a="1"/>
  <c r="D1214" i="66" s="1"/>
  <c r="D1198" i="66" a="1"/>
  <c r="D1198" i="66" s="1"/>
  <c r="D1190" i="66" a="1"/>
  <c r="D1190" i="66" s="1"/>
  <c r="D1183" i="66" a="1"/>
  <c r="D1183" i="66" s="1"/>
  <c r="D1175" i="66" a="1"/>
  <c r="D1175" i="66" s="1"/>
  <c r="D1167" i="66" a="1"/>
  <c r="D1167" i="66" s="1"/>
  <c r="D1160" i="66" a="1"/>
  <c r="D1160" i="66" s="1"/>
  <c r="D1144" i="66" a="1"/>
  <c r="D1144" i="66" s="1"/>
  <c r="D1128" i="66" a="1"/>
  <c r="D1128" i="66" s="1"/>
  <c r="D1121" i="66" a="1"/>
  <c r="D1121" i="66" s="1"/>
  <c r="D1113" i="66" a="1"/>
  <c r="D1113" i="66" s="1"/>
  <c r="D1105" i="66" a="1"/>
  <c r="D1105" i="66" s="1"/>
  <c r="D1098" i="66" a="1"/>
  <c r="D1098" i="66" s="1"/>
  <c r="D1090" i="66" a="1"/>
  <c r="D1090" i="66" s="1"/>
  <c r="D1074" i="66" a="1"/>
  <c r="D1074" i="66" s="1"/>
  <c r="D1059" i="66" a="1"/>
  <c r="D1059" i="66" s="1"/>
  <c r="D1051" i="66" a="1"/>
  <c r="D1051" i="66" s="1"/>
  <c r="D1043" i="66" a="1"/>
  <c r="D1043" i="66" s="1"/>
  <c r="D1036" i="66" a="1"/>
  <c r="D1036" i="66" s="1"/>
  <c r="D1028" i="66" a="1"/>
  <c r="D1028" i="66" s="1"/>
  <c r="D1020" i="66" a="1"/>
  <c r="D1020" i="66" s="1"/>
  <c r="D1004" i="66" a="1"/>
  <c r="D1004" i="66" s="1"/>
  <c r="D989" i="66" a="1"/>
  <c r="D989" i="66" s="1"/>
  <c r="D981" i="66" a="1"/>
  <c r="D981" i="66" s="1"/>
  <c r="D974" i="66" a="1"/>
  <c r="D974" i="66" s="1"/>
  <c r="D966" i="66" a="1"/>
  <c r="D966" i="66" s="1"/>
  <c r="D958" i="66" a="1"/>
  <c r="D958" i="66" s="1"/>
  <c r="D950" i="66" a="1"/>
  <c r="D950" i="66" s="1"/>
  <c r="D934" i="66" a="1"/>
  <c r="D934" i="66" s="1"/>
  <c r="D919" i="66" a="1"/>
  <c r="D919" i="66" s="1"/>
  <c r="D911" i="66" a="1"/>
  <c r="D911" i="66" s="1"/>
  <c r="D904" i="66" a="1"/>
  <c r="D904" i="66" s="1"/>
  <c r="D896" i="66" a="1"/>
  <c r="D896" i="66" s="1"/>
  <c r="D888" i="66" a="1"/>
  <c r="D888" i="66" s="1"/>
  <c r="D880" i="66" a="1"/>
  <c r="D880" i="66" s="1"/>
  <c r="D865" i="66" a="1"/>
  <c r="D865" i="66" s="1"/>
  <c r="D849" i="66" a="1"/>
  <c r="D849" i="66" s="1"/>
  <c r="D834" i="66" a="1"/>
  <c r="D834" i="66" s="1"/>
  <c r="D826" i="66" a="1"/>
  <c r="D826" i="66" s="1"/>
  <c r="D818" i="66" a="1"/>
  <c r="D818" i="66" s="1"/>
  <c r="D810" i="66" a="1"/>
  <c r="D810" i="66" s="1"/>
  <c r="D803" i="66" a="1"/>
  <c r="D803" i="66" s="1"/>
  <c r="D795" i="66" a="1"/>
  <c r="D795" i="66" s="1"/>
  <c r="D1563" i="66" a="1"/>
  <c r="D1563" i="66" s="1"/>
  <c r="D1437" i="66" a="1"/>
  <c r="D1437" i="66" s="1"/>
  <c r="D1399" i="66" a="1"/>
  <c r="D1399" i="66" s="1"/>
  <c r="D1340" i="66" a="1"/>
  <c r="D1340" i="66" s="1"/>
  <c r="D1303" i="66" a="1"/>
  <c r="D1303" i="66" s="1"/>
  <c r="D1279" i="66" a="1"/>
  <c r="D1279" i="66" s="1"/>
  <c r="D1213" i="66" a="1"/>
  <c r="D1213" i="66" s="1"/>
  <c r="D1177" i="66" a="1"/>
  <c r="D1177" i="66" s="1"/>
  <c r="D1159" i="66" a="1"/>
  <c r="D1159" i="66" s="1"/>
  <c r="D1120" i="66" a="1"/>
  <c r="D1120" i="66" s="1"/>
  <c r="D1100" i="66" a="1"/>
  <c r="D1100" i="66" s="1"/>
  <c r="D1065" i="66" a="1"/>
  <c r="D1065" i="66" s="1"/>
  <c r="D1042" i="66" a="1"/>
  <c r="D1042" i="66" s="1"/>
  <c r="D1006" i="66" a="1"/>
  <c r="D1006" i="66" s="1"/>
  <c r="D949" i="66" a="1"/>
  <c r="D949" i="66" s="1"/>
  <c r="D887" i="66" a="1"/>
  <c r="D887" i="66" s="1"/>
  <c r="D853" i="66" a="1"/>
  <c r="D853" i="66" s="1"/>
  <c r="D841" i="66" a="1"/>
  <c r="D841" i="66" s="1"/>
  <c r="D778" i="66" a="1"/>
  <c r="D778" i="66" s="1"/>
  <c r="D766" i="66" a="1"/>
  <c r="D766" i="66" s="1"/>
  <c r="D757" i="66" a="1"/>
  <c r="D757" i="66" s="1"/>
  <c r="D747" i="66" a="1"/>
  <c r="D747" i="66" s="1"/>
  <c r="D724" i="66" a="1"/>
  <c r="D724" i="66" s="1"/>
  <c r="D709" i="66" a="1"/>
  <c r="D709" i="66" s="1"/>
  <c r="D701" i="66" a="1"/>
  <c r="D701" i="66" s="1"/>
  <c r="D693" i="66" a="1"/>
  <c r="D693" i="66" s="1"/>
  <c r="D685" i="66" a="1"/>
  <c r="D685" i="66" s="1"/>
  <c r="D677" i="66" a="1"/>
  <c r="D677" i="66" s="1"/>
  <c r="D670" i="66" a="1"/>
  <c r="D670" i="66" s="1"/>
  <c r="D639" i="66" a="1"/>
  <c r="D639" i="66" s="1"/>
  <c r="D631" i="66" a="1"/>
  <c r="D631" i="66" s="1"/>
  <c r="D623" i="66" a="1"/>
  <c r="D623" i="66" s="1"/>
  <c r="D615" i="66" a="1"/>
  <c r="D615" i="66" s="1"/>
  <c r="D608" i="66" a="1"/>
  <c r="D608" i="66" s="1"/>
  <c r="D600" i="66" a="1"/>
  <c r="D600" i="66" s="1"/>
  <c r="D585" i="66" a="1"/>
  <c r="D585" i="66" s="1"/>
  <c r="D572" i="66" a="1"/>
  <c r="D572" i="66" s="1"/>
  <c r="D557" i="66" a="1"/>
  <c r="D557" i="66" s="1"/>
  <c r="D544" i="66" a="1"/>
  <c r="D544" i="66" s="1"/>
  <c r="D537" i="66" a="1"/>
  <c r="D537" i="66" s="1"/>
  <c r="D530" i="66" a="1"/>
  <c r="D530" i="66" s="1"/>
  <c r="D523" i="66" a="1"/>
  <c r="D523" i="66" s="1"/>
  <c r="D516" i="66" a="1"/>
  <c r="D516" i="66" s="1"/>
  <c r="D509" i="66" a="1"/>
  <c r="D509" i="66" s="1"/>
  <c r="D502" i="66" a="1"/>
  <c r="D502" i="66" s="1"/>
  <c r="D495" i="66" a="1"/>
  <c r="D495" i="66" s="1"/>
  <c r="D488" i="66" a="1"/>
  <c r="D488" i="66" s="1"/>
  <c r="D481" i="66" a="1"/>
  <c r="D481" i="66" s="1"/>
  <c r="D475" i="66" a="1"/>
  <c r="D475" i="66" s="1"/>
  <c r="D468" i="66" a="1"/>
  <c r="D468" i="66" s="1"/>
  <c r="D453" i="66" a="1"/>
  <c r="D453" i="66" s="1"/>
  <c r="D447" i="66" a="1"/>
  <c r="D447" i="66" s="1"/>
  <c r="D440" i="66" a="1"/>
  <c r="D440" i="66" s="1"/>
  <c r="D433" i="66" a="1"/>
  <c r="D433" i="66" s="1"/>
  <c r="D426" i="66" a="1"/>
  <c r="D426" i="66" s="1"/>
  <c r="D419" i="66" a="1"/>
  <c r="D419" i="66" s="1"/>
  <c r="D405" i="66" a="1"/>
  <c r="D405" i="66" s="1"/>
  <c r="D398" i="66" a="1"/>
  <c r="D398" i="66" s="1"/>
  <c r="D391" i="66" a="1"/>
  <c r="D391" i="66" s="1"/>
  <c r="D378" i="66" a="1"/>
  <c r="D378" i="66" s="1"/>
  <c r="D370" i="66" a="1"/>
  <c r="D370" i="66" s="1"/>
  <c r="D363" i="66" a="1"/>
  <c r="D363" i="66" s="1"/>
  <c r="D356" i="66" a="1"/>
  <c r="D356" i="66" s="1"/>
  <c r="D349" i="66" a="1"/>
  <c r="D349" i="66" s="1"/>
  <c r="D342" i="66" a="1"/>
  <c r="D342" i="66" s="1"/>
  <c r="D334" i="66" a="1"/>
  <c r="D334" i="66" s="1"/>
  <c r="D327" i="66" a="1"/>
  <c r="D327" i="66" s="1"/>
  <c r="D314" i="66" a="1"/>
  <c r="D314" i="66" s="1"/>
  <c r="D306" i="66" a="1"/>
  <c r="D306" i="66" s="1"/>
  <c r="D299" i="66" a="1"/>
  <c r="D299" i="66" s="1"/>
  <c r="D292" i="66" a="1"/>
  <c r="D292" i="66" s="1"/>
  <c r="D285" i="66" a="1"/>
  <c r="D285" i="66" s="1"/>
  <c r="D278" i="66" a="1"/>
  <c r="D278" i="66" s="1"/>
  <c r="D263" i="66" a="1"/>
  <c r="D263" i="66" s="1"/>
  <c r="D1587" i="66" a="1"/>
  <c r="D1587" i="66" s="1"/>
  <c r="D1499" i="66" a="1"/>
  <c r="D1499" i="66" s="1"/>
  <c r="D1396" i="66" a="1"/>
  <c r="D1396" i="66" s="1"/>
  <c r="D1359" i="66" a="1"/>
  <c r="D1359" i="66" s="1"/>
  <c r="D1335" i="66" a="1"/>
  <c r="D1335" i="66" s="1"/>
  <c r="D1300" i="66" a="1"/>
  <c r="D1300" i="66" s="1"/>
  <c r="D1231" i="66" a="1"/>
  <c r="D1231" i="66" s="1"/>
  <c r="D1174" i="66" a="1"/>
  <c r="D1174" i="66" s="1"/>
  <c r="D1154" i="66" a="1"/>
  <c r="D1154" i="66" s="1"/>
  <c r="D1115" i="66" a="1"/>
  <c r="D1115" i="66" s="1"/>
  <c r="D1097" i="66" a="1"/>
  <c r="D1097" i="66" s="1"/>
  <c r="D1060" i="66" a="1"/>
  <c r="D1060" i="66" s="1"/>
  <c r="D1003" i="66" a="1"/>
  <c r="D1003" i="66" s="1"/>
  <c r="D965" i="66" a="1"/>
  <c r="D965" i="66" s="1"/>
  <c r="D944" i="66" a="1"/>
  <c r="D944" i="66" s="1"/>
  <c r="D906" i="66" a="1"/>
  <c r="D906" i="66" s="1"/>
  <c r="D851" i="66" a="1"/>
  <c r="D851" i="66" s="1"/>
  <c r="D840" i="66" a="1"/>
  <c r="D840" i="66" s="1"/>
  <c r="D825" i="66" a="1"/>
  <c r="D825" i="66" s="1"/>
  <c r="D812" i="66" a="1"/>
  <c r="D812" i="66" s="1"/>
  <c r="D799" i="66" a="1"/>
  <c r="D799" i="66" s="1"/>
  <c r="D776" i="66" a="1"/>
  <c r="D776" i="66" s="1"/>
  <c r="D765" i="66" a="1"/>
  <c r="D765" i="66" s="1"/>
  <c r="D756" i="66" a="1"/>
  <c r="D756" i="66" s="1"/>
  <c r="D739" i="66" a="1"/>
  <c r="D739" i="66" s="1"/>
  <c r="D723" i="66" a="1"/>
  <c r="D723" i="66" s="1"/>
  <c r="D708" i="66" a="1"/>
  <c r="D708" i="66" s="1"/>
  <c r="D700" i="66" a="1"/>
  <c r="D700" i="66" s="1"/>
  <c r="D692" i="66" a="1"/>
  <c r="D692" i="66" s="1"/>
  <c r="D684" i="66" a="1"/>
  <c r="D684" i="66" s="1"/>
  <c r="D669" i="66" a="1"/>
  <c r="D669" i="66" s="1"/>
  <c r="D654" i="66" a="1"/>
  <c r="D654" i="66" s="1"/>
  <c r="D638" i="66" a="1"/>
  <c r="D638" i="66" s="1"/>
  <c r="D630" i="66" a="1"/>
  <c r="D630" i="66" s="1"/>
  <c r="D622" i="66" a="1"/>
  <c r="D622" i="66" s="1"/>
  <c r="D614" i="66" a="1"/>
  <c r="D614" i="66" s="1"/>
  <c r="D607" i="66" a="1"/>
  <c r="D607" i="66" s="1"/>
  <c r="D599" i="66" a="1"/>
  <c r="D599" i="66" s="1"/>
  <c r="D584" i="66" a="1"/>
  <c r="D584" i="66" s="1"/>
  <c r="D571" i="66" a="1"/>
  <c r="D571" i="66" s="1"/>
  <c r="D543" i="66" a="1"/>
  <c r="D543" i="66" s="1"/>
  <c r="D529" i="66" a="1"/>
  <c r="D529" i="66" s="1"/>
  <c r="D515" i="66" a="1"/>
  <c r="D515" i="66" s="1"/>
  <c r="D501" i="66" a="1"/>
  <c r="D501" i="66" s="1"/>
  <c r="D487" i="66" a="1"/>
  <c r="D487" i="66" s="1"/>
  <c r="D474" i="66" a="1"/>
  <c r="D474" i="66" s="1"/>
  <c r="D467" i="66" a="1"/>
  <c r="D467" i="66" s="1"/>
  <c r="D460" i="66" a="1"/>
  <c r="D460" i="66" s="1"/>
  <c r="D446" i="66" a="1"/>
  <c r="D446" i="66" s="1"/>
  <c r="D439" i="66" a="1"/>
  <c r="D439" i="66" s="1"/>
  <c r="D432" i="66" a="1"/>
  <c r="D432" i="66" s="1"/>
  <c r="D425" i="66" a="1"/>
  <c r="D425" i="66" s="1"/>
  <c r="D418" i="66" a="1"/>
  <c r="D418" i="66" s="1"/>
  <c r="D412" i="66" a="1"/>
  <c r="D412" i="66" s="1"/>
  <c r="D397" i="66" a="1"/>
  <c r="D397" i="66" s="1"/>
  <c r="D390" i="66" a="1"/>
  <c r="D390" i="66" s="1"/>
  <c r="D384" i="66" a="1"/>
  <c r="D384" i="66" s="1"/>
  <c r="D377" i="66" a="1"/>
  <c r="D377" i="66" s="1"/>
  <c r="D369" i="66" a="1"/>
  <c r="D369" i="66" s="1"/>
  <c r="D362" i="66" a="1"/>
  <c r="D362" i="66" s="1"/>
  <c r="D355" i="66" a="1"/>
  <c r="D355" i="66" s="1"/>
  <c r="D341" i="66" a="1"/>
  <c r="D341" i="66" s="1"/>
  <c r="D333" i="66" a="1"/>
  <c r="D333" i="66" s="1"/>
  <c r="D320" i="66" a="1"/>
  <c r="D320" i="66" s="1"/>
  <c r="D313" i="66" a="1"/>
  <c r="D313" i="66" s="1"/>
  <c r="D305" i="66" a="1"/>
  <c r="D305" i="66" s="1"/>
  <c r="D291" i="66" a="1"/>
  <c r="D291" i="66" s="1"/>
  <c r="D277" i="66" a="1"/>
  <c r="D277" i="66" s="1"/>
  <c r="D262" i="66" a="1"/>
  <c r="D262" i="66" s="1"/>
  <c r="D1415" i="66" a="1"/>
  <c r="D1415" i="66" s="1"/>
  <c r="D1391" i="66" a="1"/>
  <c r="D1391" i="66" s="1"/>
  <c r="D1356" i="66" a="1"/>
  <c r="D1356" i="66" s="1"/>
  <c r="D1316" i="66" a="1"/>
  <c r="D1316" i="66" s="1"/>
  <c r="D1295" i="66" a="1"/>
  <c r="D1295" i="66" s="1"/>
  <c r="D1229" i="66" a="1"/>
  <c r="D1229" i="66" s="1"/>
  <c r="D1189" i="66" a="1"/>
  <c r="D1189" i="66" s="1"/>
  <c r="D1169" i="66" a="1"/>
  <c r="D1169" i="66" s="1"/>
  <c r="D1135" i="66" a="1"/>
  <c r="D1135" i="66" s="1"/>
  <c r="D1112" i="66" a="1"/>
  <c r="D1112" i="66" s="1"/>
  <c r="D1058" i="66" a="1"/>
  <c r="D1058" i="66" s="1"/>
  <c r="D1022" i="66" a="1"/>
  <c r="D1022" i="66" s="1"/>
  <c r="D960" i="66" a="1"/>
  <c r="D960" i="66" s="1"/>
  <c r="D903" i="66" a="1"/>
  <c r="D903" i="66" s="1"/>
  <c r="D867" i="66" a="1"/>
  <c r="D867" i="66" s="1"/>
  <c r="D848" i="66" a="1"/>
  <c r="D848" i="66" s="1"/>
  <c r="D838" i="66" a="1"/>
  <c r="D838" i="66" s="1"/>
  <c r="D824" i="66" a="1"/>
  <c r="D824" i="66" s="1"/>
  <c r="D809" i="66" a="1"/>
  <c r="D809" i="66" s="1"/>
  <c r="D797" i="66" a="1"/>
  <c r="D797" i="66" s="1"/>
  <c r="D785" i="66" a="1"/>
  <c r="D785" i="66" s="1"/>
  <c r="D764" i="66" a="1"/>
  <c r="D764" i="66" s="1"/>
  <c r="D755" i="66" a="1"/>
  <c r="D755" i="66" s="1"/>
  <c r="D738" i="66" a="1"/>
  <c r="D738" i="66" s="1"/>
  <c r="D722" i="66" a="1"/>
  <c r="D722" i="66" s="1"/>
  <c r="D715" i="66" a="1"/>
  <c r="D715" i="66" s="1"/>
  <c r="D707" i="66" a="1"/>
  <c r="D707" i="66" s="1"/>
  <c r="D699" i="66" a="1"/>
  <c r="D699" i="66" s="1"/>
  <c r="D691" i="66" a="1"/>
  <c r="D691" i="66" s="1"/>
  <c r="D683" i="66" a="1"/>
  <c r="D683" i="66" s="1"/>
  <c r="D668" i="66" a="1"/>
  <c r="D668" i="66" s="1"/>
  <c r="D653" i="66" a="1"/>
  <c r="D653" i="66" s="1"/>
  <c r="D645" i="66" a="1"/>
  <c r="D645" i="66" s="1"/>
  <c r="D637" i="66" a="1"/>
  <c r="D637" i="66" s="1"/>
  <c r="D629" i="66" a="1"/>
  <c r="D629" i="66" s="1"/>
  <c r="D621" i="66" a="1"/>
  <c r="D621" i="66" s="1"/>
  <c r="D613" i="66" a="1"/>
  <c r="D613" i="66" s="1"/>
  <c r="D598" i="66" a="1"/>
  <c r="D598" i="66" s="1"/>
  <c r="D583" i="66" a="1"/>
  <c r="D583" i="66" s="1"/>
  <c r="D570" i="66" a="1"/>
  <c r="D570" i="66" s="1"/>
  <c r="D556" i="66" a="1"/>
  <c r="D556" i="66" s="1"/>
  <c r="D542" i="66" a="1"/>
  <c r="D542" i="66" s="1"/>
  <c r="D528" i="66" a="1"/>
  <c r="D528" i="66" s="1"/>
  <c r="D514" i="66" a="1"/>
  <c r="D514" i="66" s="1"/>
  <c r="D486" i="66" a="1"/>
  <c r="D486" i="66" s="1"/>
  <c r="D473" i="66" a="1"/>
  <c r="D473" i="66" s="1"/>
  <c r="D459" i="66" a="1"/>
  <c r="D459" i="66" s="1"/>
  <c r="D445" i="66" a="1"/>
  <c r="D445" i="66" s="1"/>
  <c r="D431" i="66" a="1"/>
  <c r="D431" i="66" s="1"/>
  <c r="D417" i="66" a="1"/>
  <c r="D417" i="66" s="1"/>
  <c r="D411" i="66" a="1"/>
  <c r="D411" i="66" s="1"/>
  <c r="D404" i="66" a="1"/>
  <c r="D404" i="66" s="1"/>
  <c r="D389" i="66" a="1"/>
  <c r="D389" i="66" s="1"/>
  <c r="D383" i="66" a="1"/>
  <c r="D383" i="66" s="1"/>
  <c r="D376" i="66" a="1"/>
  <c r="D376" i="66" s="1"/>
  <c r="D361" i="66" a="1"/>
  <c r="D361" i="66" s="1"/>
  <c r="D348" i="66" a="1"/>
  <c r="D348" i="66" s="1"/>
  <c r="D319" i="66" a="1"/>
  <c r="D319" i="66" s="1"/>
  <c r="D304" i="66" a="1"/>
  <c r="D304" i="66" s="1"/>
  <c r="D290" i="66" a="1"/>
  <c r="D290" i="66" s="1"/>
  <c r="D276" i="66" a="1"/>
  <c r="D276" i="66" s="1"/>
  <c r="D261" i="66" a="1"/>
  <c r="D261" i="66" s="1"/>
  <c r="D1412" i="66" a="1"/>
  <c r="D1412" i="66" s="1"/>
  <c r="D1372" i="66" a="1"/>
  <c r="D1372" i="66" s="1"/>
  <c r="D1351" i="66" a="1"/>
  <c r="D1351" i="66" s="1"/>
  <c r="D1311" i="66" a="1"/>
  <c r="D1311" i="66" s="1"/>
  <c r="D1246" i="66" a="1"/>
  <c r="D1246" i="66" s="1"/>
  <c r="D1224" i="66" a="1"/>
  <c r="D1224" i="66" s="1"/>
  <c r="D1185" i="66" a="1"/>
  <c r="D1185" i="66" s="1"/>
  <c r="D1130" i="66" a="1"/>
  <c r="D1130" i="66" s="1"/>
  <c r="D1076" i="66" a="1"/>
  <c r="D1076" i="66" s="1"/>
  <c r="D1019" i="66" a="1"/>
  <c r="D1019" i="66" s="1"/>
  <c r="D980" i="66" a="1"/>
  <c r="D980" i="66" s="1"/>
  <c r="D957" i="66" a="1"/>
  <c r="D957" i="66" s="1"/>
  <c r="D921" i="66" a="1"/>
  <c r="D921" i="66" s="1"/>
  <c r="D864" i="66" a="1"/>
  <c r="D864" i="66" s="1"/>
  <c r="D847" i="66" a="1"/>
  <c r="D847" i="66" s="1"/>
  <c r="D836" i="66" a="1"/>
  <c r="D836" i="66" s="1"/>
  <c r="D822" i="66" a="1"/>
  <c r="D822" i="66" s="1"/>
  <c r="D808" i="66" a="1"/>
  <c r="D808" i="66" s="1"/>
  <c r="D794" i="66" a="1"/>
  <c r="D794" i="66" s="1"/>
  <c r="D783" i="66" a="1"/>
  <c r="D783" i="66" s="1"/>
  <c r="D763" i="66" a="1"/>
  <c r="D763" i="66" s="1"/>
  <c r="D754" i="66" a="1"/>
  <c r="D754" i="66" s="1"/>
  <c r="D737" i="66" a="1"/>
  <c r="D737" i="66" s="1"/>
  <c r="D729" i="66" a="1"/>
  <c r="D729" i="66" s="1"/>
  <c r="D721" i="66" a="1"/>
  <c r="D721" i="66" s="1"/>
  <c r="D714" i="66" a="1"/>
  <c r="D714" i="66" s="1"/>
  <c r="D706" i="66" a="1"/>
  <c r="D706" i="66" s="1"/>
  <c r="D698" i="66" a="1"/>
  <c r="D698" i="66" s="1"/>
  <c r="D682" i="66" a="1"/>
  <c r="D682" i="66" s="1"/>
  <c r="D667" i="66" a="1"/>
  <c r="D667" i="66" s="1"/>
  <c r="D659" i="66" a="1"/>
  <c r="D659" i="66" s="1"/>
  <c r="D652" i="66" a="1"/>
  <c r="D652" i="66" s="1"/>
  <c r="D644" i="66" a="1"/>
  <c r="D644" i="66" s="1"/>
  <c r="D636" i="66" a="1"/>
  <c r="D636" i="66" s="1"/>
  <c r="D628" i="66" a="1"/>
  <c r="D628" i="66" s="1"/>
  <c r="D612" i="66" a="1"/>
  <c r="D612" i="66" s="1"/>
  <c r="D597" i="66" a="1"/>
  <c r="D597" i="66" s="1"/>
  <c r="D582" i="66" a="1"/>
  <c r="D582" i="66" s="1"/>
  <c r="D569" i="66" a="1"/>
  <c r="D569" i="66" s="1"/>
  <c r="D555" i="66" a="1"/>
  <c r="D555" i="66" s="1"/>
  <c r="D541" i="66" a="1"/>
  <c r="D541" i="66" s="1"/>
  <c r="D527" i="66" a="1"/>
  <c r="D527" i="66" s="1"/>
  <c r="D513" i="66" a="1"/>
  <c r="D513" i="66" s="1"/>
  <c r="D500" i="66" a="1"/>
  <c r="D500" i="66" s="1"/>
  <c r="D485" i="66" a="1"/>
  <c r="D485" i="66" s="1"/>
  <c r="D472" i="66" a="1"/>
  <c r="D472" i="66" s="1"/>
  <c r="D458" i="66" a="1"/>
  <c r="D458" i="66" s="1"/>
  <c r="D430" i="66" a="1"/>
  <c r="D430" i="66" s="1"/>
  <c r="D403" i="66" a="1"/>
  <c r="D403" i="66" s="1"/>
  <c r="D375" i="66" a="1"/>
  <c r="D375" i="66" s="1"/>
  <c r="D360" i="66" a="1"/>
  <c r="D360" i="66" s="1"/>
  <c r="D347" i="66" a="1"/>
  <c r="D347" i="66" s="1"/>
  <c r="D332" i="66" a="1"/>
  <c r="D332" i="66" s="1"/>
  <c r="D318" i="66" a="1"/>
  <c r="D318" i="66" s="1"/>
  <c r="D303" i="66" a="1"/>
  <c r="D303" i="66" s="1"/>
  <c r="D289" i="66" a="1"/>
  <c r="D289" i="66" s="1"/>
  <c r="D275" i="66" a="1"/>
  <c r="D275" i="66" s="1"/>
  <c r="D247" i="66" a="1"/>
  <c r="D247" i="66" s="1"/>
  <c r="D239" i="66" a="1"/>
  <c r="D239" i="66" s="1"/>
  <c r="D232" i="66" a="1"/>
  <c r="D232" i="66" s="1"/>
  <c r="D225" i="66" a="1"/>
  <c r="D225" i="66" s="1"/>
  <c r="D218" i="66" a="1"/>
  <c r="D218" i="66" s="1"/>
  <c r="D210" i="66" a="1"/>
  <c r="D210" i="66" s="1"/>
  <c r="D204" i="66" a="1"/>
  <c r="D204" i="66" s="1"/>
  <c r="D196" i="66" a="1"/>
  <c r="D196" i="66" s="1"/>
  <c r="D189" i="66" a="1"/>
  <c r="D189" i="66" s="1"/>
  <c r="D182" i="66" a="1"/>
  <c r="D182" i="66" s="1"/>
  <c r="D1453" i="66" a="1"/>
  <c r="D1453" i="66" s="1"/>
  <c r="D1428" i="66" a="1"/>
  <c r="D1428" i="66" s="1"/>
  <c r="D1407" i="66" a="1"/>
  <c r="D1407" i="66" s="1"/>
  <c r="D1367" i="66" a="1"/>
  <c r="D1367" i="66" s="1"/>
  <c r="D1308" i="66" a="1"/>
  <c r="D1308" i="66" s="1"/>
  <c r="D1243" i="66" a="1"/>
  <c r="D1243" i="66" s="1"/>
  <c r="D1205" i="66" a="1"/>
  <c r="D1205" i="66" s="1"/>
  <c r="D1182" i="66" a="1"/>
  <c r="D1182" i="66" s="1"/>
  <c r="D1127" i="66" a="1"/>
  <c r="D1127" i="66" s="1"/>
  <c r="D1073" i="66" a="1"/>
  <c r="D1073" i="66" s="1"/>
  <c r="D1035" i="66" a="1"/>
  <c r="D1035" i="66" s="1"/>
  <c r="D1014" i="66" a="1"/>
  <c r="D1014" i="66" s="1"/>
  <c r="D975" i="66" a="1"/>
  <c r="D975" i="66" s="1"/>
  <c r="D918" i="66" a="1"/>
  <c r="D918" i="66" s="1"/>
  <c r="D882" i="66" a="1"/>
  <c r="D882" i="66" s="1"/>
  <c r="D859" i="66" a="1"/>
  <c r="D859" i="66" s="1"/>
  <c r="D846" i="66" a="1"/>
  <c r="D846" i="66" s="1"/>
  <c r="D833" i="66" a="1"/>
  <c r="D833" i="66" s="1"/>
  <c r="D820" i="66" a="1"/>
  <c r="D820" i="66" s="1"/>
  <c r="D806" i="66" a="1"/>
  <c r="D806" i="66" s="1"/>
  <c r="D793" i="66" a="1"/>
  <c r="D793" i="66" s="1"/>
  <c r="D782" i="66" a="1"/>
  <c r="D782" i="66" s="1"/>
  <c r="D762" i="66" a="1"/>
  <c r="D762" i="66" s="1"/>
  <c r="D752" i="66" a="1"/>
  <c r="D752" i="66" s="1"/>
  <c r="D743" i="66" a="1"/>
  <c r="D743" i="66" s="1"/>
  <c r="D736" i="66" a="1"/>
  <c r="D736" i="66" s="1"/>
  <c r="D728" i="66" a="1"/>
  <c r="D728" i="66" s="1"/>
  <c r="D720" i="66" a="1"/>
  <c r="D720" i="66" s="1"/>
  <c r="D713" i="66" a="1"/>
  <c r="D713" i="66" s="1"/>
  <c r="D705" i="66" a="1"/>
  <c r="D705" i="66" s="1"/>
  <c r="D697" i="66" a="1"/>
  <c r="D697" i="66" s="1"/>
  <c r="D681" i="66" a="1"/>
  <c r="D681" i="66" s="1"/>
  <c r="D666" i="66" a="1"/>
  <c r="D666" i="66" s="1"/>
  <c r="D658" i="66" a="1"/>
  <c r="D658" i="66" s="1"/>
  <c r="D651" i="66" a="1"/>
  <c r="D651" i="66" s="1"/>
  <c r="D643" i="66" a="1"/>
  <c r="D643" i="66" s="1"/>
  <c r="D635" i="66" a="1"/>
  <c r="D635" i="66" s="1"/>
  <c r="D627" i="66" a="1"/>
  <c r="D627" i="66" s="1"/>
  <c r="D596" i="66" a="1"/>
  <c r="D596" i="66" s="1"/>
  <c r="D589" i="66" a="1"/>
  <c r="D589" i="66" s="1"/>
  <c r="D581" i="66" a="1"/>
  <c r="D581" i="66" s="1"/>
  <c r="D575" i="66" a="1"/>
  <c r="D575" i="66" s="1"/>
  <c r="D568" i="66" a="1"/>
  <c r="D568" i="66" s="1"/>
  <c r="D561" i="66" a="1"/>
  <c r="D561" i="66" s="1"/>
  <c r="D554" i="66" a="1"/>
  <c r="D554" i="66" s="1"/>
  <c r="D547" i="66" a="1"/>
  <c r="D547" i="66" s="1"/>
  <c r="D533" i="66" a="1"/>
  <c r="D533" i="66" s="1"/>
  <c r="D526" i="66" a="1"/>
  <c r="D526" i="66" s="1"/>
  <c r="D519" i="66" a="1"/>
  <c r="D519" i="66" s="1"/>
  <c r="D499" i="66" a="1"/>
  <c r="D499" i="66" s="1"/>
  <c r="D471" i="66" a="1"/>
  <c r="D471" i="66" s="1"/>
  <c r="D457" i="66" a="1"/>
  <c r="D457" i="66" s="1"/>
  <c r="D444" i="66" a="1"/>
  <c r="D444" i="66" s="1"/>
  <c r="D429" i="66" a="1"/>
  <c r="D429" i="66" s="1"/>
  <c r="D416" i="66" a="1"/>
  <c r="D416" i="66" s="1"/>
  <c r="D402" i="66" a="1"/>
  <c r="D402" i="66" s="1"/>
  <c r="D388" i="66" a="1"/>
  <c r="D388" i="66" s="1"/>
  <c r="D374" i="66" a="1"/>
  <c r="D374" i="66" s="1"/>
  <c r="D359" i="66" a="1"/>
  <c r="D359" i="66" s="1"/>
  <c r="D346" i="66" a="1"/>
  <c r="D346" i="66" s="1"/>
  <c r="D331" i="66" a="1"/>
  <c r="D331" i="66" s="1"/>
  <c r="D317" i="66" a="1"/>
  <c r="D317" i="66" s="1"/>
  <c r="D302" i="66" a="1"/>
  <c r="D302" i="66" s="1"/>
  <c r="D295" i="66" a="1"/>
  <c r="D295" i="66" s="1"/>
  <c r="D274" i="66" a="1"/>
  <c r="D274" i="66" s="1"/>
  <c r="D267" i="66" a="1"/>
  <c r="D267" i="66" s="1"/>
  <c r="D260" i="66" a="1"/>
  <c r="D260" i="66" s="1"/>
  <c r="D253" i="66" a="1"/>
  <c r="D253" i="66" s="1"/>
  <c r="D246" i="66" a="1"/>
  <c r="D246" i="66" s="1"/>
  <c r="D238" i="66" a="1"/>
  <c r="D238" i="66" s="1"/>
  <c r="D231" i="66" a="1"/>
  <c r="D231" i="66" s="1"/>
  <c r="D224" i="66" a="1"/>
  <c r="D224" i="66" s="1"/>
  <c r="D217" i="66" a="1"/>
  <c r="D217" i="66" s="1"/>
  <c r="D203" i="66" a="1"/>
  <c r="D203" i="66" s="1"/>
  <c r="D195" i="66" a="1"/>
  <c r="D195" i="66" s="1"/>
  <c r="D181" i="66" a="1"/>
  <c r="D181" i="66" s="1"/>
  <c r="D174" i="66" a="1"/>
  <c r="D174" i="66" s="1"/>
  <c r="D1603" i="66" a="1"/>
  <c r="D1603" i="66" s="1"/>
  <c r="D1509" i="66" a="1"/>
  <c r="D1509" i="66" s="1"/>
  <c r="D1477" i="66" a="1"/>
  <c r="D1477" i="66" s="1"/>
  <c r="D1423" i="66" a="1"/>
  <c r="D1423" i="66" s="1"/>
  <c r="D1364" i="66" a="1"/>
  <c r="D1364" i="66" s="1"/>
  <c r="D1327" i="66" a="1"/>
  <c r="D1327" i="66" s="1"/>
  <c r="D1270" i="66" a="1"/>
  <c r="D1270" i="66" s="1"/>
  <c r="D1239" i="66" a="1"/>
  <c r="D1239" i="66" s="1"/>
  <c r="D1200" i="66" a="1"/>
  <c r="D1200" i="66" s="1"/>
  <c r="D1146" i="66" a="1"/>
  <c r="D1146" i="66" s="1"/>
  <c r="D1092" i="66" a="1"/>
  <c r="D1092" i="66" s="1"/>
  <c r="D1030" i="66" a="1"/>
  <c r="D1030" i="66" s="1"/>
  <c r="D973" i="66" a="1"/>
  <c r="D973" i="66" s="1"/>
  <c r="D936" i="66" a="1"/>
  <c r="D936" i="66" s="1"/>
  <c r="D879" i="66" a="1"/>
  <c r="D879" i="66" s="1"/>
  <c r="D832" i="66" a="1"/>
  <c r="D832" i="66" s="1"/>
  <c r="D817" i="66" a="1"/>
  <c r="D817" i="66" s="1"/>
  <c r="D804" i="66" a="1"/>
  <c r="D804" i="66" s="1"/>
  <c r="D791" i="66" a="1"/>
  <c r="D791" i="66" s="1"/>
  <c r="D781" i="66" a="1"/>
  <c r="D781" i="66" s="1"/>
  <c r="D771" i="66" a="1"/>
  <c r="D771" i="66" s="1"/>
  <c r="D750" i="66" a="1"/>
  <c r="D750" i="66" s="1"/>
  <c r="D742" i="66" a="1"/>
  <c r="D742" i="66" s="1"/>
  <c r="D735" i="66" a="1"/>
  <c r="D735" i="66" s="1"/>
  <c r="D727" i="66" a="1"/>
  <c r="D727" i="66" s="1"/>
  <c r="D719" i="66" a="1"/>
  <c r="D719" i="66" s="1"/>
  <c r="D712" i="66" a="1"/>
  <c r="D712" i="66" s="1"/>
  <c r="D696" i="66" a="1"/>
  <c r="D696" i="66" s="1"/>
  <c r="D680" i="66" a="1"/>
  <c r="D680" i="66" s="1"/>
  <c r="D673" i="66" a="1"/>
  <c r="D673" i="66" s="1"/>
  <c r="D665" i="66" a="1"/>
  <c r="D665" i="66" s="1"/>
  <c r="D657" i="66" a="1"/>
  <c r="D657" i="66" s="1"/>
  <c r="D650" i="66" a="1"/>
  <c r="D650" i="66" s="1"/>
  <c r="D642" i="66" a="1"/>
  <c r="D642" i="66" s="1"/>
  <c r="D626" i="66" a="1"/>
  <c r="D626" i="66" s="1"/>
  <c r="D611" i="66" a="1"/>
  <c r="D611" i="66" s="1"/>
  <c r="D603" i="66" a="1"/>
  <c r="D603" i="66" s="1"/>
  <c r="D595" i="66" a="1"/>
  <c r="D595" i="66" s="1"/>
  <c r="D588" i="66" a="1"/>
  <c r="D588" i="66" s="1"/>
  <c r="D574" i="66" a="1"/>
  <c r="D574" i="66" s="1"/>
  <c r="D567" i="66" a="1"/>
  <c r="D567" i="66" s="1"/>
  <c r="D560" i="66" a="1"/>
  <c r="D560" i="66" s="1"/>
  <c r="D553" i="66" a="1"/>
  <c r="D553" i="66" s="1"/>
  <c r="D546" i="66" a="1"/>
  <c r="D546" i="66" s="1"/>
  <c r="D540" i="66" a="1"/>
  <c r="D540" i="66" s="1"/>
  <c r="D525" i="66" a="1"/>
  <c r="D525" i="66" s="1"/>
  <c r="D518" i="66" a="1"/>
  <c r="D518" i="66" s="1"/>
  <c r="D512" i="66" a="1"/>
  <c r="D512" i="66" s="1"/>
  <c r="D505" i="66" a="1"/>
  <c r="D505" i="66" s="1"/>
  <c r="D498" i="66" a="1"/>
  <c r="D498" i="66" s="1"/>
  <c r="D491" i="66" a="1"/>
  <c r="D491" i="66" s="1"/>
  <c r="D484" i="66" a="1"/>
  <c r="D484" i="66" s="1"/>
  <c r="D477" i="66" a="1"/>
  <c r="D477" i="66" s="1"/>
  <c r="D470" i="66" a="1"/>
  <c r="D470" i="66" s="1"/>
  <c r="D463" i="66" a="1"/>
  <c r="D463" i="66" s="1"/>
  <c r="D456" i="66" a="1"/>
  <c r="D456" i="66" s="1"/>
  <c r="D449" i="66" a="1"/>
  <c r="D449" i="66" s="1"/>
  <c r="D443" i="66" a="1"/>
  <c r="D443" i="66" s="1"/>
  <c r="D421" i="66" a="1"/>
  <c r="D421" i="66" s="1"/>
  <c r="D415" i="66" a="1"/>
  <c r="D415" i="66" s="1"/>
  <c r="D401" i="66" a="1"/>
  <c r="D401" i="66" s="1"/>
  <c r="D387" i="66" a="1"/>
  <c r="D387" i="66" s="1"/>
  <c r="D373" i="66" a="1"/>
  <c r="D373" i="66" s="1"/>
  <c r="D365" i="66" a="1"/>
  <c r="D365" i="66" s="1"/>
  <c r="D358" i="66" a="1"/>
  <c r="D358" i="66" s="1"/>
  <c r="D345" i="66" a="1"/>
  <c r="D345" i="66" s="1"/>
  <c r="D337" i="66" a="1"/>
  <c r="D337" i="66" s="1"/>
  <c r="D330" i="66" a="1"/>
  <c r="D330" i="66" s="1"/>
  <c r="D323" i="66" a="1"/>
  <c r="D323" i="66" s="1"/>
  <c r="D309" i="66" a="1"/>
  <c r="D309" i="66" s="1"/>
  <c r="D301" i="66" a="1"/>
  <c r="D301" i="66" s="1"/>
  <c r="D294" i="66" a="1"/>
  <c r="D294" i="66" s="1"/>
  <c r="D288" i="66" a="1"/>
  <c r="D288" i="66" s="1"/>
  <c r="D281" i="66" a="1"/>
  <c r="D281" i="66" s="1"/>
  <c r="D273" i="66" a="1"/>
  <c r="D273" i="66" s="1"/>
  <c r="D266" i="66" a="1"/>
  <c r="D266" i="66" s="1"/>
  <c r="D1420" i="66" a="1"/>
  <c r="D1420" i="66" s="1"/>
  <c r="D1383" i="66" a="1"/>
  <c r="D1383" i="66" s="1"/>
  <c r="D1324" i="66" a="1"/>
  <c r="D1324" i="66" s="1"/>
  <c r="D1287" i="66" a="1"/>
  <c r="D1287" i="66" s="1"/>
  <c r="D1256" i="66" a="1"/>
  <c r="D1256" i="66" s="1"/>
  <c r="D1197" i="66" a="1"/>
  <c r="D1197" i="66" s="1"/>
  <c r="D1143" i="66" a="1"/>
  <c r="D1143" i="66" s="1"/>
  <c r="D1107" i="66" a="1"/>
  <c r="D1107" i="66" s="1"/>
  <c r="D1089" i="66" a="1"/>
  <c r="D1089" i="66" s="1"/>
  <c r="D1050" i="66" a="1"/>
  <c r="D1050" i="66" s="1"/>
  <c r="D1027" i="66" a="1"/>
  <c r="D1027" i="66" s="1"/>
  <c r="D991" i="66" a="1"/>
  <c r="D991" i="66" s="1"/>
  <c r="D933" i="66" a="1"/>
  <c r="D933" i="66" s="1"/>
  <c r="D895" i="66" a="1"/>
  <c r="D895" i="66" s="1"/>
  <c r="D874" i="66" a="1"/>
  <c r="D874" i="66" s="1"/>
  <c r="D789" i="66" a="1"/>
  <c r="D789" i="66" s="1"/>
  <c r="D780" i="66" a="1"/>
  <c r="D780" i="66" s="1"/>
  <c r="D770" i="66" a="1"/>
  <c r="D770" i="66" s="1"/>
  <c r="D749" i="66" a="1"/>
  <c r="D749" i="66" s="1"/>
  <c r="D741" i="66" a="1"/>
  <c r="D741" i="66" s="1"/>
  <c r="D734" i="66" a="1"/>
  <c r="D734" i="66" s="1"/>
  <c r="D726" i="66" a="1"/>
  <c r="D726" i="66" s="1"/>
  <c r="D711" i="66" a="1"/>
  <c r="D711" i="66" s="1"/>
  <c r="D695" i="66" a="1"/>
  <c r="D695" i="66" s="1"/>
  <c r="D687" i="66" a="1"/>
  <c r="D687" i="66" s="1"/>
  <c r="D679" i="66" a="1"/>
  <c r="D679" i="66" s="1"/>
  <c r="D672" i="66" a="1"/>
  <c r="D672" i="66" s="1"/>
  <c r="D664" i="66" a="1"/>
  <c r="D664" i="66" s="1"/>
  <c r="D656" i="66" a="1"/>
  <c r="D656" i="66" s="1"/>
  <c r="D649" i="66" a="1"/>
  <c r="D649" i="66" s="1"/>
  <c r="D641" i="66" a="1"/>
  <c r="D641" i="66" s="1"/>
  <c r="D1343" i="66" a="1"/>
  <c r="D1343" i="66" s="1"/>
  <c r="D1084" i="66" a="1"/>
  <c r="D1084" i="66" s="1"/>
  <c r="D779" i="66" a="1"/>
  <c r="D779" i="66" s="1"/>
  <c r="D748" i="66" a="1"/>
  <c r="D748" i="66" s="1"/>
  <c r="D655" i="66" a="1"/>
  <c r="D655" i="66" s="1"/>
  <c r="D625" i="66" a="1"/>
  <c r="D625" i="66" s="1"/>
  <c r="D609" i="66" a="1"/>
  <c r="D609" i="66" s="1"/>
  <c r="D462" i="66" a="1"/>
  <c r="D462" i="66" s="1"/>
  <c r="D448" i="66" a="1"/>
  <c r="D448" i="66" s="1"/>
  <c r="D428" i="66" a="1"/>
  <c r="D428" i="66" s="1"/>
  <c r="D413" i="66" a="1"/>
  <c r="D413" i="66" s="1"/>
  <c r="D351" i="66" a="1"/>
  <c r="D351" i="66" s="1"/>
  <c r="D335" i="66" a="1"/>
  <c r="D335" i="66" s="1"/>
  <c r="D316" i="66" a="1"/>
  <c r="D316" i="66" s="1"/>
  <c r="D300" i="66" a="1"/>
  <c r="D300" i="66" s="1"/>
  <c r="D249" i="66" a="1"/>
  <c r="D249" i="66" s="1"/>
  <c r="D237" i="66" a="1"/>
  <c r="D237" i="66" s="1"/>
  <c r="D220" i="66" a="1"/>
  <c r="D220" i="66" s="1"/>
  <c r="D209" i="66" a="1"/>
  <c r="D209" i="66" s="1"/>
  <c r="D191" i="66" a="1"/>
  <c r="D191" i="66" s="1"/>
  <c r="D180" i="66" a="1"/>
  <c r="D180" i="66" s="1"/>
  <c r="D165" i="66" a="1"/>
  <c r="D165" i="66" s="1"/>
  <c r="D151" i="66" a="1"/>
  <c r="D151" i="66" s="1"/>
  <c r="D137" i="66" a="1"/>
  <c r="D137" i="66" s="1"/>
  <c r="D123" i="66" a="1"/>
  <c r="D123" i="66" s="1"/>
  <c r="D94" i="66" a="1"/>
  <c r="D94" i="66" s="1"/>
  <c r="D80" i="66" a="1"/>
  <c r="D80" i="66" s="1"/>
  <c r="D51" i="66" a="1"/>
  <c r="D51" i="66" s="1"/>
  <c r="D37" i="66" a="1"/>
  <c r="D37" i="66" s="1"/>
  <c r="D23" i="66" a="1"/>
  <c r="D23" i="66" s="1"/>
  <c r="D9" i="66" a="1"/>
  <c r="D9" i="66" s="1"/>
  <c r="D1266" i="66" a="1"/>
  <c r="D1266" i="66" s="1"/>
  <c r="D1216" i="66" a="1"/>
  <c r="D1216" i="66" s="1"/>
  <c r="D952" i="66" a="1"/>
  <c r="D952" i="66" s="1"/>
  <c r="D725" i="66" a="1"/>
  <c r="D725" i="66" s="1"/>
  <c r="D694" i="66" a="1"/>
  <c r="D694" i="66" s="1"/>
  <c r="D624" i="66" a="1"/>
  <c r="D624" i="66" s="1"/>
  <c r="D517" i="66" a="1"/>
  <c r="D517" i="66" s="1"/>
  <c r="D504" i="66" a="1"/>
  <c r="D504" i="66" s="1"/>
  <c r="D490" i="66" a="1"/>
  <c r="D490" i="66" s="1"/>
  <c r="D461" i="66" a="1"/>
  <c r="D461" i="66" s="1"/>
  <c r="D442" i="66" a="1"/>
  <c r="D442" i="66" s="1"/>
  <c r="D427" i="66" a="1"/>
  <c r="D427" i="66" s="1"/>
  <c r="D350" i="66" a="1"/>
  <c r="D350" i="66" s="1"/>
  <c r="D329" i="66" a="1"/>
  <c r="D329" i="66" s="1"/>
  <c r="D315" i="66" a="1"/>
  <c r="D315" i="66" s="1"/>
  <c r="D248" i="66" a="1"/>
  <c r="D248" i="66" s="1"/>
  <c r="D219" i="66" a="1"/>
  <c r="D219" i="66" s="1"/>
  <c r="D208" i="66" a="1"/>
  <c r="D208" i="66" s="1"/>
  <c r="D190" i="66" a="1"/>
  <c r="D190" i="66" s="1"/>
  <c r="D179" i="66" a="1"/>
  <c r="D179" i="66" s="1"/>
  <c r="D164" i="66" a="1"/>
  <c r="D164" i="66" s="1"/>
  <c r="D150" i="66" a="1"/>
  <c r="D150" i="66" s="1"/>
  <c r="D136" i="66" a="1"/>
  <c r="D136" i="66" s="1"/>
  <c r="D122" i="66" a="1"/>
  <c r="D122" i="66" s="1"/>
  <c r="D108" i="66" a="1"/>
  <c r="D108" i="66" s="1"/>
  <c r="D93" i="66" a="1"/>
  <c r="D93" i="66" s="1"/>
  <c r="D79" i="66" a="1"/>
  <c r="D79" i="66" s="1"/>
  <c r="D65" i="66" a="1"/>
  <c r="D65" i="66" s="1"/>
  <c r="D50" i="66" a="1"/>
  <c r="D50" i="66" s="1"/>
  <c r="D36" i="66" a="1"/>
  <c r="D36" i="66" s="1"/>
  <c r="D29" i="66" a="1"/>
  <c r="D29" i="66" s="1"/>
  <c r="D22" i="66" a="1"/>
  <c r="D22" i="66" s="1"/>
  <c r="D15" i="66" a="1"/>
  <c r="D15" i="66" s="1"/>
  <c r="D8" i="66" a="1"/>
  <c r="D8" i="66" s="1"/>
  <c r="D1045" i="66" a="1"/>
  <c r="D1045" i="66" s="1"/>
  <c r="D532" i="66" a="1"/>
  <c r="D532" i="66" s="1"/>
  <c r="D503" i="66" a="1"/>
  <c r="D503" i="66" s="1"/>
  <c r="D489" i="66" a="1"/>
  <c r="D489" i="66" s="1"/>
  <c r="D476" i="66" a="1"/>
  <c r="D476" i="66" s="1"/>
  <c r="D455" i="66" a="1"/>
  <c r="D455" i="66" s="1"/>
  <c r="D441" i="66" a="1"/>
  <c r="D441" i="66" s="1"/>
  <c r="D364" i="66" a="1"/>
  <c r="D364" i="66" s="1"/>
  <c r="D344" i="66" a="1"/>
  <c r="D344" i="66" s="1"/>
  <c r="D328" i="66" a="1"/>
  <c r="D328" i="66" s="1"/>
  <c r="D245" i="66" a="1"/>
  <c r="D245" i="66" s="1"/>
  <c r="D236" i="66" a="1"/>
  <c r="D236" i="66" s="1"/>
  <c r="D216" i="66" a="1"/>
  <c r="D216" i="66" s="1"/>
  <c r="D207" i="66" a="1"/>
  <c r="D207" i="66" s="1"/>
  <c r="D188" i="66" a="1"/>
  <c r="D188" i="66" s="1"/>
  <c r="D178" i="66" a="1"/>
  <c r="D178" i="66" s="1"/>
  <c r="D163" i="66" a="1"/>
  <c r="D163" i="66" s="1"/>
  <c r="D149" i="66" a="1"/>
  <c r="D149" i="66" s="1"/>
  <c r="D135" i="66" a="1"/>
  <c r="D135" i="66" s="1"/>
  <c r="D121" i="66" a="1"/>
  <c r="D121" i="66" s="1"/>
  <c r="D107" i="66" a="1"/>
  <c r="D107" i="66" s="1"/>
  <c r="D99" i="66" a="1"/>
  <c r="D99" i="66" s="1"/>
  <c r="D85" i="66" a="1"/>
  <c r="D85" i="66" s="1"/>
  <c r="D78" i="66" a="1"/>
  <c r="D78" i="66" s="1"/>
  <c r="D71" i="66" a="1"/>
  <c r="D71" i="66" s="1"/>
  <c r="D64" i="66" a="1"/>
  <c r="D64" i="66" s="1"/>
  <c r="D57" i="66" a="1"/>
  <c r="D57" i="66" s="1"/>
  <c r="D43" i="66" a="1"/>
  <c r="D43" i="66" s="1"/>
  <c r="D35" i="66" a="1"/>
  <c r="D35" i="66" s="1"/>
  <c r="D21" i="66" a="1"/>
  <c r="D21" i="66" s="1"/>
  <c r="D14" i="66" a="1"/>
  <c r="D14" i="66" s="1"/>
  <c r="D7" i="66" a="1"/>
  <c r="D7" i="66" s="1"/>
  <c r="D671" i="66" a="1"/>
  <c r="D671" i="66" s="1"/>
  <c r="D559" i="66" a="1"/>
  <c r="D559" i="66" s="1"/>
  <c r="D545" i="66" a="1"/>
  <c r="D545" i="66" s="1"/>
  <c r="D531" i="66" a="1"/>
  <c r="D531" i="66" s="1"/>
  <c r="D511" i="66" a="1"/>
  <c r="D511" i="66" s="1"/>
  <c r="D497" i="66" a="1"/>
  <c r="D497" i="66" s="1"/>
  <c r="D483" i="66" a="1"/>
  <c r="D483" i="66" s="1"/>
  <c r="D469" i="66" a="1"/>
  <c r="D469" i="66" s="1"/>
  <c r="D454" i="66" a="1"/>
  <c r="D454" i="66" s="1"/>
  <c r="D379" i="66" a="1"/>
  <c r="D379" i="66" s="1"/>
  <c r="D357" i="66" a="1"/>
  <c r="D357" i="66" s="1"/>
  <c r="D343" i="66" a="1"/>
  <c r="D343" i="66" s="1"/>
  <c r="D280" i="66" a="1"/>
  <c r="D280" i="66" s="1"/>
  <c r="D265" i="66" a="1"/>
  <c r="D265" i="66" s="1"/>
  <c r="D244" i="66" a="1"/>
  <c r="D244" i="66" s="1"/>
  <c r="D235" i="66" a="1"/>
  <c r="D235" i="66" s="1"/>
  <c r="D215" i="66" a="1"/>
  <c r="D215" i="66" s="1"/>
  <c r="D206" i="66" a="1"/>
  <c r="D206" i="66" s="1"/>
  <c r="D197" i="66" a="1"/>
  <c r="D197" i="66" s="1"/>
  <c r="D187" i="66" a="1"/>
  <c r="D187" i="66" s="1"/>
  <c r="D162" i="66" a="1"/>
  <c r="D162" i="66" s="1"/>
  <c r="D148" i="66" a="1"/>
  <c r="D148" i="66" s="1"/>
  <c r="D141" i="66" a="1"/>
  <c r="D141" i="66" s="1"/>
  <c r="D134" i="66" a="1"/>
  <c r="D134" i="66" s="1"/>
  <c r="D127" i="66" a="1"/>
  <c r="D127" i="66" s="1"/>
  <c r="D120" i="66" a="1"/>
  <c r="D120" i="66" s="1"/>
  <c r="D113" i="66" a="1"/>
  <c r="D113" i="66" s="1"/>
  <c r="D106" i="66" a="1"/>
  <c r="D106" i="66" s="1"/>
  <c r="D98" i="66" a="1"/>
  <c r="D98" i="66" s="1"/>
  <c r="D92" i="66" a="1"/>
  <c r="D92" i="66" s="1"/>
  <c r="D84" i="66" a="1"/>
  <c r="D84" i="66" s="1"/>
  <c r="D77" i="66" a="1"/>
  <c r="D77" i="66" s="1"/>
  <c r="D70" i="66" a="1"/>
  <c r="D70" i="66" s="1"/>
  <c r="D63" i="66" a="1"/>
  <c r="D63" i="66" s="1"/>
  <c r="D56" i="66" a="1"/>
  <c r="D56" i="66" s="1"/>
  <c r="D49" i="66" a="1"/>
  <c r="D49" i="66" s="1"/>
  <c r="D42" i="66" a="1"/>
  <c r="D42" i="66" s="1"/>
  <c r="D34" i="66" a="1"/>
  <c r="D34" i="66" s="1"/>
  <c r="D28" i="66" a="1"/>
  <c r="D28" i="66" s="1"/>
  <c r="D20" i="66" a="1"/>
  <c r="D20" i="66" s="1"/>
  <c r="D13" i="66" a="1"/>
  <c r="D13" i="66" s="1"/>
  <c r="D6" i="66" a="1"/>
  <c r="D6" i="66" s="1"/>
  <c r="D1104" i="66" a="1"/>
  <c r="D1104" i="66" s="1"/>
  <c r="D768" i="66" a="1"/>
  <c r="D768" i="66" s="1"/>
  <c r="D740" i="66" a="1"/>
  <c r="D740" i="66" s="1"/>
  <c r="D663" i="66" a="1"/>
  <c r="D663" i="66" s="1"/>
  <c r="D640" i="66" a="1"/>
  <c r="D640" i="66" s="1"/>
  <c r="D602" i="66" a="1"/>
  <c r="D602" i="66" s="1"/>
  <c r="D587" i="66" a="1"/>
  <c r="D587" i="66" s="1"/>
  <c r="D573" i="66" a="1"/>
  <c r="D573" i="66" s="1"/>
  <c r="D558" i="66" a="1"/>
  <c r="D558" i="66" s="1"/>
  <c r="D510" i="66" a="1"/>
  <c r="D510" i="66" s="1"/>
  <c r="D496" i="66" a="1"/>
  <c r="D496" i="66" s="1"/>
  <c r="D482" i="66" a="1"/>
  <c r="D482" i="66" s="1"/>
  <c r="D407" i="66" a="1"/>
  <c r="D407" i="66" s="1"/>
  <c r="D393" i="66" a="1"/>
  <c r="D393" i="66" s="1"/>
  <c r="D372" i="66" a="1"/>
  <c r="D372" i="66" s="1"/>
  <c r="D293" i="66" a="1"/>
  <c r="D293" i="66" s="1"/>
  <c r="D279" i="66" a="1"/>
  <c r="D279" i="66" s="1"/>
  <c r="D264" i="66" a="1"/>
  <c r="D264" i="66" s="1"/>
  <c r="D243" i="66" a="1"/>
  <c r="D243" i="66" s="1"/>
  <c r="D234" i="66" a="1"/>
  <c r="D234" i="66" s="1"/>
  <c r="D223" i="66" a="1"/>
  <c r="D223" i="66" s="1"/>
  <c r="D205" i="66" a="1"/>
  <c r="D205" i="66" s="1"/>
  <c r="D194" i="66" a="1"/>
  <c r="D194" i="66" s="1"/>
  <c r="D177" i="66" a="1"/>
  <c r="D177" i="66" s="1"/>
  <c r="D169" i="66" a="1"/>
  <c r="D169" i="66" s="1"/>
  <c r="D155" i="66" a="1"/>
  <c r="D155" i="66" s="1"/>
  <c r="D147" i="66" a="1"/>
  <c r="D147" i="66" s="1"/>
  <c r="D133" i="66" a="1"/>
  <c r="D133" i="66" s="1"/>
  <c r="D126" i="66" a="1"/>
  <c r="D126" i="66" s="1"/>
  <c r="D119" i="66" a="1"/>
  <c r="D119" i="66" s="1"/>
  <c r="D112" i="66" a="1"/>
  <c r="D112" i="66" s="1"/>
  <c r="D105" i="66" a="1"/>
  <c r="D105" i="66" s="1"/>
  <c r="D91" i="66" a="1"/>
  <c r="D91" i="66" s="1"/>
  <c r="D83" i="66" a="1"/>
  <c r="D83" i="66" s="1"/>
  <c r="D69" i="66" a="1"/>
  <c r="D69" i="66" s="1"/>
  <c r="D62" i="66" a="1"/>
  <c r="D62" i="66" s="1"/>
  <c r="D55" i="66" a="1"/>
  <c r="D55" i="66" s="1"/>
  <c r="D48" i="66" a="1"/>
  <c r="D48" i="66" s="1"/>
  <c r="D41" i="66" a="1"/>
  <c r="D41" i="66" s="1"/>
  <c r="D27" i="66" a="1"/>
  <c r="D27" i="66" s="1"/>
  <c r="D19" i="66" a="1"/>
  <c r="D19" i="66" s="1"/>
  <c r="D5" i="66" a="1"/>
  <c r="D5" i="66" s="1"/>
  <c r="D1284" i="66" a="1"/>
  <c r="D1284" i="66" s="1"/>
  <c r="D929" i="66" a="1"/>
  <c r="D929" i="66" s="1"/>
  <c r="D733" i="66" a="1"/>
  <c r="D733" i="66" s="1"/>
  <c r="D710" i="66" a="1"/>
  <c r="D710" i="66" s="1"/>
  <c r="D686" i="66" a="1"/>
  <c r="D686" i="66" s="1"/>
  <c r="D617" i="66" a="1"/>
  <c r="D617" i="66" s="1"/>
  <c r="D601" i="66" a="1"/>
  <c r="D601" i="66" s="1"/>
  <c r="D586" i="66" a="1"/>
  <c r="D586" i="66" s="1"/>
  <c r="D552" i="66" a="1"/>
  <c r="D552" i="66" s="1"/>
  <c r="D539" i="66" a="1"/>
  <c r="D539" i="66" s="1"/>
  <c r="D524" i="66" a="1"/>
  <c r="D524" i="66" s="1"/>
  <c r="D406" i="66" a="1"/>
  <c r="D406" i="66" s="1"/>
  <c r="D392" i="66" a="1"/>
  <c r="D392" i="66" s="1"/>
  <c r="D371" i="66" a="1"/>
  <c r="D371" i="66" s="1"/>
  <c r="D308" i="66" a="1"/>
  <c r="D308" i="66" s="1"/>
  <c r="D272" i="66" a="1"/>
  <c r="D272" i="66" s="1"/>
  <c r="D259" i="66" a="1"/>
  <c r="D259" i="66" s="1"/>
  <c r="D252" i="66" a="1"/>
  <c r="D252" i="66" s="1"/>
  <c r="D233" i="66" a="1"/>
  <c r="D233" i="66" s="1"/>
  <c r="D222" i="66" a="1"/>
  <c r="D222" i="66" s="1"/>
  <c r="D176" i="66" a="1"/>
  <c r="D176" i="66" s="1"/>
  <c r="D168" i="66" a="1"/>
  <c r="D168" i="66" s="1"/>
  <c r="D161" i="66" a="1"/>
  <c r="D161" i="66" s="1"/>
  <c r="D154" i="66" a="1"/>
  <c r="D154" i="66" s="1"/>
  <c r="D146" i="66" a="1"/>
  <c r="D146" i="66" s="1"/>
  <c r="D140" i="66" a="1"/>
  <c r="D140" i="66" s="1"/>
  <c r="D132" i="66" a="1"/>
  <c r="D132" i="66" s="1"/>
  <c r="D125" i="66" a="1"/>
  <c r="D125" i="66" s="1"/>
  <c r="D118" i="66" a="1"/>
  <c r="D118" i="66" s="1"/>
  <c r="D111" i="66" a="1"/>
  <c r="D111" i="66" s="1"/>
  <c r="D104" i="66" a="1"/>
  <c r="D104" i="66" s="1"/>
  <c r="D97" i="66" a="1"/>
  <c r="D97" i="66" s="1"/>
  <c r="D90" i="66" a="1"/>
  <c r="D90" i="66" s="1"/>
  <c r="D82" i="66" a="1"/>
  <c r="D82" i="66" s="1"/>
  <c r="D76" i="66" a="1"/>
  <c r="D76" i="66" s="1"/>
  <c r="D68" i="66" a="1"/>
  <c r="D68" i="66" s="1"/>
  <c r="D61" i="66" a="1"/>
  <c r="D61" i="66" s="1"/>
  <c r="D54" i="66" a="1"/>
  <c r="D54" i="66" s="1"/>
  <c r="D47" i="66" a="1"/>
  <c r="D47" i="66" s="1"/>
  <c r="D40" i="66" a="1"/>
  <c r="D40" i="66" s="1"/>
  <c r="D33" i="66" a="1"/>
  <c r="D33" i="66" s="1"/>
  <c r="D26" i="66" a="1"/>
  <c r="D26" i="66" s="1"/>
  <c r="D12" i="66" a="1"/>
  <c r="D12" i="66" s="1"/>
  <c r="D1380" i="66" a="1"/>
  <c r="D1380" i="66" s="1"/>
  <c r="D678" i="66" a="1"/>
  <c r="D678" i="66" s="1"/>
  <c r="D616" i="66" a="1"/>
  <c r="D616" i="66" s="1"/>
  <c r="D594" i="66" a="1"/>
  <c r="D594" i="66" s="1"/>
  <c r="D580" i="66" a="1"/>
  <c r="D580" i="66" s="1"/>
  <c r="D566" i="66" a="1"/>
  <c r="D566" i="66" s="1"/>
  <c r="D551" i="66" a="1"/>
  <c r="D551" i="66" s="1"/>
  <c r="D538" i="66" a="1"/>
  <c r="D538" i="66" s="1"/>
  <c r="D435" i="66" a="1"/>
  <c r="D435" i="66" s="1"/>
  <c r="D420" i="66" a="1"/>
  <c r="D420" i="66" s="1"/>
  <c r="D400" i="66" a="1"/>
  <c r="D400" i="66" s="1"/>
  <c r="D386" i="66" a="1"/>
  <c r="D386" i="66" s="1"/>
  <c r="D322" i="66" a="1"/>
  <c r="D322" i="66" s="1"/>
  <c r="D307" i="66" a="1"/>
  <c r="D307" i="66" s="1"/>
  <c r="D287" i="66" a="1"/>
  <c r="D287" i="66" s="1"/>
  <c r="D271" i="66" a="1"/>
  <c r="D271" i="66" s="1"/>
  <c r="D258" i="66" a="1"/>
  <c r="D258" i="66" s="1"/>
  <c r="D251" i="66" a="1"/>
  <c r="D251" i="66" s="1"/>
  <c r="D230" i="66" a="1"/>
  <c r="D230" i="66" s="1"/>
  <c r="D221" i="66" a="1"/>
  <c r="D221" i="66" s="1"/>
  <c r="D202" i="66" a="1"/>
  <c r="D202" i="66" s="1"/>
  <c r="D193" i="66" a="1"/>
  <c r="D193" i="66" s="1"/>
  <c r="D175" i="66" a="1"/>
  <c r="D175" i="66" s="1"/>
  <c r="D167" i="66" a="1"/>
  <c r="D167" i="66" s="1"/>
  <c r="D160" i="66" a="1"/>
  <c r="D160" i="66" s="1"/>
  <c r="D153" i="66" a="1"/>
  <c r="D153" i="66" s="1"/>
  <c r="D139" i="66" a="1"/>
  <c r="D139" i="66" s="1"/>
  <c r="D131" i="66" a="1"/>
  <c r="D131" i="66" s="1"/>
  <c r="D117" i="66" a="1"/>
  <c r="D117" i="66" s="1"/>
  <c r="D110" i="66" a="1"/>
  <c r="D110" i="66" s="1"/>
  <c r="D103" i="66" a="1"/>
  <c r="D103" i="66" s="1"/>
  <c r="D96" i="66" a="1"/>
  <c r="D96" i="66" s="1"/>
  <c r="D89" i="66" a="1"/>
  <c r="D89" i="66" s="1"/>
  <c r="D75" i="66" a="1"/>
  <c r="D75" i="66" s="1"/>
  <c r="D67" i="66" a="1"/>
  <c r="D67" i="66" s="1"/>
  <c r="D53" i="66" a="1"/>
  <c r="D53" i="66" s="1"/>
  <c r="D39" i="66" a="1"/>
  <c r="D39" i="66" s="1"/>
  <c r="D25" i="66" a="1"/>
  <c r="D25" i="66" s="1"/>
  <c r="D11" i="66" a="1"/>
  <c r="D11" i="66" s="1"/>
  <c r="D1162" i="66" a="1"/>
  <c r="D1162" i="66" s="1"/>
  <c r="D385" i="66" a="1"/>
  <c r="D385" i="66" s="1"/>
  <c r="D159" i="66" a="1"/>
  <c r="D159" i="66" s="1"/>
  <c r="D1252" i="66" a="1"/>
  <c r="D1252" i="66" s="1"/>
  <c r="D610" i="66" a="1"/>
  <c r="D610" i="66" s="1"/>
  <c r="D321" i="66" a="1"/>
  <c r="D321" i="66" s="1"/>
  <c r="D286" i="66" a="1"/>
  <c r="D286" i="66" s="1"/>
  <c r="D257" i="66" a="1"/>
  <c r="D257" i="66" s="1"/>
  <c r="D229" i="66" a="1"/>
  <c r="D229" i="66" s="1"/>
  <c r="D211" i="66" a="1"/>
  <c r="D211" i="66" s="1"/>
  <c r="D138" i="66" a="1"/>
  <c r="D138" i="66" s="1"/>
  <c r="D109" i="66" a="1"/>
  <c r="D109" i="66" s="1"/>
  <c r="D81" i="66" a="1"/>
  <c r="D81" i="66" s="1"/>
  <c r="D52" i="66" a="1"/>
  <c r="D52" i="66" s="1"/>
  <c r="D24" i="66" a="1"/>
  <c r="D24" i="66" s="1"/>
  <c r="D579" i="66" a="1"/>
  <c r="D579" i="66" s="1"/>
  <c r="D201" i="66" a="1"/>
  <c r="D201" i="66" s="1"/>
  <c r="D183" i="66" a="1"/>
  <c r="D183" i="66" s="1"/>
  <c r="D890" i="66" a="1"/>
  <c r="D890" i="66" s="1"/>
  <c r="D434" i="66" a="1"/>
  <c r="D434" i="66" s="1"/>
  <c r="D399" i="66" a="1"/>
  <c r="D399" i="66" s="1"/>
  <c r="D173" i="66" a="1"/>
  <c r="D173" i="66" s="1"/>
  <c r="D152" i="66" a="1"/>
  <c r="D152" i="66" s="1"/>
  <c r="D988" i="66" a="1"/>
  <c r="D988" i="66" s="1"/>
  <c r="D593" i="66" a="1"/>
  <c r="D593" i="66" s="1"/>
  <c r="D336" i="66" a="1"/>
  <c r="D336" i="66" s="1"/>
  <c r="D250" i="66" a="1"/>
  <c r="D250" i="66" s="1"/>
  <c r="D145" i="66" a="1"/>
  <c r="D145" i="66" s="1"/>
  <c r="D124" i="66" a="1"/>
  <c r="D124" i="66" s="1"/>
  <c r="D95" i="66" a="1"/>
  <c r="D95" i="66" s="1"/>
  <c r="D66" i="66" a="1"/>
  <c r="D66" i="66" s="1"/>
  <c r="D38" i="66" a="1"/>
  <c r="D38" i="66" s="1"/>
  <c r="D10" i="66" a="1"/>
  <c r="D10" i="66" s="1"/>
  <c r="D192" i="66" a="1"/>
  <c r="D192" i="66" s="1"/>
  <c r="D565" i="66" a="1"/>
  <c r="D565" i="66" s="1"/>
  <c r="D166" i="66" a="1"/>
  <c r="D166" i="66" s="1"/>
  <c r="D414" i="66" a="1"/>
  <c r="D414" i="66" s="1"/>
  <c r="U18" i="48" a="1"/>
  <c r="U18" i="48" s="1"/>
  <c r="F1610" i="66"/>
  <c r="F1602" i="66"/>
  <c r="F1594" i="66"/>
  <c r="F1586" i="66"/>
  <c r="F1578" i="66"/>
  <c r="F1570" i="66"/>
  <c r="F1562" i="66"/>
  <c r="F1554" i="66"/>
  <c r="F1546" i="66"/>
  <c r="F1538" i="66"/>
  <c r="F1530" i="66"/>
  <c r="F1522" i="66"/>
  <c r="F1514" i="66"/>
  <c r="F1506" i="66"/>
  <c r="F1498" i="66"/>
  <c r="F1490" i="66"/>
  <c r="F1482" i="66"/>
  <c r="F1474" i="66"/>
  <c r="F1466" i="66"/>
  <c r="F1458" i="66"/>
  <c r="F1450" i="66"/>
  <c r="F1442" i="66"/>
  <c r="F1434" i="66"/>
  <c r="F1426" i="66"/>
  <c r="F1418" i="66"/>
  <c r="F1410" i="66"/>
  <c r="F1402" i="66"/>
  <c r="U23" i="48" s="1" a="1"/>
  <c r="U23" i="48" s="1"/>
  <c r="F1394" i="66"/>
  <c r="F1386" i="66"/>
  <c r="F1378" i="66"/>
  <c r="F1370" i="66"/>
  <c r="F1609" i="66"/>
  <c r="F1601" i="66"/>
  <c r="F1593" i="66"/>
  <c r="F1585" i="66"/>
  <c r="F1577" i="66"/>
  <c r="F1569" i="66"/>
  <c r="F1561" i="66"/>
  <c r="F1553" i="66"/>
  <c r="F1545" i="66"/>
  <c r="F1537" i="66"/>
  <c r="F1529" i="66"/>
  <c r="F1521" i="66"/>
  <c r="F1513" i="66"/>
  <c r="F1505" i="66"/>
  <c r="F1497" i="66"/>
  <c r="F1489" i="66"/>
  <c r="F1481" i="66"/>
  <c r="F1473" i="66"/>
  <c r="F1465" i="66"/>
  <c r="F1457" i="66"/>
  <c r="F1449" i="66"/>
  <c r="F1441" i="66"/>
  <c r="F1433" i="66"/>
  <c r="F1425" i="66"/>
  <c r="F1417" i="66"/>
  <c r="F1409" i="66"/>
  <c r="F1401" i="66"/>
  <c r="F1393" i="66"/>
  <c r="F1385" i="66"/>
  <c r="F1377" i="66"/>
  <c r="F1369" i="66"/>
  <c r="F1361" i="66"/>
  <c r="F1608" i="66"/>
  <c r="F1600" i="66"/>
  <c r="F1592" i="66"/>
  <c r="F1584" i="66"/>
  <c r="F1576" i="66"/>
  <c r="F1568" i="66"/>
  <c r="F1560" i="66"/>
  <c r="F1552" i="66"/>
  <c r="F1544" i="66"/>
  <c r="F1536" i="66"/>
  <c r="F1528" i="66"/>
  <c r="F1520" i="66"/>
  <c r="F1512" i="66"/>
  <c r="F1504" i="66"/>
  <c r="F1496" i="66"/>
  <c r="F1488" i="66"/>
  <c r="F1480" i="66"/>
  <c r="F1472" i="66"/>
  <c r="F1464" i="66"/>
  <c r="F1456" i="66"/>
  <c r="F1448" i="66"/>
  <c r="F1440" i="66"/>
  <c r="F1432" i="66"/>
  <c r="F1424" i="66"/>
  <c r="F1416" i="66"/>
  <c r="F1408" i="66"/>
  <c r="F1400" i="66"/>
  <c r="F1392" i="66"/>
  <c r="F1384" i="66"/>
  <c r="F1376" i="66"/>
  <c r="F1368" i="66"/>
  <c r="F1605" i="66"/>
  <c r="F1597" i="66"/>
  <c r="F1589" i="66"/>
  <c r="F1581" i="66"/>
  <c r="F1573" i="66"/>
  <c r="F1565" i="66"/>
  <c r="F1557" i="66"/>
  <c r="F1549" i="66"/>
  <c r="F1541" i="66"/>
  <c r="F1533" i="66"/>
  <c r="F1525" i="66"/>
  <c r="F1517" i="66"/>
  <c r="F1509" i="66"/>
  <c r="F1501" i="66"/>
  <c r="F1493" i="66"/>
  <c r="F1485" i="66"/>
  <c r="F1477" i="66"/>
  <c r="F1469" i="66"/>
  <c r="F1461" i="66"/>
  <c r="F1453" i="66"/>
  <c r="F1445" i="66"/>
  <c r="F1437" i="66"/>
  <c r="F1429" i="66"/>
  <c r="F1421" i="66"/>
  <c r="F1413" i="66"/>
  <c r="F1405" i="66"/>
  <c r="F1397" i="66"/>
  <c r="F1389" i="66"/>
  <c r="F1381" i="66"/>
  <c r="F1373" i="66"/>
  <c r="F1365" i="66"/>
  <c r="F1603" i="66"/>
  <c r="F1587" i="66"/>
  <c r="F1571" i="66"/>
  <c r="F1555" i="66"/>
  <c r="F1539" i="66"/>
  <c r="F1523" i="66"/>
  <c r="F1507" i="66"/>
  <c r="F1491" i="66"/>
  <c r="F1475" i="66"/>
  <c r="F1459" i="66"/>
  <c r="F1443" i="66"/>
  <c r="F1427" i="66"/>
  <c r="F1411" i="66"/>
  <c r="F1395" i="66"/>
  <c r="F1379" i="66"/>
  <c r="F1363" i="66"/>
  <c r="F1354" i="66"/>
  <c r="F1346" i="66"/>
  <c r="F1338" i="66"/>
  <c r="F1330" i="66"/>
  <c r="F1322" i="66"/>
  <c r="F1314" i="66"/>
  <c r="F1306" i="66"/>
  <c r="F1298" i="66"/>
  <c r="F1290" i="66"/>
  <c r="F1282" i="66"/>
  <c r="F1274" i="66"/>
  <c r="F1266" i="66"/>
  <c r="F1258" i="66"/>
  <c r="F1250" i="66"/>
  <c r="F1242" i="66"/>
  <c r="F1234" i="66"/>
  <c r="F1226" i="66"/>
  <c r="F1218" i="66"/>
  <c r="F1210" i="66"/>
  <c r="F1202" i="66"/>
  <c r="F1194" i="66"/>
  <c r="F1186" i="66"/>
  <c r="F1178" i="66"/>
  <c r="F1170" i="66"/>
  <c r="F1162" i="66"/>
  <c r="F1154" i="66"/>
  <c r="F1146" i="66"/>
  <c r="F1138" i="66"/>
  <c r="F1130" i="66"/>
  <c r="F1122" i="66"/>
  <c r="F1114" i="66"/>
  <c r="F1106" i="66"/>
  <c r="F1098" i="66"/>
  <c r="F1090" i="66"/>
  <c r="F1082" i="66"/>
  <c r="F1074" i="66"/>
  <c r="F1066" i="66"/>
  <c r="F1058" i="66"/>
  <c r="F1050" i="66"/>
  <c r="F1042" i="66"/>
  <c r="F1034" i="66"/>
  <c r="F1026" i="66"/>
  <c r="F1018" i="66"/>
  <c r="F1010" i="66"/>
  <c r="F1002" i="66"/>
  <c r="F994" i="66"/>
  <c r="F986" i="66"/>
  <c r="F978" i="66"/>
  <c r="F970" i="66"/>
  <c r="F962" i="66"/>
  <c r="F954" i="66"/>
  <c r="F946" i="66"/>
  <c r="F938" i="66"/>
  <c r="F930" i="66"/>
  <c r="F922" i="66"/>
  <c r="F914" i="66"/>
  <c r="F906" i="66"/>
  <c r="F898" i="66"/>
  <c r="F890" i="66"/>
  <c r="F882" i="66"/>
  <c r="F874" i="66"/>
  <c r="F1599" i="66"/>
  <c r="F1583" i="66"/>
  <c r="F1567" i="66"/>
  <c r="F1551" i="66"/>
  <c r="F1535" i="66"/>
  <c r="F1519" i="66"/>
  <c r="F1503" i="66"/>
  <c r="F1487" i="66"/>
  <c r="F1471" i="66"/>
  <c r="F1455" i="66"/>
  <c r="F1439" i="66"/>
  <c r="F1423" i="66"/>
  <c r="F1407" i="66"/>
  <c r="F1391" i="66"/>
  <c r="F1375" i="66"/>
  <c r="F1362" i="66"/>
  <c r="F1353" i="66"/>
  <c r="F1345" i="66"/>
  <c r="F1337" i="66"/>
  <c r="F1329" i="66"/>
  <c r="F1321" i="66"/>
  <c r="F1313" i="66"/>
  <c r="F1305" i="66"/>
  <c r="F1297" i="66"/>
  <c r="F1289" i="66"/>
  <c r="F1281" i="66"/>
  <c r="F1273" i="66"/>
  <c r="F1265" i="66"/>
  <c r="F1257" i="66"/>
  <c r="F1249" i="66"/>
  <c r="F1241" i="66"/>
  <c r="F1233" i="66"/>
  <c r="F1225" i="66"/>
  <c r="F1217" i="66"/>
  <c r="F1209" i="66"/>
  <c r="F1201" i="66"/>
  <c r="F1193" i="66"/>
  <c r="F1185" i="66"/>
  <c r="F1177" i="66"/>
  <c r="F1169" i="66"/>
  <c r="F1161" i="66"/>
  <c r="F1153" i="66"/>
  <c r="F1145" i="66"/>
  <c r="F1137" i="66"/>
  <c r="F1129" i="66"/>
  <c r="F1121" i="66"/>
  <c r="F1113" i="66"/>
  <c r="F1105" i="66"/>
  <c r="F1097" i="66"/>
  <c r="F1089" i="66"/>
  <c r="F1081" i="66"/>
  <c r="F1073" i="66"/>
  <c r="F1065" i="66"/>
  <c r="F1057" i="66"/>
  <c r="F1049" i="66"/>
  <c r="F1041" i="66"/>
  <c r="F1033" i="66"/>
  <c r="F1025" i="66"/>
  <c r="F1017" i="66"/>
  <c r="F1009" i="66"/>
  <c r="F1001" i="66"/>
  <c r="F993" i="66"/>
  <c r="F985" i="66"/>
  <c r="F977" i="66"/>
  <c r="F969" i="66"/>
  <c r="F1598" i="66"/>
  <c r="F1582" i="66"/>
  <c r="F1566" i="66"/>
  <c r="F1550" i="66"/>
  <c r="F1534" i="66"/>
  <c r="F1518" i="66"/>
  <c r="F1502" i="66"/>
  <c r="F1486" i="66"/>
  <c r="F1470" i="66"/>
  <c r="F1454" i="66"/>
  <c r="F1438" i="66"/>
  <c r="F1422" i="66"/>
  <c r="F1406" i="66"/>
  <c r="F1390" i="66"/>
  <c r="F1374" i="66"/>
  <c r="F1360" i="66"/>
  <c r="U21" i="48" s="1" a="1"/>
  <c r="U21" i="48" s="1"/>
  <c r="F1352" i="66"/>
  <c r="F1344" i="66"/>
  <c r="F1336" i="66"/>
  <c r="F1328" i="66"/>
  <c r="F1320" i="66"/>
  <c r="F1312" i="66"/>
  <c r="F1304" i="66"/>
  <c r="F1296" i="66"/>
  <c r="F1288" i="66"/>
  <c r="F1280" i="66"/>
  <c r="F1272" i="66"/>
  <c r="F1264" i="66"/>
  <c r="F1256" i="66"/>
  <c r="F1248" i="66"/>
  <c r="F1240" i="66"/>
  <c r="F1232" i="66"/>
  <c r="F1224" i="66"/>
  <c r="F1216" i="66"/>
  <c r="F1208" i="66"/>
  <c r="F1200" i="66"/>
  <c r="F1192" i="66"/>
  <c r="F1184" i="66"/>
  <c r="F1176" i="66"/>
  <c r="F1168" i="66"/>
  <c r="F1160" i="66"/>
  <c r="F1152" i="66"/>
  <c r="F1144" i="66"/>
  <c r="F1136" i="66"/>
  <c r="F1128" i="66"/>
  <c r="F1120" i="66"/>
  <c r="F1112" i="66"/>
  <c r="F1104" i="66"/>
  <c r="F1096" i="66"/>
  <c r="F1088" i="66"/>
  <c r="F1080" i="66"/>
  <c r="F1072" i="66"/>
  <c r="F1064" i="66"/>
  <c r="F1056" i="66"/>
  <c r="F1048" i="66"/>
  <c r="F1040" i="66"/>
  <c r="F1032" i="66"/>
  <c r="F1024" i="66"/>
  <c r="F1016" i="66"/>
  <c r="F1008" i="66"/>
  <c r="F1000" i="66"/>
  <c r="F992" i="66"/>
  <c r="F984" i="66"/>
  <c r="F976" i="66"/>
  <c r="F968" i="66"/>
  <c r="F1596" i="66"/>
  <c r="F1580" i="66"/>
  <c r="F1564" i="66"/>
  <c r="F1548" i="66"/>
  <c r="F1532" i="66"/>
  <c r="F1516" i="66"/>
  <c r="F1500" i="66"/>
  <c r="F1484" i="66"/>
  <c r="F1468" i="66"/>
  <c r="F1452" i="66"/>
  <c r="F1436" i="66"/>
  <c r="F1420" i="66"/>
  <c r="F1404" i="66"/>
  <c r="F1388" i="66"/>
  <c r="F1372" i="66"/>
  <c r="F1359" i="66"/>
  <c r="F1351" i="66"/>
  <c r="F1343" i="66"/>
  <c r="F1335" i="66"/>
  <c r="F1327" i="66"/>
  <c r="F1319" i="66"/>
  <c r="F1311" i="66"/>
  <c r="F1303" i="66"/>
  <c r="F1295" i="66"/>
  <c r="F1287" i="66"/>
  <c r="F1279" i="66"/>
  <c r="F1271" i="66"/>
  <c r="F1263" i="66"/>
  <c r="F1255" i="66"/>
  <c r="F1247" i="66"/>
  <c r="F1239" i="66"/>
  <c r="F1231" i="66"/>
  <c r="F1223" i="66"/>
  <c r="F1215" i="66"/>
  <c r="F1207" i="66"/>
  <c r="F1199" i="66"/>
  <c r="F1191" i="66"/>
  <c r="F1183" i="66"/>
  <c r="F1175" i="66"/>
  <c r="F1167" i="66"/>
  <c r="F1159" i="66"/>
  <c r="F1151" i="66"/>
  <c r="F1143" i="66"/>
  <c r="F1135" i="66"/>
  <c r="F1127" i="66"/>
  <c r="F1119" i="66"/>
  <c r="F1111" i="66"/>
  <c r="F1103" i="66"/>
  <c r="F1095" i="66"/>
  <c r="F1087" i="66"/>
  <c r="F1079" i="66"/>
  <c r="F1071" i="66"/>
  <c r="F1063" i="66"/>
  <c r="F1055" i="66"/>
  <c r="F1047" i="66"/>
  <c r="F1039" i="66"/>
  <c r="F1031" i="66"/>
  <c r="F1023" i="66"/>
  <c r="F1015" i="66"/>
  <c r="F1007" i="66"/>
  <c r="F999" i="66"/>
  <c r="F991" i="66"/>
  <c r="F983" i="66"/>
  <c r="F975" i="66"/>
  <c r="F967" i="66"/>
  <c r="F959" i="66"/>
  <c r="F951" i="66"/>
  <c r="F943" i="66"/>
  <c r="F1611" i="66"/>
  <c r="F1595" i="66"/>
  <c r="F1579" i="66"/>
  <c r="F1563" i="66"/>
  <c r="F1547" i="66"/>
  <c r="F1531" i="66"/>
  <c r="F1515" i="66"/>
  <c r="F1499" i="66"/>
  <c r="F1483" i="66"/>
  <c r="F1467" i="66"/>
  <c r="F1451" i="66"/>
  <c r="F1435" i="66"/>
  <c r="F1419" i="66"/>
  <c r="F1403" i="66"/>
  <c r="F1387" i="66"/>
  <c r="F1371" i="66"/>
  <c r="F1358" i="66"/>
  <c r="F1350" i="66"/>
  <c r="F1342" i="66"/>
  <c r="F1334" i="66"/>
  <c r="F1326" i="66"/>
  <c r="F1318" i="66"/>
  <c r="F1310" i="66"/>
  <c r="F1302" i="66"/>
  <c r="F1294" i="66"/>
  <c r="F1286" i="66"/>
  <c r="F1278" i="66"/>
  <c r="F1270" i="66"/>
  <c r="F1262" i="66"/>
  <c r="F1254" i="66"/>
  <c r="F1246" i="66"/>
  <c r="F1238" i="66"/>
  <c r="F1230" i="66"/>
  <c r="F1222" i="66"/>
  <c r="F1214" i="66"/>
  <c r="F1206" i="66"/>
  <c r="F1198" i="66"/>
  <c r="F1190" i="66"/>
  <c r="F1182" i="66"/>
  <c r="F1174" i="66"/>
  <c r="F1166" i="66"/>
  <c r="F1158" i="66"/>
  <c r="F1150" i="66"/>
  <c r="F1142" i="66"/>
  <c r="F1134" i="66"/>
  <c r="F1126" i="66"/>
  <c r="F1118" i="66"/>
  <c r="F1110" i="66"/>
  <c r="F1102" i="66"/>
  <c r="F1094" i="66"/>
  <c r="F1086" i="66"/>
  <c r="F1078" i="66"/>
  <c r="F1070" i="66"/>
  <c r="F1062" i="66"/>
  <c r="F1054" i="66"/>
  <c r="F1046" i="66"/>
  <c r="F1038" i="66"/>
  <c r="F1030" i="66"/>
  <c r="F1022" i="66"/>
  <c r="F1014" i="66"/>
  <c r="F1006" i="66"/>
  <c r="F998" i="66"/>
  <c r="F990" i="66"/>
  <c r="F982" i="66"/>
  <c r="F974" i="66"/>
  <c r="F966" i="66"/>
  <c r="F958" i="66"/>
  <c r="F950" i="66"/>
  <c r="F942" i="66"/>
  <c r="F1607" i="66"/>
  <c r="F1606" i="66"/>
  <c r="F1590" i="66"/>
  <c r="F1574" i="66"/>
  <c r="F1558" i="66"/>
  <c r="F1542" i="66"/>
  <c r="F1526" i="66"/>
  <c r="F1510" i="66"/>
  <c r="F1494" i="66"/>
  <c r="F1478" i="66"/>
  <c r="F1462" i="66"/>
  <c r="F1446" i="66"/>
  <c r="F1430" i="66"/>
  <c r="F1414" i="66"/>
  <c r="F1398" i="66"/>
  <c r="F1382" i="66"/>
  <c r="F1366" i="66"/>
  <c r="F1356" i="66"/>
  <c r="F1348" i="66"/>
  <c r="F1340" i="66"/>
  <c r="F1332" i="66"/>
  <c r="F1324" i="66"/>
  <c r="F1316" i="66"/>
  <c r="F1308" i="66"/>
  <c r="F1300" i="66"/>
  <c r="F1292" i="66"/>
  <c r="F1284" i="66"/>
  <c r="F1276" i="66"/>
  <c r="F1268" i="66"/>
  <c r="F1260" i="66"/>
  <c r="F1252" i="66"/>
  <c r="F1244" i="66"/>
  <c r="F1236" i="66"/>
  <c r="F1228" i="66"/>
  <c r="F1220" i="66"/>
  <c r="F1212" i="66"/>
  <c r="F1204" i="66"/>
  <c r="F1196" i="66"/>
  <c r="F1188" i="66"/>
  <c r="F1180" i="66"/>
  <c r="F1172" i="66"/>
  <c r="F1164" i="66"/>
  <c r="F1156" i="66"/>
  <c r="F1148" i="66"/>
  <c r="F1140" i="66"/>
  <c r="F1132" i="66"/>
  <c r="F1124" i="66"/>
  <c r="F1116" i="66"/>
  <c r="F1108" i="66"/>
  <c r="F1100" i="66"/>
  <c r="F1092" i="66"/>
  <c r="F1084" i="66"/>
  <c r="F1076" i="66"/>
  <c r="F1068" i="66"/>
  <c r="F1060" i="66"/>
  <c r="F1052" i="66"/>
  <c r="F1044" i="66"/>
  <c r="F1036" i="66"/>
  <c r="F1028" i="66"/>
  <c r="F1020" i="66"/>
  <c r="F1012" i="66"/>
  <c r="F1004" i="66"/>
  <c r="F996" i="66"/>
  <c r="F988" i="66"/>
  <c r="F980" i="66"/>
  <c r="F972" i="66"/>
  <c r="F964" i="66"/>
  <c r="F956" i="66"/>
  <c r="F948" i="66"/>
  <c r="F940" i="66"/>
  <c r="F932" i="66"/>
  <c r="F924" i="66"/>
  <c r="F916" i="66"/>
  <c r="F908" i="66"/>
  <c r="F900" i="66"/>
  <c r="F892" i="66"/>
  <c r="F884" i="66"/>
  <c r="F876" i="66"/>
  <c r="F1559" i="66"/>
  <c r="F1495" i="66"/>
  <c r="F1431" i="66"/>
  <c r="F1367" i="66"/>
  <c r="F1333" i="66"/>
  <c r="F1301" i="66"/>
  <c r="F1269" i="66"/>
  <c r="F1237" i="66"/>
  <c r="F1205" i="66"/>
  <c r="F1173" i="66"/>
  <c r="F1141" i="66"/>
  <c r="F1109" i="66"/>
  <c r="F1077" i="66"/>
  <c r="F1045" i="66"/>
  <c r="F1013" i="66"/>
  <c r="F981" i="66"/>
  <c r="F957" i="66"/>
  <c r="F941" i="66"/>
  <c r="F929" i="66"/>
  <c r="F919" i="66"/>
  <c r="F909" i="66"/>
  <c r="F897" i="66"/>
  <c r="F887" i="66"/>
  <c r="F877" i="66"/>
  <c r="F867" i="66"/>
  <c r="F859" i="66"/>
  <c r="F851" i="66"/>
  <c r="F843" i="66"/>
  <c r="F835" i="66"/>
  <c r="F827" i="66"/>
  <c r="F819" i="66"/>
  <c r="F811" i="66"/>
  <c r="F803" i="66"/>
  <c r="F795" i="66"/>
  <c r="F787" i="66"/>
  <c r="F779" i="66"/>
  <c r="F771" i="66"/>
  <c r="F763" i="66"/>
  <c r="F755" i="66"/>
  <c r="F747" i="66"/>
  <c r="F1556" i="66"/>
  <c r="F1492" i="66"/>
  <c r="F1428" i="66"/>
  <c r="F1364" i="66"/>
  <c r="F1331" i="66"/>
  <c r="F1299" i="66"/>
  <c r="F1267" i="66"/>
  <c r="F1235" i="66"/>
  <c r="F1203" i="66"/>
  <c r="F1171" i="66"/>
  <c r="F1139" i="66"/>
  <c r="F1107" i="66"/>
  <c r="F1075" i="66"/>
  <c r="F1043" i="66"/>
  <c r="F1011" i="66"/>
  <c r="F979" i="66"/>
  <c r="F955" i="66"/>
  <c r="F939" i="66"/>
  <c r="F928" i="66"/>
  <c r="F918" i="66"/>
  <c r="F907" i="66"/>
  <c r="F896" i="66"/>
  <c r="F886" i="66"/>
  <c r="F875" i="66"/>
  <c r="F866" i="66"/>
  <c r="F858" i="66"/>
  <c r="F850" i="66"/>
  <c r="F842" i="66"/>
  <c r="F834" i="66"/>
  <c r="F826" i="66"/>
  <c r="F818" i="66"/>
  <c r="F810" i="66"/>
  <c r="F802" i="66"/>
  <c r="F794" i="66"/>
  <c r="F786" i="66"/>
  <c r="F778" i="66"/>
  <c r="F770" i="66"/>
  <c r="F762" i="66"/>
  <c r="F754" i="66"/>
  <c r="F746" i="66"/>
  <c r="F738" i="66"/>
  <c r="F730" i="66"/>
  <c r="F722" i="66"/>
  <c r="F714" i="66"/>
  <c r="F706" i="66"/>
  <c r="F698" i="66"/>
  <c r="F690" i="66"/>
  <c r="F682" i="66"/>
  <c r="F674" i="66"/>
  <c r="F666" i="66"/>
  <c r="F658" i="66"/>
  <c r="F650" i="66"/>
  <c r="F642" i="66"/>
  <c r="F634" i="66"/>
  <c r="F626" i="66"/>
  <c r="F618" i="66"/>
  <c r="U13" i="48" s="1" a="1"/>
  <c r="U13" i="48" s="1"/>
  <c r="F610" i="66"/>
  <c r="F602" i="66"/>
  <c r="F594" i="66"/>
  <c r="F586" i="66"/>
  <c r="F578" i="66"/>
  <c r="F570" i="66"/>
  <c r="F562" i="66"/>
  <c r="F554" i="66"/>
  <c r="F546" i="66"/>
  <c r="F538" i="66"/>
  <c r="F530" i="66"/>
  <c r="F522" i="66"/>
  <c r="F514" i="66"/>
  <c r="F506" i="66"/>
  <c r="F498" i="66"/>
  <c r="F490" i="66"/>
  <c r="F482" i="66"/>
  <c r="F474" i="66"/>
  <c r="F466" i="66"/>
  <c r="F458" i="66"/>
  <c r="F450" i="66"/>
  <c r="U8" i="48" s="1" a="1"/>
  <c r="U8" i="48" s="1"/>
  <c r="F442" i="66"/>
  <c r="F434" i="66"/>
  <c r="F426" i="66"/>
  <c r="F418" i="66"/>
  <c r="F410" i="66"/>
  <c r="F402" i="66"/>
  <c r="F394" i="66"/>
  <c r="F1543" i="66"/>
  <c r="F1479" i="66"/>
  <c r="F1415" i="66"/>
  <c r="F1357" i="66"/>
  <c r="F1325" i="66"/>
  <c r="F1293" i="66"/>
  <c r="F1261" i="66"/>
  <c r="F1229" i="66"/>
  <c r="F1197" i="66"/>
  <c r="F1165" i="66"/>
  <c r="F1133" i="66"/>
  <c r="F1101" i="66"/>
  <c r="F1069" i="66"/>
  <c r="F1037" i="66"/>
  <c r="F1005" i="66"/>
  <c r="F973" i="66"/>
  <c r="F953" i="66"/>
  <c r="F937" i="66"/>
  <c r="F927" i="66"/>
  <c r="F917" i="66"/>
  <c r="F905" i="66"/>
  <c r="F895" i="66"/>
  <c r="F885" i="66"/>
  <c r="F873" i="66"/>
  <c r="F865" i="66"/>
  <c r="F857" i="66"/>
  <c r="F849" i="66"/>
  <c r="F841" i="66"/>
  <c r="F833" i="66"/>
  <c r="F825" i="66"/>
  <c r="F817" i="66"/>
  <c r="F809" i="66"/>
  <c r="F801" i="66"/>
  <c r="F793" i="66"/>
  <c r="F785" i="66"/>
  <c r="F777" i="66"/>
  <c r="F769" i="66"/>
  <c r="F761" i="66"/>
  <c r="F753" i="66"/>
  <c r="F745" i="66"/>
  <c r="F1604" i="66"/>
  <c r="F1540" i="66"/>
  <c r="F1476" i="66"/>
  <c r="F1412" i="66"/>
  <c r="F1355" i="66"/>
  <c r="F1323" i="66"/>
  <c r="F1291" i="66"/>
  <c r="F1259" i="66"/>
  <c r="F1227" i="66"/>
  <c r="F1195" i="66"/>
  <c r="F1163" i="66"/>
  <c r="F1131" i="66"/>
  <c r="F1099" i="66"/>
  <c r="F1067" i="66"/>
  <c r="F1035" i="66"/>
  <c r="F1003" i="66"/>
  <c r="F971" i="66"/>
  <c r="F952" i="66"/>
  <c r="F936" i="66"/>
  <c r="F926" i="66"/>
  <c r="F915" i="66"/>
  <c r="F904" i="66"/>
  <c r="F894" i="66"/>
  <c r="F883" i="66"/>
  <c r="F872" i="66"/>
  <c r="F864" i="66"/>
  <c r="F856" i="66"/>
  <c r="F848" i="66"/>
  <c r="F840" i="66"/>
  <c r="F832" i="66"/>
  <c r="F824" i="66"/>
  <c r="F816" i="66"/>
  <c r="F808" i="66"/>
  <c r="F800" i="66"/>
  <c r="F792" i="66"/>
  <c r="F784" i="66"/>
  <c r="F776" i="66"/>
  <c r="F768" i="66"/>
  <c r="F760" i="66"/>
  <c r="F752" i="66"/>
  <c r="F744" i="66"/>
  <c r="F736" i="66"/>
  <c r="F728" i="66"/>
  <c r="F720" i="66"/>
  <c r="F712" i="66"/>
  <c r="F704" i="66"/>
  <c r="F696" i="66"/>
  <c r="F688" i="66"/>
  <c r="U14" i="48" s="1" a="1"/>
  <c r="U14" i="48" s="1"/>
  <c r="F680" i="66"/>
  <c r="F672" i="66"/>
  <c r="F664" i="66"/>
  <c r="F656" i="66"/>
  <c r="F648" i="66"/>
  <c r="F640" i="66"/>
  <c r="F632" i="66"/>
  <c r="F624" i="66"/>
  <c r="F616" i="66"/>
  <c r="F608" i="66"/>
  <c r="F600" i="66"/>
  <c r="F592" i="66"/>
  <c r="F584" i="66"/>
  <c r="F576" i="66"/>
  <c r="F568" i="66"/>
  <c r="F560" i="66"/>
  <c r="F552" i="66"/>
  <c r="F544" i="66"/>
  <c r="F536" i="66"/>
  <c r="F528" i="66"/>
  <c r="F520" i="66"/>
  <c r="U11" i="48" s="1" a="1"/>
  <c r="U11" i="48" s="1"/>
  <c r="F512" i="66"/>
  <c r="F504" i="66"/>
  <c r="F496" i="66"/>
  <c r="F488" i="66"/>
  <c r="F480" i="66"/>
  <c r="F472" i="66"/>
  <c r="F464" i="66"/>
  <c r="F456" i="66"/>
  <c r="F448" i="66"/>
  <c r="F440" i="66"/>
  <c r="F432" i="66"/>
  <c r="F424" i="66"/>
  <c r="F416" i="66"/>
  <c r="F408" i="66"/>
  <c r="F400" i="66"/>
  <c r="F1591" i="66"/>
  <c r="F1527" i="66"/>
  <c r="F1463" i="66"/>
  <c r="F1399" i="66"/>
  <c r="F1349" i="66"/>
  <c r="F1317" i="66"/>
  <c r="F1285" i="66"/>
  <c r="F1253" i="66"/>
  <c r="F1221" i="66"/>
  <c r="F1189" i="66"/>
  <c r="F1157" i="66"/>
  <c r="F1125" i="66"/>
  <c r="F1093" i="66"/>
  <c r="F1061" i="66"/>
  <c r="F1029" i="66"/>
  <c r="F997" i="66"/>
  <c r="F965" i="66"/>
  <c r="F949" i="66"/>
  <c r="F935" i="66"/>
  <c r="F925" i="66"/>
  <c r="F913" i="66"/>
  <c r="F903" i="66"/>
  <c r="F893" i="66"/>
  <c r="F881" i="66"/>
  <c r="F871" i="66"/>
  <c r="F863" i="66"/>
  <c r="F855" i="66"/>
  <c r="F847" i="66"/>
  <c r="F839" i="66"/>
  <c r="F831" i="66"/>
  <c r="F823" i="66"/>
  <c r="F815" i="66"/>
  <c r="F807" i="66"/>
  <c r="F799" i="66"/>
  <c r="F791" i="66"/>
  <c r="F783" i="66"/>
  <c r="F775" i="66"/>
  <c r="F767" i="66"/>
  <c r="F759" i="66"/>
  <c r="F751" i="66"/>
  <c r="F743" i="66"/>
  <c r="F735" i="66"/>
  <c r="F727" i="66"/>
  <c r="F719" i="66"/>
  <c r="F711" i="66"/>
  <c r="F703" i="66"/>
  <c r="F695" i="66"/>
  <c r="F687" i="66"/>
  <c r="F679" i="66"/>
  <c r="F671" i="66"/>
  <c r="F663" i="66"/>
  <c r="F655" i="66"/>
  <c r="F647" i="66"/>
  <c r="F639" i="66"/>
  <c r="F631" i="66"/>
  <c r="F623" i="66"/>
  <c r="F615" i="66"/>
  <c r="F607" i="66"/>
  <c r="F599" i="66"/>
  <c r="F591" i="66"/>
  <c r="F583" i="66"/>
  <c r="F575" i="66"/>
  <c r="F567" i="66"/>
  <c r="F559" i="66"/>
  <c r="F551" i="66"/>
  <c r="F543" i="66"/>
  <c r="F535" i="66"/>
  <c r="F527" i="66"/>
  <c r="F519" i="66"/>
  <c r="F511" i="66"/>
  <c r="F503" i="66"/>
  <c r="F495" i="66"/>
  <c r="F487" i="66"/>
  <c r="F479" i="66"/>
  <c r="F471" i="66"/>
  <c r="F463" i="66"/>
  <c r="F455" i="66"/>
  <c r="F447" i="66"/>
  <c r="F439" i="66"/>
  <c r="F431" i="66"/>
  <c r="F423" i="66"/>
  <c r="F415" i="66"/>
  <c r="F407" i="66"/>
  <c r="F399" i="66"/>
  <c r="F1588" i="66"/>
  <c r="F1524" i="66"/>
  <c r="F1460" i="66"/>
  <c r="F1396" i="66"/>
  <c r="F1347" i="66"/>
  <c r="F1315" i="66"/>
  <c r="F1283" i="66"/>
  <c r="F1251" i="66"/>
  <c r="F1219" i="66"/>
  <c r="F1187" i="66"/>
  <c r="F1155" i="66"/>
  <c r="F1123" i="66"/>
  <c r="F1091" i="66"/>
  <c r="F1059" i="66"/>
  <c r="F1027" i="66"/>
  <c r="F995" i="66"/>
  <c r="F963" i="66"/>
  <c r="F947" i="66"/>
  <c r="F934" i="66"/>
  <c r="F923" i="66"/>
  <c r="F912" i="66"/>
  <c r="F902" i="66"/>
  <c r="F891" i="66"/>
  <c r="F880" i="66"/>
  <c r="F870" i="66"/>
  <c r="F862" i="66"/>
  <c r="F854" i="66"/>
  <c r="F846" i="66"/>
  <c r="F838" i="66"/>
  <c r="F830" i="66"/>
  <c r="F822" i="66"/>
  <c r="F814" i="66"/>
  <c r="F806" i="66"/>
  <c r="F798" i="66"/>
  <c r="F790" i="66"/>
  <c r="F782" i="66"/>
  <c r="F774" i="66"/>
  <c r="F766" i="66"/>
  <c r="F758" i="66"/>
  <c r="F750" i="66"/>
  <c r="F742" i="66"/>
  <c r="F734" i="66"/>
  <c r="F726" i="66"/>
  <c r="F718" i="66"/>
  <c r="F710" i="66"/>
  <c r="F702" i="66"/>
  <c r="F694" i="66"/>
  <c r="F20" i="33" s="1" a="1"/>
  <c r="F20" i="33" s="1"/>
  <c r="F686" i="66"/>
  <c r="F678" i="66"/>
  <c r="F670" i="66"/>
  <c r="F662" i="66"/>
  <c r="F654" i="66"/>
  <c r="F646" i="66"/>
  <c r="F638" i="66"/>
  <c r="F630" i="66"/>
  <c r="F622" i="66"/>
  <c r="F614" i="66"/>
  <c r="F1575" i="66"/>
  <c r="F1511" i="66"/>
  <c r="F1447" i="66"/>
  <c r="F1383" i="66"/>
  <c r="F1341" i="66"/>
  <c r="F1309" i="66"/>
  <c r="F1277" i="66"/>
  <c r="F1245" i="66"/>
  <c r="F1213" i="66"/>
  <c r="F1181" i="66"/>
  <c r="F1149" i="66"/>
  <c r="F1117" i="66"/>
  <c r="F1085" i="66"/>
  <c r="F1053" i="66"/>
  <c r="F1021" i="66"/>
  <c r="F989" i="66"/>
  <c r="F961" i="66"/>
  <c r="F945" i="66"/>
  <c r="F933" i="66"/>
  <c r="F921" i="66"/>
  <c r="F911" i="66"/>
  <c r="F901" i="66"/>
  <c r="F889" i="66"/>
  <c r="F879" i="66"/>
  <c r="F869" i="66"/>
  <c r="F861" i="66"/>
  <c r="F853" i="66"/>
  <c r="F845" i="66"/>
  <c r="F837" i="66"/>
  <c r="F829" i="66"/>
  <c r="F821" i="66"/>
  <c r="F813" i="66"/>
  <c r="F805" i="66"/>
  <c r="F797" i="66"/>
  <c r="F789" i="66"/>
  <c r="F781" i="66"/>
  <c r="F773" i="66"/>
  <c r="F765" i="66"/>
  <c r="F757" i="66"/>
  <c r="F749" i="66"/>
  <c r="F741" i="66"/>
  <c r="F733" i="66"/>
  <c r="F725" i="66"/>
  <c r="F717" i="66"/>
  <c r="F709" i="66"/>
  <c r="F701" i="66"/>
  <c r="F29" i="33" s="1" a="1"/>
  <c r="F29" i="33" s="1"/>
  <c r="F693" i="66"/>
  <c r="F685" i="66"/>
  <c r="F677" i="66"/>
  <c r="F669" i="66"/>
  <c r="F661" i="66"/>
  <c r="F653" i="66"/>
  <c r="F645" i="66"/>
  <c r="F637" i="66"/>
  <c r="F629" i="66"/>
  <c r="F621" i="66"/>
  <c r="F613" i="66"/>
  <c r="F605" i="66"/>
  <c r="F597" i="66"/>
  <c r="F1572" i="66"/>
  <c r="F1508" i="66"/>
  <c r="F1444" i="66"/>
  <c r="F1380" i="66"/>
  <c r="F1339" i="66"/>
  <c r="F1307" i="66"/>
  <c r="F1275" i="66"/>
  <c r="F1243" i="66"/>
  <c r="F1211" i="66"/>
  <c r="F1179" i="66"/>
  <c r="F1147" i="66"/>
  <c r="F1115" i="66"/>
  <c r="F1083" i="66"/>
  <c r="F1051" i="66"/>
  <c r="F1019" i="66"/>
  <c r="F987" i="66"/>
  <c r="F960" i="66"/>
  <c r="F944" i="66"/>
  <c r="F931" i="66"/>
  <c r="F920" i="66"/>
  <c r="F910" i="66"/>
  <c r="F899" i="66"/>
  <c r="F888" i="66"/>
  <c r="F878" i="66"/>
  <c r="F868" i="66"/>
  <c r="F860" i="66"/>
  <c r="F852" i="66"/>
  <c r="F844" i="66"/>
  <c r="F836" i="66"/>
  <c r="F828" i="66"/>
  <c r="F820" i="66"/>
  <c r="F812" i="66"/>
  <c r="F804" i="66"/>
  <c r="F796" i="66"/>
  <c r="F788" i="66"/>
  <c r="F780" i="66"/>
  <c r="F772" i="66"/>
  <c r="F764" i="66"/>
  <c r="F756" i="66"/>
  <c r="F748" i="66"/>
  <c r="F740" i="66"/>
  <c r="F732" i="66"/>
  <c r="F724" i="66"/>
  <c r="F716" i="66"/>
  <c r="U15" i="48" s="1" a="1"/>
  <c r="U15" i="48" s="1"/>
  <c r="F708" i="66"/>
  <c r="F700" i="66"/>
  <c r="F692" i="66"/>
  <c r="F16" i="33" s="1" a="1"/>
  <c r="F16" i="33" s="1"/>
  <c r="F684" i="66"/>
  <c r="F676" i="66"/>
  <c r="F668" i="66"/>
  <c r="F660" i="66"/>
  <c r="F652" i="66"/>
  <c r="F644" i="66"/>
  <c r="F636" i="66"/>
  <c r="F628" i="66"/>
  <c r="F620" i="66"/>
  <c r="F612" i="66"/>
  <c r="F604" i="66"/>
  <c r="F596" i="66"/>
  <c r="F588" i="66"/>
  <c r="F580" i="66"/>
  <c r="F572" i="66"/>
  <c r="F564" i="66"/>
  <c r="F556" i="66"/>
  <c r="F548" i="66"/>
  <c r="F540" i="66"/>
  <c r="F532" i="66"/>
  <c r="F524" i="66"/>
  <c r="F516" i="66"/>
  <c r="F508" i="66"/>
  <c r="F500" i="66"/>
  <c r="F492" i="66"/>
  <c r="U10" i="48" s="1" a="1"/>
  <c r="U10" i="48" s="1"/>
  <c r="F484" i="66"/>
  <c r="F476" i="66"/>
  <c r="F468" i="66"/>
  <c r="F460" i="66"/>
  <c r="F452" i="66"/>
  <c r="F444" i="66"/>
  <c r="F436" i="66"/>
  <c r="F428" i="66"/>
  <c r="F420" i="66"/>
  <c r="F412" i="66"/>
  <c r="F404" i="66"/>
  <c r="F723" i="66"/>
  <c r="F691" i="66"/>
  <c r="F659" i="66"/>
  <c r="F627" i="66"/>
  <c r="F601" i="66"/>
  <c r="F582" i="66"/>
  <c r="F566" i="66"/>
  <c r="F550" i="66"/>
  <c r="F534" i="66"/>
  <c r="F518" i="66"/>
  <c r="F502" i="66"/>
  <c r="F486" i="66"/>
  <c r="F470" i="66"/>
  <c r="F454" i="66"/>
  <c r="F438" i="66"/>
  <c r="F422" i="66"/>
  <c r="F406" i="66"/>
  <c r="F393" i="66"/>
  <c r="F385" i="66"/>
  <c r="F377" i="66"/>
  <c r="F369" i="66"/>
  <c r="F361" i="66"/>
  <c r="F353" i="66"/>
  <c r="F345" i="66"/>
  <c r="F337" i="66"/>
  <c r="F329" i="66"/>
  <c r="F321" i="66"/>
  <c r="F313" i="66"/>
  <c r="F305" i="66"/>
  <c r="F297" i="66"/>
  <c r="F289" i="66"/>
  <c r="F281" i="66"/>
  <c r="F273" i="66"/>
  <c r="F265" i="66"/>
  <c r="F257" i="66"/>
  <c r="F249" i="66"/>
  <c r="F241" i="66"/>
  <c r="F233" i="66"/>
  <c r="F225" i="66"/>
  <c r="F217" i="66"/>
  <c r="F209" i="66"/>
  <c r="F201" i="66"/>
  <c r="F193" i="66"/>
  <c r="F185" i="66"/>
  <c r="F177" i="66"/>
  <c r="F169" i="66"/>
  <c r="F161" i="66"/>
  <c r="F153" i="66"/>
  <c r="F145" i="66"/>
  <c r="F137" i="66"/>
  <c r="F129" i="66"/>
  <c r="F121" i="66"/>
  <c r="F113" i="66"/>
  <c r="F105" i="66"/>
  <c r="F97" i="66"/>
  <c r="F89" i="66"/>
  <c r="F81" i="66"/>
  <c r="F73" i="66"/>
  <c r="F65" i="66"/>
  <c r="F57" i="66"/>
  <c r="F49" i="66"/>
  <c r="F41" i="66"/>
  <c r="F33" i="66"/>
  <c r="F25" i="66"/>
  <c r="F17" i="66"/>
  <c r="F9" i="66"/>
  <c r="F721" i="66"/>
  <c r="F689" i="66"/>
  <c r="F657" i="66"/>
  <c r="F625" i="66"/>
  <c r="F598" i="66"/>
  <c r="F581" i="66"/>
  <c r="F565" i="66"/>
  <c r="F549" i="66"/>
  <c r="F533" i="66"/>
  <c r="F517" i="66"/>
  <c r="F501" i="66"/>
  <c r="F485" i="66"/>
  <c r="F469" i="66"/>
  <c r="F453" i="66"/>
  <c r="F437" i="66"/>
  <c r="F421" i="66"/>
  <c r="F405" i="66"/>
  <c r="F392" i="66"/>
  <c r="F384" i="66"/>
  <c r="F376" i="66"/>
  <c r="F368" i="66"/>
  <c r="F360" i="66"/>
  <c r="F352" i="66"/>
  <c r="F344" i="66"/>
  <c r="F336" i="66"/>
  <c r="F328" i="66"/>
  <c r="F320" i="66"/>
  <c r="F312" i="66"/>
  <c r="F304" i="66"/>
  <c r="F296" i="66"/>
  <c r="F288" i="66"/>
  <c r="F280" i="66"/>
  <c r="F272" i="66"/>
  <c r="F264" i="66"/>
  <c r="F256" i="66"/>
  <c r="F248" i="66"/>
  <c r="F240" i="66"/>
  <c r="F232" i="66"/>
  <c r="F224" i="66"/>
  <c r="F216" i="66"/>
  <c r="F208" i="66"/>
  <c r="F200" i="66"/>
  <c r="F192" i="66"/>
  <c r="F184" i="66"/>
  <c r="F176" i="66"/>
  <c r="F168" i="66"/>
  <c r="F160" i="66"/>
  <c r="F152" i="66"/>
  <c r="F144" i="66"/>
  <c r="F136" i="66"/>
  <c r="F128" i="66"/>
  <c r="F120" i="66"/>
  <c r="F112" i="66"/>
  <c r="F104" i="66"/>
  <c r="F96" i="66"/>
  <c r="F88" i="66"/>
  <c r="F80" i="66"/>
  <c r="F72" i="66"/>
  <c r="F64" i="66"/>
  <c r="F56" i="66"/>
  <c r="F48" i="66"/>
  <c r="F40" i="66"/>
  <c r="F32" i="66"/>
  <c r="F24" i="66"/>
  <c r="F16" i="66"/>
  <c r="F8" i="66"/>
  <c r="F715" i="66"/>
  <c r="F683" i="66"/>
  <c r="F651" i="66"/>
  <c r="F619" i="66"/>
  <c r="F595" i="66"/>
  <c r="F579" i="66"/>
  <c r="F563" i="66"/>
  <c r="F547" i="66"/>
  <c r="F531" i="66"/>
  <c r="F515" i="66"/>
  <c r="F499" i="66"/>
  <c r="F483" i="66"/>
  <c r="F467" i="66"/>
  <c r="F451" i="66"/>
  <c r="F435" i="66"/>
  <c r="F419" i="66"/>
  <c r="F403" i="66"/>
  <c r="F391" i="66"/>
  <c r="F383" i="66"/>
  <c r="F375" i="66"/>
  <c r="F367" i="66"/>
  <c r="F359" i="66"/>
  <c r="F351" i="66"/>
  <c r="F343" i="66"/>
  <c r="F335" i="66"/>
  <c r="F327" i="66"/>
  <c r="F319" i="66"/>
  <c r="F311" i="66"/>
  <c r="F303" i="66"/>
  <c r="F295" i="66"/>
  <c r="F287" i="66"/>
  <c r="F279" i="66"/>
  <c r="F271" i="66"/>
  <c r="F263" i="66"/>
  <c r="F255" i="66"/>
  <c r="F247" i="66"/>
  <c r="F239" i="66"/>
  <c r="F231" i="66"/>
  <c r="F223" i="66"/>
  <c r="F215" i="66"/>
  <c r="F207" i="66"/>
  <c r="F199" i="66"/>
  <c r="F191" i="66"/>
  <c r="F183" i="66"/>
  <c r="F175" i="66"/>
  <c r="F167" i="66"/>
  <c r="F159" i="66"/>
  <c r="F151" i="66"/>
  <c r="F143" i="66"/>
  <c r="F135" i="66"/>
  <c r="F127" i="66"/>
  <c r="F119" i="66"/>
  <c r="F111" i="66"/>
  <c r="F103" i="66"/>
  <c r="F95" i="66"/>
  <c r="F87" i="66"/>
  <c r="F79" i="66"/>
  <c r="F71" i="66"/>
  <c r="F63" i="66"/>
  <c r="F55" i="66"/>
  <c r="F47" i="66"/>
  <c r="F39" i="66"/>
  <c r="F31" i="66"/>
  <c r="F23" i="66"/>
  <c r="F15" i="66"/>
  <c r="F7" i="66"/>
  <c r="F713" i="66"/>
  <c r="F681" i="66"/>
  <c r="F649" i="66"/>
  <c r="F617" i="66"/>
  <c r="F593" i="66"/>
  <c r="F577" i="66"/>
  <c r="F561" i="66"/>
  <c r="F545" i="66"/>
  <c r="F529" i="66"/>
  <c r="F513" i="66"/>
  <c r="F497" i="66"/>
  <c r="F481" i="66"/>
  <c r="F465" i="66"/>
  <c r="F449" i="66"/>
  <c r="F433" i="66"/>
  <c r="F417" i="66"/>
  <c r="F401" i="66"/>
  <c r="F390" i="66"/>
  <c r="F382" i="66"/>
  <c r="F374" i="66"/>
  <c r="F366" i="66"/>
  <c r="F358" i="66"/>
  <c r="F350" i="66"/>
  <c r="F342" i="66"/>
  <c r="F334" i="66"/>
  <c r="F326" i="66"/>
  <c r="F318" i="66"/>
  <c r="F310" i="66"/>
  <c r="F302" i="66"/>
  <c r="F294" i="66"/>
  <c r="F286" i="66"/>
  <c r="F278" i="66"/>
  <c r="F270" i="66"/>
  <c r="F262" i="66"/>
  <c r="F254" i="66"/>
  <c r="F246" i="66"/>
  <c r="F238" i="66"/>
  <c r="F230" i="66"/>
  <c r="F222" i="66"/>
  <c r="F214" i="66"/>
  <c r="F206" i="66"/>
  <c r="F198" i="66"/>
  <c r="F190" i="66"/>
  <c r="F182" i="66"/>
  <c r="F174" i="66"/>
  <c r="F166" i="66"/>
  <c r="F158" i="66"/>
  <c r="F150" i="66"/>
  <c r="F142" i="66"/>
  <c r="F134" i="66"/>
  <c r="F126" i="66"/>
  <c r="F118" i="66"/>
  <c r="F110" i="66"/>
  <c r="F102" i="66"/>
  <c r="F94" i="66"/>
  <c r="F86" i="66"/>
  <c r="U5" i="48" s="1" a="1"/>
  <c r="U5" i="48" s="1"/>
  <c r="F78" i="66"/>
  <c r="F70" i="66"/>
  <c r="F62" i="66"/>
  <c r="F54" i="66"/>
  <c r="F46" i="66"/>
  <c r="F38" i="66"/>
  <c r="F30" i="66"/>
  <c r="F22" i="66"/>
  <c r="F14" i="66"/>
  <c r="F6" i="66"/>
  <c r="F739" i="66"/>
  <c r="F707" i="66"/>
  <c r="F675" i="66"/>
  <c r="F643" i="66"/>
  <c r="F611" i="66"/>
  <c r="F590" i="66"/>
  <c r="F574" i="66"/>
  <c r="F558" i="66"/>
  <c r="F542" i="66"/>
  <c r="F526" i="66"/>
  <c r="F510" i="66"/>
  <c r="F494" i="66"/>
  <c r="F478" i="66"/>
  <c r="F462" i="66"/>
  <c r="F446" i="66"/>
  <c r="F430" i="66"/>
  <c r="F414" i="66"/>
  <c r="F398" i="66"/>
  <c r="F389" i="66"/>
  <c r="F381" i="66"/>
  <c r="F373" i="66"/>
  <c r="F365" i="66"/>
  <c r="F357" i="66"/>
  <c r="F349" i="66"/>
  <c r="F341" i="66"/>
  <c r="F333" i="66"/>
  <c r="F325" i="66"/>
  <c r="F317" i="66"/>
  <c r="F309" i="66"/>
  <c r="F301" i="66"/>
  <c r="F293" i="66"/>
  <c r="F285" i="66"/>
  <c r="F277" i="66"/>
  <c r="F269" i="66"/>
  <c r="F261" i="66"/>
  <c r="F253" i="66"/>
  <c r="F245" i="66"/>
  <c r="F237" i="66"/>
  <c r="F229" i="66"/>
  <c r="F221" i="66"/>
  <c r="F213" i="66"/>
  <c r="F205" i="66"/>
  <c r="F197" i="66"/>
  <c r="F189" i="66"/>
  <c r="F181" i="66"/>
  <c r="F173" i="66"/>
  <c r="F165" i="66"/>
  <c r="F157" i="66"/>
  <c r="F149" i="66"/>
  <c r="F141" i="66"/>
  <c r="F133" i="66"/>
  <c r="F125" i="66"/>
  <c r="F117" i="66"/>
  <c r="F109" i="66"/>
  <c r="F101" i="66"/>
  <c r="F93" i="66"/>
  <c r="F85" i="66"/>
  <c r="F77" i="66"/>
  <c r="F69" i="66"/>
  <c r="F61" i="66"/>
  <c r="F53" i="66"/>
  <c r="F45" i="66"/>
  <c r="F37" i="66"/>
  <c r="F29" i="66"/>
  <c r="F21" i="66"/>
  <c r="F13" i="66"/>
  <c r="F5" i="66"/>
  <c r="F737" i="66"/>
  <c r="F705" i="66"/>
  <c r="F673" i="66"/>
  <c r="F641" i="66"/>
  <c r="F609" i="66"/>
  <c r="F589" i="66"/>
  <c r="F573" i="66"/>
  <c r="F557" i="66"/>
  <c r="F541" i="66"/>
  <c r="F525" i="66"/>
  <c r="F509" i="66"/>
  <c r="F493" i="66"/>
  <c r="F477" i="66"/>
  <c r="F461" i="66"/>
  <c r="F445" i="66"/>
  <c r="F429" i="66"/>
  <c r="F413" i="66"/>
  <c r="F397" i="66"/>
  <c r="F388" i="66"/>
  <c r="F380" i="66"/>
  <c r="U7" i="48" s="1" a="1"/>
  <c r="U7" i="48" s="1"/>
  <c r="F372" i="66"/>
  <c r="F364" i="66"/>
  <c r="F356" i="66"/>
  <c r="F348" i="66"/>
  <c r="F340" i="66"/>
  <c r="F332" i="66"/>
  <c r="F324" i="66"/>
  <c r="F316" i="66"/>
  <c r="F308" i="66"/>
  <c r="F300" i="66"/>
  <c r="F292" i="66"/>
  <c r="F284" i="66"/>
  <c r="F276" i="66"/>
  <c r="F268" i="66"/>
  <c r="F260" i="66"/>
  <c r="F252" i="66"/>
  <c r="F244" i="66"/>
  <c r="F236" i="66"/>
  <c r="F228" i="66"/>
  <c r="F220" i="66"/>
  <c r="F212" i="66"/>
  <c r="F204" i="66"/>
  <c r="F196" i="66"/>
  <c r="F188" i="66"/>
  <c r="F180" i="66"/>
  <c r="F172" i="66"/>
  <c r="F164" i="66"/>
  <c r="F156" i="66"/>
  <c r="U6" i="48" s="1" a="1"/>
  <c r="U6" i="48" s="1"/>
  <c r="F148" i="66"/>
  <c r="F140" i="66"/>
  <c r="F132" i="66"/>
  <c r="F124" i="66"/>
  <c r="F116" i="66"/>
  <c r="F108" i="66"/>
  <c r="F100" i="66"/>
  <c r="F92" i="66"/>
  <c r="F84" i="66"/>
  <c r="F76" i="66"/>
  <c r="F68" i="66"/>
  <c r="F60" i="66"/>
  <c r="F52" i="66"/>
  <c r="F44" i="66"/>
  <c r="F36" i="66"/>
  <c r="F28" i="66"/>
  <c r="F20" i="66"/>
  <c r="F12" i="66"/>
  <c r="F4" i="66"/>
  <c r="F731" i="66"/>
  <c r="F699" i="66"/>
  <c r="F667" i="66"/>
  <c r="F635" i="66"/>
  <c r="F606" i="66"/>
  <c r="F587" i="66"/>
  <c r="F571" i="66"/>
  <c r="F555" i="66"/>
  <c r="F539" i="66"/>
  <c r="F523" i="66"/>
  <c r="F507" i="66"/>
  <c r="F491" i="66"/>
  <c r="F475" i="66"/>
  <c r="F459" i="66"/>
  <c r="F443" i="66"/>
  <c r="F427" i="66"/>
  <c r="F411" i="66"/>
  <c r="F396" i="66"/>
  <c r="F387" i="66"/>
  <c r="F379" i="66"/>
  <c r="F371" i="66"/>
  <c r="F363" i="66"/>
  <c r="F355" i="66"/>
  <c r="F347" i="66"/>
  <c r="F339" i="66"/>
  <c r="F331" i="66"/>
  <c r="F323" i="66"/>
  <c r="F315" i="66"/>
  <c r="F307" i="66"/>
  <c r="F299" i="66"/>
  <c r="F291" i="66"/>
  <c r="F283" i="66"/>
  <c r="F275" i="66"/>
  <c r="F267" i="66"/>
  <c r="F259" i="66"/>
  <c r="F251" i="66"/>
  <c r="F243" i="66"/>
  <c r="F235" i="66"/>
  <c r="F227" i="66"/>
  <c r="F219" i="66"/>
  <c r="F211" i="66"/>
  <c r="F203" i="66"/>
  <c r="F195" i="66"/>
  <c r="F187" i="66"/>
  <c r="F179" i="66"/>
  <c r="F171" i="66"/>
  <c r="F163" i="66"/>
  <c r="F155" i="66"/>
  <c r="F147" i="66"/>
  <c r="F139" i="66"/>
  <c r="F131" i="66"/>
  <c r="F123" i="66"/>
  <c r="F115" i="66"/>
  <c r="F107" i="66"/>
  <c r="F99" i="66"/>
  <c r="F91" i="66"/>
  <c r="F83" i="66"/>
  <c r="F75" i="66"/>
  <c r="F67" i="66"/>
  <c r="F59" i="66"/>
  <c r="F51" i="66"/>
  <c r="F43" i="66"/>
  <c r="F35" i="66"/>
  <c r="F27" i="66"/>
  <c r="F19" i="66"/>
  <c r="F11" i="66"/>
  <c r="F3" i="66"/>
  <c r="F603" i="66"/>
  <c r="F473" i="66"/>
  <c r="F370" i="66"/>
  <c r="F306" i="66"/>
  <c r="F242" i="66"/>
  <c r="F178" i="66"/>
  <c r="F114" i="66"/>
  <c r="F50" i="66"/>
  <c r="F585" i="66"/>
  <c r="F457" i="66"/>
  <c r="F362" i="66"/>
  <c r="F298" i="66"/>
  <c r="F234" i="66"/>
  <c r="F170" i="66"/>
  <c r="F106" i="66"/>
  <c r="F42" i="66"/>
  <c r="F569" i="66"/>
  <c r="F441" i="66"/>
  <c r="F354" i="66"/>
  <c r="F290" i="66"/>
  <c r="F226" i="66"/>
  <c r="F162" i="66"/>
  <c r="F98" i="66"/>
  <c r="F34" i="66"/>
  <c r="F553" i="66"/>
  <c r="F425" i="66"/>
  <c r="F346" i="66"/>
  <c r="F282" i="66"/>
  <c r="F218" i="66"/>
  <c r="F154" i="66"/>
  <c r="F90" i="66"/>
  <c r="F26" i="66"/>
  <c r="F697" i="66"/>
  <c r="F521" i="66"/>
  <c r="F395" i="66"/>
  <c r="F330" i="66"/>
  <c r="F266" i="66"/>
  <c r="F202" i="66"/>
  <c r="F138" i="66"/>
  <c r="F74" i="66"/>
  <c r="F10" i="66"/>
  <c r="F665" i="66"/>
  <c r="F505" i="66"/>
  <c r="F386" i="66"/>
  <c r="F322" i="66"/>
  <c r="F258" i="66"/>
  <c r="F194" i="66"/>
  <c r="F130" i="66"/>
  <c r="F66" i="66"/>
  <c r="F409" i="66"/>
  <c r="F146" i="66"/>
  <c r="F378" i="66"/>
  <c r="F122" i="66"/>
  <c r="F338" i="66"/>
  <c r="F82" i="66"/>
  <c r="F314" i="66"/>
  <c r="F58" i="66"/>
  <c r="F729" i="66"/>
  <c r="F274" i="66"/>
  <c r="F18" i="66"/>
  <c r="F633" i="66"/>
  <c r="F250" i="66"/>
  <c r="F537" i="66"/>
  <c r="F210" i="66"/>
  <c r="F489" i="66"/>
  <c r="F186" i="66"/>
  <c r="F461" i="67" a="1"/>
  <c r="F461" i="67" s="1"/>
  <c r="F453" i="67" a="1"/>
  <c r="F453" i="67" s="1"/>
  <c r="F445" i="67" a="1"/>
  <c r="F445" i="67" s="1"/>
  <c r="F437" i="67" a="1"/>
  <c r="F437" i="67" s="1"/>
  <c r="F429" i="67" a="1"/>
  <c r="F429" i="67" s="1"/>
  <c r="F421" i="67" a="1"/>
  <c r="F421" i="67" s="1"/>
  <c r="F413" i="67" a="1"/>
  <c r="F413" i="67" s="1"/>
  <c r="F405" i="67" a="1"/>
  <c r="F405" i="67" s="1"/>
  <c r="F397" i="67" a="1"/>
  <c r="F397" i="67" s="1"/>
  <c r="F389" i="67" a="1"/>
  <c r="F389" i="67" s="1"/>
  <c r="F381" i="67" a="1"/>
  <c r="F381" i="67" s="1"/>
  <c r="F373" i="67" a="1"/>
  <c r="F373" i="67" s="1"/>
  <c r="F365" i="67" a="1"/>
  <c r="F365" i="67" s="1"/>
  <c r="F357" i="67" a="1"/>
  <c r="F357" i="67" s="1"/>
  <c r="F349" i="67" a="1"/>
  <c r="F349" i="67" s="1"/>
  <c r="F341" i="67" a="1"/>
  <c r="F341" i="67" s="1"/>
  <c r="F333" i="67" a="1"/>
  <c r="F333" i="67" s="1"/>
  <c r="F325" i="67" a="1"/>
  <c r="F325" i="67" s="1"/>
  <c r="F317" i="67" a="1"/>
  <c r="F317" i="67" s="1"/>
  <c r="F309" i="67" a="1"/>
  <c r="F309" i="67" s="1"/>
  <c r="F301" i="67" a="1"/>
  <c r="F301" i="67" s="1"/>
  <c r="F293" i="67" a="1"/>
  <c r="F293" i="67" s="1"/>
  <c r="F285" i="67" a="1"/>
  <c r="F285" i="67" s="1"/>
  <c r="F277" i="67" a="1"/>
  <c r="F277" i="67" s="1"/>
  <c r="F269" i="67" a="1"/>
  <c r="F269" i="67" s="1"/>
  <c r="F261" i="67" a="1"/>
  <c r="F261" i="67" s="1"/>
  <c r="F253" i="67" a="1"/>
  <c r="F253" i="67" s="1"/>
  <c r="F245" i="67" a="1"/>
  <c r="F245" i="67" s="1"/>
  <c r="F237" i="67" a="1"/>
  <c r="F237" i="67" s="1"/>
  <c r="F229" i="67" a="1"/>
  <c r="F229" i="67" s="1"/>
  <c r="F221" i="67" a="1"/>
  <c r="F221" i="67" s="1"/>
  <c r="F213" i="67" a="1"/>
  <c r="F213" i="67" s="1"/>
  <c r="F205" i="67" a="1"/>
  <c r="F205" i="67" s="1"/>
  <c r="F197" i="67" a="1"/>
  <c r="F197" i="67" s="1"/>
  <c r="F189" i="67" a="1"/>
  <c r="F189" i="67" s="1"/>
  <c r="F181" i="67" a="1"/>
  <c r="F181" i="67" s="1"/>
  <c r="F173" i="67" a="1"/>
  <c r="F173" i="67" s="1"/>
  <c r="F165" i="67" a="1"/>
  <c r="F165" i="67" s="1"/>
  <c r="F157" i="67" a="1"/>
  <c r="F157" i="67" s="1"/>
  <c r="F149" i="67" a="1"/>
  <c r="F149" i="67" s="1"/>
  <c r="F141" i="67" a="1"/>
  <c r="F141" i="67" s="1"/>
  <c r="F133" i="67" a="1"/>
  <c r="F133" i="67" s="1"/>
  <c r="F125" i="67" a="1"/>
  <c r="F125" i="67" s="1"/>
  <c r="F119" i="67" a="1"/>
  <c r="F119" i="67" s="1"/>
  <c r="F104" i="67" a="1"/>
  <c r="F104" i="67" s="1"/>
  <c r="F99" i="67" a="1"/>
  <c r="F99" i="67" s="1"/>
  <c r="F88" i="67" a="1"/>
  <c r="F88" i="67" s="1"/>
  <c r="F83" i="67" a="1"/>
  <c r="F83" i="67" s="1"/>
  <c r="F72" i="67" a="1"/>
  <c r="F72" i="67" s="1"/>
  <c r="F67" i="67" a="1"/>
  <c r="F67" i="67" s="1"/>
  <c r="F60" i="67" a="1"/>
  <c r="F60" i="67" s="1"/>
  <c r="F54" i="67" a="1"/>
  <c r="F54" i="67" s="1"/>
  <c r="F41" i="67" a="1"/>
  <c r="F41" i="67" s="1"/>
  <c r="F35" i="67" a="1"/>
  <c r="F35" i="67" s="1"/>
  <c r="F28" i="67" a="1"/>
  <c r="F28" i="67" s="1"/>
  <c r="F22" i="67" a="1"/>
  <c r="F22" i="67" s="1"/>
  <c r="F9" i="67" a="1"/>
  <c r="F9" i="67" s="1"/>
  <c r="F3" i="67" a="1"/>
  <c r="F3" i="67" s="1"/>
  <c r="F460" i="67" a="1"/>
  <c r="F460" i="67" s="1"/>
  <c r="F452" i="67" a="1"/>
  <c r="F452" i="67" s="1"/>
  <c r="F444" i="67" a="1"/>
  <c r="F444" i="67" s="1"/>
  <c r="F436" i="67" a="1"/>
  <c r="F436" i="67" s="1"/>
  <c r="F428" i="67" a="1"/>
  <c r="F428" i="67" s="1"/>
  <c r="F420" i="67" a="1"/>
  <c r="F420" i="67" s="1"/>
  <c r="F412" i="67" a="1"/>
  <c r="F412" i="67" s="1"/>
  <c r="F459" i="67" a="1"/>
  <c r="F459" i="67" s="1"/>
  <c r="F451" i="67" a="1"/>
  <c r="F451" i="67" s="1"/>
  <c r="F443" i="67" a="1"/>
  <c r="F443" i="67" s="1"/>
  <c r="F435" i="67" a="1"/>
  <c r="F435" i="67" s="1"/>
  <c r="F427" i="67" a="1"/>
  <c r="F427" i="67" s="1"/>
  <c r="F419" i="67" a="1"/>
  <c r="F419" i="67" s="1"/>
  <c r="F411" i="67" a="1"/>
  <c r="F411" i="67" s="1"/>
  <c r="F403" i="67" a="1"/>
  <c r="F403" i="67" s="1"/>
  <c r="F395" i="67" a="1"/>
  <c r="F395" i="67" s="1"/>
  <c r="F387" i="67" a="1"/>
  <c r="F387" i="67" s="1"/>
  <c r="F379" i="67" a="1"/>
  <c r="F379" i="67" s="1"/>
  <c r="F371" i="67" a="1"/>
  <c r="F371" i="67" s="1"/>
  <c r="F363" i="67" a="1"/>
  <c r="F363" i="67" s="1"/>
  <c r="F355" i="67" a="1"/>
  <c r="F355" i="67" s="1"/>
  <c r="F347" i="67" a="1"/>
  <c r="F347" i="67" s="1"/>
  <c r="F339" i="67" a="1"/>
  <c r="F339" i="67" s="1"/>
  <c r="F331" i="67" a="1"/>
  <c r="F331" i="67" s="1"/>
  <c r="F323" i="67" a="1"/>
  <c r="F323" i="67" s="1"/>
  <c r="F315" i="67" a="1"/>
  <c r="F315" i="67" s="1"/>
  <c r="F307" i="67" a="1"/>
  <c r="F307" i="67" s="1"/>
  <c r="F299" i="67" a="1"/>
  <c r="F299" i="67" s="1"/>
  <c r="F291" i="67" a="1"/>
  <c r="F291" i="67" s="1"/>
  <c r="F283" i="67" a="1"/>
  <c r="F283" i="67" s="1"/>
  <c r="F275" i="67" a="1"/>
  <c r="F275" i="67" s="1"/>
  <c r="F267" i="67" a="1"/>
  <c r="F267" i="67" s="1"/>
  <c r="F259" i="67" a="1"/>
  <c r="F259" i="67" s="1"/>
  <c r="F251" i="67" a="1"/>
  <c r="F251" i="67" s="1"/>
  <c r="F243" i="67" a="1"/>
  <c r="F243" i="67" s="1"/>
  <c r="F235" i="67" a="1"/>
  <c r="F235" i="67" s="1"/>
  <c r="F227" i="67" a="1"/>
  <c r="F227" i="67" s="1"/>
  <c r="F219" i="67" a="1"/>
  <c r="F219" i="67" s="1"/>
  <c r="F211" i="67" a="1"/>
  <c r="F211" i="67" s="1"/>
  <c r="F203" i="67" a="1"/>
  <c r="F203" i="67" s="1"/>
  <c r="F195" i="67" a="1"/>
  <c r="F195" i="67" s="1"/>
  <c r="F187" i="67" a="1"/>
  <c r="F187" i="67" s="1"/>
  <c r="F179" i="67" a="1"/>
  <c r="F179" i="67" s="1"/>
  <c r="F171" i="67" a="1"/>
  <c r="F171" i="67" s="1"/>
  <c r="F163" i="67" a="1"/>
  <c r="F163" i="67" s="1"/>
  <c r="F155" i="67" a="1"/>
  <c r="F155" i="67" s="1"/>
  <c r="F147" i="67" a="1"/>
  <c r="F147" i="67" s="1"/>
  <c r="F139" i="67" a="1"/>
  <c r="F139" i="67" s="1"/>
  <c r="F131" i="67" a="1"/>
  <c r="F131" i="67" s="1"/>
  <c r="F123" i="67" a="1"/>
  <c r="F123" i="67" s="1"/>
  <c r="F118" i="67" a="1"/>
  <c r="F118" i="67" s="1"/>
  <c r="F108" i="67" a="1"/>
  <c r="F108" i="67" s="1"/>
  <c r="F103" i="67" a="1"/>
  <c r="F103" i="67" s="1"/>
  <c r="F92" i="67" a="1"/>
  <c r="F92" i="67" s="1"/>
  <c r="F87" i="67" a="1"/>
  <c r="F87" i="67" s="1"/>
  <c r="F76" i="67" a="1"/>
  <c r="F76" i="67" s="1"/>
  <c r="F71" i="67" a="1"/>
  <c r="F71" i="67" s="1"/>
  <c r="F65" i="67" a="1"/>
  <c r="F65" i="67" s="1"/>
  <c r="F59" i="67" a="1"/>
  <c r="F59" i="67" s="1"/>
  <c r="F52" i="67" a="1"/>
  <c r="F52" i="67" s="1"/>
  <c r="F46" i="67" a="1"/>
  <c r="F46" i="67" s="1"/>
  <c r="F33" i="67" a="1"/>
  <c r="F33" i="67" s="1"/>
  <c r="F27" i="67" a="1"/>
  <c r="F27" i="67" s="1"/>
  <c r="F20" i="67" a="1"/>
  <c r="F20" i="67" s="1"/>
  <c r="F14" i="67" a="1"/>
  <c r="F14" i="67" s="1"/>
  <c r="F458" i="67" a="1"/>
  <c r="F458" i="67" s="1"/>
  <c r="F450" i="67" a="1"/>
  <c r="F450" i="67" s="1"/>
  <c r="F442" i="67" a="1"/>
  <c r="F442" i="67" s="1"/>
  <c r="F434" i="67" a="1"/>
  <c r="F434" i="67" s="1"/>
  <c r="F426" i="67" a="1"/>
  <c r="F426" i="67" s="1"/>
  <c r="F418" i="67" a="1"/>
  <c r="F418" i="67" s="1"/>
  <c r="F410" i="67" a="1"/>
  <c r="F410" i="67" s="1"/>
  <c r="F402" i="67" a="1"/>
  <c r="F402" i="67" s="1"/>
  <c r="F394" i="67" a="1"/>
  <c r="F394" i="67" s="1"/>
  <c r="F386" i="67" a="1"/>
  <c r="F386" i="67" s="1"/>
  <c r="F378" i="67" a="1"/>
  <c r="F378" i="67" s="1"/>
  <c r="F370" i="67" a="1"/>
  <c r="F370" i="67" s="1"/>
  <c r="F362" i="67" a="1"/>
  <c r="F362" i="67" s="1"/>
  <c r="F354" i="67" a="1"/>
  <c r="F354" i="67" s="1"/>
  <c r="F346" i="67" a="1"/>
  <c r="F346" i="67" s="1"/>
  <c r="F338" i="67" a="1"/>
  <c r="F338" i="67" s="1"/>
  <c r="F330" i="67" a="1"/>
  <c r="F330" i="67" s="1"/>
  <c r="F322" i="67" a="1"/>
  <c r="F322" i="67" s="1"/>
  <c r="F314" i="67" a="1"/>
  <c r="F314" i="67" s="1"/>
  <c r="F306" i="67" a="1"/>
  <c r="F306" i="67" s="1"/>
  <c r="F298" i="67" a="1"/>
  <c r="F298" i="67" s="1"/>
  <c r="F290" i="67" a="1"/>
  <c r="F290" i="67" s="1"/>
  <c r="F282" i="67" a="1"/>
  <c r="F282" i="67" s="1"/>
  <c r="F274" i="67" a="1"/>
  <c r="F274" i="67" s="1"/>
  <c r="F266" i="67" a="1"/>
  <c r="F266" i="67" s="1"/>
  <c r="F258" i="67" a="1"/>
  <c r="F258" i="67" s="1"/>
  <c r="F250" i="67" a="1"/>
  <c r="F250" i="67" s="1"/>
  <c r="F242" i="67" a="1"/>
  <c r="F242" i="67" s="1"/>
  <c r="F234" i="67" a="1"/>
  <c r="F234" i="67" s="1"/>
  <c r="F226" i="67" a="1"/>
  <c r="F226" i="67" s="1"/>
  <c r="F218" i="67" a="1"/>
  <c r="F218" i="67" s="1"/>
  <c r="F210" i="67" a="1"/>
  <c r="F210" i="67" s="1"/>
  <c r="F202" i="67" a="1"/>
  <c r="F202" i="67" s="1"/>
  <c r="F194" i="67" a="1"/>
  <c r="F194" i="67" s="1"/>
  <c r="F186" i="67" a="1"/>
  <c r="F186" i="67" s="1"/>
  <c r="F178" i="67" a="1"/>
  <c r="F178" i="67" s="1"/>
  <c r="F170" i="67" a="1"/>
  <c r="F170" i="67" s="1"/>
  <c r="F162" i="67" a="1"/>
  <c r="F162" i="67" s="1"/>
  <c r="F154" i="67" a="1"/>
  <c r="F154" i="67" s="1"/>
  <c r="F146" i="67" a="1"/>
  <c r="F146" i="67" s="1"/>
  <c r="F138" i="67" a="1"/>
  <c r="F138" i="67" s="1"/>
  <c r="F130" i="67" a="1"/>
  <c r="F130" i="67" s="1"/>
  <c r="F122" i="67" a="1"/>
  <c r="F122" i="67" s="1"/>
  <c r="F113" i="67" a="1"/>
  <c r="F113" i="67" s="1"/>
  <c r="F102" i="67" a="1"/>
  <c r="F102" i="67" s="1"/>
  <c r="F97" i="67" a="1"/>
  <c r="F97" i="67" s="1"/>
  <c r="F86" i="67" a="1"/>
  <c r="F86" i="67" s="1"/>
  <c r="F81" i="67" a="1"/>
  <c r="F81" i="67" s="1"/>
  <c r="F70" i="67" a="1"/>
  <c r="F70" i="67" s="1"/>
  <c r="F64" i="67" a="1"/>
  <c r="F64" i="67" s="1"/>
  <c r="F58" i="67" a="1"/>
  <c r="F58" i="67" s="1"/>
  <c r="F45" i="67" a="1"/>
  <c r="F45" i="67" s="1"/>
  <c r="F39" i="67" a="1"/>
  <c r="F39" i="67" s="1"/>
  <c r="F32" i="67" a="1"/>
  <c r="F32" i="67" s="1"/>
  <c r="F26" i="67" a="1"/>
  <c r="F26" i="67" s="1"/>
  <c r="F13" i="67" a="1"/>
  <c r="F13" i="67" s="1"/>
  <c r="F7" i="67" a="1"/>
  <c r="F7" i="67" s="1"/>
  <c r="F457" i="67" a="1"/>
  <c r="F457" i="67" s="1"/>
  <c r="F449" i="67" a="1"/>
  <c r="F449" i="67" s="1"/>
  <c r="F441" i="67" a="1"/>
  <c r="F441" i="67" s="1"/>
  <c r="F433" i="67" a="1"/>
  <c r="F433" i="67" s="1"/>
  <c r="F425" i="67" a="1"/>
  <c r="F425" i="67" s="1"/>
  <c r="F417" i="67" a="1"/>
  <c r="F417" i="67" s="1"/>
  <c r="F409" i="67" a="1"/>
  <c r="F409" i="67" s="1"/>
  <c r="F401" i="67" a="1"/>
  <c r="F401" i="67" s="1"/>
  <c r="F393" i="67" a="1"/>
  <c r="F393" i="67" s="1"/>
  <c r="F385" i="67" a="1"/>
  <c r="F385" i="67" s="1"/>
  <c r="F377" i="67" a="1"/>
  <c r="F377" i="67" s="1"/>
  <c r="F369" i="67" a="1"/>
  <c r="F369" i="67" s="1"/>
  <c r="F361" i="67" a="1"/>
  <c r="F361" i="67" s="1"/>
  <c r="F353" i="67" a="1"/>
  <c r="F353" i="67" s="1"/>
  <c r="F345" i="67" a="1"/>
  <c r="F345" i="67" s="1"/>
  <c r="F337" i="67" a="1"/>
  <c r="F337" i="67" s="1"/>
  <c r="F329" i="67" a="1"/>
  <c r="F329" i="67" s="1"/>
  <c r="F321" i="67" a="1"/>
  <c r="F321" i="67" s="1"/>
  <c r="F313" i="67" a="1"/>
  <c r="F313" i="67" s="1"/>
  <c r="F305" i="67" a="1"/>
  <c r="F305" i="67" s="1"/>
  <c r="F297" i="67" a="1"/>
  <c r="F297" i="67" s="1"/>
  <c r="F289" i="67" a="1"/>
  <c r="F289" i="67" s="1"/>
  <c r="F281" i="67" a="1"/>
  <c r="F281" i="67" s="1"/>
  <c r="F273" i="67" a="1"/>
  <c r="F273" i="67" s="1"/>
  <c r="F265" i="67" a="1"/>
  <c r="F265" i="67" s="1"/>
  <c r="F257" i="67" a="1"/>
  <c r="F257" i="67" s="1"/>
  <c r="F249" i="67" a="1"/>
  <c r="F249" i="67" s="1"/>
  <c r="F241" i="67" a="1"/>
  <c r="F241" i="67" s="1"/>
  <c r="F233" i="67" a="1"/>
  <c r="F233" i="67" s="1"/>
  <c r="F225" i="67" a="1"/>
  <c r="F225" i="67" s="1"/>
  <c r="F217" i="67" a="1"/>
  <c r="F217" i="67" s="1"/>
  <c r="F209" i="67" a="1"/>
  <c r="F209" i="67" s="1"/>
  <c r="F201" i="67" a="1"/>
  <c r="F201" i="67" s="1"/>
  <c r="F193" i="67" a="1"/>
  <c r="F193" i="67" s="1"/>
  <c r="F185" i="67" a="1"/>
  <c r="F185" i="67" s="1"/>
  <c r="F177" i="67" a="1"/>
  <c r="F177" i="67" s="1"/>
  <c r="F169" i="67" a="1"/>
  <c r="F169" i="67" s="1"/>
  <c r="F161" i="67" a="1"/>
  <c r="F161" i="67" s="1"/>
  <c r="F153" i="67" a="1"/>
  <c r="F153" i="67" s="1"/>
  <c r="F145" i="67" a="1"/>
  <c r="F145" i="67" s="1"/>
  <c r="F137" i="67" a="1"/>
  <c r="F137" i="67" s="1"/>
  <c r="F129" i="67" a="1"/>
  <c r="F129" i="67" s="1"/>
  <c r="F117" i="67" a="1"/>
  <c r="F117" i="67" s="1"/>
  <c r="F112" i="67" a="1"/>
  <c r="F112" i="67" s="1"/>
  <c r="F107" i="67" a="1"/>
  <c r="F107" i="67" s="1"/>
  <c r="F96" i="67" a="1"/>
  <c r="F96" i="67" s="1"/>
  <c r="F91" i="67" a="1"/>
  <c r="F91" i="67" s="1"/>
  <c r="F80" i="67" a="1"/>
  <c r="F80" i="67" s="1"/>
  <c r="F75" i="67" a="1"/>
  <c r="F75" i="67" s="1"/>
  <c r="F57" i="67" a="1"/>
  <c r="F57" i="67" s="1"/>
  <c r="F51" i="67" a="1"/>
  <c r="F51" i="67" s="1"/>
  <c r="F44" i="67" a="1"/>
  <c r="F44" i="67" s="1"/>
  <c r="F38" i="67" a="1"/>
  <c r="F38" i="67" s="1"/>
  <c r="F25" i="67" a="1"/>
  <c r="F25" i="67" s="1"/>
  <c r="F19" i="67" a="1"/>
  <c r="F19" i="67" s="1"/>
  <c r="F12" i="67" a="1"/>
  <c r="F12" i="67" s="1"/>
  <c r="F6" i="67" a="1"/>
  <c r="F6" i="67" s="1"/>
  <c r="F456" i="67" a="1"/>
  <c r="F456" i="67" s="1"/>
  <c r="F448" i="67" a="1"/>
  <c r="F448" i="67" s="1"/>
  <c r="F440" i="67" a="1"/>
  <c r="F440" i="67" s="1"/>
  <c r="F432" i="67" a="1"/>
  <c r="F432" i="67" s="1"/>
  <c r="F424" i="67" a="1"/>
  <c r="F424" i="67" s="1"/>
  <c r="F416" i="67" a="1"/>
  <c r="F416" i="67" s="1"/>
  <c r="F408" i="67" a="1"/>
  <c r="F408" i="67" s="1"/>
  <c r="F455" i="67" a="1"/>
  <c r="F455" i="67" s="1"/>
  <c r="F447" i="67" a="1"/>
  <c r="F447" i="67" s="1"/>
  <c r="F439" i="67" a="1"/>
  <c r="F439" i="67" s="1"/>
  <c r="F431" i="67" a="1"/>
  <c r="F431" i="67" s="1"/>
  <c r="F423" i="67" a="1"/>
  <c r="F423" i="67" s="1"/>
  <c r="F415" i="67" a="1"/>
  <c r="F415" i="67" s="1"/>
  <c r="F407" i="67" a="1"/>
  <c r="F407" i="67" s="1"/>
  <c r="F399" i="67" a="1"/>
  <c r="F399" i="67" s="1"/>
  <c r="F391" i="67" a="1"/>
  <c r="F391" i="67" s="1"/>
  <c r="F383" i="67" a="1"/>
  <c r="F383" i="67" s="1"/>
  <c r="F375" i="67" a="1"/>
  <c r="F375" i="67" s="1"/>
  <c r="F367" i="67" a="1"/>
  <c r="F367" i="67" s="1"/>
  <c r="F359" i="67" a="1"/>
  <c r="F359" i="67" s="1"/>
  <c r="F351" i="67" a="1"/>
  <c r="F351" i="67" s="1"/>
  <c r="F343" i="67" a="1"/>
  <c r="F343" i="67" s="1"/>
  <c r="F335" i="67" a="1"/>
  <c r="F335" i="67" s="1"/>
  <c r="F327" i="67" a="1"/>
  <c r="F327" i="67" s="1"/>
  <c r="F319" i="67" a="1"/>
  <c r="F319" i="67" s="1"/>
  <c r="F311" i="67" a="1"/>
  <c r="F311" i="67" s="1"/>
  <c r="F303" i="67" a="1"/>
  <c r="F303" i="67" s="1"/>
  <c r="F295" i="67" a="1"/>
  <c r="F295" i="67" s="1"/>
  <c r="F287" i="67" a="1"/>
  <c r="F287" i="67" s="1"/>
  <c r="F279" i="67" a="1"/>
  <c r="F279" i="67" s="1"/>
  <c r="F271" i="67" a="1"/>
  <c r="F271" i="67" s="1"/>
  <c r="F263" i="67" a="1"/>
  <c r="F263" i="67" s="1"/>
  <c r="F255" i="67" a="1"/>
  <c r="F255" i="67" s="1"/>
  <c r="F247" i="67" a="1"/>
  <c r="F247" i="67" s="1"/>
  <c r="F239" i="67" a="1"/>
  <c r="F239" i="67" s="1"/>
  <c r="F231" i="67" a="1"/>
  <c r="F231" i="67" s="1"/>
  <c r="F223" i="67" a="1"/>
  <c r="F223" i="67" s="1"/>
  <c r="F215" i="67" a="1"/>
  <c r="F215" i="67" s="1"/>
  <c r="F207" i="67" a="1"/>
  <c r="F207" i="67" s="1"/>
  <c r="F199" i="67" a="1"/>
  <c r="F199" i="67" s="1"/>
  <c r="F191" i="67" a="1"/>
  <c r="F191" i="67" s="1"/>
  <c r="F183" i="67" a="1"/>
  <c r="F183" i="67" s="1"/>
  <c r="F175" i="67" a="1"/>
  <c r="F175" i="67" s="1"/>
  <c r="F167" i="67" a="1"/>
  <c r="F167" i="67" s="1"/>
  <c r="F159" i="67" a="1"/>
  <c r="F159" i="67" s="1"/>
  <c r="F151" i="67" a="1"/>
  <c r="F151" i="67" s="1"/>
  <c r="F143" i="67" a="1"/>
  <c r="F143" i="67" s="1"/>
  <c r="F135" i="67" a="1"/>
  <c r="F135" i="67" s="1"/>
  <c r="F127" i="67" a="1"/>
  <c r="F127" i="67" s="1"/>
  <c r="F120" i="67" a="1"/>
  <c r="F120" i="67" s="1"/>
  <c r="F111" i="67" a="1"/>
  <c r="F111" i="67" s="1"/>
  <c r="F100" i="67" a="1"/>
  <c r="F100" i="67" s="1"/>
  <c r="F95" i="67" a="1"/>
  <c r="F95" i="67" s="1"/>
  <c r="F84" i="67" a="1"/>
  <c r="F84" i="67" s="1"/>
  <c r="F79" i="67" a="1"/>
  <c r="F79" i="67" s="1"/>
  <c r="F68" i="67" a="1"/>
  <c r="F68" i="67" s="1"/>
  <c r="F454" i="67" a="1"/>
  <c r="F454" i="67" s="1"/>
  <c r="F400" i="67" a="1"/>
  <c r="F400" i="67" s="1"/>
  <c r="F380" i="67" a="1"/>
  <c r="F380" i="67" s="1"/>
  <c r="F358" i="67" a="1"/>
  <c r="F358" i="67" s="1"/>
  <c r="F336" i="67" a="1"/>
  <c r="F336" i="67" s="1"/>
  <c r="F316" i="67" a="1"/>
  <c r="F316" i="67" s="1"/>
  <c r="F294" i="67" a="1"/>
  <c r="F294" i="67" s="1"/>
  <c r="F272" i="67" a="1"/>
  <c r="F272" i="67" s="1"/>
  <c r="F252" i="67" a="1"/>
  <c r="F252" i="67" s="1"/>
  <c r="F230" i="67" a="1"/>
  <c r="F230" i="67" s="1"/>
  <c r="F208" i="67" a="1"/>
  <c r="F208" i="67" s="1"/>
  <c r="F188" i="67" a="1"/>
  <c r="F188" i="67" s="1"/>
  <c r="F166" i="67" a="1"/>
  <c r="F166" i="67" s="1"/>
  <c r="F144" i="67" a="1"/>
  <c r="F144" i="67" s="1"/>
  <c r="F124" i="67" a="1"/>
  <c r="F124" i="67" s="1"/>
  <c r="F110" i="67" a="1"/>
  <c r="F110" i="67" s="1"/>
  <c r="F82" i="67" a="1"/>
  <c r="F82" i="67" s="1"/>
  <c r="F55" i="67" a="1"/>
  <c r="F55" i="67" s="1"/>
  <c r="F42" i="67" a="1"/>
  <c r="F42" i="67" s="1"/>
  <c r="F29" i="67" a="1"/>
  <c r="F29" i="67" s="1"/>
  <c r="F16" i="67" a="1"/>
  <c r="F16" i="67" s="1"/>
  <c r="F446" i="67" a="1"/>
  <c r="F446" i="67" s="1"/>
  <c r="F398" i="67" a="1"/>
  <c r="F398" i="67" s="1"/>
  <c r="F376" i="67" a="1"/>
  <c r="F376" i="67" s="1"/>
  <c r="F356" i="67" a="1"/>
  <c r="F356" i="67" s="1"/>
  <c r="F334" i="67" a="1"/>
  <c r="F334" i="67" s="1"/>
  <c r="F312" i="67" a="1"/>
  <c r="F312" i="67" s="1"/>
  <c r="F292" i="67" a="1"/>
  <c r="F292" i="67" s="1"/>
  <c r="F270" i="67" a="1"/>
  <c r="F270" i="67" s="1"/>
  <c r="F248" i="67" a="1"/>
  <c r="F248" i="67" s="1"/>
  <c r="F228" i="67" a="1"/>
  <c r="F228" i="67" s="1"/>
  <c r="F206" i="67" a="1"/>
  <c r="F206" i="67" s="1"/>
  <c r="F184" i="67" a="1"/>
  <c r="F184" i="67" s="1"/>
  <c r="F164" i="67" a="1"/>
  <c r="F164" i="67" s="1"/>
  <c r="F142" i="67" a="1"/>
  <c r="F142" i="67" s="1"/>
  <c r="F121" i="67" a="1"/>
  <c r="F121" i="67" s="1"/>
  <c r="F109" i="67" a="1"/>
  <c r="F109" i="67" s="1"/>
  <c r="F94" i="67" a="1"/>
  <c r="F94" i="67" s="1"/>
  <c r="F66" i="67" a="1"/>
  <c r="F66" i="67" s="1"/>
  <c r="F53" i="67" a="1"/>
  <c r="F53" i="67" s="1"/>
  <c r="F40" i="67" a="1"/>
  <c r="F40" i="67" s="1"/>
  <c r="F15" i="67" a="1"/>
  <c r="F15" i="67" s="1"/>
  <c r="F438" i="67" a="1"/>
  <c r="F438" i="67" s="1"/>
  <c r="F396" i="67" a="1"/>
  <c r="F396" i="67" s="1"/>
  <c r="F374" i="67" a="1"/>
  <c r="F374" i="67" s="1"/>
  <c r="F352" i="67" a="1"/>
  <c r="F352" i="67" s="1"/>
  <c r="F332" i="67" a="1"/>
  <c r="F332" i="67" s="1"/>
  <c r="F310" i="67" a="1"/>
  <c r="F310" i="67" s="1"/>
  <c r="F288" i="67" a="1"/>
  <c r="F288" i="67" s="1"/>
  <c r="F268" i="67" a="1"/>
  <c r="F268" i="67" s="1"/>
  <c r="F246" i="67" a="1"/>
  <c r="F246" i="67" s="1"/>
  <c r="F224" i="67" a="1"/>
  <c r="F224" i="67" s="1"/>
  <c r="F204" i="67" a="1"/>
  <c r="F204" i="67" s="1"/>
  <c r="F182" i="67" a="1"/>
  <c r="F182" i="67" s="1"/>
  <c r="F160" i="67" a="1"/>
  <c r="F160" i="67" s="1"/>
  <c r="F140" i="67" a="1"/>
  <c r="F140" i="67" s="1"/>
  <c r="F106" i="67" a="1"/>
  <c r="F106" i="67" s="1"/>
  <c r="F93" i="67" a="1"/>
  <c r="F93" i="67" s="1"/>
  <c r="F78" i="67" a="1"/>
  <c r="F78" i="67" s="1"/>
  <c r="F63" i="67" a="1"/>
  <c r="F63" i="67" s="1"/>
  <c r="F50" i="67" a="1"/>
  <c r="F50" i="67" s="1"/>
  <c r="F37" i="67" a="1"/>
  <c r="F37" i="67" s="1"/>
  <c r="F24" i="67" a="1"/>
  <c r="F24" i="67" s="1"/>
  <c r="F430" i="67" a="1"/>
  <c r="F430" i="67" s="1"/>
  <c r="F392" i="67" a="1"/>
  <c r="F392" i="67" s="1"/>
  <c r="F372" i="67" a="1"/>
  <c r="F372" i="67" s="1"/>
  <c r="F350" i="67" a="1"/>
  <c r="F350" i="67" s="1"/>
  <c r="F328" i="67" a="1"/>
  <c r="F328" i="67" s="1"/>
  <c r="F308" i="67" a="1"/>
  <c r="F308" i="67" s="1"/>
  <c r="F286" i="67" a="1"/>
  <c r="F286" i="67" s="1"/>
  <c r="F264" i="67" a="1"/>
  <c r="F264" i="67" s="1"/>
  <c r="F244" i="67" a="1"/>
  <c r="F244" i="67" s="1"/>
  <c r="F222" i="67" a="1"/>
  <c r="F222" i="67" s="1"/>
  <c r="F200" i="67" a="1"/>
  <c r="F200" i="67" s="1"/>
  <c r="F180" i="67" a="1"/>
  <c r="F180" i="67" s="1"/>
  <c r="F158" i="67" a="1"/>
  <c r="F158" i="67" s="1"/>
  <c r="F136" i="67" a="1"/>
  <c r="F136" i="67" s="1"/>
  <c r="F105" i="67" a="1"/>
  <c r="F105" i="67" s="1"/>
  <c r="F90" i="67" a="1"/>
  <c r="F90" i="67" s="1"/>
  <c r="F77" i="67" a="1"/>
  <c r="F77" i="67" s="1"/>
  <c r="F62" i="67" a="1"/>
  <c r="F62" i="67" s="1"/>
  <c r="F49" i="67" a="1"/>
  <c r="F49" i="67" s="1"/>
  <c r="F36" i="67" a="1"/>
  <c r="F36" i="67" s="1"/>
  <c r="F11" i="67" a="1"/>
  <c r="F11" i="67" s="1"/>
  <c r="F422" i="67" a="1"/>
  <c r="F422" i="67" s="1"/>
  <c r="F390" i="67" a="1"/>
  <c r="F390" i="67" s="1"/>
  <c r="F368" i="67" a="1"/>
  <c r="F368" i="67" s="1"/>
  <c r="F348" i="67" a="1"/>
  <c r="F348" i="67" s="1"/>
  <c r="F326" i="67" a="1"/>
  <c r="F326" i="67" s="1"/>
  <c r="F304" i="67" a="1"/>
  <c r="F304" i="67" s="1"/>
  <c r="F284" i="67" a="1"/>
  <c r="F284" i="67" s="1"/>
  <c r="F262" i="67" a="1"/>
  <c r="F262" i="67" s="1"/>
  <c r="F240" i="67" a="1"/>
  <c r="F240" i="67" s="1"/>
  <c r="F220" i="67" a="1"/>
  <c r="F220" i="67" s="1"/>
  <c r="F198" i="67" a="1"/>
  <c r="F198" i="67" s="1"/>
  <c r="F176" i="67" a="1"/>
  <c r="F176" i="67" s="1"/>
  <c r="F156" i="67" a="1"/>
  <c r="F156" i="67" s="1"/>
  <c r="F134" i="67" a="1"/>
  <c r="F134" i="67" s="1"/>
  <c r="F116" i="67" a="1"/>
  <c r="F116" i="67" s="1"/>
  <c r="F89" i="67" a="1"/>
  <c r="F89" i="67" s="1"/>
  <c r="F74" i="67" a="1"/>
  <c r="F74" i="67" s="1"/>
  <c r="F61" i="67" a="1"/>
  <c r="F61" i="67" s="1"/>
  <c r="F48" i="67" a="1"/>
  <c r="F48" i="67" s="1"/>
  <c r="F23" i="67" a="1"/>
  <c r="F23" i="67" s="1"/>
  <c r="F10" i="67" a="1"/>
  <c r="F10" i="67" s="1"/>
  <c r="F414" i="67" a="1"/>
  <c r="F414" i="67" s="1"/>
  <c r="F388" i="67" a="1"/>
  <c r="F388" i="67" s="1"/>
  <c r="F366" i="67" a="1"/>
  <c r="F366" i="67" s="1"/>
  <c r="F344" i="67" a="1"/>
  <c r="F344" i="67" s="1"/>
  <c r="F324" i="67" a="1"/>
  <c r="F324" i="67" s="1"/>
  <c r="F302" i="67" a="1"/>
  <c r="F302" i="67" s="1"/>
  <c r="F280" i="67" a="1"/>
  <c r="F280" i="67" s="1"/>
  <c r="F260" i="67" a="1"/>
  <c r="F260" i="67" s="1"/>
  <c r="F238" i="67" a="1"/>
  <c r="F238" i="67" s="1"/>
  <c r="F216" i="67" a="1"/>
  <c r="F216" i="67" s="1"/>
  <c r="F196" i="67" a="1"/>
  <c r="F196" i="67" s="1"/>
  <c r="F174" i="67" a="1"/>
  <c r="F174" i="67" s="1"/>
  <c r="F152" i="67" a="1"/>
  <c r="F152" i="67" s="1"/>
  <c r="F132" i="67" a="1"/>
  <c r="F132" i="67" s="1"/>
  <c r="F115" i="67" a="1"/>
  <c r="F115" i="67" s="1"/>
  <c r="F101" i="67" a="1"/>
  <c r="F101" i="67" s="1"/>
  <c r="F73" i="67" a="1"/>
  <c r="F73" i="67" s="1"/>
  <c r="F47" i="67" a="1"/>
  <c r="F47" i="67" s="1"/>
  <c r="F34" i="67" a="1"/>
  <c r="F34" i="67" s="1"/>
  <c r="F21" i="67" a="1"/>
  <c r="F21" i="67" s="1"/>
  <c r="F8" i="67" a="1"/>
  <c r="F8" i="67" s="1"/>
  <c r="F406" i="67" a="1"/>
  <c r="F406" i="67" s="1"/>
  <c r="F384" i="67" a="1"/>
  <c r="F384" i="67" s="1"/>
  <c r="F364" i="67" a="1"/>
  <c r="F364" i="67" s="1"/>
  <c r="F342" i="67" a="1"/>
  <c r="F342" i="67" s="1"/>
  <c r="F320" i="67" a="1"/>
  <c r="F320" i="67" s="1"/>
  <c r="F300" i="67" a="1"/>
  <c r="F300" i="67" s="1"/>
  <c r="F278" i="67" a="1"/>
  <c r="F278" i="67" s="1"/>
  <c r="F256" i="67" a="1"/>
  <c r="F256" i="67" s="1"/>
  <c r="F236" i="67" a="1"/>
  <c r="F236" i="67" s="1"/>
  <c r="F214" i="67" a="1"/>
  <c r="F214" i="67" s="1"/>
  <c r="F192" i="67" a="1"/>
  <c r="F192" i="67" s="1"/>
  <c r="F172" i="67" a="1"/>
  <c r="F172" i="67" s="1"/>
  <c r="F150" i="67" a="1"/>
  <c r="F150" i="67" s="1"/>
  <c r="F128" i="67" a="1"/>
  <c r="F128" i="67" s="1"/>
  <c r="F114" i="67" a="1"/>
  <c r="F114" i="67" s="1"/>
  <c r="F85" i="67" a="1"/>
  <c r="F85" i="67" s="1"/>
  <c r="F56" i="67" a="1"/>
  <c r="F56" i="67" s="1"/>
  <c r="F31" i="67" a="1"/>
  <c r="F31" i="67" s="1"/>
  <c r="F18" i="67" a="1"/>
  <c r="F18" i="67" s="1"/>
  <c r="F5" i="67" a="1"/>
  <c r="F5" i="67" s="1"/>
  <c r="F404" i="67" a="1"/>
  <c r="F404" i="67" s="1"/>
  <c r="F382" i="67" a="1"/>
  <c r="F382" i="67" s="1"/>
  <c r="F360" i="67" a="1"/>
  <c r="F360" i="67" s="1"/>
  <c r="F340" i="67" a="1"/>
  <c r="F340" i="67" s="1"/>
  <c r="F318" i="67" a="1"/>
  <c r="F318" i="67" s="1"/>
  <c r="F296" i="67" a="1"/>
  <c r="F296" i="67" s="1"/>
  <c r="F276" i="67" a="1"/>
  <c r="F276" i="67" s="1"/>
  <c r="F254" i="67" a="1"/>
  <c r="F254" i="67" s="1"/>
  <c r="F232" i="67" a="1"/>
  <c r="F232" i="67" s="1"/>
  <c r="F212" i="67" a="1"/>
  <c r="F212" i="67" s="1"/>
  <c r="F190" i="67" a="1"/>
  <c r="F190" i="67" s="1"/>
  <c r="F168" i="67" a="1"/>
  <c r="F168" i="67" s="1"/>
  <c r="F148" i="67" a="1"/>
  <c r="F148" i="67" s="1"/>
  <c r="F126" i="67" a="1"/>
  <c r="F126" i="67" s="1"/>
  <c r="F98" i="67" a="1"/>
  <c r="F98" i="67" s="1"/>
  <c r="F69" i="67" a="1"/>
  <c r="F69" i="67" s="1"/>
  <c r="F43" i="67" a="1"/>
  <c r="F43" i="67" s="1"/>
  <c r="F30" i="67" a="1"/>
  <c r="F30" i="67" s="1"/>
  <c r="F17" i="67" a="1"/>
  <c r="F17" i="67" s="1"/>
  <c r="F4" i="67" a="1"/>
  <c r="F4" i="67" s="1"/>
  <c r="L9" i="48" a="1"/>
  <c r="L9" i="48" s="1"/>
  <c r="L22" i="48" s="1"/>
  <c r="E2" i="66" a="1"/>
  <c r="E2" i="66" s="1"/>
  <c r="E2" i="67" a="1"/>
  <c r="E2" i="67" s="1"/>
  <c r="BP20" i="48"/>
  <c r="BP19" i="48"/>
  <c r="BP18" i="48"/>
  <c r="BP23" i="48"/>
  <c r="BP15" i="48"/>
  <c r="BP16" i="48"/>
  <c r="BP22" i="48"/>
  <c r="BP24" i="48"/>
  <c r="BP21" i="48"/>
  <c r="BP17" i="48"/>
  <c r="S25" i="48"/>
  <c r="U17" i="48" a="1"/>
  <c r="U17" i="48" s="1"/>
  <c r="T17" i="48"/>
  <c r="U19" i="48" a="1"/>
  <c r="U19" i="48" s="1"/>
  <c r="T11" i="48"/>
  <c r="S5" i="48"/>
  <c r="S18" i="48"/>
  <c r="U26" i="48" a="1"/>
  <c r="U26" i="48" s="1"/>
  <c r="T18" i="48"/>
  <c r="T26" i="48"/>
  <c r="C16" i="74"/>
  <c r="B16" i="74" s="1"/>
  <c r="C8" i="74"/>
  <c r="B8" i="74" s="1"/>
  <c r="C15" i="74"/>
  <c r="B15" i="74" s="1"/>
  <c r="C13" i="74"/>
  <c r="B13" i="74" s="1"/>
  <c r="C9" i="74"/>
  <c r="B9" i="74" s="1"/>
  <c r="C14" i="74"/>
  <c r="B14" i="74" s="1"/>
  <c r="C11" i="74"/>
  <c r="B11" i="74" s="1"/>
  <c r="C7" i="74"/>
  <c r="B7" i="74" s="1"/>
  <c r="T20" i="48"/>
  <c r="U24" i="48" a="1"/>
  <c r="U24" i="48" s="1"/>
  <c r="U16" i="48" a="1"/>
  <c r="U16" i="48" s="1"/>
  <c r="U9" i="48" a="1"/>
  <c r="U9" i="48" s="1"/>
  <c r="S24" i="48"/>
  <c r="U12" i="48" a="1"/>
  <c r="U12" i="48" s="1"/>
  <c r="U20" i="48" a="1"/>
  <c r="U20" i="48" s="1"/>
  <c r="J9" i="48"/>
  <c r="J10" i="48" s="1"/>
  <c r="J11" i="48" s="1"/>
  <c r="I9" i="48"/>
  <c r="I22" i="48" s="1"/>
  <c r="H22" i="48"/>
  <c r="F15" i="33" a="1"/>
  <c r="F15" i="33" s="1"/>
  <c r="F14" i="33" a="1"/>
  <c r="F14" i="33" s="1"/>
  <c r="F2" i="66"/>
  <c r="F2" i="67" a="1"/>
  <c r="F2" i="67" s="1"/>
  <c r="B9" i="33" s="1" a="1"/>
  <c r="B9" i="33" s="1"/>
  <c r="F8" i="33" a="1"/>
  <c r="F8" i="33" s="1"/>
  <c r="AX38" i="48"/>
  <c r="AW38" i="48" s="1"/>
  <c r="F9" i="33" a="1"/>
  <c r="F9" i="33" s="1"/>
  <c r="AJ100" i="48" a="1"/>
  <c r="AJ100" i="48" s="1"/>
  <c r="AK100" i="48" s="1"/>
  <c r="AJ92" i="48" a="1"/>
  <c r="AJ92" i="48" s="1"/>
  <c r="AK92" i="48" s="1"/>
  <c r="AJ68" i="48" a="1"/>
  <c r="AJ68" i="48" s="1"/>
  <c r="AK68" i="48" s="1"/>
  <c r="AJ60" i="48" a="1"/>
  <c r="AJ60" i="48" s="1"/>
  <c r="AK60" i="48" s="1"/>
  <c r="AE30" i="48" a="1"/>
  <c r="AE30" i="48" s="1"/>
  <c r="AJ36" i="48" a="1"/>
  <c r="AJ36" i="48" s="1"/>
  <c r="AK36" i="48" s="1"/>
  <c r="AE103" i="48" a="1"/>
  <c r="AE103" i="48" s="1"/>
  <c r="AE98" i="48" a="1"/>
  <c r="AE98" i="48" s="1"/>
  <c r="AJ113" i="48" a="1"/>
  <c r="AJ113" i="48" s="1"/>
  <c r="AK113" i="48" s="1"/>
  <c r="AE112" i="48" a="1"/>
  <c r="AE112" i="48" s="1"/>
  <c r="AJ89" i="48" a="1"/>
  <c r="AJ89" i="48" s="1"/>
  <c r="AK89" i="48" s="1"/>
  <c r="AJ81" i="48" a="1"/>
  <c r="AJ81" i="48" s="1"/>
  <c r="AK81" i="48" s="1"/>
  <c r="AE81" i="48" a="1"/>
  <c r="AE81" i="48" s="1"/>
  <c r="AJ41" i="48" a="1"/>
  <c r="AJ41" i="48" s="1"/>
  <c r="AK41" i="48" s="1"/>
  <c r="AE48" i="48" a="1"/>
  <c r="AE48" i="48" s="1"/>
  <c r="AJ94" i="48" a="1"/>
  <c r="AJ94" i="48" s="1"/>
  <c r="AK94" i="48" s="1"/>
  <c r="AE115" i="48" a="1"/>
  <c r="AE115" i="48" s="1"/>
  <c r="AF22" i="48" a="1"/>
  <c r="AF22" i="48" s="1"/>
  <c r="AE117" i="48" a="1"/>
  <c r="AE117" i="48" s="1"/>
  <c r="AE36" i="48" a="1"/>
  <c r="AE36" i="48" s="1"/>
  <c r="AE75" i="48" a="1"/>
  <c r="AE75" i="48" s="1"/>
  <c r="AE69" i="48" a="1"/>
  <c r="AE69" i="48" s="1"/>
  <c r="AE76" i="48" a="1"/>
  <c r="AE76" i="48" s="1"/>
  <c r="AJ112" i="48" a="1"/>
  <c r="AJ112" i="48" s="1"/>
  <c r="AK112" i="48" s="1"/>
  <c r="AJ104" i="48" a="1"/>
  <c r="AJ104" i="48" s="1"/>
  <c r="AK104" i="48" s="1"/>
  <c r="AJ96" i="48" a="1"/>
  <c r="AJ96" i="48" s="1"/>
  <c r="AK96" i="48" s="1"/>
  <c r="AJ88" i="48" a="1"/>
  <c r="AJ88" i="48" s="1"/>
  <c r="AK88" i="48" s="1"/>
  <c r="AJ80" i="48" a="1"/>
  <c r="AJ80" i="48" s="1"/>
  <c r="AK80" i="48" s="1"/>
  <c r="AJ72" i="48" a="1"/>
  <c r="AJ72" i="48" s="1"/>
  <c r="AK72" i="48" s="1"/>
  <c r="AE114" i="48" a="1"/>
  <c r="AE114" i="48" s="1"/>
  <c r="F22" i="33" a="1"/>
  <c r="F22" i="33" s="1"/>
  <c r="AJ56" i="48" a="1"/>
  <c r="AJ56" i="48" s="1"/>
  <c r="AK56" i="48" s="1"/>
  <c r="AJ48" i="48" a="1"/>
  <c r="AJ48" i="48" s="1"/>
  <c r="AK48" i="48" s="1"/>
  <c r="AJ40" i="48" a="1"/>
  <c r="AJ40" i="48" s="1"/>
  <c r="AK40" i="48" s="1"/>
  <c r="AE101" i="48" a="1"/>
  <c r="AE101" i="48" s="1"/>
  <c r="AJ16" i="48" a="1"/>
  <c r="AJ16" i="48" s="1"/>
  <c r="AK16" i="48" s="1"/>
  <c r="AE65" i="48" a="1"/>
  <c r="AE65" i="48" s="1"/>
  <c r="AJ93" i="48" a="1"/>
  <c r="AJ93" i="48" s="1"/>
  <c r="AK93" i="48" s="1"/>
  <c r="AE95" i="48" a="1"/>
  <c r="AE95" i="48" s="1"/>
  <c r="AJ77" i="48" a="1"/>
  <c r="AJ77" i="48" s="1"/>
  <c r="AK77" i="48" s="1"/>
  <c r="F21" i="33" a="1"/>
  <c r="F21" i="33" s="1"/>
  <c r="AE123" i="48" a="1"/>
  <c r="AE123" i="48" s="1"/>
  <c r="AE111" i="48" a="1"/>
  <c r="AE111" i="48" s="1"/>
  <c r="AE60" i="48" a="1"/>
  <c r="AE60" i="48" s="1"/>
  <c r="AE104" i="48" a="1"/>
  <c r="AE104" i="48" s="1"/>
  <c r="AJ106" i="48" a="1"/>
  <c r="AJ106" i="48" s="1"/>
  <c r="AK106" i="48" s="1"/>
  <c r="AJ98" i="48" a="1"/>
  <c r="AJ98" i="48" s="1"/>
  <c r="AK98" i="48" s="1"/>
  <c r="AE58" i="48" a="1"/>
  <c r="AE58" i="48" s="1"/>
  <c r="AE38" i="48" a="1"/>
  <c r="AE38" i="48" s="1"/>
  <c r="AF6" i="48" a="1"/>
  <c r="AF6" i="48" s="1"/>
  <c r="AE82" i="48" a="1"/>
  <c r="AE82" i="48" s="1"/>
  <c r="AF18" i="48" a="1"/>
  <c r="AF18" i="48" s="1"/>
  <c r="AJ39" i="48" a="1"/>
  <c r="AJ39" i="48" s="1"/>
  <c r="AK39" i="48" s="1"/>
  <c r="AJ79" i="48" a="1"/>
  <c r="AJ79" i="48" s="1"/>
  <c r="AK79" i="48" s="1"/>
  <c r="AE119" i="48" a="1"/>
  <c r="AE119" i="48" s="1"/>
  <c r="AJ118" i="48" a="1"/>
  <c r="AJ118" i="48" s="1"/>
  <c r="AK118" i="48" s="1"/>
  <c r="AE51" i="48" a="1"/>
  <c r="AE51" i="48" s="1"/>
  <c r="AE110" i="48" a="1"/>
  <c r="AE110" i="48" s="1"/>
  <c r="AE132" i="48" a="1"/>
  <c r="AE132" i="48" s="1"/>
  <c r="AJ95" i="48" a="1"/>
  <c r="AJ95" i="48" s="1"/>
  <c r="AK95" i="48" s="1"/>
  <c r="AJ63" i="48" a="1"/>
  <c r="AJ63" i="48" s="1"/>
  <c r="AK63" i="48" s="1"/>
  <c r="AE133" i="48" a="1"/>
  <c r="AE133" i="48" s="1"/>
  <c r="AJ4" i="48" a="1"/>
  <c r="AJ4" i="48" s="1"/>
  <c r="AK4" i="48" s="1"/>
  <c r="AJ10" i="48" a="1"/>
  <c r="AJ10" i="48" s="1"/>
  <c r="AK10" i="48" s="1"/>
  <c r="AJ47" i="48" a="1"/>
  <c r="AJ47" i="48" s="1"/>
  <c r="AK47" i="48" s="1"/>
  <c r="AE78" i="48" a="1"/>
  <c r="AE78" i="48" s="1"/>
  <c r="AE53" i="48" a="1"/>
  <c r="AE53" i="48" s="1"/>
  <c r="F10" i="33" a="1"/>
  <c r="F10" i="33" s="1"/>
  <c r="BV30" i="48"/>
  <c r="BT30" i="48" s="1"/>
  <c r="BW30" i="48" s="1" a="1"/>
  <c r="BW30" i="48" s="1"/>
  <c r="CB29" i="48"/>
  <c r="AE49" i="48" a="1"/>
  <c r="AE49" i="48" s="1"/>
  <c r="AJ19" i="48" a="1"/>
  <c r="AJ19" i="48" s="1"/>
  <c r="AK19" i="48" s="1"/>
  <c r="AJ51" i="48" a="1"/>
  <c r="AJ51" i="48" s="1"/>
  <c r="AK51" i="48" s="1"/>
  <c r="BJ11" i="48"/>
  <c r="BI11" i="48" s="1"/>
  <c r="AE99" i="48" a="1"/>
  <c r="AE99" i="48" s="1"/>
  <c r="AJ42" i="48" a="1"/>
  <c r="AJ42" i="48" s="1"/>
  <c r="AK42" i="48" s="1"/>
  <c r="AJ50" i="48" a="1"/>
  <c r="AJ50" i="48" s="1"/>
  <c r="AK50" i="48" s="1"/>
  <c r="AJ58" i="48" a="1"/>
  <c r="AJ58" i="48" s="1"/>
  <c r="AK58" i="48" s="1"/>
  <c r="AJ66" i="48" a="1"/>
  <c r="AJ66" i="48" s="1"/>
  <c r="AK66" i="48" s="1"/>
  <c r="AE42" i="48" a="1"/>
  <c r="AE42" i="48" s="1"/>
  <c r="AJ82" i="48" a="1"/>
  <c r="AJ82" i="48" s="1"/>
  <c r="AK82" i="48" s="1"/>
  <c r="AJ67" i="48" a="1"/>
  <c r="AJ67" i="48" s="1"/>
  <c r="AK67" i="48" s="1"/>
  <c r="AE26" i="48" a="1"/>
  <c r="AE26" i="48" s="1"/>
  <c r="AJ99" i="48" a="1"/>
  <c r="AJ99" i="48" s="1"/>
  <c r="AK99" i="48" s="1"/>
  <c r="AE105" i="48" a="1"/>
  <c r="AE105" i="48" s="1"/>
  <c r="AJ44" i="48" a="1"/>
  <c r="AJ44" i="48" s="1"/>
  <c r="AK44" i="48" s="1"/>
  <c r="AE35" i="48" a="1"/>
  <c r="AE35" i="48" s="1"/>
  <c r="AE90" i="48" a="1"/>
  <c r="AE90" i="48" s="1"/>
  <c r="AJ35" i="48" a="1"/>
  <c r="AJ35" i="48" s="1"/>
  <c r="AK35" i="48" s="1"/>
  <c r="BV28" i="48"/>
  <c r="AE138" i="48" a="1"/>
  <c r="AE138" i="48" s="1"/>
  <c r="AE129" i="48" a="1"/>
  <c r="AE129" i="48" s="1"/>
  <c r="AJ49" i="48" a="1"/>
  <c r="AJ49" i="48" s="1"/>
  <c r="AK49" i="48" s="1"/>
  <c r="AJ65" i="48" a="1"/>
  <c r="AJ65" i="48" s="1"/>
  <c r="AK65" i="48" s="1"/>
  <c r="AJ73" i="48" a="1"/>
  <c r="AJ73" i="48" s="1"/>
  <c r="AK73" i="48" s="1"/>
  <c r="AE108" i="48" a="1"/>
  <c r="AE108" i="48" s="1"/>
  <c r="AJ105" i="48" a="1"/>
  <c r="AJ105" i="48" s="1"/>
  <c r="AK105" i="48" s="1"/>
  <c r="AV38" i="48"/>
  <c r="AY38" i="48" s="1" a="1"/>
  <c r="AY38" i="48" s="1"/>
  <c r="AJ34" i="48" a="1"/>
  <c r="AJ34" i="48" s="1"/>
  <c r="AK34" i="48" s="1"/>
  <c r="AJ83" i="48" a="1"/>
  <c r="AJ83" i="48" s="1"/>
  <c r="AK83" i="48" s="1"/>
  <c r="AJ90" i="48" a="1"/>
  <c r="AJ90" i="48" s="1"/>
  <c r="AK90" i="48" s="1"/>
  <c r="AJ84" i="48" a="1"/>
  <c r="AJ84" i="48" s="1"/>
  <c r="AK84" i="48" s="1"/>
  <c r="AE120" i="48" a="1"/>
  <c r="AE120" i="48" s="1"/>
  <c r="AE77" i="48" a="1"/>
  <c r="AE77" i="48" s="1"/>
  <c r="BD31" i="48"/>
  <c r="BV23" i="48"/>
  <c r="AJ13" i="48" a="1"/>
  <c r="AJ13" i="48" s="1"/>
  <c r="AK13" i="48" s="1"/>
  <c r="AJ21" i="48" a="1"/>
  <c r="AJ21" i="48" s="1"/>
  <c r="AK21" i="48" s="1"/>
  <c r="AE102" i="48" a="1"/>
  <c r="AE102" i="48" s="1"/>
  <c r="AJ37" i="48" a="1"/>
  <c r="AJ37" i="48" s="1"/>
  <c r="AK37" i="48" s="1"/>
  <c r="AE40" i="48" a="1"/>
  <c r="AE40" i="48" s="1"/>
  <c r="AJ53" i="48" a="1"/>
  <c r="AJ53" i="48" s="1"/>
  <c r="AK53" i="48" s="1"/>
  <c r="AE29" i="48" a="1"/>
  <c r="AE29" i="48" s="1"/>
  <c r="AJ69" i="48" a="1"/>
  <c r="AJ69" i="48" s="1"/>
  <c r="AK69" i="48" s="1"/>
  <c r="AJ85" i="48" a="1"/>
  <c r="AJ85" i="48" s="1"/>
  <c r="AK85" i="48" s="1"/>
  <c r="AJ101" i="48" a="1"/>
  <c r="AJ101" i="48" s="1"/>
  <c r="AK101" i="48" s="1"/>
  <c r="AJ109" i="48" a="1"/>
  <c r="AJ109" i="48" s="1"/>
  <c r="AK109" i="48" s="1"/>
  <c r="AF14" i="48" a="1"/>
  <c r="AF14" i="48" s="1"/>
  <c r="AR18" i="48"/>
  <c r="AP18" i="48" s="1"/>
  <c r="AS18" i="48" s="1" a="1"/>
  <c r="AS18" i="48" s="1"/>
  <c r="AJ6" i="48" a="1"/>
  <c r="AJ6" i="48" s="1"/>
  <c r="AK6" i="48" s="1"/>
  <c r="AE27" i="48" a="1"/>
  <c r="AE27" i="48" s="1"/>
  <c r="AJ22" i="48" a="1"/>
  <c r="AJ22" i="48" s="1"/>
  <c r="AK22" i="48" s="1"/>
  <c r="AE140" i="48" a="1"/>
  <c r="AE140" i="48" s="1"/>
  <c r="AJ46" i="48" a="1"/>
  <c r="AJ46" i="48" s="1"/>
  <c r="AK46" i="48" s="1"/>
  <c r="AE80" i="48" a="1"/>
  <c r="AE80" i="48" s="1"/>
  <c r="AJ70" i="48" a="1"/>
  <c r="AJ70" i="48" s="1"/>
  <c r="AK70" i="48" s="1"/>
  <c r="AJ86" i="48" a="1"/>
  <c r="AJ86" i="48" s="1"/>
  <c r="AK86" i="48" s="1"/>
  <c r="AE54" i="48" a="1"/>
  <c r="AE54" i="48" s="1"/>
  <c r="AJ102" i="48" a="1"/>
  <c r="AJ102" i="48" s="1"/>
  <c r="AK102" i="48" s="1"/>
  <c r="AE63" i="48" a="1"/>
  <c r="AE63" i="48" s="1"/>
  <c r="AJ7" i="48" a="1"/>
  <c r="AJ7" i="48" s="1"/>
  <c r="AK7" i="48" s="1"/>
  <c r="AE87" i="48" a="1"/>
  <c r="AE87" i="48" s="1"/>
  <c r="AE84" i="48" a="1"/>
  <c r="AE84" i="48" s="1"/>
  <c r="AE94" i="48" a="1"/>
  <c r="AE94" i="48" s="1"/>
  <c r="AJ87" i="48" a="1"/>
  <c r="AJ87" i="48" s="1"/>
  <c r="AK87" i="48" s="1"/>
  <c r="AJ111" i="48" a="1"/>
  <c r="AJ111" i="48" s="1"/>
  <c r="AK111" i="48" s="1"/>
  <c r="AF8" i="48" a="1"/>
  <c r="AF8" i="48" s="1"/>
  <c r="AE116" i="48" a="1"/>
  <c r="AE116" i="48" s="1"/>
  <c r="AE109" i="48" a="1"/>
  <c r="AE109" i="48" s="1"/>
  <c r="AE139" i="48" a="1"/>
  <c r="AE139" i="48" s="1"/>
  <c r="AE124" i="48" a="1"/>
  <c r="AE124" i="48" s="1"/>
  <c r="AE57" i="48" a="1"/>
  <c r="AE57" i="48" s="1"/>
  <c r="AE64" i="48" a="1"/>
  <c r="AE64" i="48" s="1"/>
  <c r="AJ33" i="48" a="1"/>
  <c r="AJ33" i="48" s="1"/>
  <c r="AK33" i="48" s="1"/>
  <c r="AE47" i="48" a="1"/>
  <c r="AE47" i="48" s="1"/>
  <c r="AE83" i="48" a="1"/>
  <c r="AE83" i="48" s="1"/>
  <c r="AJ25" i="48" a="1"/>
  <c r="AJ25" i="48" s="1"/>
  <c r="AK25" i="48" s="1"/>
  <c r="AE59" i="48" a="1"/>
  <c r="AE59" i="48" s="1"/>
  <c r="AJ9" i="48" a="1"/>
  <c r="AJ9" i="48" s="1"/>
  <c r="AK9" i="48" s="1"/>
  <c r="AJ57" i="48" a="1"/>
  <c r="AJ57" i="48" s="1"/>
  <c r="AK57" i="48" s="1"/>
  <c r="AF21" i="48" a="1"/>
  <c r="AF21" i="48" s="1"/>
  <c r="AJ55" i="48" a="1"/>
  <c r="AJ55" i="48" s="1"/>
  <c r="AK55" i="48" s="1"/>
  <c r="AE106" i="48" a="1"/>
  <c r="AE106" i="48" s="1"/>
  <c r="AE43" i="48" a="1"/>
  <c r="AE43" i="48" s="1"/>
  <c r="AJ110" i="48" a="1"/>
  <c r="AJ110" i="48" s="1"/>
  <c r="AK110" i="48" s="1"/>
  <c r="AJ38" i="48" a="1"/>
  <c r="AJ38" i="48" s="1"/>
  <c r="AK38" i="48" s="1"/>
  <c r="AE107" i="48" a="1"/>
  <c r="AE107" i="48" s="1"/>
  <c r="AJ18" i="48" a="1"/>
  <c r="AJ18" i="48" s="1"/>
  <c r="AK18" i="48" s="1"/>
  <c r="AE89" i="48" a="1"/>
  <c r="AE89" i="48" s="1"/>
  <c r="AF23" i="48" a="1"/>
  <c r="AF23" i="48" s="1"/>
  <c r="AE97" i="48" a="1"/>
  <c r="AE97" i="48" s="1"/>
  <c r="AJ54" i="48" a="1"/>
  <c r="AJ54" i="48" s="1"/>
  <c r="AK54" i="48" s="1"/>
  <c r="AE39" i="48" a="1"/>
  <c r="AE39" i="48" s="1"/>
  <c r="AJ117" i="48" a="1"/>
  <c r="AJ117" i="48" s="1"/>
  <c r="AK117" i="48" s="1"/>
  <c r="AJ45" i="48" a="1"/>
  <c r="AJ45" i="48" s="1"/>
  <c r="AK45" i="48" s="1"/>
  <c r="AJ5" i="48" a="1"/>
  <c r="AJ5" i="48" s="1"/>
  <c r="AK5" i="48" s="1"/>
  <c r="AE44" i="48" a="1"/>
  <c r="AE44" i="48" s="1"/>
  <c r="AJ29" i="48" a="1"/>
  <c r="AJ29" i="48" s="1"/>
  <c r="AK29" i="48" s="1"/>
  <c r="AJ116" i="48" a="1"/>
  <c r="AJ116" i="48" s="1"/>
  <c r="AK116" i="48" s="1"/>
  <c r="AE68" i="48" a="1"/>
  <c r="AE68" i="48" s="1"/>
  <c r="AJ76" i="48" a="1"/>
  <c r="AJ76" i="48" s="1"/>
  <c r="AK76" i="48" s="1"/>
  <c r="AF5" i="48" a="1"/>
  <c r="AF5" i="48" s="1"/>
  <c r="AE41" i="48" a="1"/>
  <c r="AE41" i="48" s="1"/>
  <c r="AJ20" i="48" a="1"/>
  <c r="AJ20" i="48" s="1"/>
  <c r="AK20" i="48" s="1"/>
  <c r="AE88" i="48" a="1"/>
  <c r="AE88" i="48" s="1"/>
  <c r="AJ52" i="48" a="1"/>
  <c r="AJ52" i="48" s="1"/>
  <c r="AK52" i="48" s="1"/>
  <c r="AJ75" i="48" a="1"/>
  <c r="AJ75" i="48" s="1"/>
  <c r="AK75" i="48" s="1"/>
  <c r="AE131" i="48" a="1"/>
  <c r="AE131" i="48" s="1"/>
  <c r="AJ12" i="48" a="1"/>
  <c r="AJ12" i="48" s="1"/>
  <c r="AK12" i="48" s="1"/>
  <c r="AF13" i="48" a="1"/>
  <c r="AF13" i="48" s="1"/>
  <c r="AJ108" i="48" a="1"/>
  <c r="AJ108" i="48" s="1"/>
  <c r="AK108" i="48" s="1"/>
  <c r="AE79" i="48" a="1"/>
  <c r="AE79" i="48" s="1"/>
  <c r="AE127" i="48" a="1"/>
  <c r="AE127" i="48" s="1"/>
  <c r="AE50" i="48" a="1"/>
  <c r="AE50" i="48" s="1"/>
  <c r="AJ11" i="48" a="1"/>
  <c r="AJ11" i="48" s="1"/>
  <c r="AK11" i="48" s="1"/>
  <c r="AJ91" i="48" a="1"/>
  <c r="AJ91" i="48" s="1"/>
  <c r="AK91" i="48" s="1"/>
  <c r="AF12" i="48" a="1"/>
  <c r="AF12" i="48" s="1"/>
  <c r="AF4" i="48" a="1"/>
  <c r="AF4" i="48" s="1"/>
  <c r="AE37" i="48" a="1"/>
  <c r="AE37" i="48" s="1"/>
  <c r="AF9" i="48" a="1"/>
  <c r="AF9" i="48" s="1"/>
  <c r="AF17" i="48" a="1"/>
  <c r="AF17" i="48" s="1"/>
  <c r="AE134" i="48" a="1"/>
  <c r="AE134" i="48" s="1"/>
  <c r="AJ43" i="48" a="1"/>
  <c r="AJ43" i="48" s="1"/>
  <c r="AK43" i="48" s="1"/>
  <c r="AE122" i="48" a="1"/>
  <c r="AE122" i="48" s="1"/>
  <c r="AJ107" i="48" a="1"/>
  <c r="AJ107" i="48" s="1"/>
  <c r="AK107" i="48" s="1"/>
  <c r="AE52" i="48" a="1"/>
  <c r="AE52" i="48" s="1"/>
  <c r="AE96" i="48" a="1"/>
  <c r="AE96" i="48" s="1"/>
  <c r="AE55" i="48" a="1"/>
  <c r="AE55" i="48" s="1"/>
  <c r="AJ14" i="48" a="1"/>
  <c r="AJ14" i="48" s="1"/>
  <c r="AK14" i="48" s="1"/>
  <c r="AJ97" i="48" a="1"/>
  <c r="AJ97" i="48" s="1"/>
  <c r="AK97" i="48" s="1"/>
  <c r="AE34" i="48" a="1"/>
  <c r="AE34" i="48" s="1"/>
  <c r="AJ74" i="48" a="1"/>
  <c r="AJ74" i="48" s="1"/>
  <c r="AK74" i="48" s="1"/>
  <c r="AE56" i="48" a="1"/>
  <c r="AE56" i="48" s="1"/>
  <c r="AJ115" i="48" a="1"/>
  <c r="AJ115" i="48" s="1"/>
  <c r="AK115" i="48" s="1"/>
  <c r="AJ71" i="48" a="1"/>
  <c r="AJ71" i="48" s="1"/>
  <c r="AK71" i="48" s="1"/>
  <c r="AJ78" i="48" a="1"/>
  <c r="AJ78" i="48" s="1"/>
  <c r="AK78" i="48" s="1"/>
  <c r="AE71" i="48" a="1"/>
  <c r="AE71" i="48" s="1"/>
  <c r="AE113" i="48" a="1"/>
  <c r="AE113" i="48" s="1"/>
  <c r="AR25" i="48"/>
  <c r="AR23" i="48"/>
  <c r="AP23" i="48" s="1"/>
  <c r="AS23" i="48" s="1" a="1"/>
  <c r="AS23" i="48" s="1"/>
  <c r="AR26" i="48"/>
  <c r="BD25" i="48"/>
  <c r="BD36" i="48"/>
  <c r="BV26" i="48"/>
  <c r="CA29" i="48"/>
  <c r="BZ29" i="48"/>
  <c r="CC29" i="48" s="1" a="1"/>
  <c r="CC29" i="48" s="1"/>
  <c r="AX28" i="48"/>
  <c r="AX46" i="48"/>
  <c r="AX45" i="48"/>
  <c r="AX44" i="48"/>
  <c r="AX42" i="48"/>
  <c r="AX29" i="48"/>
  <c r="AX34" i="48"/>
  <c r="AX35" i="48"/>
  <c r="AX40" i="48"/>
  <c r="AX33" i="48"/>
  <c r="AX27" i="48"/>
  <c r="AX39" i="48"/>
  <c r="AX41" i="48"/>
  <c r="AX37" i="48"/>
  <c r="AX36" i="48"/>
  <c r="CH45" i="48"/>
  <c r="CH30" i="48"/>
  <c r="CH43" i="48"/>
  <c r="CH26" i="48"/>
  <c r="CH27" i="48"/>
  <c r="CH40" i="48"/>
  <c r="CH42" i="48"/>
  <c r="CH31" i="48"/>
  <c r="CH29" i="48"/>
  <c r="CH44" i="48"/>
  <c r="CH36" i="48"/>
  <c r="CH41" i="48"/>
  <c r="CH38" i="48"/>
  <c r="BD33" i="48"/>
  <c r="AR20" i="48"/>
  <c r="BV29" i="48"/>
  <c r="AX30" i="48"/>
  <c r="CH35" i="48"/>
  <c r="CH33" i="48"/>
  <c r="CB41" i="48"/>
  <c r="CB37" i="48"/>
  <c r="CB33" i="48"/>
  <c r="CB35" i="48"/>
  <c r="CB27" i="48"/>
  <c r="CB43" i="48"/>
  <c r="CB40" i="48"/>
  <c r="CB26" i="48"/>
  <c r="CB28" i="48"/>
  <c r="CB39" i="48"/>
  <c r="CB32" i="48"/>
  <c r="CB34" i="48"/>
  <c r="CB30" i="48"/>
  <c r="CB31" i="48"/>
  <c r="BD34" i="48"/>
  <c r="BD27" i="48"/>
  <c r="BD23" i="48"/>
  <c r="BD28" i="48"/>
  <c r="BD22" i="48"/>
  <c r="BD26" i="48"/>
  <c r="BD37" i="48"/>
  <c r="BJ12" i="48"/>
  <c r="BJ13" i="48"/>
  <c r="BV34" i="48"/>
  <c r="BV33" i="48"/>
  <c r="BV24" i="48"/>
  <c r="BV36" i="48"/>
  <c r="BV32" i="48"/>
  <c r="BV22" i="48"/>
  <c r="BD29" i="48"/>
  <c r="BV25" i="48"/>
  <c r="AX43" i="48"/>
  <c r="CH28" i="48"/>
  <c r="CB38" i="48"/>
  <c r="BV35" i="48"/>
  <c r="AR24" i="48"/>
  <c r="AR21" i="48"/>
  <c r="AR17" i="48"/>
  <c r="CH32" i="48"/>
  <c r="CB42" i="48"/>
  <c r="BD35" i="48"/>
  <c r="BD24" i="48"/>
  <c r="BV27" i="48"/>
  <c r="AX31" i="48"/>
  <c r="CH37" i="48"/>
  <c r="CB36" i="48"/>
  <c r="AR19" i="48"/>
  <c r="BD30" i="48"/>
  <c r="BD32" i="48"/>
  <c r="BV37" i="48"/>
  <c r="AX32" i="48"/>
  <c r="CB25" i="48"/>
  <c r="BJ10" i="48"/>
  <c r="AR22" i="48"/>
  <c r="BV31" i="48"/>
  <c r="CH34" i="48"/>
  <c r="CH39" i="48"/>
  <c r="C6" i="74"/>
  <c r="B6" i="74" s="1"/>
  <c r="C5" i="74"/>
  <c r="B5" i="74" s="1"/>
  <c r="C3" i="74"/>
  <c r="B3" i="74" s="1"/>
  <c r="C4" i="74"/>
  <c r="B4" i="74" s="1"/>
  <c r="T16" i="48"/>
  <c r="U22" i="48" a="1"/>
  <c r="U22" i="48" s="1"/>
  <c r="T9" i="48"/>
  <c r="K9" i="48"/>
  <c r="K22" i="48" s="1"/>
  <c r="J8" i="48"/>
  <c r="K10" i="48"/>
  <c r="K23" i="48" s="1"/>
  <c r="J23" i="48" l="1"/>
  <c r="H10" i="48"/>
  <c r="I10" i="48" s="1"/>
  <c r="I23" i="48" s="1"/>
  <c r="BO24" i="48"/>
  <c r="BN24" i="48"/>
  <c r="BQ24" i="48" s="1" a="1"/>
  <c r="BQ24" i="48" s="1"/>
  <c r="BO22" i="48"/>
  <c r="BN22" i="48"/>
  <c r="BO16" i="48"/>
  <c r="BN16" i="48"/>
  <c r="BN15" i="48"/>
  <c r="BQ15" i="48" s="1" a="1"/>
  <c r="BQ15" i="48" s="1"/>
  <c r="BO15" i="48"/>
  <c r="BO23" i="48"/>
  <c r="BN23" i="48"/>
  <c r="BO18" i="48"/>
  <c r="BN18" i="48"/>
  <c r="BQ18" i="48" s="1" a="1"/>
  <c r="BQ18" i="48" s="1"/>
  <c r="BO17" i="48"/>
  <c r="BN17" i="48"/>
  <c r="BQ17" i="48" s="1" a="1"/>
  <c r="BQ17" i="48" s="1"/>
  <c r="BO19" i="48"/>
  <c r="BN19" i="48"/>
  <c r="BO21" i="48"/>
  <c r="BN21" i="48"/>
  <c r="BO20" i="48"/>
  <c r="BN20" i="48"/>
  <c r="BQ20" i="48" s="1" a="1"/>
  <c r="BQ20" i="48" s="1"/>
  <c r="J22" i="48"/>
  <c r="T36" i="48"/>
  <c r="U36" i="48" s="1"/>
  <c r="BU30" i="48"/>
  <c r="AQ18" i="48"/>
  <c r="AE61" i="48" a="1"/>
  <c r="AE61" i="48" s="1"/>
  <c r="AJ27" i="48" a="1"/>
  <c r="AJ27" i="48" s="1"/>
  <c r="AK27" i="48" s="1"/>
  <c r="AJ8" i="48" a="1"/>
  <c r="AJ8" i="48" s="1"/>
  <c r="AK8" i="48" s="1"/>
  <c r="AJ62" i="48" a="1"/>
  <c r="AJ62" i="48" s="1"/>
  <c r="AK62" i="48" s="1"/>
  <c r="T34" i="48"/>
  <c r="S34" i="48" s="1"/>
  <c r="AE74" i="48" a="1"/>
  <c r="AE74" i="48" s="1"/>
  <c r="AE72" i="48" a="1"/>
  <c r="AE72" i="48" s="1"/>
  <c r="AE73" i="48" a="1"/>
  <c r="AE73" i="48" s="1"/>
  <c r="AJ15" i="48" a="1"/>
  <c r="AJ15" i="48" s="1"/>
  <c r="AK15" i="48" s="1"/>
  <c r="AJ28" i="48" a="1"/>
  <c r="AJ28" i="48" s="1"/>
  <c r="AK28" i="48" s="1"/>
  <c r="AE130" i="48" a="1"/>
  <c r="AE130" i="48" s="1"/>
  <c r="AE118" i="48" a="1"/>
  <c r="AE118" i="48" s="1"/>
  <c r="AE86" i="48" a="1"/>
  <c r="AE86" i="48" s="1"/>
  <c r="F28" i="33" a="1"/>
  <c r="F28" i="33" s="1"/>
  <c r="AE67" i="48" a="1"/>
  <c r="AE67" i="48" s="1"/>
  <c r="AJ30" i="48" a="1"/>
  <c r="AJ30" i="48" s="1"/>
  <c r="AK30" i="48" s="1"/>
  <c r="AE92" i="48" a="1"/>
  <c r="AE92" i="48" s="1"/>
  <c r="AJ17" i="48" a="1"/>
  <c r="AJ17" i="48" s="1"/>
  <c r="AK17" i="48" s="1"/>
  <c r="AE66" i="48" a="1"/>
  <c r="AE66" i="48" s="1"/>
  <c r="F26" i="33" a="1"/>
  <c r="F26" i="33" s="1"/>
  <c r="T49" i="48"/>
  <c r="R49" i="48" s="1"/>
  <c r="AJ103" i="48" a="1"/>
  <c r="AJ103" i="48" s="1"/>
  <c r="AK103" i="48" s="1"/>
  <c r="AJ61" i="48" a="1"/>
  <c r="AJ61" i="48" s="1"/>
  <c r="AK61" i="48" s="1"/>
  <c r="AE46" i="48" a="1"/>
  <c r="AE46" i="48" s="1"/>
  <c r="AE100" i="48" a="1"/>
  <c r="AE100" i="48" s="1"/>
  <c r="BH11" i="48"/>
  <c r="BK11" i="48" s="1" a="1"/>
  <c r="BK11" i="48" s="1"/>
  <c r="F27" i="33" a="1"/>
  <c r="F27" i="33" s="1"/>
  <c r="AE128" i="48" a="1"/>
  <c r="AE128" i="48" s="1"/>
  <c r="AJ59" i="48" a="1"/>
  <c r="AJ59" i="48" s="1"/>
  <c r="AK59" i="48" s="1"/>
  <c r="AE121" i="48" a="1"/>
  <c r="AE121" i="48" s="1"/>
  <c r="AE31" i="48" a="1"/>
  <c r="AE31" i="48" s="1"/>
  <c r="AE126" i="48" a="1"/>
  <c r="AE126" i="48" s="1"/>
  <c r="AF7" i="48" a="1"/>
  <c r="AF7" i="48" s="1"/>
  <c r="AE93" i="48" a="1"/>
  <c r="AE93" i="48" s="1"/>
  <c r="AJ31" i="48" a="1"/>
  <c r="AJ31" i="48" s="1"/>
  <c r="AK31" i="48" s="1"/>
  <c r="AJ32" i="48" a="1"/>
  <c r="AJ32" i="48" s="1"/>
  <c r="AK32" i="48" s="1"/>
  <c r="AE125" i="48" a="1"/>
  <c r="AE125" i="48" s="1"/>
  <c r="AE85" i="48" a="1"/>
  <c r="AE85" i="48" s="1"/>
  <c r="AE70" i="48" a="1"/>
  <c r="AE70" i="48" s="1"/>
  <c r="AE45" i="48" a="1"/>
  <c r="AE45" i="48" s="1"/>
  <c r="AJ23" i="48" a="1"/>
  <c r="AJ23" i="48" s="1"/>
  <c r="AK23" i="48" s="1"/>
  <c r="AF16" i="48" a="1"/>
  <c r="AF16" i="48" s="1"/>
  <c r="AE62" i="48" a="1"/>
  <c r="AE62" i="48" s="1"/>
  <c r="AE32" i="48" a="1"/>
  <c r="AE32" i="48" s="1"/>
  <c r="AF10" i="48" a="1"/>
  <c r="AF10" i="48" s="1"/>
  <c r="AE135" i="48" a="1"/>
  <c r="AE135" i="48" s="1"/>
  <c r="AE28" i="48" a="1"/>
  <c r="AE28" i="48" s="1"/>
  <c r="AE137" i="48" a="1"/>
  <c r="AE137" i="48" s="1"/>
  <c r="AF20" i="48" a="1"/>
  <c r="AF20" i="48" s="1"/>
  <c r="AE136" i="48" a="1"/>
  <c r="AE136" i="48" s="1"/>
  <c r="AF19" i="48" a="1"/>
  <c r="AF19" i="48" s="1"/>
  <c r="AJ114" i="48" a="1"/>
  <c r="AJ114" i="48" s="1"/>
  <c r="AK114" i="48" s="1"/>
  <c r="AE91" i="48" a="1"/>
  <c r="AE91" i="48" s="1"/>
  <c r="AF15" i="48" a="1"/>
  <c r="AF15" i="48" s="1"/>
  <c r="AJ64" i="48" a="1"/>
  <c r="AJ64" i="48" s="1"/>
  <c r="AK64" i="48" s="1"/>
  <c r="AF11" i="48" a="1"/>
  <c r="AF11" i="48" s="1"/>
  <c r="AE33" i="48" a="1"/>
  <c r="AE33" i="48" s="1"/>
  <c r="AJ24" i="48"/>
  <c r="AK24" i="48" s="1"/>
  <c r="BU28" i="48"/>
  <c r="BT28" i="48"/>
  <c r="BW28" i="48" s="1" a="1"/>
  <c r="BW28" i="48" s="1"/>
  <c r="BQ21" i="48" a="1"/>
  <c r="BQ21" i="48" s="1"/>
  <c r="BB31" i="48"/>
  <c r="BE31" i="48" s="1" a="1"/>
  <c r="BE31" i="48" s="1"/>
  <c r="BC31" i="48"/>
  <c r="BU23" i="48"/>
  <c r="BT23" i="48"/>
  <c r="BW23" i="48" s="1" a="1"/>
  <c r="BW23" i="48" s="1"/>
  <c r="AQ23" i="48"/>
  <c r="AQ25" i="48"/>
  <c r="AP25" i="48"/>
  <c r="AS25" i="48" s="1" a="1"/>
  <c r="AS25" i="48" s="1"/>
  <c r="AQ26" i="48"/>
  <c r="AP26" i="48"/>
  <c r="AS26" i="48" s="1" a="1"/>
  <c r="AS26" i="48" s="1"/>
  <c r="CG39" i="48"/>
  <c r="CF39" i="48"/>
  <c r="CI39" i="48" s="1" a="1"/>
  <c r="CI39" i="48" s="1"/>
  <c r="CA36" i="48"/>
  <c r="BZ36" i="48"/>
  <c r="CC36" i="48" s="1" a="1"/>
  <c r="CC36" i="48" s="1"/>
  <c r="BT34" i="48"/>
  <c r="BW34" i="48" s="1" a="1"/>
  <c r="BW34" i="48" s="1"/>
  <c r="BU34" i="48"/>
  <c r="BB27" i="48"/>
  <c r="BE27" i="48" s="1" a="1"/>
  <c r="BE27" i="48" s="1"/>
  <c r="BC27" i="48"/>
  <c r="CA26" i="48"/>
  <c r="BZ26" i="48"/>
  <c r="CC26" i="48" s="1" a="1"/>
  <c r="CC26" i="48" s="1"/>
  <c r="CF41" i="48"/>
  <c r="CI41" i="48" s="1" a="1"/>
  <c r="CI41" i="48" s="1"/>
  <c r="CG41" i="48"/>
  <c r="CF26" i="48"/>
  <c r="CI26" i="48" s="1" a="1"/>
  <c r="CI26" i="48" s="1"/>
  <c r="CG26" i="48"/>
  <c r="AW27" i="48"/>
  <c r="AV27" i="48"/>
  <c r="AY27" i="48" s="1" a="1"/>
  <c r="AY27" i="48" s="1"/>
  <c r="CG34" i="48"/>
  <c r="CF34" i="48"/>
  <c r="CI34" i="48" s="1" a="1"/>
  <c r="CI34" i="48" s="1"/>
  <c r="BQ22" i="48" a="1"/>
  <c r="BQ22" i="48" s="1"/>
  <c r="CF37" i="48"/>
  <c r="CI37" i="48" s="1" a="1"/>
  <c r="CI37" i="48" s="1"/>
  <c r="CG37" i="48"/>
  <c r="AP21" i="48"/>
  <c r="AS21" i="48" s="1" a="1"/>
  <c r="AS21" i="48" s="1"/>
  <c r="AQ21" i="48"/>
  <c r="BB29" i="48"/>
  <c r="BE29" i="48" s="1" a="1"/>
  <c r="BE29" i="48" s="1"/>
  <c r="BC29" i="48"/>
  <c r="BI13" i="48"/>
  <c r="BH13" i="48"/>
  <c r="BK13" i="48" s="1" a="1"/>
  <c r="BK13" i="48" s="1"/>
  <c r="BB34" i="48"/>
  <c r="BE34" i="48" s="1" a="1"/>
  <c r="BE34" i="48" s="1"/>
  <c r="BC34" i="48"/>
  <c r="BZ40" i="48"/>
  <c r="CC40" i="48" s="1" a="1"/>
  <c r="CC40" i="48" s="1"/>
  <c r="CA40" i="48"/>
  <c r="CG35" i="48"/>
  <c r="CF35" i="48"/>
  <c r="CI35" i="48" s="1" a="1"/>
  <c r="CI35" i="48" s="1"/>
  <c r="CF36" i="48"/>
  <c r="CI36" i="48" s="1" a="1"/>
  <c r="CI36" i="48" s="1"/>
  <c r="CG36" i="48"/>
  <c r="CF43" i="48"/>
  <c r="CI43" i="48" s="1" a="1"/>
  <c r="CI43" i="48" s="1"/>
  <c r="CG43" i="48"/>
  <c r="AW33" i="48"/>
  <c r="AV33" i="48"/>
  <c r="AY33" i="48" s="1" a="1"/>
  <c r="AY33" i="48" s="1"/>
  <c r="AW46" i="48"/>
  <c r="AV46" i="48"/>
  <c r="AY46" i="48" s="1" a="1"/>
  <c r="AY46" i="48" s="1"/>
  <c r="BT37" i="48"/>
  <c r="BW37" i="48" s="1" a="1"/>
  <c r="BW37" i="48" s="1"/>
  <c r="BU37" i="48"/>
  <c r="AP17" i="48"/>
  <c r="AS17" i="48" s="1" a="1"/>
  <c r="AS17" i="48" s="1"/>
  <c r="AQ17" i="48"/>
  <c r="CF33" i="48"/>
  <c r="CI33" i="48" s="1" a="1"/>
  <c r="CI33" i="48" s="1"/>
  <c r="CG33" i="48"/>
  <c r="AW45" i="48"/>
  <c r="AV45" i="48"/>
  <c r="AY45" i="48" s="1" a="1"/>
  <c r="AY45" i="48" s="1"/>
  <c r="BU31" i="48"/>
  <c r="BT31" i="48"/>
  <c r="BW31" i="48" s="1" a="1"/>
  <c r="BW31" i="48" s="1"/>
  <c r="BQ16" i="48" a="1"/>
  <c r="BQ16" i="48" s="1"/>
  <c r="AV31" i="48"/>
  <c r="AY31" i="48" s="1" a="1"/>
  <c r="AY31" i="48" s="1"/>
  <c r="AW31" i="48"/>
  <c r="AQ24" i="48"/>
  <c r="AP24" i="48"/>
  <c r="AS24" i="48" s="1" a="1"/>
  <c r="AS24" i="48" s="1"/>
  <c r="BI12" i="48"/>
  <c r="BH12" i="48"/>
  <c r="BK12" i="48" s="1" a="1"/>
  <c r="BK12" i="48" s="1"/>
  <c r="CA31" i="48"/>
  <c r="BZ31" i="48"/>
  <c r="CC31" i="48" s="1" a="1"/>
  <c r="CC31" i="48" s="1"/>
  <c r="CA43" i="48"/>
  <c r="BZ43" i="48"/>
  <c r="CC43" i="48" s="1" a="1"/>
  <c r="CC43" i="48" s="1"/>
  <c r="AV30" i="48"/>
  <c r="AY30" i="48" s="1" a="1"/>
  <c r="AY30" i="48" s="1"/>
  <c r="AW30" i="48"/>
  <c r="CG44" i="48"/>
  <c r="CF44" i="48"/>
  <c r="CI44" i="48" s="1" a="1"/>
  <c r="CI44" i="48" s="1"/>
  <c r="CG30" i="48"/>
  <c r="CF30" i="48"/>
  <c r="CI30" i="48" s="1" a="1"/>
  <c r="CI30" i="48" s="1"/>
  <c r="AW40" i="48"/>
  <c r="AV40" i="48"/>
  <c r="AY40" i="48" s="1" a="1"/>
  <c r="AY40" i="48" s="1"/>
  <c r="AV28" i="48"/>
  <c r="AY28" i="48" s="1" a="1"/>
  <c r="AY28" i="48" s="1"/>
  <c r="AW28" i="48"/>
  <c r="BU27" i="48"/>
  <c r="BT27" i="48"/>
  <c r="BW27" i="48" s="1" a="1"/>
  <c r="BW27" i="48" s="1"/>
  <c r="CA30" i="48"/>
  <c r="BZ30" i="48"/>
  <c r="CC30" i="48" s="1" a="1"/>
  <c r="CC30" i="48" s="1"/>
  <c r="BT29" i="48"/>
  <c r="BW29" i="48" s="1" a="1"/>
  <c r="BW29" i="48" s="1"/>
  <c r="BU29" i="48"/>
  <c r="CF45" i="48"/>
  <c r="CI45" i="48" s="1" a="1"/>
  <c r="CI45" i="48" s="1"/>
  <c r="CG45" i="48"/>
  <c r="BQ19" i="48" a="1"/>
  <c r="BQ19" i="48" s="1"/>
  <c r="BZ38" i="48"/>
  <c r="CC38" i="48" s="1" a="1"/>
  <c r="CC38" i="48" s="1"/>
  <c r="CA38" i="48"/>
  <c r="BU32" i="48"/>
  <c r="BT32" i="48"/>
  <c r="BW32" i="48" s="1" a="1"/>
  <c r="BW32" i="48" s="1"/>
  <c r="BB26" i="48"/>
  <c r="BE26" i="48" s="1" a="1"/>
  <c r="BE26" i="48" s="1"/>
  <c r="BC26" i="48"/>
  <c r="CA34" i="48"/>
  <c r="BZ34" i="48"/>
  <c r="CC34" i="48" s="1" a="1"/>
  <c r="CC34" i="48" s="1"/>
  <c r="CA35" i="48"/>
  <c r="BZ35" i="48"/>
  <c r="CC35" i="48" s="1" a="1"/>
  <c r="CC35" i="48" s="1"/>
  <c r="AQ20" i="48"/>
  <c r="AP20" i="48"/>
  <c r="AS20" i="48" s="1" a="1"/>
  <c r="AS20" i="48" s="1"/>
  <c r="CF31" i="48"/>
  <c r="CI31" i="48" s="1" a="1"/>
  <c r="CI31" i="48" s="1"/>
  <c r="CG31" i="48"/>
  <c r="AW36" i="48"/>
  <c r="AV36" i="48"/>
  <c r="AY36" i="48" s="1" a="1"/>
  <c r="AY36" i="48" s="1"/>
  <c r="AV34" i="48"/>
  <c r="AY34" i="48" s="1" a="1"/>
  <c r="AY34" i="48" s="1"/>
  <c r="AW34" i="48"/>
  <c r="AP22" i="48"/>
  <c r="AS22" i="48" s="1" a="1"/>
  <c r="AS22" i="48" s="1"/>
  <c r="AQ22" i="48"/>
  <c r="BT22" i="48"/>
  <c r="BW22" i="48" s="1" a="1"/>
  <c r="BW22" i="48" s="1"/>
  <c r="BU22" i="48"/>
  <c r="BB37" i="48"/>
  <c r="BE37" i="48" s="1" a="1"/>
  <c r="BE37" i="48" s="1"/>
  <c r="BC37" i="48"/>
  <c r="CA27" i="48"/>
  <c r="BZ27" i="48"/>
  <c r="CC27" i="48" s="1" a="1"/>
  <c r="CC27" i="48" s="1"/>
  <c r="CF29" i="48"/>
  <c r="CI29" i="48" s="1" a="1"/>
  <c r="CI29" i="48" s="1"/>
  <c r="CG29" i="48"/>
  <c r="AW35" i="48"/>
  <c r="AV35" i="48"/>
  <c r="AY35" i="48" s="1" a="1"/>
  <c r="AY35" i="48" s="1"/>
  <c r="BI10" i="48"/>
  <c r="BH10" i="48"/>
  <c r="BK10" i="48" s="1" a="1"/>
  <c r="BK10" i="48" s="1"/>
  <c r="BB24" i="48"/>
  <c r="BE24" i="48" s="1" a="1"/>
  <c r="BE24" i="48" s="1"/>
  <c r="BC24" i="48"/>
  <c r="CA25" i="48"/>
  <c r="BZ25" i="48"/>
  <c r="CC25" i="48" s="1" a="1"/>
  <c r="CC25" i="48" s="1"/>
  <c r="BB32" i="48"/>
  <c r="BE32" i="48" s="1" a="1"/>
  <c r="BE32" i="48" s="1"/>
  <c r="BC32" i="48"/>
  <c r="BB35" i="48"/>
  <c r="BE35" i="48" s="1" a="1"/>
  <c r="BE35" i="48" s="1"/>
  <c r="BC35" i="48"/>
  <c r="CF28" i="48"/>
  <c r="CI28" i="48" s="1" a="1"/>
  <c r="CI28" i="48" s="1"/>
  <c r="CG28" i="48"/>
  <c r="BU36" i="48"/>
  <c r="BT36" i="48"/>
  <c r="BW36" i="48" s="1" a="1"/>
  <c r="BW36" i="48" s="1"/>
  <c r="BB22" i="48"/>
  <c r="BE22" i="48" s="1" a="1"/>
  <c r="BE22" i="48" s="1"/>
  <c r="BC22" i="48"/>
  <c r="BZ32" i="48"/>
  <c r="CC32" i="48" s="1" a="1"/>
  <c r="CC32" i="48" s="1"/>
  <c r="CA32" i="48"/>
  <c r="BZ33" i="48"/>
  <c r="CC33" i="48" s="1" a="1"/>
  <c r="CC33" i="48" s="1"/>
  <c r="CA33" i="48"/>
  <c r="BB33" i="48"/>
  <c r="BE33" i="48" s="1" a="1"/>
  <c r="BE33" i="48" s="1"/>
  <c r="BC33" i="48"/>
  <c r="CG42" i="48"/>
  <c r="CF42" i="48"/>
  <c r="CI42" i="48" s="1" a="1"/>
  <c r="CI42" i="48" s="1"/>
  <c r="AW37" i="48"/>
  <c r="AV37" i="48"/>
  <c r="AY37" i="48" s="1" a="1"/>
  <c r="AY37" i="48" s="1"/>
  <c r="AV29" i="48"/>
  <c r="AY29" i="48" s="1" a="1"/>
  <c r="AY29" i="48" s="1"/>
  <c r="AW29" i="48"/>
  <c r="BT26" i="48"/>
  <c r="BW26" i="48" s="1" a="1"/>
  <c r="BW26" i="48" s="1"/>
  <c r="BU26" i="48"/>
  <c r="CF40" i="48"/>
  <c r="CI40" i="48" s="1" a="1"/>
  <c r="CI40" i="48" s="1"/>
  <c r="CG40" i="48"/>
  <c r="AV41" i="48"/>
  <c r="AY41" i="48" s="1" a="1"/>
  <c r="AY41" i="48" s="1"/>
  <c r="AW41" i="48"/>
  <c r="AV42" i="48"/>
  <c r="AY42" i="48" s="1" a="1"/>
  <c r="AY42" i="48" s="1"/>
  <c r="AW42" i="48"/>
  <c r="BC36" i="48"/>
  <c r="BB36" i="48"/>
  <c r="BE36" i="48" s="1" a="1"/>
  <c r="BE36" i="48" s="1"/>
  <c r="BU35" i="48"/>
  <c r="BT35" i="48"/>
  <c r="BW35" i="48" s="1" a="1"/>
  <c r="BW35" i="48" s="1"/>
  <c r="AV32" i="48"/>
  <c r="AY32" i="48" s="1" a="1"/>
  <c r="AY32" i="48" s="1"/>
  <c r="AW32" i="48"/>
  <c r="BC30" i="48"/>
  <c r="BB30" i="48"/>
  <c r="BE30" i="48" s="1" a="1"/>
  <c r="BE30" i="48" s="1"/>
  <c r="CA42" i="48"/>
  <c r="BZ42" i="48"/>
  <c r="CC42" i="48" s="1" a="1"/>
  <c r="CC42" i="48" s="1"/>
  <c r="AW43" i="48"/>
  <c r="AV43" i="48"/>
  <c r="AY43" i="48" s="1" a="1"/>
  <c r="AY43" i="48" s="1"/>
  <c r="BU24" i="48"/>
  <c r="BT24" i="48"/>
  <c r="BW24" i="48" s="1" a="1"/>
  <c r="BW24" i="48" s="1"/>
  <c r="BC28" i="48"/>
  <c r="BB28" i="48"/>
  <c r="BE28" i="48" s="1" a="1"/>
  <c r="BE28" i="48" s="1"/>
  <c r="CA39" i="48"/>
  <c r="BZ39" i="48"/>
  <c r="CC39" i="48" s="1" a="1"/>
  <c r="CC39" i="48" s="1"/>
  <c r="CA37" i="48"/>
  <c r="BZ37" i="48"/>
  <c r="CC37" i="48" s="1" a="1"/>
  <c r="CC37" i="48" s="1"/>
  <c r="BQ23" i="48" a="1"/>
  <c r="BQ23" i="48" s="1"/>
  <c r="AP19" i="48"/>
  <c r="AS19" i="48" s="1" a="1"/>
  <c r="AS19" i="48" s="1"/>
  <c r="AQ19" i="48"/>
  <c r="CF32" i="48"/>
  <c r="CI32" i="48" s="1" a="1"/>
  <c r="CI32" i="48" s="1"/>
  <c r="CG32" i="48"/>
  <c r="BU25" i="48"/>
  <c r="BT25" i="48"/>
  <c r="BW25" i="48" s="1" a="1"/>
  <c r="BW25" i="48" s="1"/>
  <c r="BU33" i="48"/>
  <c r="BT33" i="48"/>
  <c r="BW33" i="48" s="1" a="1"/>
  <c r="BW33" i="48" s="1"/>
  <c r="BC23" i="48"/>
  <c r="BB23" i="48"/>
  <c r="BE23" i="48" s="1" a="1"/>
  <c r="BE23" i="48" s="1"/>
  <c r="CA28" i="48"/>
  <c r="BZ28" i="48"/>
  <c r="CC28" i="48" s="1" a="1"/>
  <c r="CC28" i="48" s="1"/>
  <c r="BZ41" i="48"/>
  <c r="CC41" i="48" s="1" a="1"/>
  <c r="CC41" i="48" s="1"/>
  <c r="CA41" i="48"/>
  <c r="CF38" i="48"/>
  <c r="CI38" i="48" s="1" a="1"/>
  <c r="CI38" i="48" s="1"/>
  <c r="CG38" i="48"/>
  <c r="CF27" i="48"/>
  <c r="CI27" i="48" s="1" a="1"/>
  <c r="CI27" i="48" s="1"/>
  <c r="CG27" i="48"/>
  <c r="AW39" i="48"/>
  <c r="AV39" i="48"/>
  <c r="AY39" i="48" s="1" a="1"/>
  <c r="AY39" i="48" s="1"/>
  <c r="AW44" i="48"/>
  <c r="AV44" i="48"/>
  <c r="AY44" i="48" s="1" a="1"/>
  <c r="AY44" i="48" s="1"/>
  <c r="BB25" i="48"/>
  <c r="BE25" i="48" s="1" a="1"/>
  <c r="BE25" i="48" s="1"/>
  <c r="BC25" i="48"/>
  <c r="S36" i="48"/>
  <c r="T43" i="48"/>
  <c r="T37" i="48"/>
  <c r="T44" i="48"/>
  <c r="T48" i="48"/>
  <c r="T29" i="48"/>
  <c r="T32" i="48"/>
  <c r="T45" i="48"/>
  <c r="T31" i="48"/>
  <c r="T33" i="48"/>
  <c r="T42" i="48"/>
  <c r="T30" i="48"/>
  <c r="T47" i="48"/>
  <c r="T40" i="48"/>
  <c r="T38" i="48"/>
  <c r="T50" i="48"/>
  <c r="T46" i="48"/>
  <c r="T35" i="48"/>
  <c r="T39" i="48"/>
  <c r="T41" i="48"/>
  <c r="H8" i="48"/>
  <c r="K8" i="48"/>
  <c r="K21" i="48" s="1"/>
  <c r="J7" i="48"/>
  <c r="J21" i="48"/>
  <c r="L10" i="48" a="1"/>
  <c r="L10" i="48" s="1"/>
  <c r="L23" i="48" s="1"/>
  <c r="H23" i="48"/>
  <c r="H11" i="48"/>
  <c r="J12" i="48"/>
  <c r="J24" i="48"/>
  <c r="K11" i="48"/>
  <c r="K24" i="48" s="1"/>
  <c r="AJ26" i="48" l="1"/>
  <c r="AK26" i="48" s="1"/>
  <c r="S49" i="48"/>
  <c r="R34" i="48"/>
  <c r="U49" i="48"/>
  <c r="U34" i="48"/>
  <c r="R36" i="48"/>
  <c r="S50" i="48"/>
  <c r="R50" i="48"/>
  <c r="U50" i="48"/>
  <c r="S38" i="48"/>
  <c r="U38" i="48"/>
  <c r="R38" i="48"/>
  <c r="S32" i="48"/>
  <c r="R32" i="48"/>
  <c r="U32" i="48"/>
  <c r="R43" i="48"/>
  <c r="S43" i="48"/>
  <c r="U43" i="48"/>
  <c r="R37" i="48"/>
  <c r="U37" i="48"/>
  <c r="S37" i="48"/>
  <c r="S40" i="48"/>
  <c r="R40" i="48"/>
  <c r="U40" i="48"/>
  <c r="R45" i="48"/>
  <c r="S45" i="48"/>
  <c r="U45" i="48"/>
  <c r="R47" i="48"/>
  <c r="U47" i="48"/>
  <c r="S47" i="48"/>
  <c r="R41" i="48"/>
  <c r="S41" i="48"/>
  <c r="U41" i="48"/>
  <c r="S30" i="48"/>
  <c r="R30" i="48"/>
  <c r="U30" i="48"/>
  <c r="S39" i="48"/>
  <c r="U39" i="48"/>
  <c r="R39" i="48"/>
  <c r="R42" i="48"/>
  <c r="S42" i="48"/>
  <c r="U42" i="48"/>
  <c r="S29" i="48"/>
  <c r="U29" i="48"/>
  <c r="R29" i="48"/>
  <c r="R35" i="48"/>
  <c r="S35" i="48"/>
  <c r="U35" i="48"/>
  <c r="R33" i="48"/>
  <c r="S33" i="48"/>
  <c r="U33" i="48"/>
  <c r="S48" i="48"/>
  <c r="R48" i="48"/>
  <c r="U48" i="48"/>
  <c r="U46" i="48"/>
  <c r="S46" i="48"/>
  <c r="R46" i="48"/>
  <c r="S31" i="48"/>
  <c r="U31" i="48"/>
  <c r="R31" i="48"/>
  <c r="R44" i="48"/>
  <c r="U44" i="48"/>
  <c r="S44" i="48"/>
  <c r="J20" i="48"/>
  <c r="K7" i="48"/>
  <c r="K20" i="48" s="1"/>
  <c r="H7" i="48"/>
  <c r="J6" i="48"/>
  <c r="I8" i="48"/>
  <c r="I21" i="48" s="1"/>
  <c r="H21" i="48"/>
  <c r="L8" i="48" a="1"/>
  <c r="L8" i="48" s="1"/>
  <c r="L21" i="48" s="1"/>
  <c r="K12" i="48"/>
  <c r="K25" i="48" s="1"/>
  <c r="J25" i="48"/>
  <c r="H12" i="48"/>
  <c r="J13" i="48"/>
  <c r="L11" i="48" a="1"/>
  <c r="L11" i="48" s="1"/>
  <c r="L24" i="48" s="1"/>
  <c r="H24" i="48"/>
  <c r="I11" i="48"/>
  <c r="I24" i="48" s="1"/>
  <c r="H6" i="48" l="1"/>
  <c r="J5" i="48"/>
  <c r="K6" i="48"/>
  <c r="K19" i="48" s="1"/>
  <c r="J19" i="48"/>
  <c r="H20" i="48"/>
  <c r="I7" i="48"/>
  <c r="I20" i="48" s="1"/>
  <c r="L7" i="48" a="1"/>
  <c r="L7" i="48" s="1"/>
  <c r="L20" i="48" s="1"/>
  <c r="L12" i="48" a="1"/>
  <c r="L12" i="48" s="1"/>
  <c r="L25" i="48" s="1"/>
  <c r="H25" i="48"/>
  <c r="I12" i="48"/>
  <c r="I25" i="48" s="1"/>
  <c r="J14" i="48"/>
  <c r="K13" i="48"/>
  <c r="K26" i="48" s="1"/>
  <c r="J26" i="48"/>
  <c r="H13" i="48"/>
  <c r="J18" i="48" l="1"/>
  <c r="H5" i="48"/>
  <c r="K5" i="48"/>
  <c r="K18" i="48" s="1"/>
  <c r="J4" i="48"/>
  <c r="L6" i="48" a="1"/>
  <c r="L6" i="48" s="1"/>
  <c r="L19" i="48" s="1"/>
  <c r="I6" i="48"/>
  <c r="I19" i="48" s="1"/>
  <c r="H19" i="48"/>
  <c r="H26" i="48"/>
  <c r="I13" i="48"/>
  <c r="I26" i="48" s="1"/>
  <c r="L13" i="48" a="1"/>
  <c r="L13" i="48" s="1"/>
  <c r="L26" i="48" s="1"/>
  <c r="K14" i="48"/>
  <c r="K27" i="48" s="1"/>
  <c r="H14" i="48"/>
  <c r="J27" i="48"/>
  <c r="J17" i="48" l="1"/>
  <c r="K4" i="48"/>
  <c r="K17" i="48" s="1"/>
  <c r="H4" i="48"/>
  <c r="I4" i="48" s="1"/>
  <c r="I5" i="48"/>
  <c r="I18" i="48" s="1"/>
  <c r="L5" i="48" a="1"/>
  <c r="L5" i="48" s="1"/>
  <c r="L18" i="48" s="1"/>
  <c r="H18" i="48"/>
  <c r="H27" i="48"/>
  <c r="I14" i="48"/>
  <c r="I27" i="48" s="1"/>
  <c r="L14" i="48" a="1"/>
  <c r="L14" i="48" s="1"/>
  <c r="L27" i="48" s="1"/>
  <c r="H17" i="48" l="1"/>
  <c r="L4" i="48" a="1"/>
  <c r="L4" i="48" s="1"/>
  <c r="L17" i="48" s="1"/>
  <c r="I17" i="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<sst xmlns="http://schemas.openxmlformats.org/spreadsheetml/2006/main" count="5492" uniqueCount="526">
  <si>
    <t>Engineering Capactiy Index Data Delivery and Dashboard</t>
  </si>
  <si>
    <t>Introduction</t>
  </si>
  <si>
    <t>Geography Dashboard</t>
  </si>
  <si>
    <t>Full Ranking Dashboard</t>
  </si>
  <si>
    <t>Regional Dashboard</t>
  </si>
  <si>
    <t>About S&amp;P Global Market Intelligence</t>
  </si>
  <si>
    <t>At S&amp;P Global Market Intelligence, we understand the importance of accurate, deep and insightful information. Our team of experts delivers unrivaled insights and leading data and technology solutions, partnering with customers to expand their perspective, operate with confidence, and make decisions with conviction.
S&amp;P Global Market Intelligence is a division of S&amp;P Global (NYSE: SPGI). S&amp;P Global is the world’s foremost provider of credit ratings, benchmarks, analytics and workflow solutions in the global capital, commodity and automotive markets. With every one of our offerings, we help many of the world’s leading organizations navigate the economic landscape so they can plan for tomorrow, today. For more information, visit www.spglobal.com/marketintelligence.</t>
  </si>
  <si>
    <t>Disclosure</t>
  </si>
  <si>
    <t>Copyright © 2025 by S&amp;P Global Market Intelligence, a division of S&amp;P Global Inc. 
All rights reserved.</t>
  </si>
  <si>
    <t>These materials have been prepared solely for information purposes based upon information generally available to the public and from sources believed to be reliable. No content (including index data, ratings, credit-related analyses and data, research, model, software or other application or output therefrom) or any part thereof (Content) may be modified, reverse engineered, reproduced or distributed in any form by any means, or stored in a database or retrieval system, without the prior written permission of S&amp;P Global Market Intelligence or its affiliates (collectively S&amp;P Global). The Content shall not be used for any unlawful or unauthorized purposes. S&amp;P Global and any third-party providers (collectively S&amp;P Global Parties) do not guarantee the accuracy, completeness, timeliness or availability of the Content. S&amp;P Global Parties are not responsible for any errors or omissions, regardless of the cause, for the results obtained from the use of the Content. THE CONTENT IS PROVIDED ON “AS IS” BASIS. S&amp;P GLOBAL PARTIES DISCLAIM ANY AND ALL EXPRESS OR IMPLIED WARRANTIES, INCLUDING, BUT NOT LIMITED TO, ANY WARRANTIES OF MERCHANTABILITY OR FITNESS FOR A PARTICULAR PURPOSE OR USE, FREEDOM FROM BUGS, SOFTWARE ERRORS OR DEFECTS, THAT THE CONTENT’S FUNCTIONING WILL BE UNINTERRUPTED OR THAT THE CONTENT WILL OPERATE WITH ANY SOFTWARE OR HARDWARE CONFIGURATION. In no event shall S&amp;P Global Parties be liable to any party for any direct, indirect, incidental, exemplary, compensatory, punitive, special or consequential damages, costs, expenses, legal fees, or losses (including, without limitation, lost income or lost profits and opportunity costs or losses caused by negligence) in connection with any use of the Content even if advised of the possibility of such damages.</t>
  </si>
  <si>
    <t>S&amp;P Global Market Intelligence’s opinions, quotes and credit-related and other analyses are statements of opinion as of the date they are expressed and not statements of fact or recommendations to purchase, hold, or sell any securities or to make any investment decisions, and do not address the suitability of any security. S&amp;P Global Market Intelligence may provide index data. Direct investment in an index is not possible. Exposure to an asset class represented by an index is available through investable instruments based on that index. S&amp;P Global Market Intelligence assumes no obligation to update the Content following publication in any form or format. The Content should not be relied on and is not a substitute for the skill, judgment and experience of the user, its management, employees, advisors and/or clients when making investment and other business decisions. S&amp;P Global keeps certain activities of its divisions separate from each other to preserve the independence and objectivity of their respective activities. As a result, certain divisions of S&amp;P Global may have information that is not available to other S&amp;P Global divisions. S&amp;P Global has established policies and procedures to maintain the confidentiality of certain nonpublic information received in connection with each analytical process.</t>
  </si>
  <si>
    <t>S&amp;P Global may receive compensation for its ratings and certain analyses, normally from issuers or underwriters of securities or from obligors. S&amp;P Global reserves the right to disseminate its opinions and analyses. S&amp;P Global's public ratings and analyses are made available on its websites, www.standardandpoors.com (free of charge) and www.ratingsdirect.com (subscription), and may be distributed through other means, including via S&amp;P Global publications and third-party redistributors. Additional information about our ratings fees is available at www.standardandpoors.com/usratingsfees.</t>
  </si>
  <si>
    <t>Standardized Scores</t>
  </si>
  <si>
    <t>Table of Contents</t>
  </si>
  <si>
    <t>Indicator</t>
  </si>
  <si>
    <t>Code</t>
  </si>
  <si>
    <t>Weight</t>
  </si>
  <si>
    <t>Albania</t>
  </si>
  <si>
    <t>Algeria</t>
  </si>
  <si>
    <t>Angola</t>
  </si>
  <si>
    <t>Argentina</t>
  </si>
  <si>
    <t>Armenia</t>
  </si>
  <si>
    <t>Australia</t>
  </si>
  <si>
    <t>Austria</t>
  </si>
  <si>
    <t>Azerbaijan</t>
  </si>
  <si>
    <t>Bahrain</t>
  </si>
  <si>
    <t>Bangladesh</t>
  </si>
  <si>
    <t>Belarus</t>
  </si>
  <si>
    <t>Belgium</t>
  </si>
  <si>
    <t>Bolivia</t>
  </si>
  <si>
    <t>Bosnia and Herzegovina</t>
  </si>
  <si>
    <t>Botswana</t>
  </si>
  <si>
    <t>Brazil</t>
  </si>
  <si>
    <t>Bulgaria</t>
  </si>
  <si>
    <t>Cameroon</t>
  </si>
  <si>
    <t>Canada</t>
  </si>
  <si>
    <t>Chile</t>
  </si>
  <si>
    <t>China (mainland)</t>
  </si>
  <si>
    <t>Colombia</t>
  </si>
  <si>
    <t>Congo (DRC)</t>
  </si>
  <si>
    <t>Costa Rica</t>
  </si>
  <si>
    <t>Croatia</t>
  </si>
  <si>
    <t>Cyprus</t>
  </si>
  <si>
    <t>Czechia</t>
  </si>
  <si>
    <t>Denmark</t>
  </si>
  <si>
    <t>Dominican Republic</t>
  </si>
  <si>
    <t>Ecuador</t>
  </si>
  <si>
    <t>Egypt</t>
  </si>
  <si>
    <t>El Salvador</t>
  </si>
  <si>
    <t>Estonia</t>
  </si>
  <si>
    <t>Ethiopia</t>
  </si>
  <si>
    <t>Finland</t>
  </si>
  <si>
    <t>France</t>
  </si>
  <si>
    <t>Georgia</t>
  </si>
  <si>
    <t>Germany</t>
  </si>
  <si>
    <t>Ghana</t>
  </si>
  <si>
    <t>Greece</t>
  </si>
  <si>
    <t>Guatemala</t>
  </si>
  <si>
    <t>Honduras</t>
  </si>
  <si>
    <t>Hong Kong SAR</t>
  </si>
  <si>
    <t>Hungary</t>
  </si>
  <si>
    <t>Iceland</t>
  </si>
  <si>
    <t>India</t>
  </si>
  <si>
    <t>Indonesia</t>
  </si>
  <si>
    <t>Iran</t>
  </si>
  <si>
    <t>Iraq</t>
  </si>
  <si>
    <t>Ireland</t>
  </si>
  <si>
    <t>Israel</t>
  </si>
  <si>
    <t>Italy</t>
  </si>
  <si>
    <t>Japan</t>
  </si>
  <si>
    <t>Jordan</t>
  </si>
  <si>
    <t>Kazakhstan</t>
  </si>
  <si>
    <t>Kenya</t>
  </si>
  <si>
    <t>Kuwait</t>
  </si>
  <si>
    <t>Kyrgyzstan</t>
  </si>
  <si>
    <t>Latvia</t>
  </si>
  <si>
    <t>Lebanon</t>
  </si>
  <si>
    <t>Lithuania</t>
  </si>
  <si>
    <t>Luxembourg</t>
  </si>
  <si>
    <t>Madagascar</t>
  </si>
  <si>
    <t>Malaysia</t>
  </si>
  <si>
    <t>Malta</t>
  </si>
  <si>
    <t>Mauritius</t>
  </si>
  <si>
    <t>Mexico</t>
  </si>
  <si>
    <t>Mongolia</t>
  </si>
  <si>
    <t>Montenegro</t>
  </si>
  <si>
    <t>Morocco</t>
  </si>
  <si>
    <t>Mozambique</t>
  </si>
  <si>
    <t>Namibia</t>
  </si>
  <si>
    <t>Nepal</t>
  </si>
  <si>
    <t>Netherlands</t>
  </si>
  <si>
    <t>New Zealand</t>
  </si>
  <si>
    <t>Nigeria</t>
  </si>
  <si>
    <t>Norway</t>
  </si>
  <si>
    <t>Oman</t>
  </si>
  <si>
    <t>Pakistan</t>
  </si>
  <si>
    <t>Panama</t>
  </si>
  <si>
    <t>Paraguay</t>
  </si>
  <si>
    <t>Peru</t>
  </si>
  <si>
    <t>Philippines</t>
  </si>
  <si>
    <t>Poland</t>
  </si>
  <si>
    <t>Portugal</t>
  </si>
  <si>
    <t>Qatar</t>
  </si>
  <si>
    <t>Romania</t>
  </si>
  <si>
    <t>Russia</t>
  </si>
  <si>
    <t>Rwanda</t>
  </si>
  <si>
    <t>Saudi Arabia</t>
  </si>
  <si>
    <t>Senegal</t>
  </si>
  <si>
    <t>Serbia</t>
  </si>
  <si>
    <t>Singapore</t>
  </si>
  <si>
    <t>Slovakia</t>
  </si>
  <si>
    <t>Slovenia</t>
  </si>
  <si>
    <t>South Africa</t>
  </si>
  <si>
    <t>South Korea</t>
  </si>
  <si>
    <t>Spain</t>
  </si>
  <si>
    <t>Sri Lanka</t>
  </si>
  <si>
    <t>Sweden</t>
  </si>
  <si>
    <t>Switzerland</t>
  </si>
  <si>
    <t>Taiwan</t>
  </si>
  <si>
    <t>Tanzania</t>
  </si>
  <si>
    <t>Thailand</t>
  </si>
  <si>
    <t>Tunisia</t>
  </si>
  <si>
    <t>Turkey</t>
  </si>
  <si>
    <t>Uganda</t>
  </si>
  <si>
    <t>Ukraine</t>
  </si>
  <si>
    <t>United Arab Emirates</t>
  </si>
  <si>
    <t>United Kingdom</t>
  </si>
  <si>
    <t>United States</t>
  </si>
  <si>
    <t>Uruguay</t>
  </si>
  <si>
    <t>Vietnam</t>
  </si>
  <si>
    <t>Zambia</t>
  </si>
  <si>
    <t>Zimbabwe</t>
  </si>
  <si>
    <t>Overall Score</t>
  </si>
  <si>
    <t>1. Overall</t>
  </si>
  <si>
    <t xml:space="preserve">   Professional Engineers</t>
  </si>
  <si>
    <t>2. Professional Engineers</t>
  </si>
  <si>
    <t xml:space="preserve">      Skills and Experience</t>
  </si>
  <si>
    <t>2a. Skills and Experience</t>
  </si>
  <si>
    <t xml:space="preserve">         Engineering occupational labor force</t>
  </si>
  <si>
    <t xml:space="preserve">         Average years of experience for engineers</t>
  </si>
  <si>
    <t xml:space="preserve">         % of engineer majors with problem solving skills</t>
  </si>
  <si>
    <t xml:space="preserve">         % of labor force working in an engineering role</t>
  </si>
  <si>
    <t xml:space="preserve">         Shortage of skilled labor</t>
  </si>
  <si>
    <t xml:space="preserve">         Does country have an organization associated in World Federation of Engineering Organizations (WFEO) that provides certification?</t>
  </si>
  <si>
    <t xml:space="preserve">         Number of patents related to climate change</t>
  </si>
  <si>
    <t xml:space="preserve">         Number of patents related to infrastructure</t>
  </si>
  <si>
    <t xml:space="preserve">      Academia</t>
  </si>
  <si>
    <t>2b. Academia</t>
  </si>
  <si>
    <t xml:space="preserve">         World University Rankings 2023 by subject: engineering (count)</t>
  </si>
  <si>
    <t xml:space="preserve">         World University Rankings 2023 by subject: engineering (rank)</t>
  </si>
  <si>
    <t xml:space="preserve">         Harmonized test scores in science, math and reading</t>
  </si>
  <si>
    <t xml:space="preserve">         Tertiary science, technology, engineering, and math (STEM) graduates</t>
  </si>
  <si>
    <t xml:space="preserve">         Tertiary engineering graduates</t>
  </si>
  <si>
    <t xml:space="preserve">         Number of accredited engineering programs</t>
  </si>
  <si>
    <t xml:space="preserve">         % of employees with engineering degrees that work in an engineering role (formal workforce)</t>
  </si>
  <si>
    <t>Diversity</t>
  </si>
  <si>
    <t>2c. Diversity</t>
  </si>
  <si>
    <t xml:space="preserve">         World University Rankings 2023 by subject: engineering (ratio of female to male in top engineering universities)</t>
  </si>
  <si>
    <t xml:space="preserve">         Distribution of engineers by age</t>
  </si>
  <si>
    <t xml:space="preserve">         Ratio of female to male engineering occupation labor force</t>
  </si>
  <si>
    <t xml:space="preserve">         Ratio of female to male science, technology, engineering, and math (STEM) education at tertiary level</t>
  </si>
  <si>
    <t xml:space="preserve">         Gini Coefficient - economic inequality</t>
  </si>
  <si>
    <t xml:space="preserve">   Government</t>
  </si>
  <si>
    <t>3. Government</t>
  </si>
  <si>
    <t xml:space="preserve">      Engineering expertise and investment</t>
  </si>
  <si>
    <t>3a. Engineering expertise and investment</t>
  </si>
  <si>
    <t xml:space="preserve">         Engineering majors working in government administration</t>
  </si>
  <si>
    <t xml:space="preserve">         % of total expenditure on mining, manufacturing and construction ministries or agenices</t>
  </si>
  <si>
    <t xml:space="preserve">         % of total expenditure on water, electricity and fuel system ministries or agencies</t>
  </si>
  <si>
    <t xml:space="preserve">         % total government expenditure on general public services ministries or agenices</t>
  </si>
  <si>
    <t xml:space="preserve">         % of total expenditure on transportation and communication ministries or agencies</t>
  </si>
  <si>
    <t xml:space="preserve">         Perception of voice and accountability in government</t>
  </si>
  <si>
    <t xml:space="preserve">         Business regulation country risk investment score</t>
  </si>
  <si>
    <t xml:space="preserve">      Codes and Policies</t>
  </si>
  <si>
    <t>3b. Codes and Policies</t>
  </si>
  <si>
    <t xml:space="preserve">         Perceptions of regulatory quality</t>
  </si>
  <si>
    <t xml:space="preserve">         Government codes for buildings, electrical, infrastructure, cyber and professional licensing</t>
  </si>
  <si>
    <t xml:space="preserve">         Regulation of chemicals in mining</t>
  </si>
  <si>
    <t xml:space="preserve">         Water use rules for mining companies</t>
  </si>
  <si>
    <t xml:space="preserve">         Biodiversity offset requirements for mining companies</t>
  </si>
  <si>
    <t xml:space="preserve">      Enforcement</t>
  </si>
  <si>
    <t>3c. Enforcement</t>
  </si>
  <si>
    <t xml:space="preserve">         Perceptions of government effectiveness</t>
  </si>
  <si>
    <t xml:space="preserve">         Corruption risk scores</t>
  </si>
  <si>
    <t xml:space="preserve">         Cyber risk scores</t>
  </si>
  <si>
    <t xml:space="preserve">         Contract enforcement risk scores</t>
  </si>
  <si>
    <t xml:space="preserve">         % of total expenditure on environmental protection</t>
  </si>
  <si>
    <t xml:space="preserve">         % of total expenditure on public order &amp; safety (not classified as fire, police or courts)</t>
  </si>
  <si>
    <t xml:space="preserve">         Inspection: legal vs. illegal mining activity</t>
  </si>
  <si>
    <t xml:space="preserve">         Revenue from fines, penalties, and forfeits</t>
  </si>
  <si>
    <t xml:space="preserve">         Regulatory capacity to manage permitting</t>
  </si>
  <si>
    <t xml:space="preserve">   Engineering Industry</t>
  </si>
  <si>
    <t>4. Engineering Industry</t>
  </si>
  <si>
    <t xml:space="preserve">      Employment and Training</t>
  </si>
  <si>
    <t>4a. Employment and Training</t>
  </si>
  <si>
    <t xml:space="preserve">         % of employees who are trainees or interns in the engineering industry</t>
  </si>
  <si>
    <t xml:space="preserve">         Industry mentions of employee training in the news</t>
  </si>
  <si>
    <t xml:space="preserve">         Engineering industry employees as % of total employment</t>
  </si>
  <si>
    <t xml:space="preserve">         Overall industry labor cost relative to all industries</t>
  </si>
  <si>
    <t xml:space="preserve">         Ratio average engineering wages to average wage of all occupations</t>
  </si>
  <si>
    <t xml:space="preserve">         Safety training at companies</t>
  </si>
  <si>
    <t xml:space="preserve">      Governance</t>
  </si>
  <si>
    <t>4b. Governance</t>
  </si>
  <si>
    <t xml:space="preserve">         Does national standard body adopt of code of ethics?</t>
  </si>
  <si>
    <t xml:space="preserve">         Gender balance in executive leadership positions in engineering industries</t>
  </si>
  <si>
    <t xml:space="preserve">         Gender balance on industry boards of companies in engineering industries</t>
  </si>
  <si>
    <t xml:space="preserve">         Extent of active standard that promotes, diversity, equity, and inclusion in the workplace?</t>
  </si>
  <si>
    <t xml:space="preserve">         Extent of active standard in place that promotes the inclusion of indigenous peoples and/or local populations in projects?</t>
  </si>
  <si>
    <t xml:space="preserve">         Extent of active standards in place that promotes ethical governance?</t>
  </si>
  <si>
    <t xml:space="preserve">         Count of Management System Certifications</t>
  </si>
  <si>
    <t xml:space="preserve">         Engineering sector risk score</t>
  </si>
  <si>
    <t xml:space="preserve">      Partnerships</t>
  </si>
  <si>
    <t>4c. Partnerships</t>
  </si>
  <si>
    <t xml:space="preserve">         Membership in International Standards Organization (ISO)?</t>
  </si>
  <si>
    <t xml:space="preserve">         Extent of participation in International Standards Organization (ISO) technical committees</t>
  </si>
  <si>
    <t xml:space="preserve">         Extent of participation in International Standards Organization (ISO) professional development committees</t>
  </si>
  <si>
    <t xml:space="preserve">         Partnerships with International Standards Organization (ISO)</t>
  </si>
  <si>
    <t xml:space="preserve">         Count of International Standards Organization (ISO) meetings hosted in the country</t>
  </si>
  <si>
    <t xml:space="preserve">         Adoption of International Electrotechnical Commission (IEC) standards</t>
  </si>
  <si>
    <t xml:space="preserve">         Member of International Electrotechnical Commission (IEC)</t>
  </si>
  <si>
    <t xml:space="preserve">         Count of sector members with International Telecommunication Union (ITU)</t>
  </si>
  <si>
    <t xml:space="preserve">         Count of academic partners of International Telecommunication Union (ITU)</t>
  </si>
  <si>
    <t xml:space="preserve">         Engineering industry and university partnerships mentioned in the press in the last year</t>
  </si>
  <si>
    <t xml:space="preserve">     Investment in equipment and product testing</t>
  </si>
  <si>
    <t>4d. Investment in equipment and product testing</t>
  </si>
  <si>
    <t xml:space="preserve">         Engineering equipment and engineering testing instruments imported and exported as a percent of GDP</t>
  </si>
  <si>
    <t xml:space="preserve">         Engineering safety equipment imported and exported</t>
  </si>
  <si>
    <t xml:space="preserve">         Total Construction spending as a percent of GDP</t>
  </si>
  <si>
    <t xml:space="preserve">         Water and Sewer Construction as a percent of GDP</t>
  </si>
  <si>
    <t xml:space="preserve">         Infrastructure Construction spending as a percent of GDP</t>
  </si>
  <si>
    <t xml:space="preserve">         Structure construction as a percent of GDP</t>
  </si>
  <si>
    <t xml:space="preserve">         High-Technology goods produced as a percent of all goods</t>
  </si>
  <si>
    <t xml:space="preserve">         Architectural and Engineering Activities, Technical Testing and Analysis goods produced as a percent of all goods</t>
  </si>
  <si>
    <t xml:space="preserve">         Total miliwat (MW) capacity of solar photovoltaic (PV) (operating or in construction) </t>
  </si>
  <si>
    <t xml:space="preserve">         Total number of energy storage, concentrating solar power (CSP) and carbon capture sequestration utilization (CCUS) project (operating or in construction)</t>
  </si>
  <si>
    <t xml:space="preserve">         Count of Product Certifications</t>
  </si>
  <si>
    <t>Data compiled July 2023-January 2024.</t>
  </si>
  <si>
    <t>Source: S&amp;P Global Market Intelligence. (General indication of reliance on Market Intelligence analysis/data, external industry sources as appropriate.)</t>
  </si>
  <si>
    <t>© 2025 S&amp;P Global.</t>
  </si>
  <si>
    <t>Ranking</t>
  </si>
  <si>
    <t>F</t>
  </si>
  <si>
    <t>Country Dashboard</t>
  </si>
  <si>
    <t>Pillar Scores</t>
  </si>
  <si>
    <t>Category</t>
  </si>
  <si>
    <t xml:space="preserve"> Professional Engineers</t>
  </si>
  <si>
    <t xml:space="preserve"> Government</t>
  </si>
  <si>
    <t xml:space="preserve"> Industry</t>
  </si>
  <si>
    <t>Professional Engineers</t>
  </si>
  <si>
    <t>Capacity Area:</t>
  </si>
  <si>
    <t xml:space="preserve">      Diversity</t>
  </si>
  <si>
    <t>Government</t>
  </si>
  <si>
    <t>3a. Engineering Expertise and Investment</t>
  </si>
  <si>
    <t>Industry</t>
  </si>
  <si>
    <t xml:space="preserve">      Investment in equipment and product testing</t>
  </si>
  <si>
    <t>4d. Investment in Equipment and Product Testing</t>
  </si>
  <si>
    <t>ECI 2025 Overall Score Category</t>
  </si>
  <si>
    <t>Not Measured</t>
  </si>
  <si>
    <t>Pillar Dashboard</t>
  </si>
  <si>
    <t>Country</t>
  </si>
  <si>
    <t>Region</t>
  </si>
  <si>
    <t>Eastern Europe</t>
  </si>
  <si>
    <t>MENA</t>
  </si>
  <si>
    <t>Sub-Saharan Africa</t>
  </si>
  <si>
    <t>South/Central America</t>
  </si>
  <si>
    <t>NA-Oceania</t>
  </si>
  <si>
    <t>Western Europe</t>
  </si>
  <si>
    <t>East and Central Asia</t>
  </si>
  <si>
    <t>South and Southeast Asia</t>
  </si>
  <si>
    <t>Global Capacity gap %</t>
  </si>
  <si>
    <t>Regional Capacity gap %</t>
  </si>
  <si>
    <t xml:space="preserve">score is </t>
  </si>
  <si>
    <t xml:space="preserve">ECI Overall </t>
  </si>
  <si>
    <t xml:space="preserve">Professional Engineers </t>
  </si>
  <si>
    <t xml:space="preserve">Skills and Experience </t>
  </si>
  <si>
    <t xml:space="preserve">Academia </t>
  </si>
  <si>
    <t xml:space="preserve">Representative </t>
  </si>
  <si>
    <t xml:space="preserve">Government </t>
  </si>
  <si>
    <t xml:space="preserve">Engineering Credentials and Commitment </t>
  </si>
  <si>
    <t xml:space="preserve">Codes and Policies </t>
  </si>
  <si>
    <t xml:space="preserve">Enforcement </t>
  </si>
  <si>
    <t xml:space="preserve">Engineering Industry </t>
  </si>
  <si>
    <t xml:space="preserve">Employment and Training </t>
  </si>
  <si>
    <t xml:space="preserve">Governance </t>
  </si>
  <si>
    <t xml:space="preserve">Partnerships </t>
  </si>
  <si>
    <t xml:space="preserve">Production, Testing, and Safety Equipment </t>
  </si>
  <si>
    <t>Pillar</t>
  </si>
  <si>
    <t>Standardized Score</t>
  </si>
  <si>
    <t>Letter</t>
  </si>
  <si>
    <t>Source</t>
  </si>
  <si>
    <t>Definition</t>
  </si>
  <si>
    <t>Year</t>
  </si>
  <si>
    <t>Engineering Capacity Overall Score</t>
  </si>
  <si>
    <t>Skills and Experience</t>
  </si>
  <si>
    <t>Engineering occupational labour force</t>
  </si>
  <si>
    <t>International Labour Organisation (ILO), Eurostat, national stats, &amp; S&amp;P Global Market Intelligence calculations based on People Data Labs</t>
  </si>
  <si>
    <t>Science and Engineering Professionals ISCO Code 21. Missing data was modelled. Calculated as per 100,000 of geography population.</t>
  </si>
  <si>
    <t>2017-2022</t>
  </si>
  <si>
    <t>Average years of experience for engineers</t>
  </si>
  <si>
    <t>S&amp;P Global Market Intelligence calculations based on People Data Labs</t>
  </si>
  <si>
    <t>Average value is taken from average percentage of engineers, currently employed, with experience within bands &lt;5 years, 5-9, 10-19, 20-29, and 30 or more.</t>
  </si>
  <si>
    <t>% of engineering majors with problem solving skills</t>
  </si>
  <si>
    <t>Total of employees with engineering major and listed problem solving as a skill divided by total engineering majors.</t>
  </si>
  <si>
    <t>% of labour force working in an engineering role</t>
  </si>
  <si>
    <t>Total engineering role count divided by total employees in geography.</t>
  </si>
  <si>
    <t>Shortage of skilled labour</t>
  </si>
  <si>
    <t>S&amp;P Global Market Intelligence Country Risk Investment Model</t>
  </si>
  <si>
    <t>Values are shown inverted with lower shortage = better outcome.</t>
  </si>
  <si>
    <t>Does geography have an organisation associated in World Federation of Engineering Organisations (WFEO) that provides certification?</t>
  </si>
  <si>
    <t>World Federation of Engineering Organisations (WFEO)</t>
  </si>
  <si>
    <t>1 = has an organisation and provides continuing education including certification; 0.5 = has an organisation; 0 = no organisation.</t>
  </si>
  <si>
    <t>Number of patents related to climate change</t>
  </si>
  <si>
    <t>Organisation for Economic Co-operation and Development (OECD)</t>
  </si>
  <si>
    <t>Number of patents with geography fractional value. Fractional count is a geography receiving partial credit for a patent in proportion to the number of named inventors who reside in that geography divided by all named inventors.</t>
  </si>
  <si>
    <t>Infrastructure patents</t>
  </si>
  <si>
    <t>S&amp;P Global Market Intelligence calculations based on Accuris Engineering Workbench</t>
  </si>
  <si>
    <t>Number of patents related to infrastructure assigned to company or person in the geography standardised by real GDP in the geography.</t>
  </si>
  <si>
    <t>Academia</t>
  </si>
  <si>
    <t>World University Rankings 2023 by subject: engineering (count)</t>
  </si>
  <si>
    <t>Times Higher Education (2023)</t>
  </si>
  <si>
    <t>Count of universities within a geography on the ranking per the benchmark engineers per 100,000 of the population.</t>
  </si>
  <si>
    <t>World University Rankings 2023 by subject: engineering (rank)</t>
  </si>
  <si>
    <t>Inverse ranking of highest university within a geography.</t>
  </si>
  <si>
    <t>Harmonised test scores in science, math and reading</t>
  </si>
  <si>
    <t>World Bank - Human Capital Databank</t>
  </si>
  <si>
    <t>Harmonised test scores from major international student achievement testing programmes.</t>
  </si>
  <si>
    <t>Tertiary science, technology, engineering, and maths (STEM) graduates</t>
  </si>
  <si>
    <t>United Nations Educational, Scientific and Cultural Organisation (UNESCO)</t>
  </si>
  <si>
    <t>Measures the percentage of graduates from science, technology, engineering, and maths fields of study.</t>
  </si>
  <si>
    <t>2019–2022</t>
  </si>
  <si>
    <t>Tertiary engineering graduates</t>
  </si>
  <si>
    <t>United Nations Educational, Scientific and Cultural Organisation (UNESCO), Organisation for Economic Co-operation and Development (OECD)</t>
  </si>
  <si>
    <t>Measures the percentage of graduates from engineering, manufacturing, and construction fields of study.</t>
  </si>
  <si>
    <t>Number of accredited engineering programmes</t>
  </si>
  <si>
    <t>accreditation.org</t>
  </si>
  <si>
    <t xml:space="preserve">Count of universities engineering programmes accredited per the benchmark engineers/ 100,000 of the population </t>
  </si>
  <si>
    <t>% of employees with engineering degrees that work in an engineering role (formal workforce)</t>
  </si>
  <si>
    <t>Total with engineering majors and working in engineering role divided by the total of those with an engineering degree located in each geography.</t>
  </si>
  <si>
    <t>World University Rankings 2023 by subject: engineering (ratio of women to men in top engineering universities)</t>
  </si>
  <si>
    <t>Ratio women/men, average for geographies that have multiple universities on list, missing data using regional median. Benchmarked to 100.</t>
  </si>
  <si>
    <t>Distribution of engineers by age</t>
  </si>
  <si>
    <t>International Labour Organisation (ILO)</t>
  </si>
  <si>
    <t>Absolute difference from equal distribution using 10-year age bands, of engineers in the workforce, using 1-digit age disaggregation ratio and applying ratio to 2-digit total employment number; missing data using regional median.</t>
  </si>
  <si>
    <t>2017–2022</t>
  </si>
  <si>
    <t>Ratio of women to men engineering occupation labour force</t>
  </si>
  <si>
    <t>Eurostat, International Labour Organisation (ILO), Government Websites</t>
  </si>
  <si>
    <t>Ratio women/men, missing data modelled. Benchmarked to 100.</t>
  </si>
  <si>
    <t>Ratio of women to men science, technology, engineering, and math (STEM) education at tertiary level</t>
  </si>
  <si>
    <t>World Bank, International Labour Organisation (ILO)</t>
  </si>
  <si>
    <t>Missing data modelled. Benchmarked to 100.</t>
  </si>
  <si>
    <t>2017–2020</t>
  </si>
  <si>
    <t>Gini Coefficient —</t>
  </si>
  <si>
    <t>Our World in Data, Organisation for Economic Co-operation and Development (OECD), Asian Development Bank (ADB)</t>
  </si>
  <si>
    <t>Inverted such that lower inequality = higher score, missing data using regional medians. Benchmarked to 100.</t>
  </si>
  <si>
    <t>2014–2021</t>
  </si>
  <si>
    <t xml:space="preserve"> economic inequality</t>
  </si>
  <si>
    <t>Engineering expertise and investment</t>
  </si>
  <si>
    <t>Engineering majors working in government administration</t>
  </si>
  <si>
    <t>Number of people with engineering major that work in government admin normalised by 100,000 of total employees in dataset in the geography.</t>
  </si>
  <si>
    <t>Percentage of total government expenditure on mining, manufacturing and construction ministries or agencies</t>
  </si>
  <si>
    <t>International Monetary Fund (IMF), data.gov, national standard organisations (NSOs)</t>
  </si>
  <si>
    <t>Government budget data (general or national, state, and local), missing data modelled.</t>
  </si>
  <si>
    <t>2021–2022 (some between 2018–2020)</t>
  </si>
  <si>
    <t>Percentage of total government expenditure on water, electricity and fuel system ministries or agencies</t>
  </si>
  <si>
    <t>International Monetary Fund (IMF), data.gov, National Standard Orgs (NSOs)</t>
  </si>
  <si>
    <t>Percentage of total government expenditure on general public services ministries or agencies</t>
  </si>
  <si>
    <t>Asian Development Bank (ADB), International Monetary Fund (IMF), World Bank BOOST Database</t>
  </si>
  <si>
    <t>Percentage of total government expenditure on transportation and communication ministries or agencies</t>
  </si>
  <si>
    <t>Perception of voice and accountability in government</t>
  </si>
  <si>
    <t>World Bank, World Development Indicators</t>
  </si>
  <si>
    <t>Captures perceptions of the extent to which a geography's citizens can participate in selecting their government, as well as freedom of expression, freedom of association and a free media. Estimate gives the geography's score on the aggregate indicator, in units of a standard normal distribution, i.e., ranging from approximately -2.5 to 2.5.</t>
  </si>
  <si>
    <t>Business regulation country risk investment score</t>
  </si>
  <si>
    <t>Values are shown inverted such that a lower value (lower risk) has a higher score; missing data estimated using regional medians.</t>
  </si>
  <si>
    <t>Codes and Policies</t>
  </si>
  <si>
    <t>Perceptions of regulatory quality</t>
  </si>
  <si>
    <t>Captures perceptions of the ability of the government to formulate and implement sound policies and regulations that permit and promote private sector development. Estimate gives the geography's score on the aggregate indicator, in units of a standard normal distribution, i.e., ranging from approximately -2.5 to 2.5.</t>
  </si>
  <si>
    <t>Government codes for buildings, electrical, infrastructure, cyber and professional licensing</t>
  </si>
  <si>
    <t>S&amp;P Global Market Intelligence calculation based on Accuris Engineering Workbench</t>
  </si>
  <si>
    <t>Summed into single codes score and standardised by code per billion dollars of manufacturing output.</t>
  </si>
  <si>
    <t>Regulation of chemicals in mining</t>
  </si>
  <si>
    <t>S&amp;P Market Intelligence Mining Project</t>
  </si>
  <si>
    <t xml:space="preserve">Measurement on the adoption of bans on the use of cyanide and mercury in mining projects. </t>
  </si>
  <si>
    <t>Water use rules for mining companies</t>
  </si>
  <si>
    <t>Measurement of the adoption of clear rules for mining companies to manage the quality and quantity of water resources shared with communities and ecosystems</t>
  </si>
  <si>
    <t>Biodiversity offset requirements for mining companies</t>
  </si>
  <si>
    <t>Measurement of the adoption of clear rules for mining companies to manage biodiversity loss including operating in protected areas and offset/compensation policies.</t>
  </si>
  <si>
    <t>Enforcement</t>
  </si>
  <si>
    <t>Perceptions of government effectiveness</t>
  </si>
  <si>
    <t>Captures perceptions of the quality of public services, the quality of the civil service and the degree of its independence from political pressures, the quality of policy formulation and implementation, and the credibility of the government's commitment to such policies. Estimate gives the geography's score on the aggregate indicator, in units of a standard normal distribution, i.e., ranging from approximately -2.5 to 2.5.</t>
  </si>
  <si>
    <t>Corruption risk scores</t>
  </si>
  <si>
    <t>S&amp;P Market Intelligence Country Risk Scores</t>
  </si>
  <si>
    <t>Values are shown inverted, such that a lower geography risk has a higher score</t>
  </si>
  <si>
    <t>Cyber risk scores</t>
  </si>
  <si>
    <t>Values are shown inverted, such that a lower geography risk has a higher score.</t>
  </si>
  <si>
    <t>Contract enforcement risk scores</t>
  </si>
  <si>
    <t>Percentage of total expenditure on environmental protection</t>
  </si>
  <si>
    <t>International Monetary Fund (IMF), data.gov, National Standard Orgs (NSOs), Asian Development Bank (ADB)</t>
  </si>
  <si>
    <t>Government budget data (general or national, state, and local).</t>
  </si>
  <si>
    <t>2021-2022 (some between 2018-2020)</t>
  </si>
  <si>
    <t>Percentage of total expenditure on public order &amp; safety (not classified as fire, police, or courts)</t>
  </si>
  <si>
    <t>Inspection and enforcement of mining sector</t>
  </si>
  <si>
    <t xml:space="preserve">An index that measures the presence, regulation, and enforcement of informal mining in a geography. The scale is from 0-10. </t>
  </si>
  <si>
    <t>Revenue from fines, penalties, and forfeits</t>
  </si>
  <si>
    <t>International Monetary Fund (IMF)</t>
  </si>
  <si>
    <t>Total revenue collected for fines and penalties as a % of total revenue.</t>
  </si>
  <si>
    <t>2018-2021</t>
  </si>
  <si>
    <t>Regulatory capacity to manage permitting in the mining sector</t>
  </si>
  <si>
    <t>An index that captures the regulatory environment for oversight of the mining sector at the national and subnational levels. The scale is from 0-10.</t>
  </si>
  <si>
    <t>Industry Pillar</t>
  </si>
  <si>
    <t>Employment and Training</t>
  </si>
  <si>
    <t>% of employees who are trainees or interns in the engineering industry</t>
  </si>
  <si>
    <t>Average % of total engineering company head counts that are training or intern levels.</t>
  </si>
  <si>
    <t>Industry mentions of employee training in the news</t>
  </si>
  <si>
    <t>Factiva</t>
  </si>
  <si>
    <t>Employee training mentions by companies in the engineering industry.</t>
  </si>
  <si>
    <t>Engineering industry employees as % of total employment</t>
  </si>
  <si>
    <t>Head count for engineers working in the engineering services sector divided by total head count for all sectors.</t>
  </si>
  <si>
    <t>Overall industry labour cost relative to all industries</t>
  </si>
  <si>
    <t>International Labour Organisation (ILO), Organisation for Economic Co-operation and Development (OECD), Eurostat</t>
  </si>
  <si>
    <t>Provides a measure of overall labour cost as a proxy for attractiveness to the industry. Average monthly earnings of employees in construction, manufacturing, and mining industries relative to all industries.</t>
  </si>
  <si>
    <t>2019-2022</t>
  </si>
  <si>
    <t>Ratio of average engineering wages to average wage of all occupations</t>
  </si>
  <si>
    <t>worldsalaries.com</t>
  </si>
  <si>
    <t>Provides a measure of the value of engineers. Average wage of engineers divided by average wage of all occupations.</t>
  </si>
  <si>
    <t>Safety training at companies</t>
  </si>
  <si>
    <t>S&amp;P Capital IQ annual report analysis</t>
  </si>
  <si>
    <t>Total number of engineering companies that noted safety training in their annual reports in the past 5 years (headquarters and locations mentioned in description), per 1,000,000 of population.</t>
  </si>
  <si>
    <t>Governance</t>
  </si>
  <si>
    <t>Does national standard body adopt a code of ethics?</t>
  </si>
  <si>
    <t>Full credit indicates the national standards body has included or directly references a code of conduct/ethics on their website. Partial credit given if website mentions ethical practices but does not provide a clear code or policy. No credit given if there is not a code or reference on the website.</t>
  </si>
  <si>
    <t>Gender balance in executive leadership positions in engineering industries</t>
  </si>
  <si>
    <t>S&amp;P Capital IQ Industry Classification - Engineering Services % women of all people classified, International Labour Organisation (ILO)</t>
  </si>
  <si>
    <t>Average ratio of total women to total men top executives in public companies at Engineering Services firms headquartered in the geography.</t>
  </si>
  <si>
    <t>Gender balance on industry boards of companies in engineering industries</t>
  </si>
  <si>
    <t>S&amp;P Capital IQ (engineering, manufacturing, and construction companies in geography)</t>
  </si>
  <si>
    <t>Average ratio women/men board members at public Engineering Services companies in the geography.</t>
  </si>
  <si>
    <t>Extent of active standards that promote, diversity, equity, and inclusion in the workplace</t>
  </si>
  <si>
    <t xml:space="preserve">Normalised count of active standards that explicitly include language to promote diversity, equity, and inclusion initiatives throughout engineering professions. </t>
  </si>
  <si>
    <t>Extent of active standards in place to promote the inclusion of Indigenous peoples and/or local populations in projects</t>
  </si>
  <si>
    <t>Normalised count of active standards issued or adopted by at least one national standards body that explicitly has language to include Indigenous and local populations initiatives throughout engineering professions.</t>
  </si>
  <si>
    <t>Extent of active standards in place that promote ethical governance</t>
  </si>
  <si>
    <t>Is there an active standard issued or adopted by at least one national standards body that explicitly includes language promoting ethical governance?</t>
  </si>
  <si>
    <t>Count of Management System Certifications</t>
  </si>
  <si>
    <t>The Global Quality Infrastructure Index, GQII.org</t>
  </si>
  <si>
    <t>Count of Management Systems ISO standards certificates issued in the geography.</t>
  </si>
  <si>
    <t>Engineering sector risk score</t>
  </si>
  <si>
    <t>S&amp;P Global Connect Comparative Industry Service (CIS) Database</t>
  </si>
  <si>
    <t>Sector 71 - Architectural and Engineering activities risk score. Regional median of industry risk to geography risk applied to geography risk for missing data.</t>
  </si>
  <si>
    <t>Partnerships</t>
  </si>
  <si>
    <t>Membership in International Standards Organisation (ISO)</t>
  </si>
  <si>
    <t>International Standards Organisation (ISO)</t>
  </si>
  <si>
    <t>Full member =1; correspondent member = 0.75; subscriber member = 0.25; not a member = 0.</t>
  </si>
  <si>
    <t>Extent of participation in International Standards Organisation (ISO) technical committees</t>
  </si>
  <si>
    <t>Count of geography's member body in technical committees.</t>
  </si>
  <si>
    <t>Extent of participation in International Standards Organisation (ISO) professional development committees</t>
  </si>
  <si>
    <t>Count of geography's member body in professional development committees.</t>
  </si>
  <si>
    <t>Partnerships with International Standards Organisation (ISO)</t>
  </si>
  <si>
    <t>Count of number of national organisations with formal cooperation partnerships with International Standards Organisation (ISO).</t>
  </si>
  <si>
    <t>Count of International Standards Organisation (ISO) meetings hosted in the geography</t>
  </si>
  <si>
    <t>Count of number of International Standards Organisation (ISO) in-person meetings hosted in geography from July 2022–July 2023.</t>
  </si>
  <si>
    <t xml:space="preserve"> July 2022-July 2023</t>
  </si>
  <si>
    <t>Adoption of International Electrotechnical Commission (IEC) standards</t>
  </si>
  <si>
    <t>International Electrotechnical Commission (IEC)</t>
  </si>
  <si>
    <t>Extent participation in IEC standards adopted, as measured by a count of the number of standards adopted by a geography.</t>
  </si>
  <si>
    <t>Member of International Electrotechnical Commission (IEC)</t>
  </si>
  <si>
    <t>Full member = 1; correspondent member = 0.75; subscriber member = 0.25; not a member = 0.</t>
  </si>
  <si>
    <t>Count of sector members represented at International Telecommunication Union (ITU)</t>
  </si>
  <si>
    <t>International Telecommunication Union (ITU)</t>
  </si>
  <si>
    <t>Count of companies with formal partnership with International Telecommunication Union (ITU).</t>
  </si>
  <si>
    <t>Count of academic partners of International Telecommunication Union (ITU)</t>
  </si>
  <si>
    <t>Count of universities with current, publicly announced partnership with the International Telecommunications Union.</t>
  </si>
  <si>
    <t>Engineering industry and university partnerships mentioned in the press in the last year</t>
  </si>
  <si>
    <t>Total number of university/industry collaborations or partnerships articles in the news per 100 ranked universities in the geography.</t>
  </si>
  <si>
    <t>Investment in equipment and product testing</t>
  </si>
  <si>
    <t>Engineering equipment and engineering testing instruments imported and exported as a percent of GDP</t>
  </si>
  <si>
    <t>S&amp;P Market Intelligence - Global Trade Analytics Suite (GTAS)</t>
  </si>
  <si>
    <t xml:space="preserve">Sum of imports and exports for Harmonized System (HS) Codes (the product codes used to track traded goods) 902212, 902300, 902410, 902480, 902490, 902511, 902519, 902580, 902590, 902610, 902620, 902680, 902690, 902710, 902720, 902730, 902750, 902780, 902781, 902789, 902790, 902810, 902820, 902830, 902890, 902910, 902920, 902990, 903010, 903020, 903031, 903032, 903033, 903039, 903082, 903089, 903090. </t>
  </si>
  <si>
    <t>2020-2022</t>
  </si>
  <si>
    <t>Engineering safety equipment imported and exported</t>
  </si>
  <si>
    <t xml:space="preserve">Sum of imports and exports for Harmonized System (HS) Codes 900490, 902000 (which includes protective eyewear and protective masks). </t>
  </si>
  <si>
    <t>Total construction spending as a percent of GDP</t>
  </si>
  <si>
    <t xml:space="preserve">S&amp;P Global Market Intelligence Global Construction database </t>
  </si>
  <si>
    <t>Total spending is a proxy for output in engineering intensive industries. Value is in US dollars.</t>
  </si>
  <si>
    <t>Water and sewer construction as a percent of GDP</t>
  </si>
  <si>
    <t xml:space="preserve">S&amp;P Global Market Intelligence Global Construction database, </t>
  </si>
  <si>
    <t>Infrastructure construction spending as a percent of GDP</t>
  </si>
  <si>
    <t>S&amp;P Global Market Intelligence Global Construction database</t>
  </si>
  <si>
    <t>Structure construction as a percent of GDP</t>
  </si>
  <si>
    <t>High-technology goods produced as a percent of all goods</t>
  </si>
  <si>
    <t xml:space="preserve">S&amp;P Global Market Intelligence Comparative Industry Service </t>
  </si>
  <si>
    <t>High-technology goods (C21, C26, C303) / all goods sectors (A, B, C) - total sales (gross output), nominal; missing data modelled with data estimated using the Global Consumer database by S&amp;P Market Intelligence.</t>
  </si>
  <si>
    <t>Architectural and engineering activities, technical testing and analysis goods produced as a percent of all goods</t>
  </si>
  <si>
    <t>(M71) Architectural and engineering activities, technical testing, and analysis - total sales (gross output), nominal / service industries (G Through U) - total sales (gross output), nominal.</t>
  </si>
  <si>
    <t>Total megawatt capacity of solar photovoltaic (PV) (operating or in construction)</t>
  </si>
  <si>
    <t>S&amp;P Global Commodity Insights Green Technology database</t>
  </si>
  <si>
    <t>Per one million of the population.</t>
  </si>
  <si>
    <t>Total number of energy storage, concentrating solar power (CSP) and carbon capture sequestration utilisation (CCUS) projects (operating or in construction)</t>
  </si>
  <si>
    <t>Per 1,000,000 of the population.</t>
  </si>
  <si>
    <t>Count of product certifications</t>
  </si>
  <si>
    <t>GQII.org</t>
  </si>
  <si>
    <t>Based on ISO data.</t>
  </si>
  <si>
    <t>Row Labels</t>
  </si>
  <si>
    <t>Average of Standardized Score</t>
  </si>
  <si>
    <t>Sum of Ranking</t>
  </si>
  <si>
    <t>Sum of Standardized Score</t>
  </si>
  <si>
    <t>Ranking Inverted</t>
  </si>
  <si>
    <t>Average of Ranking</t>
  </si>
  <si>
    <t>Type</t>
  </si>
  <si>
    <t>New Score</t>
  </si>
  <si>
    <t>Standard</t>
  </si>
  <si>
    <t>SE Asia</t>
  </si>
  <si>
    <t>Score</t>
  </si>
  <si>
    <t>Bottom 10</t>
  </si>
  <si>
    <t>Advanced Capacity</t>
  </si>
  <si>
    <t>High Capacity</t>
  </si>
  <si>
    <t>Adequate Capacity</t>
  </si>
  <si>
    <t>Low Capacity</t>
  </si>
  <si>
    <t>2c. Diversity2</t>
  </si>
  <si>
    <t>Inadequate Capacity</t>
  </si>
  <si>
    <t>Helper</t>
  </si>
  <si>
    <t>3a. Engineering Expertise and Investment2</t>
  </si>
  <si>
    <t>Top 10</t>
  </si>
  <si>
    <t>4d. Investment in Equipment and Product Testing2</t>
  </si>
  <si>
    <t>China</t>
  </si>
  <si>
    <t>Rank</t>
  </si>
  <si>
    <t>Democratic Republic of the Congo</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</si>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</sst>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8"/>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i/>
      <sz val="8"/>
      <color theme="1"/>
      <name val="Arial"/>
      <family val="2"/>
    </font>
    <font>
      <sz val="8"/>
      <color theme="1"/>
      <name val="Arial"/>
      <family val="2"/>
    </font>
    <font>
      <b/>
      <sz val="18"/>
      <name val="Arial"/>
      <family val="2"/>
    </font>
    <font>
      <b/>
      <sz val="8"/>
      <name val="Arial"/>
      <family val="2"/>
    </font>
    <font>
      <b/>
      <sz val="8"/>
      <color theme="1"/>
      <name val="Arial"/>
      <family val="2"/>
    </font>
    <font>
      <b/>
      <sz val="15"/>
      <color theme="0" tint="-0.499984740745262"/>
      <name val="Arial"/>
      <family val="2"/>
    </font>
    <font>
      <sz val="8"/>
      <color theme="0" tint="-0.499984740745262"/>
      <name val="Arial"/>
      <family val="2"/>
    </font>
    <font>
      <i/>
      <sz val="9"/>
      <color theme="1"/>
      <name val="Arial"/>
      <family val="2"/>
    </font>
    <font>
      <sz val="9"/>
      <color rgb="FFFF0000"/>
      <name val="Arial"/>
      <family val="2"/>
    </font>
    <font>
      <sz val="8"/>
      <name val="Arial"/>
      <family val="2"/>
    </font>
    <font>
      <sz val="10"/>
      <name val="Arial"/>
      <family val="2"/>
    </font>
    <font>
      <sz val="9"/>
      <color theme="1"/>
      <name val="Arial"/>
      <family val="2"/>
    </font>
    <font>
      <sz val="9"/>
      <color theme="1"/>
      <name val="Arial"/>
      <family val="2"/>
      <scheme val="minor"/>
    </font>
    <font>
      <b/>
      <sz val="10"/>
      <name val="Arial"/>
      <family val="2"/>
    </font>
    <font>
      <sz val="9"/>
      <name val="Arial"/>
      <family val="2"/>
    </font>
    <font>
      <b/>
      <sz val="12"/>
      <color theme="1"/>
      <name val="Arial"/>
      <family val="2"/>
    </font>
    <font>
      <b/>
      <sz val="15"/>
      <color theme="1"/>
      <name val="Arial"/>
      <family val="2"/>
    </font>
    <font>
      <sz val="11"/>
      <color theme="0" tint="-0.499984740745262"/>
      <name val="Arial"/>
      <family val="2"/>
      <scheme val="minor"/>
    </font>
    <font>
      <u/>
      <sz val="8"/>
      <color theme="10"/>
      <name val="Arial"/>
      <family val="2"/>
      <scheme val="minor"/>
    </font>
    <font>
      <b/>
      <sz val="12"/>
      <color theme="1"/>
      <name val="Arial"/>
      <family val="2"/>
      <scheme val="minor"/>
    </font>
    <font>
      <sz val="8"/>
      <color theme="1"/>
      <name val="Arial"/>
      <family val="2"/>
      <scheme val="minor"/>
    </font>
    <font>
      <sz val="8"/>
      <color theme="0" tint="-0.499984740745262"/>
      <name val="Arial"/>
      <family val="2"/>
      <scheme val="minor"/>
    </font>
    <font>
      <b/>
      <sz val="8"/>
      <color theme="1"/>
      <name val="Arial"/>
      <family val="2"/>
      <scheme val="minor"/>
    </font>
    <font>
      <sz val="11"/>
      <color theme="1"/>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b/>
      <sz val="11"/>
      <color theme="1"/>
      <name val="Arial"/>
      <family val="2"/>
      <scheme val="minor"/>
    </font>
    <font>
      <sz val="8"/>
      <name val="Arial"/>
      <family val="2"/>
      <scheme val="minor"/>
    </font>
    <font>
      <b/>
      <sz val="8"/>
      <name val="Arial"/>
      <family val="2"/>
      <charset val="238"/>
    </font>
    <font>
      <sz val="8"/>
      <name val="Arial"/>
      <family val="2"/>
      <charset val="238"/>
    </font>
    <font>
      <sz val="14"/>
      <name val="Arial"/>
      <family val="2"/>
    </font>
    <font>
      <b/>
      <sz val="10"/>
      <name val="Arial"/>
      <family val="2"/>
      <charset val="238"/>
    </font>
    <font>
      <sz val="8"/>
      <color theme="1"/>
      <name val="Arial"/>
      <family val="2"/>
      <charset val="238"/>
    </font>
    <font>
      <u/>
      <sz val="8"/>
      <color theme="11"/>
      <name val="Arial"/>
      <family val="2"/>
      <scheme val="minor"/>
    </font>
    <font>
      <b/>
      <sz val="11"/>
      <name val="Arial"/>
      <family val="2"/>
      <scheme val="minor"/>
    </font>
    <font>
      <sz val="18"/>
      <color theme="1"/>
      <name val="Arial"/>
      <family val="2"/>
      <scheme val="minor"/>
    </font>
    <font>
      <b/>
      <sz val="14"/>
      <color theme="0"/>
      <name val="Arial"/>
      <family val="2"/>
    </font>
    <font>
      <b/>
      <sz val="16"/>
      <color theme="0"/>
      <name val="Arial"/>
      <family val="2"/>
      <scheme val="major"/>
    </font>
    <font>
      <sz val="8"/>
      <color theme="1"/>
      <name val="Arial"/>
      <family val="2"/>
      <scheme val="major"/>
    </font>
    <font>
      <b/>
      <sz val="10"/>
      <color theme="1"/>
      <name val="Arial"/>
      <family val="2"/>
    </font>
    <font>
      <sz val="10"/>
      <color theme="1"/>
      <name val="Arial"/>
      <family val="2"/>
    </font>
    <font>
      <b/>
      <sz val="11"/>
      <color theme="0"/>
      <name val="Arial"/>
      <family val="2"/>
      <scheme val="minor"/>
    </font>
    <font>
      <b/>
      <sz val="10"/>
      <color theme="0"/>
      <name val="Arial"/>
      <family val="2"/>
    </font>
    <font>
      <b/>
      <sz val="8"/>
      <color theme="0"/>
      <name val="Arial"/>
      <family val="2"/>
    </font>
    <font>
      <b/>
      <sz val="10"/>
      <name val="Arial"/>
      <family val="2"/>
      <scheme val="major"/>
    </font>
    <font>
      <b/>
      <sz val="10"/>
      <name val="Arial"/>
      <family val="2"/>
      <scheme val="minor"/>
    </font>
    <font>
      <sz val="10"/>
      <name val="Arial"/>
      <family val="2"/>
      <scheme val="minor"/>
    </font>
    <font>
      <b/>
      <sz val="10"/>
      <color theme="0"/>
      <name val="Arial"/>
      <family val="2"/>
      <scheme val="minor"/>
    </font>
    <font>
      <sz val="10"/>
      <color theme="1"/>
      <name val="Arial"/>
      <family val="2"/>
      <scheme val="minor"/>
    </font>
    <font>
      <b/>
      <sz val="8"/>
      <color theme="1"/>
      <name val="Arial"/>
      <family val="2"/>
      <scheme val="major"/>
    </font>
    <font>
      <b/>
      <sz val="8"/>
      <color theme="0"/>
      <name val="Arial"/>
      <family val="2"/>
      <scheme val="major"/>
    </font>
    <font>
      <b/>
      <sz val="11"/>
      <color theme="1"/>
      <name val="Arial"/>
      <family val="2"/>
    </font>
    <font>
      <sz val="20"/>
      <color theme="1"/>
      <name val="Arial"/>
      <family val="2"/>
      <scheme val="minor"/>
    </font>
    <font>
      <b/>
      <sz val="18"/>
      <color theme="1"/>
      <name val="Arial"/>
      <family val="2"/>
      <scheme val="minor"/>
    </font>
    <font>
      <b/>
      <sz val="18"/>
      <color theme="0"/>
      <name val="Arial"/>
      <family val="2"/>
      <scheme val="major"/>
    </font>
    <font>
      <b/>
      <sz val="18"/>
      <name val="Arial"/>
      <family val="2"/>
      <scheme val="major"/>
    </font>
    <font>
      <b/>
      <sz val="20"/>
      <color theme="0"/>
      <name val="Arial"/>
      <family val="2"/>
      <scheme val="major"/>
    </font>
    <font>
      <b/>
      <sz val="14"/>
      <color theme="1"/>
      <name val="Arial"/>
      <family val="2"/>
      <scheme val="minor"/>
    </font>
    <font>
      <sz val="14"/>
      <color theme="1"/>
      <name val="Arial"/>
      <family val="2"/>
      <scheme val="minor"/>
    </font>
    <font>
      <b/>
      <sz val="9"/>
      <color theme="1"/>
      <name val="Arial"/>
      <family val="2"/>
      <scheme val="minor"/>
    </font>
    <font>
      <b/>
      <sz val="18"/>
      <color theme="0"/>
      <name val="Arial"/>
      <family val="2"/>
      <scheme val="minor"/>
    </font>
    <font>
      <sz val="12"/>
      <color theme="1"/>
      <name val="Arial"/>
      <family val="2"/>
      <scheme val="minor"/>
    </font>
    <font>
      <b/>
      <sz val="20"/>
      <color theme="1"/>
      <name val="Arial"/>
      <family val="2"/>
      <scheme val="minor"/>
    </font>
  </fonts>
  <fills count="2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D2002A"/>
        <bgColor indexed="64"/>
      </patternFill>
    </fill>
    <fill>
      <patternFill patternType="solid">
        <fgColor theme="2"/>
        <bgColor indexed="64"/>
      </patternFill>
    </fill>
    <fill>
      <patternFill patternType="solid">
        <fgColor theme="8"/>
        <bgColor indexed="64"/>
      </patternFill>
    </fill>
    <fill>
      <patternFill patternType="solid">
        <fgColor theme="1"/>
        <bgColor indexed="64"/>
      </patternFill>
    </fill>
    <fill>
      <patternFill patternType="solid">
        <fgColor theme="5"/>
        <bgColor indexed="64"/>
      </patternFill>
    </fill>
    <fill>
      <patternFill patternType="solid">
        <fgColor theme="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249977111117893"/>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medium">
        <color theme="1"/>
      </bottom>
      <diagonal/>
    </border>
    <border>
      <left/>
      <right/>
      <top style="thin">
        <color theme="1"/>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s>
  <cellStyleXfs count="30">
    <xf numFmtId="0" fontId="0" fillId="0" borderId="0"/>
    <xf numFmtId="0" fontId="23" fillId="0" borderId="0" applyNumberFormat="0" applyFill="0" applyBorder="0" applyAlignment="0" applyProtection="0"/>
    <xf numFmtId="0" fontId="39" fillId="0" borderId="0">
      <alignment horizontal="left"/>
    </xf>
    <xf numFmtId="0" fontId="7" fillId="0" borderId="0" applyProtection="0">
      <alignment horizontal="left" vertical="center"/>
    </xf>
    <xf numFmtId="0" fontId="40" fillId="0" borderId="0" applyNumberFormat="0" applyFill="0" applyBorder="0" applyAlignment="0" applyProtection="0"/>
    <xf numFmtId="9" fontId="28" fillId="0" borderId="0" applyFon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32" fillId="0" borderId="3" applyNumberFormat="0" applyFill="0" applyAlignment="0" applyProtection="0"/>
    <xf numFmtId="0" fontId="32" fillId="0" borderId="0" applyNumberFormat="0" applyFill="0" applyBorder="0" applyAlignment="0" applyProtection="0"/>
    <xf numFmtId="0" fontId="33" fillId="0" borderId="4" applyNumberFormat="0" applyFill="0" applyAlignment="0" applyProtection="0"/>
    <xf numFmtId="0" fontId="37" fillId="0" borderId="0" applyNumberFormat="0">
      <alignment horizontal="left" vertical="center"/>
    </xf>
    <xf numFmtId="0" fontId="38" fillId="0" borderId="0" applyNumberFormat="0" applyAlignment="0">
      <alignment wrapText="1"/>
    </xf>
    <xf numFmtId="0" fontId="38" fillId="0" borderId="5" applyNumberFormat="0" applyAlignment="0">
      <alignment wrapText="1"/>
    </xf>
    <xf numFmtId="0" fontId="35" fillId="0" borderId="6" applyNumberFormat="0" applyAlignment="0">
      <alignment horizontal="left" vertical="center"/>
    </xf>
    <xf numFmtId="0" fontId="36" fillId="0" borderId="0" applyNumberFormat="0">
      <alignment horizontal="left" vertical="center" wrapText="1"/>
    </xf>
    <xf numFmtId="0" fontId="36" fillId="0" borderId="0" applyNumberFormat="0">
      <alignment horizontal="left" vertical="center" wrapText="1" indent="2"/>
    </xf>
    <xf numFmtId="0" fontId="36" fillId="0" borderId="0" applyNumberFormat="0">
      <alignment horizontal="left" vertical="center" wrapText="1" indent="3"/>
    </xf>
    <xf numFmtId="0" fontId="36" fillId="0" borderId="0" applyNumberFormat="0">
      <alignment horizontal="left" vertical="center" wrapText="1" indent="4"/>
    </xf>
    <xf numFmtId="0" fontId="8" fillId="2" borderId="0" applyNumberFormat="0" applyAlignment="0">
      <alignment horizontal="left" vertical="center"/>
    </xf>
    <xf numFmtId="3" fontId="35" fillId="0" borderId="0" applyNumberFormat="0" applyAlignment="0">
      <alignment vertical="center"/>
    </xf>
    <xf numFmtId="0" fontId="36" fillId="0" borderId="0" applyNumberFormat="0">
      <alignment horizontal="left"/>
    </xf>
    <xf numFmtId="0" fontId="4" fillId="0" borderId="0"/>
    <xf numFmtId="9" fontId="4"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244">
    <xf numFmtId="0" fontId="0" fillId="0" borderId="0" xfId="0"/>
    <xf numFmtId="0" fontId="6" fillId="0" borderId="0" xfId="0" applyFont="1"/>
    <xf numFmtId="0" fontId="7" fillId="3" borderId="0" xfId="0" applyFont="1" applyFill="1" applyAlignment="1">
      <alignment vertical="center"/>
    </xf>
    <xf numFmtId="0" fontId="6" fillId="2" borderId="0" xfId="0" applyFont="1" applyFill="1"/>
    <xf numFmtId="0" fontId="5" fillId="0" borderId="0" xfId="0" applyFont="1" applyAlignment="1">
      <alignment horizontal="left" vertical="center"/>
    </xf>
    <xf numFmtId="0" fontId="8" fillId="3" borderId="0" xfId="0" applyFont="1" applyFill="1" applyAlignment="1">
      <alignment horizontal="left" vertical="center" wrapText="1"/>
    </xf>
    <xf numFmtId="0" fontId="5" fillId="3" borderId="0" xfId="0" applyFont="1" applyFill="1" applyAlignment="1">
      <alignment horizontal="left" vertical="center"/>
    </xf>
    <xf numFmtId="0" fontId="6" fillId="3" borderId="0" xfId="0" applyFont="1" applyFill="1" applyAlignment="1">
      <alignment horizontal="left" vertical="center"/>
    </xf>
    <xf numFmtId="0" fontId="9" fillId="2" borderId="0" xfId="0" applyFont="1" applyFill="1" applyAlignment="1">
      <alignment horizontal="left"/>
    </xf>
    <xf numFmtId="0" fontId="6" fillId="0" borderId="0" xfId="0" applyFont="1" applyAlignment="1">
      <alignment horizontal="right"/>
    </xf>
    <xf numFmtId="0" fontId="6" fillId="0" borderId="0" xfId="0" applyFont="1" applyAlignment="1">
      <alignment horizontal="left" vertical="center"/>
    </xf>
    <xf numFmtId="0" fontId="6" fillId="0" borderId="0" xfId="0" applyFont="1" applyAlignment="1">
      <alignment vertical="center"/>
    </xf>
    <xf numFmtId="0" fontId="17" fillId="0" borderId="0" xfId="0" applyFont="1"/>
    <xf numFmtId="0" fontId="16" fillId="0" borderId="0" xfId="0" applyFont="1"/>
    <xf numFmtId="0" fontId="12" fillId="0" borderId="0" xfId="0" applyFont="1" applyAlignment="1">
      <alignment horizontal="left" vertical="top" wrapText="1" indent="1"/>
    </xf>
    <xf numFmtId="0" fontId="8" fillId="0" borderId="0" xfId="0" quotePrefix="1" applyFont="1" applyAlignment="1">
      <alignment horizontal="left" vertical="center" indent="1"/>
    </xf>
    <xf numFmtId="0" fontId="13" fillId="0" borderId="0" xfId="0" applyFont="1" applyAlignment="1">
      <alignment horizontal="left" vertical="center"/>
    </xf>
    <xf numFmtId="0" fontId="8" fillId="0" borderId="0" xfId="0" applyFont="1"/>
    <xf numFmtId="0" fontId="14" fillId="0" borderId="0" xfId="0" applyFont="1"/>
    <xf numFmtId="0" fontId="14" fillId="0" borderId="0" xfId="0" applyFont="1" applyAlignment="1">
      <alignment horizontal="right"/>
    </xf>
    <xf numFmtId="0" fontId="8" fillId="0" borderId="0" xfId="0" applyFont="1" applyAlignment="1">
      <alignment horizontal="left" indent="1"/>
    </xf>
    <xf numFmtId="0" fontId="8" fillId="0" borderId="0" xfId="0" quotePrefix="1" applyFont="1" applyAlignment="1">
      <alignment horizontal="left" indent="1"/>
    </xf>
    <xf numFmtId="0" fontId="19" fillId="0" borderId="0" xfId="0" applyFont="1" applyAlignment="1">
      <alignment horizontal="left"/>
    </xf>
    <xf numFmtId="0" fontId="11" fillId="0" borderId="0" xfId="0" applyFont="1" applyAlignment="1">
      <alignment vertical="center" wrapText="1"/>
    </xf>
    <xf numFmtId="0" fontId="9" fillId="0" borderId="0" xfId="0" quotePrefix="1" applyFont="1" applyAlignment="1">
      <alignment vertical="center"/>
    </xf>
    <xf numFmtId="0" fontId="10" fillId="0" borderId="0" xfId="0" quotePrefix="1" applyFont="1" applyAlignment="1">
      <alignment horizontal="left" vertical="center" indent="1"/>
    </xf>
    <xf numFmtId="0" fontId="22" fillId="0" borderId="0" xfId="0" applyFont="1"/>
    <xf numFmtId="0" fontId="11" fillId="0" borderId="0" xfId="0" applyFont="1"/>
    <xf numFmtId="0" fontId="11" fillId="0" borderId="0" xfId="0" applyFont="1" applyAlignment="1">
      <alignment horizontal="right"/>
    </xf>
    <xf numFmtId="0" fontId="11" fillId="0" borderId="0" xfId="0" applyFont="1" applyAlignment="1">
      <alignment horizontal="left" vertical="center" wrapText="1" indent="1"/>
    </xf>
    <xf numFmtId="0" fontId="8" fillId="0" borderId="0" xfId="0" applyFont="1" applyAlignment="1">
      <alignment horizontal="left" vertical="top"/>
    </xf>
    <xf numFmtId="0" fontId="11" fillId="0" borderId="0" xfId="0" applyFont="1" applyAlignment="1">
      <alignment horizontal="left" vertical="center" wrapText="1"/>
    </xf>
    <xf numFmtId="0" fontId="23" fillId="0" borderId="0" xfId="1" applyBorder="1" applyAlignment="1">
      <alignment horizontal="left" vertical="center"/>
    </xf>
    <xf numFmtId="0" fontId="26" fillId="0" borderId="0" xfId="0" applyFont="1" applyAlignment="1">
      <alignment horizontal="left" vertical="center" wrapText="1"/>
    </xf>
    <xf numFmtId="0" fontId="34" fillId="0" borderId="0" xfId="1" applyFont="1" applyAlignment="1">
      <alignment horizontal="left"/>
    </xf>
    <xf numFmtId="0" fontId="9" fillId="0" borderId="0" xfId="0" applyFont="1"/>
    <xf numFmtId="0" fontId="36" fillId="0" borderId="0" xfId="22">
      <alignment horizontal="left"/>
    </xf>
    <xf numFmtId="0" fontId="39" fillId="0" borderId="0" xfId="2">
      <alignment horizontal="left"/>
    </xf>
    <xf numFmtId="0" fontId="23" fillId="2" borderId="0" xfId="1" applyFill="1" applyAlignment="1">
      <alignment horizontal="left" wrapText="1"/>
    </xf>
    <xf numFmtId="0" fontId="23" fillId="0" borderId="0" xfId="1" applyFill="1" applyAlignment="1">
      <alignment horizontal="left" wrapText="1"/>
    </xf>
    <xf numFmtId="0" fontId="9" fillId="0" borderId="0" xfId="0" applyFont="1" applyAlignment="1">
      <alignment horizontal="left"/>
    </xf>
    <xf numFmtId="0" fontId="38" fillId="0" borderId="5" xfId="14" applyAlignment="1"/>
    <xf numFmtId="0" fontId="6" fillId="2" borderId="0" xfId="0" applyFont="1" applyFill="1" applyAlignment="1">
      <alignment horizontal="left"/>
    </xf>
    <xf numFmtId="0" fontId="6" fillId="0" borderId="0" xfId="0" applyFont="1" applyAlignment="1">
      <alignment horizontal="left"/>
    </xf>
    <xf numFmtId="0" fontId="14" fillId="3" borderId="0" xfId="0" applyFont="1" applyFill="1" applyAlignment="1">
      <alignment vertical="center"/>
    </xf>
    <xf numFmtId="0" fontId="15" fillId="0" borderId="5" xfId="14" applyFont="1" applyAlignment="1"/>
    <xf numFmtId="2" fontId="6" fillId="0" borderId="0" xfId="0" applyNumberFormat="1" applyFont="1"/>
    <xf numFmtId="9" fontId="6" fillId="0" borderId="0" xfId="5" applyFont="1"/>
    <xf numFmtId="1" fontId="6" fillId="0" borderId="0" xfId="0" applyNumberFormat="1" applyFont="1"/>
    <xf numFmtId="0" fontId="41" fillId="5" borderId="0" xfId="23" applyFont="1" applyFill="1" applyAlignment="1">
      <alignment horizontal="left"/>
    </xf>
    <xf numFmtId="0" fontId="4" fillId="0" borderId="0" xfId="23" applyAlignment="1">
      <alignment horizontal="left"/>
    </xf>
    <xf numFmtId="0" fontId="43" fillId="6" borderId="7" xfId="0" applyFont="1" applyFill="1" applyBorder="1" applyAlignment="1">
      <alignment horizontal="center" vertical="center"/>
    </xf>
    <xf numFmtId="0" fontId="47" fillId="0" borderId="0" xfId="0" applyFont="1"/>
    <xf numFmtId="0" fontId="27" fillId="5" borderId="8" xfId="0" applyFont="1" applyFill="1" applyBorder="1"/>
    <xf numFmtId="0" fontId="0" fillId="0" borderId="8" xfId="0" applyBorder="1"/>
    <xf numFmtId="0" fontId="0" fillId="0" borderId="0" xfId="0" applyAlignment="1">
      <alignment vertical="center"/>
    </xf>
    <xf numFmtId="2" fontId="0" fillId="0" borderId="8" xfId="0" applyNumberFormat="1" applyBorder="1"/>
    <xf numFmtId="0" fontId="0" fillId="0" borderId="12" xfId="0" applyBorder="1"/>
    <xf numFmtId="0" fontId="23" fillId="0" borderId="0" xfId="1" applyAlignment="1">
      <alignment horizontal="left"/>
    </xf>
    <xf numFmtId="0" fontId="6" fillId="0" borderId="12" xfId="0" applyFont="1" applyBorder="1"/>
    <xf numFmtId="0" fontId="49" fillId="9" borderId="0" xfId="0" applyFont="1" applyFill="1"/>
    <xf numFmtId="0" fontId="47" fillId="11" borderId="0" xfId="0" applyFont="1" applyFill="1"/>
    <xf numFmtId="10" fontId="6" fillId="11" borderId="0" xfId="5" applyNumberFormat="1" applyFont="1" applyFill="1"/>
    <xf numFmtId="2" fontId="6" fillId="11" borderId="0" xfId="5" applyNumberFormat="1" applyFont="1" applyFill="1"/>
    <xf numFmtId="0" fontId="47" fillId="14" borderId="0" xfId="0" applyFont="1" applyFill="1"/>
    <xf numFmtId="10" fontId="6" fillId="14" borderId="0" xfId="5" applyNumberFormat="1" applyFont="1" applyFill="1"/>
    <xf numFmtId="2" fontId="6" fillId="14" borderId="0" xfId="5" applyNumberFormat="1" applyFont="1" applyFill="1"/>
    <xf numFmtId="0" fontId="46" fillId="8" borderId="0" xfId="0" applyFont="1" applyFill="1"/>
    <xf numFmtId="10" fontId="9" fillId="8" borderId="0" xfId="5" applyNumberFormat="1" applyFont="1" applyFill="1"/>
    <xf numFmtId="2" fontId="9" fillId="8" borderId="0" xfId="5" applyNumberFormat="1" applyFont="1" applyFill="1"/>
    <xf numFmtId="10" fontId="50" fillId="9" borderId="0" xfId="5" applyNumberFormat="1" applyFont="1" applyFill="1"/>
    <xf numFmtId="2" fontId="50" fillId="9" borderId="0" xfId="5" applyNumberFormat="1" applyFont="1" applyFill="1"/>
    <xf numFmtId="0" fontId="46" fillId="10" borderId="0" xfId="0" applyFont="1" applyFill="1"/>
    <xf numFmtId="10" fontId="9" fillId="10" borderId="0" xfId="5" applyNumberFormat="1" applyFont="1" applyFill="1"/>
    <xf numFmtId="2" fontId="9" fillId="10" borderId="0" xfId="5" applyNumberFormat="1" applyFont="1" applyFill="1"/>
    <xf numFmtId="0" fontId="18" fillId="0" borderId="0" xfId="14" applyFont="1" applyBorder="1" applyAlignment="1"/>
    <xf numFmtId="0" fontId="51" fillId="0" borderId="0" xfId="14" applyFont="1" applyBorder="1" applyAlignment="1"/>
    <xf numFmtId="0" fontId="46" fillId="13" borderId="0" xfId="0" applyFont="1" applyFill="1"/>
    <xf numFmtId="10" fontId="9" fillId="13" borderId="0" xfId="5" applyNumberFormat="1" applyFont="1" applyFill="1"/>
    <xf numFmtId="2" fontId="9" fillId="13" borderId="0" xfId="5" applyNumberFormat="1" applyFont="1" applyFill="1"/>
    <xf numFmtId="0" fontId="46" fillId="12" borderId="0" xfId="0" applyFont="1" applyFill="1"/>
    <xf numFmtId="10" fontId="9" fillId="12" borderId="0" xfId="5" applyNumberFormat="1" applyFont="1" applyFill="1"/>
    <xf numFmtId="2" fontId="9" fillId="12" borderId="0" xfId="5" applyNumberFormat="1" applyFont="1" applyFill="1"/>
    <xf numFmtId="0" fontId="47" fillId="17" borderId="0" xfId="0" applyFont="1" applyFill="1"/>
    <xf numFmtId="10" fontId="6" fillId="17" borderId="0" xfId="5" applyNumberFormat="1" applyFont="1" applyFill="1"/>
    <xf numFmtId="2" fontId="6" fillId="17" borderId="0" xfId="5" applyNumberFormat="1" applyFont="1" applyFill="1"/>
    <xf numFmtId="0" fontId="46" fillId="16" borderId="0" xfId="0" applyFont="1" applyFill="1"/>
    <xf numFmtId="10" fontId="9" fillId="16" borderId="0" xfId="5" applyNumberFormat="1" applyFont="1" applyFill="1"/>
    <xf numFmtId="2" fontId="9" fillId="16" borderId="0" xfId="5" applyNumberFormat="1" applyFont="1" applyFill="1"/>
    <xf numFmtId="0" fontId="46" fillId="15" borderId="0" xfId="0" applyFont="1" applyFill="1"/>
    <xf numFmtId="10" fontId="9" fillId="15" borderId="0" xfId="5" applyNumberFormat="1" applyFont="1" applyFill="1"/>
    <xf numFmtId="2" fontId="9" fillId="15" borderId="0" xfId="5" applyNumberFormat="1" applyFont="1" applyFill="1"/>
    <xf numFmtId="0" fontId="48" fillId="7" borderId="0" xfId="0" applyFont="1" applyFill="1" applyAlignment="1">
      <alignment vertical="center"/>
    </xf>
    <xf numFmtId="0" fontId="48" fillId="7" borderId="0" xfId="0" applyFont="1" applyFill="1" applyAlignment="1">
      <alignment horizontal="right" vertical="center"/>
    </xf>
    <xf numFmtId="0" fontId="54" fillId="9" borderId="0" xfId="0" applyFont="1" applyFill="1" applyAlignment="1">
      <alignment vertical="center"/>
    </xf>
    <xf numFmtId="0" fontId="54" fillId="9" borderId="0" xfId="0" applyFont="1" applyFill="1" applyAlignment="1">
      <alignment horizontal="right" vertical="center"/>
    </xf>
    <xf numFmtId="0" fontId="52" fillId="8" borderId="0" xfId="0" applyFont="1" applyFill="1" applyAlignment="1">
      <alignment vertical="center"/>
    </xf>
    <xf numFmtId="0" fontId="52" fillId="8" borderId="0" xfId="0" applyFont="1" applyFill="1" applyAlignment="1">
      <alignment horizontal="right" vertical="center"/>
    </xf>
    <xf numFmtId="0" fontId="53" fillId="10" borderId="0" xfId="0" applyFont="1" applyFill="1" applyAlignment="1">
      <alignment vertical="center"/>
    </xf>
    <xf numFmtId="0" fontId="53" fillId="10" borderId="0" xfId="0" applyFont="1" applyFill="1" applyAlignment="1">
      <alignment horizontal="right" vertical="center"/>
    </xf>
    <xf numFmtId="0" fontId="52" fillId="10" borderId="0" xfId="0" applyFont="1" applyFill="1" applyAlignment="1">
      <alignment vertical="center"/>
    </xf>
    <xf numFmtId="0" fontId="52" fillId="10" borderId="0" xfId="0" applyFont="1" applyFill="1" applyAlignment="1">
      <alignment horizontal="right" vertical="center"/>
    </xf>
    <xf numFmtId="0" fontId="53" fillId="12" borderId="0" xfId="0" applyFont="1" applyFill="1" applyAlignment="1">
      <alignment vertical="center"/>
    </xf>
    <xf numFmtId="0" fontId="53" fillId="12" borderId="0" xfId="0" applyFont="1" applyFill="1" applyAlignment="1">
      <alignment horizontal="right" vertical="center"/>
    </xf>
    <xf numFmtId="0" fontId="52" fillId="12" borderId="0" xfId="0" applyFont="1" applyFill="1" applyAlignment="1">
      <alignment vertical="center"/>
    </xf>
    <xf numFmtId="0" fontId="52" fillId="13" borderId="0" xfId="0" applyFont="1" applyFill="1" applyAlignment="1">
      <alignment vertical="center"/>
    </xf>
    <xf numFmtId="0" fontId="52" fillId="13" borderId="0" xfId="0" applyFont="1" applyFill="1" applyAlignment="1">
      <alignment horizontal="right" vertical="center"/>
    </xf>
    <xf numFmtId="0" fontId="53" fillId="11" borderId="0" xfId="0" applyFont="1" applyFill="1" applyAlignment="1">
      <alignment vertical="center"/>
    </xf>
    <xf numFmtId="0" fontId="53" fillId="11" borderId="0" xfId="0" applyFont="1" applyFill="1" applyAlignment="1">
      <alignment horizontal="right" vertical="center"/>
    </xf>
    <xf numFmtId="0" fontId="53" fillId="11" borderId="0" xfId="1" applyFont="1" applyFill="1" applyAlignment="1">
      <alignment vertical="center"/>
    </xf>
    <xf numFmtId="0" fontId="53" fillId="11" borderId="0" xfId="0" applyFont="1" applyFill="1" applyAlignment="1">
      <alignment horizontal="left" vertical="center" readingOrder="1"/>
    </xf>
    <xf numFmtId="0" fontId="53" fillId="14" borderId="0" xfId="0" applyFont="1" applyFill="1" applyAlignment="1">
      <alignment vertical="center"/>
    </xf>
    <xf numFmtId="0" fontId="53" fillId="14" borderId="0" xfId="0" applyFont="1" applyFill="1" applyAlignment="1">
      <alignment horizontal="right" vertical="center"/>
    </xf>
    <xf numFmtId="0" fontId="53" fillId="14" borderId="0" xfId="1" applyFont="1" applyFill="1" applyAlignment="1">
      <alignment vertical="center"/>
    </xf>
    <xf numFmtId="0" fontId="53" fillId="15" borderId="0" xfId="0" applyFont="1" applyFill="1" applyAlignment="1">
      <alignment vertical="center"/>
    </xf>
    <xf numFmtId="0" fontId="53" fillId="15" borderId="0" xfId="0" applyFont="1" applyFill="1" applyAlignment="1">
      <alignment horizontal="right" vertical="center"/>
    </xf>
    <xf numFmtId="0" fontId="53" fillId="16" borderId="0" xfId="0" applyFont="1" applyFill="1" applyAlignment="1">
      <alignment vertical="center"/>
    </xf>
    <xf numFmtId="0" fontId="53" fillId="16" borderId="0" xfId="0" applyFont="1" applyFill="1" applyAlignment="1">
      <alignment horizontal="right" vertical="center"/>
    </xf>
    <xf numFmtId="0" fontId="52" fillId="15" borderId="0" xfId="0" applyFont="1" applyFill="1" applyAlignment="1">
      <alignment vertical="center"/>
    </xf>
    <xf numFmtId="0" fontId="52" fillId="16" borderId="0" xfId="0" applyFont="1" applyFill="1" applyAlignment="1">
      <alignment vertical="center"/>
    </xf>
    <xf numFmtId="0" fontId="52" fillId="16" borderId="0" xfId="0" applyFont="1" applyFill="1" applyAlignment="1">
      <alignment horizontal="right" vertical="center"/>
    </xf>
    <xf numFmtId="0" fontId="53" fillId="17" borderId="0" xfId="0" applyFont="1" applyFill="1" applyAlignment="1">
      <alignment vertical="center"/>
    </xf>
    <xf numFmtId="0" fontId="53" fillId="17" borderId="0" xfId="0" applyFont="1" applyFill="1" applyAlignment="1">
      <alignment horizontal="left" vertical="center"/>
    </xf>
    <xf numFmtId="0" fontId="53" fillId="17" borderId="0" xfId="0" applyFont="1" applyFill="1" applyAlignment="1">
      <alignment horizontal="right" vertical="center"/>
    </xf>
    <xf numFmtId="0" fontId="53" fillId="17" borderId="0" xfId="1" applyFont="1" applyFill="1" applyAlignment="1">
      <alignment vertical="center"/>
    </xf>
    <xf numFmtId="0" fontId="53" fillId="17" borderId="0" xfId="1" applyFont="1" applyFill="1" applyBorder="1" applyAlignment="1">
      <alignment vertical="center"/>
    </xf>
    <xf numFmtId="0" fontId="53" fillId="14" borderId="0" xfId="0" applyFont="1" applyFill="1" applyAlignment="1">
      <alignment vertical="center" wrapText="1"/>
    </xf>
    <xf numFmtId="0" fontId="53" fillId="17" borderId="0" xfId="0" applyFont="1" applyFill="1" applyAlignment="1">
      <alignment vertical="center" wrapText="1"/>
    </xf>
    <xf numFmtId="0" fontId="53" fillId="17" borderId="0" xfId="1" applyFont="1" applyFill="1" applyBorder="1" applyAlignment="1">
      <alignment vertical="center" wrapText="1"/>
    </xf>
    <xf numFmtId="0" fontId="55" fillId="17" borderId="0" xfId="0" applyFont="1" applyFill="1"/>
    <xf numFmtId="0" fontId="57" fillId="9" borderId="0" xfId="0" applyFont="1" applyFill="1"/>
    <xf numFmtId="0" fontId="56" fillId="8" borderId="0" xfId="0" applyFont="1" applyFill="1"/>
    <xf numFmtId="0" fontId="56" fillId="10" borderId="0" xfId="0" applyFont="1" applyFill="1"/>
    <xf numFmtId="0" fontId="45" fillId="11" borderId="0" xfId="0" applyFont="1" applyFill="1"/>
    <xf numFmtId="0" fontId="56" fillId="13" borderId="0" xfId="0" applyFont="1" applyFill="1"/>
    <xf numFmtId="0" fontId="56" fillId="12" borderId="0" xfId="0" applyFont="1" applyFill="1"/>
    <xf numFmtId="0" fontId="45" fillId="14" borderId="0" xfId="0" applyFont="1" applyFill="1"/>
    <xf numFmtId="0" fontId="56" fillId="15" borderId="0" xfId="0" applyFont="1" applyFill="1"/>
    <xf numFmtId="0" fontId="56" fillId="16" borderId="0" xfId="0" applyFont="1" applyFill="1"/>
    <xf numFmtId="0" fontId="45" fillId="17" borderId="0" xfId="0" applyFont="1" applyFill="1"/>
    <xf numFmtId="0" fontId="27" fillId="0" borderId="0" xfId="0" applyFont="1"/>
    <xf numFmtId="0" fontId="0" fillId="3" borderId="0" xfId="0" applyFill="1"/>
    <xf numFmtId="10" fontId="50" fillId="9" borderId="0" xfId="5" applyNumberFormat="1" applyFont="1" applyFill="1" applyAlignment="1"/>
    <xf numFmtId="10" fontId="9" fillId="8" borderId="0" xfId="5" applyNumberFormat="1" applyFont="1" applyFill="1" applyAlignment="1"/>
    <xf numFmtId="10" fontId="9" fillId="10" borderId="0" xfId="5" applyNumberFormat="1" applyFont="1" applyFill="1" applyAlignment="1"/>
    <xf numFmtId="10" fontId="6" fillId="11" borderId="0" xfId="5" applyNumberFormat="1" applyFont="1" applyFill="1" applyAlignment="1"/>
    <xf numFmtId="10" fontId="9" fillId="13" borderId="0" xfId="5" applyNumberFormat="1" applyFont="1" applyFill="1" applyAlignment="1"/>
    <xf numFmtId="10" fontId="9" fillId="12" borderId="0" xfId="5" applyNumberFormat="1" applyFont="1" applyFill="1" applyAlignment="1"/>
    <xf numFmtId="10" fontId="6" fillId="14" borderId="0" xfId="5" applyNumberFormat="1" applyFont="1" applyFill="1" applyAlignment="1"/>
    <xf numFmtId="10" fontId="9" fillId="15" borderId="0" xfId="5" applyNumberFormat="1" applyFont="1" applyFill="1" applyAlignment="1"/>
    <xf numFmtId="10" fontId="9" fillId="16" borderId="0" xfId="5" applyNumberFormat="1" applyFont="1" applyFill="1" applyAlignment="1"/>
    <xf numFmtId="10" fontId="6" fillId="17" borderId="0" xfId="5" applyNumberFormat="1" applyFont="1" applyFill="1" applyAlignment="1"/>
    <xf numFmtId="0" fontId="56" fillId="8" borderId="0" xfId="0" applyFont="1" applyFill="1" applyAlignment="1">
      <alignment horizontal="right"/>
    </xf>
    <xf numFmtId="0" fontId="56" fillId="10" borderId="0" xfId="0" applyFont="1" applyFill="1" applyAlignment="1">
      <alignment horizontal="right"/>
    </xf>
    <xf numFmtId="2" fontId="45" fillId="11" borderId="0" xfId="0" applyNumberFormat="1" applyFont="1" applyFill="1" applyAlignment="1">
      <alignment horizontal="right"/>
    </xf>
    <xf numFmtId="2" fontId="56" fillId="10" borderId="0" xfId="0" applyNumberFormat="1" applyFont="1" applyFill="1" applyAlignment="1">
      <alignment horizontal="right"/>
    </xf>
    <xf numFmtId="2" fontId="56" fillId="13" borderId="0" xfId="0" applyNumberFormat="1" applyFont="1" applyFill="1" applyAlignment="1">
      <alignment horizontal="right"/>
    </xf>
    <xf numFmtId="2" fontId="56" fillId="12" borderId="0" xfId="0" applyNumberFormat="1" applyFont="1" applyFill="1" applyAlignment="1">
      <alignment horizontal="right"/>
    </xf>
    <xf numFmtId="2" fontId="45" fillId="14" borderId="0" xfId="0" applyNumberFormat="1" applyFont="1" applyFill="1" applyAlignment="1">
      <alignment horizontal="right"/>
    </xf>
    <xf numFmtId="2" fontId="56" fillId="15" borderId="0" xfId="0" applyNumberFormat="1" applyFont="1" applyFill="1" applyAlignment="1">
      <alignment horizontal="right"/>
    </xf>
    <xf numFmtId="2" fontId="56" fillId="16" borderId="0" xfId="0" applyNumberFormat="1" applyFont="1" applyFill="1" applyAlignment="1">
      <alignment horizontal="right"/>
    </xf>
    <xf numFmtId="2" fontId="45" fillId="17" borderId="0" xfId="0" applyNumberFormat="1" applyFont="1" applyFill="1" applyAlignment="1">
      <alignment horizontal="right"/>
    </xf>
    <xf numFmtId="0" fontId="58" fillId="0" borderId="0" xfId="0" applyFont="1"/>
    <xf numFmtId="10" fontId="50" fillId="9" borderId="0" xfId="25" applyNumberFormat="1" applyFont="1" applyFill="1" applyAlignment="1"/>
    <xf numFmtId="10" fontId="9" fillId="8" borderId="0" xfId="25" applyNumberFormat="1" applyFont="1" applyFill="1" applyAlignment="1"/>
    <xf numFmtId="10" fontId="9" fillId="10" borderId="0" xfId="25" applyNumberFormat="1" applyFont="1" applyFill="1" applyAlignment="1"/>
    <xf numFmtId="10" fontId="6" fillId="11" borderId="0" xfId="25" applyNumberFormat="1" applyFont="1" applyFill="1" applyAlignment="1"/>
    <xf numFmtId="10" fontId="9" fillId="13" borderId="0" xfId="25" applyNumberFormat="1" applyFont="1" applyFill="1" applyAlignment="1"/>
    <xf numFmtId="10" fontId="9" fillId="12" borderId="0" xfId="25" applyNumberFormat="1" applyFont="1" applyFill="1" applyAlignment="1"/>
    <xf numFmtId="10" fontId="6" fillId="14" borderId="0" xfId="25" applyNumberFormat="1" applyFont="1" applyFill="1" applyAlignment="1"/>
    <xf numFmtId="10" fontId="9" fillId="15" borderId="0" xfId="25" applyNumberFormat="1" applyFont="1" applyFill="1" applyAlignment="1"/>
    <xf numFmtId="10" fontId="9" fillId="16" borderId="0" xfId="25" applyNumberFormat="1" applyFont="1" applyFill="1" applyAlignment="1"/>
    <xf numFmtId="10" fontId="6" fillId="17" borderId="0" xfId="25" applyNumberFormat="1" applyFont="1" applyFill="1" applyAlignment="1"/>
    <xf numFmtId="9" fontId="6" fillId="0" borderId="0" xfId="25" applyFont="1"/>
    <xf numFmtId="0" fontId="0" fillId="0" borderId="8" xfId="0" applyBorder="1" applyAlignment="1">
      <alignment horizontal="right"/>
    </xf>
    <xf numFmtId="0" fontId="0" fillId="0" borderId="0" xfId="0" applyAlignment="1">
      <alignment horizontal="right"/>
    </xf>
    <xf numFmtId="0" fontId="27" fillId="5" borderId="8" xfId="0" applyFont="1" applyFill="1" applyBorder="1" applyAlignment="1">
      <alignment horizontal="right"/>
    </xf>
    <xf numFmtId="0" fontId="0" fillId="8" borderId="8" xfId="0" applyFill="1" applyBorder="1"/>
    <xf numFmtId="2" fontId="0" fillId="0" borderId="8" xfId="0" applyNumberFormat="1" applyBorder="1" applyAlignment="1">
      <alignment horizontal="right"/>
    </xf>
    <xf numFmtId="0" fontId="0" fillId="0" borderId="0" xfId="0" applyAlignment="1">
      <alignment horizontal="left"/>
    </xf>
    <xf numFmtId="0" fontId="0" fillId="0" borderId="0" xfId="0" pivotButton="1"/>
    <xf numFmtId="0" fontId="42" fillId="0" borderId="0" xfId="0" applyFont="1" applyAlignment="1">
      <alignment horizontal="center"/>
    </xf>
    <xf numFmtId="0" fontId="42" fillId="0" borderId="0" xfId="0" applyFont="1"/>
    <xf numFmtId="0" fontId="42" fillId="0" borderId="0" xfId="0" applyFont="1" applyAlignment="1">
      <alignment horizontal="left"/>
    </xf>
    <xf numFmtId="0" fontId="27" fillId="0" borderId="0" xfId="0" applyFont="1" applyAlignment="1">
      <alignment horizontal="right"/>
    </xf>
    <xf numFmtId="0" fontId="27" fillId="11" borderId="8" xfId="0" applyFont="1" applyFill="1" applyBorder="1" applyAlignment="1">
      <alignment horizontal="right"/>
    </xf>
    <xf numFmtId="0" fontId="0" fillId="11" borderId="8" xfId="0" applyFill="1" applyBorder="1"/>
    <xf numFmtId="0" fontId="0" fillId="11" borderId="8" xfId="0" applyFill="1" applyBorder="1" applyAlignment="1">
      <alignment horizontal="right"/>
    </xf>
    <xf numFmtId="0" fontId="59" fillId="0" borderId="0" xfId="0" applyFont="1" applyAlignment="1">
      <alignment horizontal="left"/>
    </xf>
    <xf numFmtId="0" fontId="59" fillId="0" borderId="0" xfId="0" applyFont="1"/>
    <xf numFmtId="0" fontId="59" fillId="0" borderId="0" xfId="0" applyFont="1" applyAlignment="1">
      <alignment horizontal="center"/>
    </xf>
    <xf numFmtId="0" fontId="60" fillId="19" borderId="0" xfId="0" applyFont="1" applyFill="1" applyAlignment="1">
      <alignment horizontal="center"/>
    </xf>
    <xf numFmtId="0" fontId="60" fillId="18" borderId="0" xfId="0" applyFont="1" applyFill="1" applyAlignment="1">
      <alignment horizontal="left" vertical="center"/>
    </xf>
    <xf numFmtId="0" fontId="42" fillId="18" borderId="0" xfId="0" applyFont="1" applyFill="1" applyAlignment="1">
      <alignment horizontal="left" vertical="center"/>
    </xf>
    <xf numFmtId="0" fontId="61" fillId="6" borderId="7" xfId="0" applyFont="1" applyFill="1" applyBorder="1" applyAlignment="1">
      <alignment horizontal="center" vertical="center"/>
    </xf>
    <xf numFmtId="0" fontId="62" fillId="6" borderId="7" xfId="0" applyFont="1" applyFill="1" applyBorder="1" applyAlignment="1">
      <alignment horizontal="center" vertical="center"/>
    </xf>
    <xf numFmtId="2" fontId="6" fillId="17" borderId="0" xfId="0" applyNumberFormat="1" applyFont="1" applyFill="1"/>
    <xf numFmtId="0" fontId="63" fillId="6" borderId="7" xfId="0" applyFont="1" applyFill="1" applyBorder="1" applyAlignment="1">
      <alignment horizontal="center" vertical="center"/>
    </xf>
    <xf numFmtId="0" fontId="0" fillId="7" borderId="0" xfId="0" applyFill="1"/>
    <xf numFmtId="0" fontId="27" fillId="5" borderId="8" xfId="0" applyFont="1" applyFill="1" applyBorder="1" applyAlignment="1">
      <alignment horizontal="left"/>
    </xf>
    <xf numFmtId="0" fontId="0" fillId="0" borderId="8" xfId="0" applyBorder="1" applyAlignment="1">
      <alignment horizontal="left"/>
    </xf>
    <xf numFmtId="0" fontId="2" fillId="0" borderId="0" xfId="28"/>
    <xf numFmtId="9" fontId="0" fillId="0" borderId="0" xfId="29" applyFont="1"/>
    <xf numFmtId="0" fontId="1" fillId="0" borderId="0" xfId="23" applyFont="1" applyAlignment="1">
      <alignment horizontal="left"/>
    </xf>
    <xf numFmtId="0" fontId="46" fillId="10" borderId="0" xfId="0" applyFont="1" applyFill="1" applyAlignment="1">
      <alignment horizontal="left" indent="3"/>
    </xf>
    <xf numFmtId="0" fontId="20" fillId="0" borderId="0" xfId="23" applyFont="1" applyAlignment="1">
      <alignment horizontal="left" vertical="center"/>
    </xf>
    <xf numFmtId="0" fontId="21" fillId="0" borderId="0" xfId="23" applyFont="1" applyAlignment="1">
      <alignment horizontal="left" vertical="center"/>
    </xf>
    <xf numFmtId="0" fontId="6" fillId="0" borderId="0" xfId="23" applyFont="1" applyAlignment="1">
      <alignment horizontal="right"/>
    </xf>
    <xf numFmtId="0" fontId="11" fillId="0" borderId="0" xfId="23" applyFont="1" applyAlignment="1">
      <alignment vertical="center" wrapText="1"/>
    </xf>
    <xf numFmtId="0" fontId="10" fillId="0" borderId="0" xfId="23" quotePrefix="1" applyFont="1" applyAlignment="1">
      <alignment horizontal="left" vertical="center" indent="1"/>
    </xf>
    <xf numFmtId="0" fontId="24" fillId="0" borderId="0" xfId="23" applyFont="1" applyAlignment="1">
      <alignment horizontal="left" vertical="center"/>
    </xf>
    <xf numFmtId="0" fontId="4" fillId="0" borderId="0" xfId="23" applyAlignment="1">
      <alignment horizontal="right" vertical="center"/>
    </xf>
    <xf numFmtId="0" fontId="4" fillId="0" borderId="0" xfId="23" applyAlignment="1">
      <alignment vertical="center" wrapText="1"/>
    </xf>
    <xf numFmtId="0" fontId="6" fillId="0" borderId="0" xfId="23" applyFont="1" applyAlignment="1">
      <alignment vertical="center" wrapText="1"/>
    </xf>
    <xf numFmtId="0" fontId="4" fillId="0" borderId="0" xfId="23" applyAlignment="1">
      <alignment vertical="center"/>
    </xf>
    <xf numFmtId="0" fontId="11" fillId="0" borderId="0" xfId="23" applyFont="1" applyAlignment="1">
      <alignment horizontal="left" vertical="center" wrapText="1" indent="1"/>
    </xf>
    <xf numFmtId="0" fontId="26" fillId="0" borderId="0" xfId="23" applyFont="1" applyAlignment="1">
      <alignment vertical="center" wrapText="1"/>
    </xf>
    <xf numFmtId="0" fontId="65" fillId="0" borderId="0" xfId="0" applyFont="1"/>
    <xf numFmtId="0" fontId="66" fillId="0" borderId="0" xfId="0" applyFont="1"/>
    <xf numFmtId="0" fontId="68" fillId="3" borderId="0" xfId="0" applyFont="1" applyFill="1" applyAlignment="1">
      <alignment horizontal="left" vertical="center"/>
    </xf>
    <xf numFmtId="0" fontId="68" fillId="3" borderId="0" xfId="0" applyFont="1" applyFill="1" applyAlignment="1">
      <alignment vertical="center"/>
    </xf>
    <xf numFmtId="0" fontId="68" fillId="3" borderId="0" xfId="0" applyFont="1" applyFill="1" applyAlignment="1">
      <alignment horizontal="center" vertical="center"/>
    </xf>
    <xf numFmtId="0" fontId="68" fillId="5" borderId="0" xfId="0" applyFont="1" applyFill="1" applyAlignment="1">
      <alignment horizontal="left" vertical="center"/>
    </xf>
    <xf numFmtId="0" fontId="68" fillId="5" borderId="0" xfId="0" applyFont="1" applyFill="1" applyAlignment="1">
      <alignment vertical="center"/>
    </xf>
    <xf numFmtId="0" fontId="68" fillId="5" borderId="0" xfId="0" applyFont="1" applyFill="1" applyAlignment="1">
      <alignment horizontal="center" vertical="center"/>
    </xf>
    <xf numFmtId="0" fontId="68" fillId="0" borderId="0" xfId="0" applyFont="1" applyAlignment="1">
      <alignment horizontal="left" vertical="center"/>
    </xf>
    <xf numFmtId="0" fontId="68" fillId="0" borderId="0" xfId="0" applyFont="1" applyAlignment="1">
      <alignment vertical="center"/>
    </xf>
    <xf numFmtId="0" fontId="68" fillId="0" borderId="0" xfId="0" applyFont="1" applyAlignment="1">
      <alignment horizontal="center" vertical="center"/>
    </xf>
    <xf numFmtId="0" fontId="69" fillId="19" borderId="0" xfId="0" applyFont="1" applyFill="1" applyAlignment="1">
      <alignment horizontal="center" vertical="center"/>
    </xf>
    <xf numFmtId="0" fontId="67" fillId="6" borderId="7" xfId="0" applyFont="1" applyFill="1" applyBorder="1" applyAlignment="1">
      <alignment horizontal="center" vertical="center"/>
    </xf>
    <xf numFmtId="0" fontId="57" fillId="9" borderId="0" xfId="0" applyFont="1" applyFill="1" applyAlignment="1">
      <alignment horizontal="right"/>
    </xf>
    <xf numFmtId="0" fontId="1" fillId="0" borderId="0" xfId="0" applyFont="1"/>
    <xf numFmtId="2" fontId="1" fillId="0" borderId="0" xfId="24" applyNumberFormat="1" applyFont="1" applyAlignment="1">
      <alignment horizontal="right"/>
    </xf>
    <xf numFmtId="0" fontId="25" fillId="0" borderId="0" xfId="23" applyFont="1" applyAlignment="1">
      <alignment horizontal="left" vertical="center" wrapText="1"/>
    </xf>
    <xf numFmtId="0" fontId="17" fillId="0" borderId="0" xfId="23" applyFont="1" applyAlignment="1">
      <alignment horizontal="left" vertical="center" wrapText="1"/>
    </xf>
    <xf numFmtId="0" fontId="44" fillId="4" borderId="0" xfId="0" applyFont="1" applyFill="1" applyAlignment="1">
      <alignment horizontal="left" vertical="center" wrapText="1"/>
    </xf>
    <xf numFmtId="0" fontId="16" fillId="0" borderId="0" xfId="0" applyFont="1" applyAlignment="1">
      <alignment horizontal="left" vertical="top" wrapText="1" indent="1"/>
    </xf>
    <xf numFmtId="0" fontId="11" fillId="0" borderId="0" xfId="0" applyFont="1" applyAlignment="1">
      <alignment horizontal="left" wrapText="1" indent="1"/>
    </xf>
    <xf numFmtId="0" fontId="14" fillId="0" borderId="0" xfId="23" applyFont="1" applyAlignment="1">
      <alignment horizontal="left" vertical="center" wrapText="1"/>
    </xf>
    <xf numFmtId="0" fontId="4" fillId="0" borderId="0" xfId="23" applyAlignment="1">
      <alignment horizontal="left" vertical="center" wrapText="1"/>
    </xf>
    <xf numFmtId="0" fontId="64" fillId="0" borderId="0" xfId="0" applyFont="1" applyAlignment="1">
      <alignment horizontal="left"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cellXfs>
  <cellStyles count="30">
    <cellStyle name="Followed Hyperlink" xfId="4" builtinId="9" customBuiltin="1"/>
    <cellStyle name="Heading 1" xfId="7" builtinId="16" hidden="1"/>
    <cellStyle name="Heading 2" xfId="8" builtinId="17" hidden="1"/>
    <cellStyle name="Heading 3" xfId="9" builtinId="18" hidden="1"/>
    <cellStyle name="Heading 4" xfId="10" builtinId="19" hidden="1"/>
    <cellStyle name="Hyperlink" xfId="1" builtinId="8" customBuiltin="1"/>
    <cellStyle name="Normal" xfId="0" builtinId="0" customBuiltin="1"/>
    <cellStyle name="Normal 2" xfId="23" xr:uid="{6FBBF066-2D2A-4A21-9B17-6F4D451306F3}"/>
    <cellStyle name="Normal 2 2" xfId="26" xr:uid="{372FBA99-6D01-4395-8E92-0A74EAEF7D09}"/>
    <cellStyle name="Normal 3" xfId="28" xr:uid="{540BF29E-E798-49AF-992B-66D5F8FA6FE2}"/>
    <cellStyle name="Percent" xfId="5" builtinId="5"/>
    <cellStyle name="Percent 2" xfId="24" xr:uid="{00420D35-AE4B-4474-A306-600CCFE71ED1}"/>
    <cellStyle name="Percent 2 2" xfId="27" xr:uid="{86CC29E7-09BA-49D1-9E44-2FFF0EF49F8A}"/>
    <cellStyle name="Percent 3" xfId="25" xr:uid="{179C496D-9A02-4936-A1CE-5704D42D836B}"/>
    <cellStyle name="Percent 4" xfId="29" xr:uid="{47A61377-2873-413E-8E00-232A62B2C172}"/>
    <cellStyle name="phx-col-head" xfId="13" xr:uid="{4E931559-DC9A-417F-87F2-7BC8FFA2AF5E}"/>
    <cellStyle name="phx-col-head-last" xfId="14" xr:uid="{C51220E4-EC89-4071-8C60-DC4BC08BC13D}"/>
    <cellStyle name="phx-header" xfId="3" xr:uid="{9348B935-78F5-4307-B20D-69EDD4F5A41F}"/>
    <cellStyle name="phx-HL-cell" xfId="20" xr:uid="{FD3F5A9F-D333-412E-BA07-B02AA75E2285}"/>
    <cellStyle name="phx-HL-row" xfId="15" xr:uid="{E144A7FE-91E5-4E48-8806-20427AD438CA}"/>
    <cellStyle name="phx-level1" xfId="16" xr:uid="{18BEB298-CD7D-485A-B1FD-D74369677860}"/>
    <cellStyle name="phx-level2" xfId="17" xr:uid="{9F18609F-2712-4BA6-8E4D-9336827A0511}"/>
    <cellStyle name="phx-level3" xfId="18" xr:uid="{4E14E794-7A08-47C6-AD03-A0150BD45B02}"/>
    <cellStyle name="phx-level4" xfId="19" xr:uid="{F0DCADA7-799C-4C1E-A148-FEAFD989D684}"/>
    <cellStyle name="phx-note" xfId="22" xr:uid="{6849D72D-D81B-4EC1-A7CB-2651D32C7255}"/>
    <cellStyle name="phx-source" xfId="2" xr:uid="{C3CFDC1C-463F-4465-85CC-6CE44015EE40}"/>
    <cellStyle name="phx-subhead" xfId="12" xr:uid="{BA2619D6-E369-4BA9-88DC-D27056E7E8D6}"/>
    <cellStyle name="phx-total-row" xfId="21" xr:uid="{54AB969B-89CB-43EB-AF19-482EA94ABB29}"/>
    <cellStyle name="Title" xfId="6" builtinId="15" hidden="1"/>
    <cellStyle name="Total" xfId="11" builtinId="25" hidden="1"/>
  </cellStyles>
  <dxfs count="23">
    <dxf>
      <fill>
        <patternFill>
          <bgColor theme="7" tint="0.79998168889431442"/>
        </patternFill>
      </fill>
    </dxf>
    <dxf>
      <fill>
        <patternFill>
          <bgColor theme="5" tint="0.79998168889431442"/>
        </patternFill>
      </fill>
    </dxf>
    <dxf>
      <alignment horizontal="general"/>
    </dxf>
    <dxf>
      <font>
        <strike val="0"/>
        <outline val="0"/>
        <shadow val="0"/>
        <u val="none"/>
        <vertAlign val="baseline"/>
        <sz val="18"/>
        <color theme="1"/>
        <name val="Arial"/>
        <family val="2"/>
        <scheme val="minor"/>
      </font>
      <numFmt numFmtId="0" formatCode="General"/>
      <alignment vertical="center" textRotation="0" wrapText="0" indent="0" justifyLastLine="0" shrinkToFit="0" readingOrder="0"/>
    </dxf>
    <dxf>
      <font>
        <b val="0"/>
        <i val="0"/>
        <strike val="0"/>
        <condense val="0"/>
        <extend val="0"/>
        <outline val="0"/>
        <shadow val="0"/>
        <u val="none"/>
        <vertAlign val="baseline"/>
        <sz val="18"/>
        <color theme="1"/>
        <name val="Arial"/>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8"/>
        <color theme="1"/>
        <name val="Arial"/>
        <family val="2"/>
        <scheme val="minor"/>
      </font>
      <fill>
        <patternFill patternType="none">
          <fgColor indexed="64"/>
          <bgColor indexed="65"/>
        </patternFill>
      </fill>
      <alignment vertical="center" textRotation="0" wrapText="0" indent="0" justifyLastLine="0" shrinkToFit="0" readingOrder="0"/>
    </dxf>
    <dxf>
      <font>
        <strike val="0"/>
        <outline val="0"/>
        <shadow val="0"/>
        <u val="none"/>
        <vertAlign val="baseline"/>
        <sz val="18"/>
        <color theme="1"/>
        <name val="Arial"/>
        <family val="2"/>
        <scheme val="minor"/>
      </font>
      <alignment vertical="center" textRotation="0" wrapText="0" indent="0" justifyLastLine="0" shrinkToFit="0" readingOrder="0"/>
    </dxf>
    <dxf>
      <font>
        <b/>
        <i val="0"/>
        <strike val="0"/>
        <condense val="0"/>
        <extend val="0"/>
        <outline val="0"/>
        <shadow val="0"/>
        <u val="none"/>
        <vertAlign val="baseline"/>
        <sz val="18"/>
        <color theme="1"/>
        <name val="Arial"/>
        <family val="2"/>
        <scheme val="minor"/>
      </font>
      <fill>
        <patternFill patternType="solid">
          <fgColor indexed="64"/>
          <bgColor theme="8" tint="-0.249977111117893"/>
        </patternFill>
      </fill>
      <alignment horizontal="center" vertical="bottom" textRotation="0" wrapText="0" indent="0" justifyLastLine="0" shrinkToFit="0" readingOrder="0"/>
    </dxf>
    <dxf>
      <font>
        <strike val="0"/>
        <outline val="0"/>
        <shadow val="0"/>
        <u val="none"/>
        <vertAlign val="baseline"/>
        <sz val="18"/>
        <color theme="1"/>
        <name val="Arial"/>
        <family val="2"/>
        <scheme val="minor"/>
      </font>
      <numFmt numFmtId="0" formatCode="General"/>
      <alignment vertical="center" textRotation="0" wrapText="0" indent="0" justifyLastLine="0" shrinkToFit="0" readingOrder="0"/>
    </dxf>
    <dxf>
      <font>
        <b val="0"/>
        <i val="0"/>
        <strike val="0"/>
        <condense val="0"/>
        <extend val="0"/>
        <outline val="0"/>
        <shadow val="0"/>
        <u val="none"/>
        <vertAlign val="baseline"/>
        <sz val="18"/>
        <color theme="1"/>
        <name val="Arial"/>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8"/>
        <color theme="1"/>
        <name val="Arial"/>
        <family val="2"/>
        <scheme val="minor"/>
      </font>
      <fill>
        <patternFill patternType="none">
          <fgColor indexed="64"/>
          <bgColor indexed="65"/>
        </patternFill>
      </fill>
      <alignment vertical="center" textRotation="0" wrapText="0" indent="0" justifyLastLine="0" shrinkToFit="0" readingOrder="0"/>
    </dxf>
    <dxf>
      <font>
        <strike val="0"/>
        <outline val="0"/>
        <shadow val="0"/>
        <u val="none"/>
        <vertAlign val="baseline"/>
        <sz val="18"/>
        <color theme="1"/>
        <name val="Arial"/>
        <family val="2"/>
        <scheme val="minor"/>
      </font>
      <alignment vertical="center" textRotation="0" wrapText="0" indent="0" justifyLastLine="0" shrinkToFit="0" readingOrder="0"/>
    </dxf>
    <dxf>
      <font>
        <b/>
        <i val="0"/>
        <strike val="0"/>
        <condense val="0"/>
        <extend val="0"/>
        <outline val="0"/>
        <shadow val="0"/>
        <u val="none"/>
        <vertAlign val="baseline"/>
        <sz val="18"/>
        <color theme="1"/>
        <name val="Arial"/>
        <family val="2"/>
        <scheme val="minor"/>
      </font>
      <fill>
        <patternFill patternType="solid">
          <fgColor indexed="64"/>
          <bgColor theme="8" tint="-0.249977111117893"/>
        </patternFill>
      </fill>
      <alignment horizontal="center" vertical="bottom" textRotation="0" wrapText="0" indent="0" justifyLastLine="0" shrinkToFit="0" readingOrder="0"/>
    </dxf>
    <dxf>
      <font>
        <strike val="0"/>
        <outline val="0"/>
        <shadow val="0"/>
        <u val="none"/>
        <vertAlign val="baseline"/>
        <sz val="18"/>
        <color theme="1"/>
        <name val="Arial"/>
        <family val="2"/>
        <scheme val="minor"/>
      </font>
      <numFmt numFmtId="0" formatCode="General"/>
      <alignment vertical="center" textRotation="0" wrapText="0" indent="0" justifyLastLine="0" shrinkToFit="0" readingOrder="0"/>
    </dxf>
    <dxf>
      <font>
        <b val="0"/>
        <i val="0"/>
        <strike val="0"/>
        <condense val="0"/>
        <extend val="0"/>
        <outline val="0"/>
        <shadow val="0"/>
        <u val="none"/>
        <vertAlign val="baseline"/>
        <sz val="18"/>
        <color theme="1"/>
        <name val="Arial"/>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8"/>
        <color theme="1"/>
        <name val="Arial"/>
        <family val="2"/>
        <scheme val="minor"/>
      </font>
      <fill>
        <patternFill patternType="none">
          <fgColor indexed="64"/>
          <bgColor indexed="65"/>
        </patternFill>
      </fill>
      <alignment vertical="center" textRotation="0" wrapText="0" indent="0" justifyLastLine="0" shrinkToFit="0" readingOrder="0"/>
    </dxf>
    <dxf>
      <font>
        <strike val="0"/>
        <outline val="0"/>
        <shadow val="0"/>
        <u val="none"/>
        <vertAlign val="baseline"/>
        <sz val="18"/>
        <color theme="1"/>
        <name val="Arial"/>
        <family val="2"/>
        <scheme val="minor"/>
      </font>
      <alignment vertical="center" textRotation="0" wrapText="0" indent="0" justifyLastLine="0" shrinkToFit="0" readingOrder="0"/>
    </dxf>
    <dxf>
      <font>
        <b/>
        <i val="0"/>
        <strike val="0"/>
        <condense val="0"/>
        <extend val="0"/>
        <outline val="0"/>
        <shadow val="0"/>
        <u val="none"/>
        <vertAlign val="baseline"/>
        <sz val="18"/>
        <color theme="1"/>
        <name val="Arial"/>
        <family val="2"/>
        <scheme val="minor"/>
      </font>
      <fill>
        <patternFill patternType="solid">
          <fgColor indexed="64"/>
          <bgColor theme="8"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minor"/>
      </font>
      <numFmt numFmtId="0" formatCode="General"/>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minor"/>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rial"/>
        <family val="2"/>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1"/>
        <name val="Arial"/>
        <family val="2"/>
        <scheme val="minor"/>
      </font>
      <fill>
        <patternFill patternType="solid">
          <fgColor indexed="64"/>
          <bgColor theme="0"/>
        </patternFill>
      </fill>
      <alignment vertical="center" textRotation="0" wrapText="0" indent="0" justifyLastLine="0" shrinkToFit="0" readingOrder="0"/>
    </dxf>
    <dxf>
      <font>
        <b/>
        <i val="0"/>
        <strike val="0"/>
        <condense val="0"/>
        <extend val="0"/>
        <outline val="0"/>
        <shadow val="0"/>
        <u val="none"/>
        <vertAlign val="baseline"/>
        <sz val="20"/>
        <color theme="1"/>
        <name val="Arial"/>
        <family val="2"/>
        <scheme val="minor"/>
      </font>
      <fill>
        <patternFill patternType="solid">
          <fgColor indexed="64"/>
          <bgColor theme="8" tint="-0.249977111117893"/>
        </patternFill>
      </fill>
      <alignment horizontal="center" vertical="center" textRotation="0" wrapText="0" indent="0" justifyLastLine="0" shrinkToFit="0" readingOrder="0"/>
    </dxf>
  </dxfs>
  <tableStyles count="0" defaultTableStyle="TableStyleMedium2" defaultPivotStyle="PivotStyleMedium9"/>
  <colors>
    <mruColors>
      <color rgb="FFFFDA00"/>
      <color rgb="FFEF9931"/>
      <color rgb="FFABC41C"/>
      <color rgb="FF68C690"/>
      <color rgb="FFF1A649"/>
      <color rgb="FFF25C48"/>
      <color rgb="FFD2002A"/>
      <color rgb="FFB20023"/>
      <color rgb="FF506E3A"/>
      <color rgb="FFAAB5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07/relationships/slicerCache" Target="slicerCaches/slicerCache4.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microsoft.com/office/2007/relationships/slicerCache" Target="slicerCaches/slicerCache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07/relationships/slicerCache" Target="slicerCaches/slicerCache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Ranking and Positioning</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431354322173982"/>
          <c:y val="9.7857391123353621E-2"/>
          <c:w val="0.61019830733912617"/>
          <c:h val="0.78634837457804418"/>
        </c:manualLayout>
      </c:layout>
      <c:barChart>
        <c:barDir val="bar"/>
        <c:grouping val="clustered"/>
        <c:varyColors val="0"/>
        <c:ser>
          <c:idx val="0"/>
          <c:order val="0"/>
          <c:tx>
            <c:strRef>
              <c:f>Pivot!$J$16</c:f>
              <c:strCache>
                <c:ptCount val="1"/>
                <c:pt idx="0">
                  <c:v>Ranking</c:v>
                </c:pt>
              </c:strCache>
            </c:strRef>
          </c:tx>
          <c:spPr>
            <a:solidFill>
              <a:schemeClr val="accent1"/>
            </a:solidFill>
            <a:ln>
              <a:noFill/>
            </a:ln>
            <a:effectLst/>
          </c:spPr>
          <c:invertIfNegative val="0"/>
          <c:dPt>
            <c:idx val="5"/>
            <c:invertIfNegative val="0"/>
            <c:bubble3D val="0"/>
            <c:spPr>
              <a:solidFill>
                <a:schemeClr val="accent5"/>
              </a:solidFill>
              <a:ln>
                <a:noFill/>
              </a:ln>
              <a:effectLst/>
            </c:spPr>
            <c:extLst>
              <c:ext xmlns:c16="http://schemas.microsoft.com/office/drawing/2014/chart" uri="{C3380CC4-5D6E-409C-BE32-E72D297353CC}">
                <c16:uniqueId val="{00000001-D39F-4B20-834D-DA46BCF116C3}"/>
              </c:ext>
            </c:extLst>
          </c:dPt>
          <c:dLbls>
            <c:dLbl>
              <c:idx val="0"/>
              <c:tx>
                <c:rich>
                  <a:bodyPr/>
                  <a:lstStyle/>
                  <a:p>
                    <a:fld id="{544A77D2-CED0-42ED-9C2D-3EECB14A292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39F-4B20-834D-DA46BCF116C3}"/>
                </c:ext>
              </c:extLst>
            </c:dLbl>
            <c:dLbl>
              <c:idx val="1"/>
              <c:tx>
                <c:rich>
                  <a:bodyPr/>
                  <a:lstStyle/>
                  <a:p>
                    <a:fld id="{6AFC5A8A-3DE6-4005-879F-60A1781BFAC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39F-4B20-834D-DA46BCF116C3}"/>
                </c:ext>
              </c:extLst>
            </c:dLbl>
            <c:dLbl>
              <c:idx val="2"/>
              <c:tx>
                <c:rich>
                  <a:bodyPr/>
                  <a:lstStyle/>
                  <a:p>
                    <a:fld id="{45E05908-BD02-4D9F-BBBF-4D792DE4B84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39F-4B20-834D-DA46BCF116C3}"/>
                </c:ext>
              </c:extLst>
            </c:dLbl>
            <c:dLbl>
              <c:idx val="3"/>
              <c:tx>
                <c:rich>
                  <a:bodyPr/>
                  <a:lstStyle/>
                  <a:p>
                    <a:fld id="{AE671666-391D-429C-97FF-A0A235A915C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39F-4B20-834D-DA46BCF116C3}"/>
                </c:ext>
              </c:extLst>
            </c:dLbl>
            <c:dLbl>
              <c:idx val="4"/>
              <c:tx>
                <c:rich>
                  <a:bodyPr/>
                  <a:lstStyle/>
                  <a:p>
                    <a:fld id="{9DBB8F9B-DF1B-49A0-9245-AE782552B4C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39F-4B20-834D-DA46BCF116C3}"/>
                </c:ext>
              </c:extLst>
            </c:dLbl>
            <c:dLbl>
              <c:idx val="5"/>
              <c:tx>
                <c:rich>
                  <a:bodyPr/>
                  <a:lstStyle/>
                  <a:p>
                    <a:fld id="{B1080F66-0584-4CAA-A623-7EF8B409793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39F-4B20-834D-DA46BCF116C3}"/>
                </c:ext>
              </c:extLst>
            </c:dLbl>
            <c:dLbl>
              <c:idx val="6"/>
              <c:tx>
                <c:rich>
                  <a:bodyPr/>
                  <a:lstStyle/>
                  <a:p>
                    <a:fld id="{A053712C-44EF-4580-9793-A608D6C1AEA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39F-4B20-834D-DA46BCF116C3}"/>
                </c:ext>
              </c:extLst>
            </c:dLbl>
            <c:dLbl>
              <c:idx val="7"/>
              <c:tx>
                <c:rich>
                  <a:bodyPr/>
                  <a:lstStyle/>
                  <a:p>
                    <a:fld id="{9A44673B-CE5A-428A-B2F3-57AD9BFF966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39F-4B20-834D-DA46BCF116C3}"/>
                </c:ext>
              </c:extLst>
            </c:dLbl>
            <c:dLbl>
              <c:idx val="8"/>
              <c:tx>
                <c:rich>
                  <a:bodyPr/>
                  <a:lstStyle/>
                  <a:p>
                    <a:fld id="{E1A734F7-B85E-46B5-AF47-CB6B6ACF0EF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39F-4B20-834D-DA46BCF116C3}"/>
                </c:ext>
              </c:extLst>
            </c:dLbl>
            <c:dLbl>
              <c:idx val="9"/>
              <c:tx>
                <c:rich>
                  <a:bodyPr/>
                  <a:lstStyle/>
                  <a:p>
                    <a:fld id="{B1125AB4-FB5B-4E1C-BB70-CA166B9F668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39F-4B20-834D-DA46BCF116C3}"/>
                </c:ext>
              </c:extLst>
            </c:dLbl>
            <c:dLbl>
              <c:idx val="10"/>
              <c:tx>
                <c:rich>
                  <a:bodyPr/>
                  <a:lstStyle/>
                  <a:p>
                    <a:fld id="{AE5C5804-764F-472E-8D23-5F4C2A3149C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39F-4B20-834D-DA46BCF116C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Pivot!$H$17:$H$27</c:f>
              <c:strCache>
                <c:ptCount val="11"/>
                <c:pt idx="0">
                  <c:v>Czechia</c:v>
                </c:pt>
                <c:pt idx="1">
                  <c:v>Belgium</c:v>
                </c:pt>
                <c:pt idx="2">
                  <c:v>Italy</c:v>
                </c:pt>
                <c:pt idx="3">
                  <c:v>Norway</c:v>
                </c:pt>
                <c:pt idx="4">
                  <c:v>France</c:v>
                </c:pt>
                <c:pt idx="5">
                  <c:v>Ireland</c:v>
                </c:pt>
                <c:pt idx="6">
                  <c:v>Switzerland</c:v>
                </c:pt>
                <c:pt idx="7">
                  <c:v>Denmark</c:v>
                </c:pt>
                <c:pt idx="8">
                  <c:v>Singapore</c:v>
                </c:pt>
                <c:pt idx="9">
                  <c:v>Netherlands</c:v>
                </c:pt>
                <c:pt idx="10">
                  <c:v>Japan</c:v>
                </c:pt>
              </c:strCache>
            </c:strRef>
          </c:cat>
          <c:val>
            <c:numRef>
              <c:f>Pivot!$I$17:$I$27</c:f>
              <c:numCache>
                <c:formatCode>General</c:formatCode>
                <c:ptCount val="11"/>
                <c:pt idx="0">
                  <c:v>47.744394974144043</c:v>
                </c:pt>
                <c:pt idx="1">
                  <c:v>47.804069272701085</c:v>
                </c:pt>
                <c:pt idx="2">
                  <c:v>47.816642157222645</c:v>
                </c:pt>
                <c:pt idx="3">
                  <c:v>48.363955774328446</c:v>
                </c:pt>
                <c:pt idx="4">
                  <c:v>48.742318124917389</c:v>
                </c:pt>
                <c:pt idx="5">
                  <c:v>49.015094657978906</c:v>
                </c:pt>
                <c:pt idx="6">
                  <c:v>49.454824405904603</c:v>
                </c:pt>
                <c:pt idx="7">
                  <c:v>49.601535700397022</c:v>
                </c:pt>
                <c:pt idx="8">
                  <c:v>49.912846284924896</c:v>
                </c:pt>
                <c:pt idx="9">
                  <c:v>50.223269712089966</c:v>
                </c:pt>
                <c:pt idx="10">
                  <c:v>50.845260265534691</c:v>
                </c:pt>
              </c:numCache>
            </c:numRef>
          </c:val>
          <c:extLst>
            <c:ext xmlns:c15="http://schemas.microsoft.com/office/drawing/2012/chart" uri="{02D57815-91ED-43cb-92C2-25804820EDAC}">
              <c15:datalabelsRange>
                <c15:f>Pivot!$L$17:$L$27</c15:f>
                <c15:dlblRangeCache>
                  <c:ptCount val="11"/>
                  <c:pt idx="0">
                    <c:v>High capacity</c:v>
                  </c:pt>
                  <c:pt idx="1">
                    <c:v>High capacity</c:v>
                  </c:pt>
                  <c:pt idx="2">
                    <c:v>High capacity</c:v>
                  </c:pt>
                  <c:pt idx="3">
                    <c:v>High capacity</c:v>
                  </c:pt>
                  <c:pt idx="4">
                    <c:v>High capacity</c:v>
                  </c:pt>
                  <c:pt idx="5">
                    <c:v>High capacity</c:v>
                  </c:pt>
                  <c:pt idx="6">
                    <c:v>Advanced capacity</c:v>
                  </c:pt>
                  <c:pt idx="7">
                    <c:v>Advanced capacity</c:v>
                  </c:pt>
                  <c:pt idx="8">
                    <c:v>Advanced capacity</c:v>
                  </c:pt>
                  <c:pt idx="9">
                    <c:v>Advanced capacity</c:v>
                  </c:pt>
                  <c:pt idx="10">
                    <c:v>Advanced capacity</c:v>
                  </c:pt>
                </c15:dlblRangeCache>
              </c15:datalabelsRange>
            </c:ext>
            <c:ext xmlns:c16="http://schemas.microsoft.com/office/drawing/2014/chart" uri="{C3380CC4-5D6E-409C-BE32-E72D297353CC}">
              <c16:uniqueId val="{0000000C-D39F-4B20-834D-DA46BCF116C3}"/>
            </c:ext>
          </c:extLst>
        </c:ser>
        <c:dLbls>
          <c:dLblPos val="outEnd"/>
          <c:showLegendKey val="0"/>
          <c:showVal val="1"/>
          <c:showCatName val="0"/>
          <c:showSerName val="0"/>
          <c:showPercent val="0"/>
          <c:showBubbleSize val="0"/>
        </c:dLbls>
        <c:gapWidth val="182"/>
        <c:axId val="1109036431"/>
        <c:axId val="1109037263"/>
      </c:barChart>
      <c:catAx>
        <c:axId val="11090364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09037263"/>
        <c:crosses val="autoZero"/>
        <c:auto val="1"/>
        <c:lblAlgn val="ctr"/>
        <c:lblOffset val="100"/>
        <c:noMultiLvlLbl val="0"/>
      </c:catAx>
      <c:valAx>
        <c:axId val="110903726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03643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NA-Oceania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Pivot!$BI$9</c:f>
              <c:strCache>
                <c:ptCount val="1"/>
                <c:pt idx="0">
                  <c:v>Standard</c:v>
                </c:pt>
              </c:strCache>
            </c:strRef>
          </c:tx>
          <c:spPr>
            <a:solidFill>
              <a:schemeClr val="accent1"/>
            </a:solidFill>
            <a:ln>
              <a:noFill/>
            </a:ln>
            <a:effectLst/>
          </c:spPr>
          <c:invertIfNegative val="0"/>
          <c:dLbls>
            <c:dLbl>
              <c:idx val="0"/>
              <c:tx>
                <c:rich>
                  <a:bodyPr/>
                  <a:lstStyle/>
                  <a:p>
                    <a:fld id="{7726A996-14A2-4995-B70F-E07EC991EC0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2F9-46B4-8E37-34EF12B6CC52}"/>
                </c:ext>
              </c:extLst>
            </c:dLbl>
            <c:dLbl>
              <c:idx val="1"/>
              <c:tx>
                <c:rich>
                  <a:bodyPr/>
                  <a:lstStyle/>
                  <a:p>
                    <a:fld id="{2D5E8B34-3824-48D9-92B3-9900CFEEA5A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2F9-46B4-8E37-34EF12B6CC52}"/>
                </c:ext>
              </c:extLst>
            </c:dLbl>
            <c:dLbl>
              <c:idx val="2"/>
              <c:tx>
                <c:rich>
                  <a:bodyPr/>
                  <a:lstStyle/>
                  <a:p>
                    <a:fld id="{84F2020E-582F-474C-A5EB-DFAD735AA74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2F9-46B4-8E37-34EF12B6CC52}"/>
                </c:ext>
              </c:extLst>
            </c:dLbl>
            <c:dLbl>
              <c:idx val="3"/>
              <c:tx>
                <c:rich>
                  <a:bodyPr/>
                  <a:lstStyle/>
                  <a:p>
                    <a:fld id="{C452EA75-B399-4FE1-9AF9-412E67A1B77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2F9-46B4-8E37-34EF12B6CC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Pivot!$BH$10:$BH$13</c:f>
              <c:strCache>
                <c:ptCount val="4"/>
                <c:pt idx="0">
                  <c:v>New Zealand</c:v>
                </c:pt>
                <c:pt idx="1">
                  <c:v>Canada</c:v>
                </c:pt>
                <c:pt idx="2">
                  <c:v>Australia</c:v>
                </c:pt>
                <c:pt idx="3">
                  <c:v>United States</c:v>
                </c:pt>
              </c:strCache>
            </c:strRef>
          </c:cat>
          <c:val>
            <c:numRef>
              <c:f>Pivot!$BI$10:$BI$13</c:f>
              <c:numCache>
                <c:formatCode>General</c:formatCode>
                <c:ptCount val="4"/>
                <c:pt idx="0">
                  <c:v>47.667782221273832</c:v>
                </c:pt>
                <c:pt idx="1">
                  <c:v>53.459368157537128</c:v>
                </c:pt>
                <c:pt idx="2">
                  <c:v>55.820319511883909</c:v>
                </c:pt>
                <c:pt idx="3">
                  <c:v>56.054726343093748</c:v>
                </c:pt>
              </c:numCache>
            </c:numRef>
          </c:val>
          <c:extLst>
            <c:ext xmlns:c15="http://schemas.microsoft.com/office/drawing/2012/chart" uri="{02D57815-91ED-43cb-92C2-25804820EDAC}">
              <c15:datalabelsRange>
                <c15:f>Pivot!$BK$10:$BK$13</c15:f>
                <c15:dlblRangeCache>
                  <c:ptCount val="4"/>
                  <c:pt idx="0">
                    <c:v>High capacity</c:v>
                  </c:pt>
                  <c:pt idx="1">
                    <c:v>Advanced capacity</c:v>
                  </c:pt>
                  <c:pt idx="2">
                    <c:v>Advanced capacity</c:v>
                  </c:pt>
                  <c:pt idx="3">
                    <c:v>Advanced capacity</c:v>
                  </c:pt>
                </c15:dlblRangeCache>
              </c15:datalabelsRange>
            </c:ext>
            <c:ext xmlns:c16="http://schemas.microsoft.com/office/drawing/2014/chart" uri="{C3380CC4-5D6E-409C-BE32-E72D297353CC}">
              <c16:uniqueId val="{00000010-92F9-46B4-8E37-34EF12B6CC52}"/>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Western Europe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Pivot!$CG$25</c:f>
              <c:strCache>
                <c:ptCount val="1"/>
                <c:pt idx="0">
                  <c:v>Standard</c:v>
                </c:pt>
              </c:strCache>
            </c:strRef>
          </c:tx>
          <c:spPr>
            <a:solidFill>
              <a:schemeClr val="accent1"/>
            </a:solidFill>
            <a:ln>
              <a:noFill/>
            </a:ln>
            <a:effectLst/>
          </c:spPr>
          <c:invertIfNegative val="0"/>
          <c:dLbls>
            <c:dLbl>
              <c:idx val="0"/>
              <c:tx>
                <c:rich>
                  <a:bodyPr/>
                  <a:lstStyle/>
                  <a:p>
                    <a:fld id="{86B0B83D-7146-43B6-B1E0-9A0053CAF94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C36-42B4-AC7C-C9E06E36959F}"/>
                </c:ext>
              </c:extLst>
            </c:dLbl>
            <c:dLbl>
              <c:idx val="1"/>
              <c:tx>
                <c:rich>
                  <a:bodyPr/>
                  <a:lstStyle/>
                  <a:p>
                    <a:fld id="{075AF38B-5D44-420C-AE76-A3897D8121C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36-42B4-AC7C-C9E06E36959F}"/>
                </c:ext>
              </c:extLst>
            </c:dLbl>
            <c:dLbl>
              <c:idx val="2"/>
              <c:tx>
                <c:rich>
                  <a:bodyPr/>
                  <a:lstStyle/>
                  <a:p>
                    <a:fld id="{88C77F98-A08A-4086-B333-2F499543B2A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36-42B4-AC7C-C9E06E36959F}"/>
                </c:ext>
              </c:extLst>
            </c:dLbl>
            <c:dLbl>
              <c:idx val="3"/>
              <c:tx>
                <c:rich>
                  <a:bodyPr/>
                  <a:lstStyle/>
                  <a:p>
                    <a:fld id="{0217454B-E069-429C-92E1-0B48B41A9BB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36-42B4-AC7C-C9E06E36959F}"/>
                </c:ext>
              </c:extLst>
            </c:dLbl>
            <c:dLbl>
              <c:idx val="4"/>
              <c:tx>
                <c:rich>
                  <a:bodyPr/>
                  <a:lstStyle/>
                  <a:p>
                    <a:fld id="{2680CF20-2F6F-47B2-BD3B-9B6A697A794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36-42B4-AC7C-C9E06E36959F}"/>
                </c:ext>
              </c:extLst>
            </c:dLbl>
            <c:dLbl>
              <c:idx val="5"/>
              <c:tx>
                <c:rich>
                  <a:bodyPr/>
                  <a:lstStyle/>
                  <a:p>
                    <a:fld id="{9EEF6E68-1C93-4242-9471-59F09DD5D3E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36-42B4-AC7C-C9E06E36959F}"/>
                </c:ext>
              </c:extLst>
            </c:dLbl>
            <c:dLbl>
              <c:idx val="6"/>
              <c:tx>
                <c:rich>
                  <a:bodyPr/>
                  <a:lstStyle/>
                  <a:p>
                    <a:fld id="{375DF108-25EB-4256-8593-47F3EE8A0E0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36-42B4-AC7C-C9E06E36959F}"/>
                </c:ext>
              </c:extLst>
            </c:dLbl>
            <c:dLbl>
              <c:idx val="7"/>
              <c:tx>
                <c:rich>
                  <a:bodyPr/>
                  <a:lstStyle/>
                  <a:p>
                    <a:fld id="{6F664AE6-35DC-4EA9-ACAA-21C8FF3D93C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36-42B4-AC7C-C9E06E36959F}"/>
                </c:ext>
              </c:extLst>
            </c:dLbl>
            <c:dLbl>
              <c:idx val="8"/>
              <c:tx>
                <c:rich>
                  <a:bodyPr/>
                  <a:lstStyle/>
                  <a:p>
                    <a:fld id="{367481D8-803B-493C-BB9C-D0CEF245A27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36-42B4-AC7C-C9E06E36959F}"/>
                </c:ext>
              </c:extLst>
            </c:dLbl>
            <c:dLbl>
              <c:idx val="9"/>
              <c:tx>
                <c:rich>
                  <a:bodyPr/>
                  <a:lstStyle/>
                  <a:p>
                    <a:fld id="{B0B7442A-D2EE-44B9-85A5-1AD187ACA26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36-42B4-AC7C-C9E06E36959F}"/>
                </c:ext>
              </c:extLst>
            </c:dLbl>
            <c:dLbl>
              <c:idx val="10"/>
              <c:tx>
                <c:rich>
                  <a:bodyPr/>
                  <a:lstStyle/>
                  <a:p>
                    <a:fld id="{F345BCC7-7239-4A02-810D-A510643BA8C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36-42B4-AC7C-C9E06E36959F}"/>
                </c:ext>
              </c:extLst>
            </c:dLbl>
            <c:dLbl>
              <c:idx val="11"/>
              <c:tx>
                <c:rich>
                  <a:bodyPr/>
                  <a:lstStyle/>
                  <a:p>
                    <a:fld id="{230FDEEF-EFF2-4A6F-8996-D291C2EC8E9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36-42B4-AC7C-C9E06E36959F}"/>
                </c:ext>
              </c:extLst>
            </c:dLbl>
            <c:dLbl>
              <c:idx val="12"/>
              <c:tx>
                <c:rich>
                  <a:bodyPr/>
                  <a:lstStyle/>
                  <a:p>
                    <a:fld id="{BA223A9B-AD57-4208-8881-C1D055CFB11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36-42B4-AC7C-C9E06E36959F}"/>
                </c:ext>
              </c:extLst>
            </c:dLbl>
            <c:dLbl>
              <c:idx val="13"/>
              <c:tx>
                <c:rich>
                  <a:bodyPr/>
                  <a:lstStyle/>
                  <a:p>
                    <a:fld id="{E34578DA-DD46-41E3-BFB2-E30E9B336C0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C36-42B4-AC7C-C9E06E36959F}"/>
                </c:ext>
              </c:extLst>
            </c:dLbl>
            <c:dLbl>
              <c:idx val="14"/>
              <c:tx>
                <c:rich>
                  <a:bodyPr/>
                  <a:lstStyle/>
                  <a:p>
                    <a:fld id="{40E5BF65-2DB5-4FE2-AE8A-8A2C3326E9A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C36-42B4-AC7C-C9E06E36959F}"/>
                </c:ext>
              </c:extLst>
            </c:dLbl>
            <c:dLbl>
              <c:idx val="15"/>
              <c:tx>
                <c:rich>
                  <a:bodyPr/>
                  <a:lstStyle/>
                  <a:p>
                    <a:fld id="{6ECDA56E-79ED-412A-98C6-CAE91AB5D46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C36-42B4-AC7C-C9E06E36959F}"/>
                </c:ext>
              </c:extLst>
            </c:dLbl>
            <c:dLbl>
              <c:idx val="16"/>
              <c:tx>
                <c:rich>
                  <a:bodyPr/>
                  <a:lstStyle/>
                  <a:p>
                    <a:fld id="{8DB9D1C0-44BE-4F03-9391-52CD53BBE04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C36-42B4-AC7C-C9E06E36959F}"/>
                </c:ext>
              </c:extLst>
            </c:dLbl>
            <c:dLbl>
              <c:idx val="17"/>
              <c:tx>
                <c:rich>
                  <a:bodyPr/>
                  <a:lstStyle/>
                  <a:p>
                    <a:fld id="{7E252162-9E39-4300-AD08-4D581CE8CE9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C36-42B4-AC7C-C9E06E36959F}"/>
                </c:ext>
              </c:extLst>
            </c:dLbl>
            <c:dLbl>
              <c:idx val="18"/>
              <c:tx>
                <c:rich>
                  <a:bodyPr/>
                  <a:lstStyle/>
                  <a:p>
                    <a:fld id="{655850AC-28DF-468F-9E80-19FF3528AB3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C36-42B4-AC7C-C9E06E36959F}"/>
                </c:ext>
              </c:extLst>
            </c:dLbl>
            <c:dLbl>
              <c:idx val="19"/>
              <c:tx>
                <c:rich>
                  <a:bodyPr/>
                  <a:lstStyle/>
                  <a:p>
                    <a:fld id="{B33E29C9-DFE5-460D-8781-0EBA4541634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C36-42B4-AC7C-C9E06E36959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Pivot!$CF$26:$CF$45</c:f>
              <c:strCache>
                <c:ptCount val="20"/>
                <c:pt idx="0">
                  <c:v>Malta</c:v>
                </c:pt>
                <c:pt idx="1">
                  <c:v>Greece</c:v>
                </c:pt>
                <c:pt idx="2">
                  <c:v>Estonia</c:v>
                </c:pt>
                <c:pt idx="3">
                  <c:v>Portugal</c:v>
                </c:pt>
                <c:pt idx="4">
                  <c:v>Austria</c:v>
                </c:pt>
                <c:pt idx="5">
                  <c:v>Iceland</c:v>
                </c:pt>
                <c:pt idx="6">
                  <c:v>Luxembourg</c:v>
                </c:pt>
                <c:pt idx="7">
                  <c:v>Spain</c:v>
                </c:pt>
                <c:pt idx="8">
                  <c:v>Belgium</c:v>
                </c:pt>
                <c:pt idx="9">
                  <c:v>Italy</c:v>
                </c:pt>
                <c:pt idx="10">
                  <c:v>Norway</c:v>
                </c:pt>
                <c:pt idx="11">
                  <c:v>France</c:v>
                </c:pt>
                <c:pt idx="12">
                  <c:v>Ireland</c:v>
                </c:pt>
                <c:pt idx="13">
                  <c:v>Switzerland</c:v>
                </c:pt>
                <c:pt idx="14">
                  <c:v>Denmark</c:v>
                </c:pt>
                <c:pt idx="15">
                  <c:v>Netherlands</c:v>
                </c:pt>
                <c:pt idx="16">
                  <c:v>United Kingdom</c:v>
                </c:pt>
                <c:pt idx="17">
                  <c:v>Germany</c:v>
                </c:pt>
                <c:pt idx="18">
                  <c:v>Sweden</c:v>
                </c:pt>
                <c:pt idx="19">
                  <c:v>Finland</c:v>
                </c:pt>
              </c:strCache>
            </c:strRef>
          </c:cat>
          <c:val>
            <c:numRef>
              <c:f>Pivot!$CG$26:$CG$45</c:f>
              <c:numCache>
                <c:formatCode>General</c:formatCode>
                <c:ptCount val="20"/>
                <c:pt idx="0">
                  <c:v>39.838917179184634</c:v>
                </c:pt>
                <c:pt idx="1">
                  <c:v>43.555063821831887</c:v>
                </c:pt>
                <c:pt idx="2">
                  <c:v>44.251424717083111</c:v>
                </c:pt>
                <c:pt idx="3">
                  <c:v>46.430261213461129</c:v>
                </c:pt>
                <c:pt idx="4">
                  <c:v>46.480638527980588</c:v>
                </c:pt>
                <c:pt idx="5">
                  <c:v>46.79808965257206</c:v>
                </c:pt>
                <c:pt idx="6">
                  <c:v>46.846737377523787</c:v>
                </c:pt>
                <c:pt idx="7">
                  <c:v>46.871406599804857</c:v>
                </c:pt>
                <c:pt idx="8">
                  <c:v>47.804069272701085</c:v>
                </c:pt>
                <c:pt idx="9">
                  <c:v>47.816642157222645</c:v>
                </c:pt>
                <c:pt idx="10">
                  <c:v>48.363955774328446</c:v>
                </c:pt>
                <c:pt idx="11">
                  <c:v>48.742318124917389</c:v>
                </c:pt>
                <c:pt idx="12">
                  <c:v>49.015094657978906</c:v>
                </c:pt>
                <c:pt idx="13">
                  <c:v>49.454824405904603</c:v>
                </c:pt>
                <c:pt idx="14">
                  <c:v>49.601535700397022</c:v>
                </c:pt>
                <c:pt idx="15">
                  <c:v>50.223269712089966</c:v>
                </c:pt>
                <c:pt idx="16">
                  <c:v>52.934700405479148</c:v>
                </c:pt>
                <c:pt idx="17">
                  <c:v>53.083491095340719</c:v>
                </c:pt>
                <c:pt idx="18">
                  <c:v>53.170427205547689</c:v>
                </c:pt>
                <c:pt idx="19">
                  <c:v>55.084949970533486</c:v>
                </c:pt>
              </c:numCache>
            </c:numRef>
          </c:val>
          <c:extLst>
            <c:ext xmlns:c15="http://schemas.microsoft.com/office/drawing/2012/chart" uri="{02D57815-91ED-43cb-92C2-25804820EDAC}">
              <c15:datalabelsRange>
                <c15:f>Pivot!$CI$26:$CI$45</c15:f>
                <c15:dlblRangeCache>
                  <c:ptCount val="20"/>
                  <c:pt idx="0">
                    <c:v>Adequate capacity</c:v>
                  </c:pt>
                  <c:pt idx="1">
                    <c:v>Adequate capacity</c:v>
                  </c:pt>
                  <c:pt idx="2">
                    <c:v>Adequate capacity</c:v>
                  </c:pt>
                  <c:pt idx="3">
                    <c:v>High capacity</c:v>
                  </c:pt>
                  <c:pt idx="4">
                    <c:v>High capacity</c:v>
                  </c:pt>
                  <c:pt idx="5">
                    <c:v>High capacity</c:v>
                  </c:pt>
                  <c:pt idx="6">
                    <c:v>High capacity</c:v>
                  </c:pt>
                  <c:pt idx="7">
                    <c:v>High capacity</c:v>
                  </c:pt>
                  <c:pt idx="8">
                    <c:v>High capacity</c:v>
                  </c:pt>
                  <c:pt idx="9">
                    <c:v>High capacity</c:v>
                  </c:pt>
                  <c:pt idx="10">
                    <c:v>High capacity</c:v>
                  </c:pt>
                  <c:pt idx="11">
                    <c:v>High capacity</c:v>
                  </c:pt>
                  <c:pt idx="12">
                    <c:v>High capacity</c:v>
                  </c:pt>
                  <c:pt idx="13">
                    <c:v>Advanced capacity</c:v>
                  </c:pt>
                  <c:pt idx="14">
                    <c:v>Advanced capacity</c:v>
                  </c:pt>
                  <c:pt idx="15">
                    <c:v>Advanced capacity</c:v>
                  </c:pt>
                  <c:pt idx="16">
                    <c:v>Advanced capacity</c:v>
                  </c:pt>
                  <c:pt idx="17">
                    <c:v>Advanced capacity</c:v>
                  </c:pt>
                  <c:pt idx="18">
                    <c:v>Advanced capacity</c:v>
                  </c:pt>
                  <c:pt idx="19">
                    <c:v>Advanced capacity</c:v>
                  </c:pt>
                </c15:dlblRangeCache>
              </c15:datalabelsRange>
            </c:ext>
            <c:ext xmlns:c16="http://schemas.microsoft.com/office/drawing/2014/chart" uri="{C3380CC4-5D6E-409C-BE32-E72D297353CC}">
              <c16:uniqueId val="{0000000F-AC36-42B4-AC7C-C9E06E36959F}"/>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12546296472902652"/>
          <c:w val="1"/>
          <c:h val="0.71959876425472302"/>
        </c:manualLayout>
      </c:layout>
      <c:barChart>
        <c:barDir val="bar"/>
        <c:grouping val="stacked"/>
        <c:varyColors val="0"/>
        <c:ser>
          <c:idx val="1"/>
          <c:order val="0"/>
          <c:tx>
            <c:strRef>
              <c:f>'Capacity gap dashboar'!$C$2</c:f>
              <c:strCache>
                <c:ptCount val="1"/>
                <c:pt idx="0">
                  <c:v>Regional Capacity gap %</c:v>
                </c:pt>
              </c:strCache>
            </c:strRef>
          </c:tx>
          <c:spPr>
            <a:solidFill>
              <a:srgbClr val="F1A649"/>
            </a:solidFill>
            <a:ln>
              <a:noFill/>
            </a:ln>
            <a:effectLst/>
          </c:spPr>
          <c:invertIfNegative val="0"/>
          <c:val>
            <c:numRef>
              <c:f>'Capacity gap dashboar'!$C$3:$C$16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5="http://schemas.microsoft.com/office/drawing/2012/chart" uri="{02D57815-91ED-43cb-92C2-25804820EDAC}">
              <c15:filteredCategoryTitle>
                <c15:cat>
                  <c:strRef>
                    <c:extLst>
                      <c:ext uri="{02D57815-91ED-43cb-92C2-25804820EDAC}">
                        <c15:formulaRef>
                          <c15:sqref>'Capacity gap dashboar'!#REF!</c15:sqref>
                        </c15:formulaRef>
                      </c:ext>
                    </c:extLst>
                    <c:strCache>
                      <c:ptCount val="1"/>
                      <c:pt idx="0">
                        <c:v>#REF!</c:v>
                      </c:pt>
                    </c:strCache>
                  </c:strRef>
                </c15:cat>
              </c15:filteredCategoryTitle>
            </c:ext>
            <c:ext xmlns:c16="http://schemas.microsoft.com/office/drawing/2014/chart" uri="{C3380CC4-5D6E-409C-BE32-E72D297353CC}">
              <c16:uniqueId val="{00000000-8D9C-432B-A2F9-8B1A8A257B49}"/>
            </c:ext>
          </c:extLst>
        </c:ser>
        <c:ser>
          <c:idx val="0"/>
          <c:order val="1"/>
          <c:tx>
            <c:strRef>
              <c:f>'Capacity gap dashboar'!$B$2</c:f>
              <c:strCache>
                <c:ptCount val="1"/>
                <c:pt idx="0">
                  <c:v>Global Capacity gap %</c:v>
                </c:pt>
              </c:strCache>
            </c:strRef>
          </c:tx>
          <c:spPr>
            <a:solidFill>
              <a:srgbClr val="006D89"/>
            </a:solidFill>
            <a:ln>
              <a:noFill/>
            </a:ln>
            <a:effectLst/>
          </c:spPr>
          <c:invertIfNegative val="0"/>
          <c:val>
            <c:numRef>
              <c:f>'Capacity gap dashboar'!$B$3:$B$16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5="http://schemas.microsoft.com/office/drawing/2012/chart" uri="{02D57815-91ED-43cb-92C2-25804820EDAC}">
              <c15:filteredCategoryTitle>
                <c15:cat>
                  <c:strRef>
                    <c:extLst>
                      <c:ext uri="{02D57815-91ED-43cb-92C2-25804820EDAC}">
                        <c15:formulaRef>
                          <c15:sqref>'Capacity gap dashboar'!#REF!</c15:sqref>
                        </c15:formulaRef>
                      </c:ext>
                    </c:extLst>
                    <c:strCache>
                      <c:ptCount val="1"/>
                      <c:pt idx="0">
                        <c:v>#REF!</c:v>
                      </c:pt>
                    </c:strCache>
                  </c:strRef>
                </c15:cat>
              </c15:filteredCategoryTitle>
            </c:ext>
            <c:ext xmlns:c16="http://schemas.microsoft.com/office/drawing/2014/chart" uri="{C3380CC4-5D6E-409C-BE32-E72D297353CC}">
              <c16:uniqueId val="{00000001-8D9C-432B-A2F9-8B1A8A257B49}"/>
            </c:ext>
          </c:extLst>
        </c:ser>
        <c:dLbls>
          <c:showLegendKey val="0"/>
          <c:showVal val="0"/>
          <c:showCatName val="0"/>
          <c:showSerName val="0"/>
          <c:showPercent val="0"/>
          <c:showBubbleSize val="0"/>
        </c:dLbls>
        <c:gapWidth val="150"/>
        <c:overlap val="100"/>
        <c:axId val="362223215"/>
        <c:axId val="576933904"/>
      </c:barChart>
      <c:catAx>
        <c:axId val="362223215"/>
        <c:scaling>
          <c:orientation val="maxMin"/>
        </c:scaling>
        <c:delete val="0"/>
        <c:axPos val="l"/>
        <c:numFmt formatCode="General" sourceLinked="1"/>
        <c:majorTickMark val="none"/>
        <c:minorTickMark val="none"/>
        <c:tickLblPos val="high"/>
        <c:spPr>
          <a:solidFill>
            <a:schemeClr val="bg1"/>
          </a:solidFill>
          <a:ln w="9525" cap="flat" cmpd="sng" algn="ctr">
            <a:solidFill>
              <a:sysClr val="windowText" lastClr="000000"/>
            </a:solidFill>
            <a:prstDash val="solid"/>
            <a:round/>
          </a:ln>
          <a:effectLst/>
        </c:spPr>
        <c:txPr>
          <a:bodyPr rot="-60000000" spcFirstLastPara="1" vertOverflow="ellipsis" vert="horz" wrap="square" anchor="ctr" anchorCtr="1"/>
          <a:lstStyle/>
          <a:p>
            <a:pPr>
              <a:defRPr sz="800" b="0" i="0" u="none" strike="noStrike" kern="1200" baseline="0">
                <a:solidFill>
                  <a:srgbClr val="010000"/>
                </a:solidFill>
                <a:latin typeface="Arial"/>
                <a:ea typeface="Arial"/>
                <a:cs typeface="Arial"/>
              </a:defRPr>
            </a:pPr>
            <a:endParaRPr lang="en-US"/>
          </a:p>
        </c:txPr>
        <c:crossAx val="576933904"/>
        <c:crosses val="autoZero"/>
        <c:auto val="1"/>
        <c:lblAlgn val="ctr"/>
        <c:lblOffset val="0"/>
        <c:noMultiLvlLbl val="0"/>
      </c:catAx>
      <c:valAx>
        <c:axId val="576933904"/>
        <c:scaling>
          <c:orientation val="minMax"/>
          <c:max val="1"/>
        </c:scaling>
        <c:delete val="0"/>
        <c:axPos val="t"/>
        <c:numFmt formatCode="0%" sourceLinked="1"/>
        <c:majorTickMark val="none"/>
        <c:minorTickMark val="none"/>
        <c:tickLblPos val="nextTo"/>
        <c:spPr>
          <a:noFill/>
          <a:ln>
            <a:solidFill>
              <a:srgbClr val="A6A6A6"/>
            </a:solidFill>
            <a:prstDash val="solid"/>
          </a:ln>
          <a:effectLst/>
        </c:spPr>
        <c:txPr>
          <a:bodyPr rot="-60000000" spcFirstLastPara="1" vertOverflow="ellipsis" vert="horz" wrap="square" anchor="ctr" anchorCtr="1"/>
          <a:lstStyle/>
          <a:p>
            <a:pPr>
              <a:defRPr sz="800" b="0" i="0" u="none" strike="noStrike" kern="1200" baseline="0">
                <a:solidFill>
                  <a:srgbClr val="010000"/>
                </a:solidFill>
                <a:latin typeface="Arial"/>
                <a:ea typeface="Arial"/>
                <a:cs typeface="Arial"/>
              </a:defRPr>
            </a:pPr>
            <a:endParaRPr lang="en-US"/>
          </a:p>
        </c:txPr>
        <c:crossAx val="362223215"/>
        <c:crosses val="autoZero"/>
        <c:crossBetween val="between"/>
      </c:valAx>
      <c:spPr>
        <a:no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0"/>
          <c:y val="5.9876544975940089E-2"/>
          <c:w val="1"/>
          <c:h val="6.558641975308642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10000"/>
              </a:solidFill>
              <a:latin typeface="Arial" panose="020B06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200"/>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Regional View</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344062700046564"/>
          <c:y val="0.14456154468048074"/>
          <c:w val="0.60099864993516494"/>
          <c:h val="0.7193663974734601"/>
        </c:manualLayout>
      </c:layout>
      <c:barChart>
        <c:barDir val="bar"/>
        <c:grouping val="clustered"/>
        <c:varyColors val="0"/>
        <c:ser>
          <c:idx val="1"/>
          <c:order val="0"/>
          <c:tx>
            <c:strRef>
              <c:f>Pivot!$S$28</c:f>
              <c:strCache>
                <c:ptCount val="1"/>
                <c:pt idx="0">
                  <c:v>Score</c:v>
                </c:pt>
              </c:strCache>
            </c:strRef>
          </c:tx>
          <c:spPr>
            <a:solidFill>
              <a:schemeClr val="accent2"/>
            </a:solidFill>
            <a:ln>
              <a:noFill/>
            </a:ln>
            <a:effectLst/>
          </c:spPr>
          <c:invertIfNegative val="0"/>
          <c:dLbls>
            <c:dLbl>
              <c:idx val="0"/>
              <c:tx>
                <c:rich>
                  <a:bodyPr/>
                  <a:lstStyle/>
                  <a:p>
                    <a:fld id="{4BB106E2-2332-4158-8087-71E5D9EACED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030-42B1-84D3-45549946E294}"/>
                </c:ext>
              </c:extLst>
            </c:dLbl>
            <c:dLbl>
              <c:idx val="1"/>
              <c:tx>
                <c:rich>
                  <a:bodyPr/>
                  <a:lstStyle/>
                  <a:p>
                    <a:fld id="{F73E7B90-8286-4D78-9D5F-5D55221616B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030-42B1-84D3-45549946E294}"/>
                </c:ext>
              </c:extLst>
            </c:dLbl>
            <c:dLbl>
              <c:idx val="2"/>
              <c:tx>
                <c:rich>
                  <a:bodyPr/>
                  <a:lstStyle/>
                  <a:p>
                    <a:fld id="{0A2D708D-89BD-4B6F-9417-ED2EB675E83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030-42B1-84D3-45549946E294}"/>
                </c:ext>
              </c:extLst>
            </c:dLbl>
            <c:dLbl>
              <c:idx val="3"/>
              <c:tx>
                <c:rich>
                  <a:bodyPr/>
                  <a:lstStyle/>
                  <a:p>
                    <a:fld id="{E73F1E0F-EA42-4CED-B93D-59DCD0F3E2A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030-42B1-84D3-45549946E294}"/>
                </c:ext>
              </c:extLst>
            </c:dLbl>
            <c:dLbl>
              <c:idx val="4"/>
              <c:tx>
                <c:rich>
                  <a:bodyPr/>
                  <a:lstStyle/>
                  <a:p>
                    <a:fld id="{F9FBB3DC-B2E1-4D7A-9E14-0A0E79BC8DE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030-42B1-84D3-45549946E294}"/>
                </c:ext>
              </c:extLst>
            </c:dLbl>
            <c:dLbl>
              <c:idx val="5"/>
              <c:tx>
                <c:rich>
                  <a:bodyPr/>
                  <a:lstStyle/>
                  <a:p>
                    <a:fld id="{225FF960-5A3A-486A-A482-D5AB3AA302D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030-42B1-84D3-45549946E294}"/>
                </c:ext>
              </c:extLst>
            </c:dLbl>
            <c:dLbl>
              <c:idx val="6"/>
              <c:tx>
                <c:rich>
                  <a:bodyPr/>
                  <a:lstStyle/>
                  <a:p>
                    <a:fld id="{8723FB2D-869A-41A6-B2EC-66F22EF18AD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030-42B1-84D3-45549946E294}"/>
                </c:ext>
              </c:extLst>
            </c:dLbl>
            <c:dLbl>
              <c:idx val="7"/>
              <c:tx>
                <c:rich>
                  <a:bodyPr/>
                  <a:lstStyle/>
                  <a:p>
                    <a:fld id="{696F9B50-0E23-41C3-B830-A21BEA4A1D3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030-42B1-84D3-45549946E294}"/>
                </c:ext>
              </c:extLst>
            </c:dLbl>
            <c:dLbl>
              <c:idx val="8"/>
              <c:tx>
                <c:rich>
                  <a:bodyPr/>
                  <a:lstStyle/>
                  <a:p>
                    <a:fld id="{5040327D-E76C-4186-9ED7-1C90EFF6917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030-42B1-84D3-45549946E294}"/>
                </c:ext>
              </c:extLst>
            </c:dLbl>
            <c:dLbl>
              <c:idx val="9"/>
              <c:tx>
                <c:rich>
                  <a:bodyPr/>
                  <a:lstStyle/>
                  <a:p>
                    <a:fld id="{C69E1F88-D2E8-4368-AA0B-4AD1DE7D954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030-42B1-84D3-45549946E294}"/>
                </c:ext>
              </c:extLst>
            </c:dLbl>
            <c:dLbl>
              <c:idx val="10"/>
              <c:tx>
                <c:rich>
                  <a:bodyPr/>
                  <a:lstStyle/>
                  <a:p>
                    <a:fld id="{63284791-C5FD-4D7E-91BA-86E09F4B40E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030-42B1-84D3-45549946E294}"/>
                </c:ext>
              </c:extLst>
            </c:dLbl>
            <c:dLbl>
              <c:idx val="11"/>
              <c:tx>
                <c:rich>
                  <a:bodyPr/>
                  <a:lstStyle/>
                  <a:p>
                    <a:fld id="{BC797E06-9232-4412-A76E-AB7EC5EBA20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030-42B1-84D3-45549946E294}"/>
                </c:ext>
              </c:extLst>
            </c:dLbl>
            <c:dLbl>
              <c:idx val="12"/>
              <c:tx>
                <c:rich>
                  <a:bodyPr/>
                  <a:lstStyle/>
                  <a:p>
                    <a:fld id="{D2A4AE90-E8D9-46D2-BE26-D3B49733573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030-42B1-84D3-45549946E294}"/>
                </c:ext>
              </c:extLst>
            </c:dLbl>
            <c:dLbl>
              <c:idx val="13"/>
              <c:tx>
                <c:rich>
                  <a:bodyPr/>
                  <a:lstStyle/>
                  <a:p>
                    <a:fld id="{86BF8664-4F81-483C-B63F-B81B8D5AF7C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030-42B1-84D3-45549946E294}"/>
                </c:ext>
              </c:extLst>
            </c:dLbl>
            <c:dLbl>
              <c:idx val="14"/>
              <c:tx>
                <c:rich>
                  <a:bodyPr/>
                  <a:lstStyle/>
                  <a:p>
                    <a:fld id="{004C69D9-DE3E-44DE-8591-4BFC09ED4EC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030-42B1-84D3-45549946E294}"/>
                </c:ext>
              </c:extLst>
            </c:dLbl>
            <c:dLbl>
              <c:idx val="15"/>
              <c:tx>
                <c:rich>
                  <a:bodyPr/>
                  <a:lstStyle/>
                  <a:p>
                    <a:fld id="{55D7D0D6-D759-4488-BA0B-6E38C13751A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030-42B1-84D3-45549946E294}"/>
                </c:ext>
              </c:extLst>
            </c:dLbl>
            <c:dLbl>
              <c:idx val="16"/>
              <c:tx>
                <c:rich>
                  <a:bodyPr/>
                  <a:lstStyle/>
                  <a:p>
                    <a:fld id="{690E2C91-8BF7-4B57-9A6A-98B8C29DD12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030-42B1-84D3-45549946E294}"/>
                </c:ext>
              </c:extLst>
            </c:dLbl>
            <c:dLbl>
              <c:idx val="17"/>
              <c:tx>
                <c:rich>
                  <a:bodyPr/>
                  <a:lstStyle/>
                  <a:p>
                    <a:fld id="{4D17B994-41D8-40FB-930F-845D0181086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030-42B1-84D3-45549946E294}"/>
                </c:ext>
              </c:extLst>
            </c:dLbl>
            <c:dLbl>
              <c:idx val="18"/>
              <c:tx>
                <c:rich>
                  <a:bodyPr/>
                  <a:lstStyle/>
                  <a:p>
                    <a:fld id="{67110141-44D1-465F-A4B5-FA21CBC72BE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030-42B1-84D3-45549946E294}"/>
                </c:ext>
              </c:extLst>
            </c:dLbl>
            <c:dLbl>
              <c:idx val="19"/>
              <c:tx>
                <c:rich>
                  <a:bodyPr/>
                  <a:lstStyle/>
                  <a:p>
                    <a:fld id="{001CA086-4EA7-4C1F-8858-A69E0A53358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030-42B1-84D3-45549946E294}"/>
                </c:ext>
              </c:extLst>
            </c:dLbl>
            <c:dLbl>
              <c:idx val="20"/>
              <c:tx>
                <c:rich>
                  <a:bodyPr/>
                  <a:lstStyle/>
                  <a:p>
                    <a:fld id="{90712EC3-E455-48DA-A226-47657C1FB061}"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030-42B1-84D3-45549946E294}"/>
                </c:ext>
              </c:extLst>
            </c:dLbl>
            <c:dLbl>
              <c:idx val="21"/>
              <c:tx>
                <c:rich>
                  <a:bodyPr/>
                  <a:lstStyle/>
                  <a:p>
                    <a:fld id="{25BE4677-97F8-41F4-98DB-AEECB9F6CA88}" type="CELLRANGE">
                      <a:rPr lang="en-GB"/>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030-42B1-84D3-45549946E29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Pivot!$R$29:$R$50</c:f>
              <c:strCache>
                <c:ptCount val="20"/>
                <c:pt idx="0">
                  <c:v>Malta</c:v>
                </c:pt>
                <c:pt idx="1">
                  <c:v>Greece</c:v>
                </c:pt>
                <c:pt idx="2">
                  <c:v>Estonia</c:v>
                </c:pt>
                <c:pt idx="3">
                  <c:v>Portugal</c:v>
                </c:pt>
                <c:pt idx="4">
                  <c:v>Austria</c:v>
                </c:pt>
                <c:pt idx="5">
                  <c:v>Iceland</c:v>
                </c:pt>
                <c:pt idx="6">
                  <c:v>Luxembourg</c:v>
                </c:pt>
                <c:pt idx="7">
                  <c:v>Spain</c:v>
                </c:pt>
                <c:pt idx="8">
                  <c:v>Belgium</c:v>
                </c:pt>
                <c:pt idx="9">
                  <c:v>Italy</c:v>
                </c:pt>
                <c:pt idx="10">
                  <c:v>Norway</c:v>
                </c:pt>
                <c:pt idx="11">
                  <c:v>France</c:v>
                </c:pt>
                <c:pt idx="12">
                  <c:v>Ireland</c:v>
                </c:pt>
                <c:pt idx="13">
                  <c:v>Switzerland</c:v>
                </c:pt>
                <c:pt idx="14">
                  <c:v>Denmark</c:v>
                </c:pt>
                <c:pt idx="15">
                  <c:v>Netherlands</c:v>
                </c:pt>
                <c:pt idx="16">
                  <c:v>United Kingdom</c:v>
                </c:pt>
                <c:pt idx="17">
                  <c:v>Germany</c:v>
                </c:pt>
                <c:pt idx="18">
                  <c:v>Sweden</c:v>
                </c:pt>
                <c:pt idx="19">
                  <c:v>Finland</c:v>
                </c:pt>
              </c:strCache>
            </c:strRef>
          </c:cat>
          <c:val>
            <c:numRef>
              <c:f>Pivot!$S$29:$S$50</c:f>
              <c:numCache>
                <c:formatCode>General</c:formatCode>
                <c:ptCount val="22"/>
                <c:pt idx="0">
                  <c:v>39.838917179184634</c:v>
                </c:pt>
                <c:pt idx="1">
                  <c:v>43.555063821831887</c:v>
                </c:pt>
                <c:pt idx="2">
                  <c:v>44.251424717083111</c:v>
                </c:pt>
                <c:pt idx="3">
                  <c:v>46.430261213461129</c:v>
                </c:pt>
                <c:pt idx="4">
                  <c:v>46.480638527980588</c:v>
                </c:pt>
                <c:pt idx="5">
                  <c:v>46.79808965257206</c:v>
                </c:pt>
                <c:pt idx="6">
                  <c:v>46.846737377523787</c:v>
                </c:pt>
                <c:pt idx="7">
                  <c:v>46.871406599804857</c:v>
                </c:pt>
                <c:pt idx="8">
                  <c:v>47.804069272701085</c:v>
                </c:pt>
                <c:pt idx="9">
                  <c:v>47.816642157222645</c:v>
                </c:pt>
                <c:pt idx="10">
                  <c:v>48.363955774328446</c:v>
                </c:pt>
                <c:pt idx="11">
                  <c:v>48.742318124917389</c:v>
                </c:pt>
                <c:pt idx="12">
                  <c:v>49.015094657978906</c:v>
                </c:pt>
                <c:pt idx="13">
                  <c:v>49.454824405904603</c:v>
                </c:pt>
                <c:pt idx="14">
                  <c:v>49.601535700397022</c:v>
                </c:pt>
                <c:pt idx="15">
                  <c:v>50.223269712089966</c:v>
                </c:pt>
                <c:pt idx="16">
                  <c:v>52.934700405479148</c:v>
                </c:pt>
                <c:pt idx="17">
                  <c:v>53.083491095340719</c:v>
                </c:pt>
                <c:pt idx="18">
                  <c:v>53.170427205547689</c:v>
                </c:pt>
                <c:pt idx="19">
                  <c:v>55.084949970533486</c:v>
                </c:pt>
                <c:pt idx="20">
                  <c:v>0</c:v>
                </c:pt>
                <c:pt idx="21">
                  <c:v>0</c:v>
                </c:pt>
              </c:numCache>
            </c:numRef>
          </c:val>
          <c:extLst>
            <c:ext xmlns:c15="http://schemas.microsoft.com/office/drawing/2012/chart" uri="{02D57815-91ED-43cb-92C2-25804820EDAC}">
              <c15:datalabelsRange>
                <c15:f>Pivot!$U$29:$U$50</c15:f>
                <c15:dlblRangeCache>
                  <c:ptCount val="22"/>
                  <c:pt idx="0">
                    <c:v>Adequate capacity</c:v>
                  </c:pt>
                  <c:pt idx="1">
                    <c:v>Adequate capacity</c:v>
                  </c:pt>
                  <c:pt idx="2">
                    <c:v>Adequate capacity</c:v>
                  </c:pt>
                  <c:pt idx="3">
                    <c:v>High capacity</c:v>
                  </c:pt>
                  <c:pt idx="4">
                    <c:v>High capacity</c:v>
                  </c:pt>
                  <c:pt idx="5">
                    <c:v>High capacity</c:v>
                  </c:pt>
                  <c:pt idx="6">
                    <c:v>High capacity</c:v>
                  </c:pt>
                  <c:pt idx="7">
                    <c:v>High capacity</c:v>
                  </c:pt>
                  <c:pt idx="8">
                    <c:v>High capacity</c:v>
                  </c:pt>
                  <c:pt idx="9">
                    <c:v>High capacity</c:v>
                  </c:pt>
                  <c:pt idx="10">
                    <c:v>High capacity</c:v>
                  </c:pt>
                  <c:pt idx="11">
                    <c:v>High capacity</c:v>
                  </c:pt>
                  <c:pt idx="12">
                    <c:v>High capacity</c:v>
                  </c:pt>
                  <c:pt idx="13">
                    <c:v>Advanced capacity</c:v>
                  </c:pt>
                  <c:pt idx="14">
                    <c:v>Advanced capacity</c:v>
                  </c:pt>
                  <c:pt idx="15">
                    <c:v>Advanced capacity</c:v>
                  </c:pt>
                  <c:pt idx="16">
                    <c:v>Advanced capacity</c:v>
                  </c:pt>
                  <c:pt idx="17">
                    <c:v>Advanced capacity</c:v>
                  </c:pt>
                  <c:pt idx="18">
                    <c:v>Advanced capacity</c:v>
                  </c:pt>
                  <c:pt idx="19">
                    <c:v>Advanced capacity</c:v>
                  </c:pt>
                </c15:dlblRangeCache>
              </c15:datalabelsRange>
            </c:ext>
            <c:ext xmlns:c16="http://schemas.microsoft.com/office/drawing/2014/chart" uri="{C3380CC4-5D6E-409C-BE32-E72D297353CC}">
              <c16:uniqueId val="{00000016-D030-42B1-84D3-45549946E294}"/>
            </c:ext>
          </c:extLst>
        </c:ser>
        <c:dLbls>
          <c:dLblPos val="outEnd"/>
          <c:showLegendKey val="0"/>
          <c:showVal val="1"/>
          <c:showCatName val="0"/>
          <c:showSerName val="0"/>
          <c:showPercent val="0"/>
          <c:showBubbleSize val="0"/>
        </c:dLbls>
        <c:gapWidth val="219"/>
        <c:axId val="420497104"/>
        <c:axId val="420493360"/>
      </c:barChart>
      <c:catAx>
        <c:axId val="420497104"/>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i="0" baseline="0">
                    <a:effectLst/>
                  </a:rPr>
                  <a:t>Bar Length = Standardized Score</a:t>
                </a:r>
                <a:endParaRPr lang="en-US" sz="900">
                  <a:effectLst/>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n-US"/>
          </a:p>
        </c:txPr>
        <c:crossAx val="420493360"/>
        <c:crosses val="autoZero"/>
        <c:auto val="1"/>
        <c:lblAlgn val="ctr"/>
        <c:lblOffset val="100"/>
        <c:noMultiLvlLbl val="0"/>
      </c:catAx>
      <c:valAx>
        <c:axId val="420493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9710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Rank</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Pivot!$AC$25</c:f>
              <c:strCache>
                <c:ptCount val="1"/>
                <c:pt idx="0">
                  <c:v>Standardized Score</c:v>
                </c:pt>
              </c:strCache>
            </c:strRef>
          </c:tx>
          <c:spPr>
            <a:solidFill>
              <a:schemeClr val="accent1"/>
            </a:solidFill>
            <a:ln>
              <a:noFill/>
            </a:ln>
            <a:effectLst/>
          </c:spPr>
          <c:invertIfNegative val="0"/>
          <c:dLbls>
            <c:dLbl>
              <c:idx val="0"/>
              <c:tx>
                <c:rich>
                  <a:bodyPr/>
                  <a:lstStyle/>
                  <a:p>
                    <a:fld id="{37B75DAC-3CF1-474D-BAC7-92D4F99F8A6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C53-4C4D-80CE-354E3000456B}"/>
                </c:ext>
              </c:extLst>
            </c:dLbl>
            <c:dLbl>
              <c:idx val="1"/>
              <c:tx>
                <c:rich>
                  <a:bodyPr/>
                  <a:lstStyle/>
                  <a:p>
                    <a:fld id="{0BB36790-6C1D-4DAB-AD90-F3CDF3CA926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C53-4C4D-80CE-354E3000456B}"/>
                </c:ext>
              </c:extLst>
            </c:dLbl>
            <c:dLbl>
              <c:idx val="2"/>
              <c:tx>
                <c:rich>
                  <a:bodyPr/>
                  <a:lstStyle/>
                  <a:p>
                    <a:fld id="{0292D7C9-F48F-4EC3-8443-EFBF80484A6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C53-4C4D-80CE-354E3000456B}"/>
                </c:ext>
              </c:extLst>
            </c:dLbl>
            <c:dLbl>
              <c:idx val="3"/>
              <c:tx>
                <c:rich>
                  <a:bodyPr/>
                  <a:lstStyle/>
                  <a:p>
                    <a:fld id="{ABA6DB42-FA02-4498-9D90-2325A03F394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C53-4C4D-80CE-354E3000456B}"/>
                </c:ext>
              </c:extLst>
            </c:dLbl>
            <c:dLbl>
              <c:idx val="4"/>
              <c:tx>
                <c:rich>
                  <a:bodyPr/>
                  <a:lstStyle/>
                  <a:p>
                    <a:fld id="{E229A797-F343-43E1-8BE3-5192CEC5942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C53-4C4D-80CE-354E3000456B}"/>
                </c:ext>
              </c:extLst>
            </c:dLbl>
            <c:dLbl>
              <c:idx val="5"/>
              <c:tx>
                <c:rich>
                  <a:bodyPr/>
                  <a:lstStyle/>
                  <a:p>
                    <a:fld id="{4AB524D2-43A4-4FC5-97F4-DB872FCCD38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C53-4C4D-80CE-354E3000456B}"/>
                </c:ext>
              </c:extLst>
            </c:dLbl>
            <c:dLbl>
              <c:idx val="6"/>
              <c:tx>
                <c:rich>
                  <a:bodyPr/>
                  <a:lstStyle/>
                  <a:p>
                    <a:fld id="{CB6C7B7E-D9D1-41E2-9097-7DC0C52A534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C53-4C4D-80CE-354E3000456B}"/>
                </c:ext>
              </c:extLst>
            </c:dLbl>
            <c:dLbl>
              <c:idx val="7"/>
              <c:tx>
                <c:rich>
                  <a:bodyPr/>
                  <a:lstStyle/>
                  <a:p>
                    <a:fld id="{827AA14A-C737-4B2A-BB16-31428AC0648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C53-4C4D-80CE-354E3000456B}"/>
                </c:ext>
              </c:extLst>
            </c:dLbl>
            <c:dLbl>
              <c:idx val="8"/>
              <c:tx>
                <c:rich>
                  <a:bodyPr/>
                  <a:lstStyle/>
                  <a:p>
                    <a:fld id="{9D16F177-D622-48ED-8DB8-305DD73E6A4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C53-4C4D-80CE-354E3000456B}"/>
                </c:ext>
              </c:extLst>
            </c:dLbl>
            <c:dLbl>
              <c:idx val="9"/>
              <c:tx>
                <c:rich>
                  <a:bodyPr/>
                  <a:lstStyle/>
                  <a:p>
                    <a:fld id="{73D67D5A-FABA-4135-B9D8-D6987D648F6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C53-4C4D-80CE-354E3000456B}"/>
                </c:ext>
              </c:extLst>
            </c:dLbl>
            <c:dLbl>
              <c:idx val="10"/>
              <c:tx>
                <c:rich>
                  <a:bodyPr/>
                  <a:lstStyle/>
                  <a:p>
                    <a:fld id="{09C02687-E55A-40AA-9E2C-334C8B52F67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C53-4C4D-80CE-354E3000456B}"/>
                </c:ext>
              </c:extLst>
            </c:dLbl>
            <c:dLbl>
              <c:idx val="11"/>
              <c:tx>
                <c:rich>
                  <a:bodyPr/>
                  <a:lstStyle/>
                  <a:p>
                    <a:fld id="{ED915303-5A57-46E4-A704-5FDE060B970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C53-4C4D-80CE-354E3000456B}"/>
                </c:ext>
              </c:extLst>
            </c:dLbl>
            <c:dLbl>
              <c:idx val="12"/>
              <c:tx>
                <c:rich>
                  <a:bodyPr/>
                  <a:lstStyle/>
                  <a:p>
                    <a:fld id="{58ED2CEC-10C1-4CD1-A26A-149B188E713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C53-4C4D-80CE-354E3000456B}"/>
                </c:ext>
              </c:extLst>
            </c:dLbl>
            <c:dLbl>
              <c:idx val="13"/>
              <c:tx>
                <c:rich>
                  <a:bodyPr/>
                  <a:lstStyle/>
                  <a:p>
                    <a:fld id="{F8D7DE9A-5F54-4718-B022-12DC165662F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C53-4C4D-80CE-354E3000456B}"/>
                </c:ext>
              </c:extLst>
            </c:dLbl>
            <c:dLbl>
              <c:idx val="14"/>
              <c:tx>
                <c:rich>
                  <a:bodyPr/>
                  <a:lstStyle/>
                  <a:p>
                    <a:fld id="{AEBC408A-1949-4935-B051-65C05CD34C2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C53-4C4D-80CE-354E3000456B}"/>
                </c:ext>
              </c:extLst>
            </c:dLbl>
            <c:dLbl>
              <c:idx val="15"/>
              <c:tx>
                <c:rich>
                  <a:bodyPr/>
                  <a:lstStyle/>
                  <a:p>
                    <a:fld id="{8F3320A1-5AC0-48B5-92F4-5532285BCC2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C53-4C4D-80CE-354E3000456B}"/>
                </c:ext>
              </c:extLst>
            </c:dLbl>
            <c:dLbl>
              <c:idx val="16"/>
              <c:tx>
                <c:rich>
                  <a:bodyPr/>
                  <a:lstStyle/>
                  <a:p>
                    <a:fld id="{88FE4907-09D8-45C5-8BCD-94145BDF4B2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C53-4C4D-80CE-354E3000456B}"/>
                </c:ext>
              </c:extLst>
            </c:dLbl>
            <c:dLbl>
              <c:idx val="17"/>
              <c:tx>
                <c:rich>
                  <a:bodyPr/>
                  <a:lstStyle/>
                  <a:p>
                    <a:fld id="{8D6D9DBD-5F49-4F0A-B7B9-EDC428BF2D9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C53-4C4D-80CE-354E3000456B}"/>
                </c:ext>
              </c:extLst>
            </c:dLbl>
            <c:dLbl>
              <c:idx val="18"/>
              <c:tx>
                <c:rich>
                  <a:bodyPr/>
                  <a:lstStyle/>
                  <a:p>
                    <a:fld id="{3AC5B40E-D6B9-4EEB-935B-EB69496259D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C53-4C4D-80CE-354E3000456B}"/>
                </c:ext>
              </c:extLst>
            </c:dLbl>
            <c:dLbl>
              <c:idx val="19"/>
              <c:tx>
                <c:rich>
                  <a:bodyPr/>
                  <a:lstStyle/>
                  <a:p>
                    <a:fld id="{2883F5F9-357B-4559-A866-EE759A09226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C53-4C4D-80CE-354E3000456B}"/>
                </c:ext>
              </c:extLst>
            </c:dLbl>
            <c:dLbl>
              <c:idx val="20"/>
              <c:tx>
                <c:rich>
                  <a:bodyPr/>
                  <a:lstStyle/>
                  <a:p>
                    <a:fld id="{FB35CA20-02C6-4947-94E9-2F67A99AD49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CC53-4C4D-80CE-354E3000456B}"/>
                </c:ext>
              </c:extLst>
            </c:dLbl>
            <c:dLbl>
              <c:idx val="21"/>
              <c:tx>
                <c:rich>
                  <a:bodyPr/>
                  <a:lstStyle/>
                  <a:p>
                    <a:fld id="{33ED3213-CF7A-48B0-8386-E25FCB761C9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C53-4C4D-80CE-354E3000456B}"/>
                </c:ext>
              </c:extLst>
            </c:dLbl>
            <c:dLbl>
              <c:idx val="22"/>
              <c:tx>
                <c:rich>
                  <a:bodyPr/>
                  <a:lstStyle/>
                  <a:p>
                    <a:fld id="{D294B5BA-60C4-4C68-8F69-A7C6077D1B7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CC53-4C4D-80CE-354E3000456B}"/>
                </c:ext>
              </c:extLst>
            </c:dLbl>
            <c:dLbl>
              <c:idx val="23"/>
              <c:tx>
                <c:rich>
                  <a:bodyPr/>
                  <a:lstStyle/>
                  <a:p>
                    <a:fld id="{7D2CD44A-0922-4614-B075-3A76E26707D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CC53-4C4D-80CE-354E3000456B}"/>
                </c:ext>
              </c:extLst>
            </c:dLbl>
            <c:dLbl>
              <c:idx val="24"/>
              <c:tx>
                <c:rich>
                  <a:bodyPr/>
                  <a:lstStyle/>
                  <a:p>
                    <a:fld id="{3A242AB2-FC52-40A7-AFA2-7FEAC4BE05F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C53-4C4D-80CE-354E3000456B}"/>
                </c:ext>
              </c:extLst>
            </c:dLbl>
            <c:dLbl>
              <c:idx val="25"/>
              <c:tx>
                <c:rich>
                  <a:bodyPr/>
                  <a:lstStyle/>
                  <a:p>
                    <a:fld id="{7EAC4C27-45B8-47DD-9861-CA453DF2AE5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CC53-4C4D-80CE-354E3000456B}"/>
                </c:ext>
              </c:extLst>
            </c:dLbl>
            <c:dLbl>
              <c:idx val="26"/>
              <c:tx>
                <c:rich>
                  <a:bodyPr/>
                  <a:lstStyle/>
                  <a:p>
                    <a:fld id="{443424EE-EE44-46B4-9D3E-4181570DCF4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CC53-4C4D-80CE-354E3000456B}"/>
                </c:ext>
              </c:extLst>
            </c:dLbl>
            <c:dLbl>
              <c:idx val="27"/>
              <c:tx>
                <c:rich>
                  <a:bodyPr/>
                  <a:lstStyle/>
                  <a:p>
                    <a:fld id="{A44EAB14-CFD7-4AB1-B71B-1ACF8FCA854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CC53-4C4D-80CE-354E3000456B}"/>
                </c:ext>
              </c:extLst>
            </c:dLbl>
            <c:dLbl>
              <c:idx val="28"/>
              <c:tx>
                <c:rich>
                  <a:bodyPr/>
                  <a:lstStyle/>
                  <a:p>
                    <a:fld id="{04D4D545-8C34-42B3-B59C-5F0AD1083A5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C53-4C4D-80CE-354E3000456B}"/>
                </c:ext>
              </c:extLst>
            </c:dLbl>
            <c:dLbl>
              <c:idx val="29"/>
              <c:tx>
                <c:rich>
                  <a:bodyPr/>
                  <a:lstStyle/>
                  <a:p>
                    <a:fld id="{93EFC7F7-453E-437C-9E2E-67BEC3011DC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C53-4C4D-80CE-354E3000456B}"/>
                </c:ext>
              </c:extLst>
            </c:dLbl>
            <c:dLbl>
              <c:idx val="30"/>
              <c:tx>
                <c:rich>
                  <a:bodyPr/>
                  <a:lstStyle/>
                  <a:p>
                    <a:fld id="{88ED21F4-07C2-40CE-BFDF-B79CA34463C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CC53-4C4D-80CE-354E3000456B}"/>
                </c:ext>
              </c:extLst>
            </c:dLbl>
            <c:dLbl>
              <c:idx val="31"/>
              <c:tx>
                <c:rich>
                  <a:bodyPr/>
                  <a:lstStyle/>
                  <a:p>
                    <a:fld id="{BE95D5A2-245D-48F8-B91B-CDB3BAFDAF4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C53-4C4D-80CE-354E3000456B}"/>
                </c:ext>
              </c:extLst>
            </c:dLbl>
            <c:dLbl>
              <c:idx val="32"/>
              <c:tx>
                <c:rich>
                  <a:bodyPr/>
                  <a:lstStyle/>
                  <a:p>
                    <a:fld id="{068024C9-FA92-4F9A-8CE5-F0B31F9E122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C53-4C4D-80CE-354E3000456B}"/>
                </c:ext>
              </c:extLst>
            </c:dLbl>
            <c:dLbl>
              <c:idx val="33"/>
              <c:tx>
                <c:rich>
                  <a:bodyPr/>
                  <a:lstStyle/>
                  <a:p>
                    <a:fld id="{9D84FFB0-FE36-4962-B616-CFEDF431391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C53-4C4D-80CE-354E3000456B}"/>
                </c:ext>
              </c:extLst>
            </c:dLbl>
            <c:dLbl>
              <c:idx val="34"/>
              <c:tx>
                <c:rich>
                  <a:bodyPr/>
                  <a:lstStyle/>
                  <a:p>
                    <a:fld id="{966E28CA-2381-48C1-82AF-AE90684F940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C53-4C4D-80CE-354E3000456B}"/>
                </c:ext>
              </c:extLst>
            </c:dLbl>
            <c:dLbl>
              <c:idx val="35"/>
              <c:tx>
                <c:rich>
                  <a:bodyPr/>
                  <a:lstStyle/>
                  <a:p>
                    <a:fld id="{19F4974D-26F8-48DD-B0E7-F1D7C0869B2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C53-4C4D-80CE-354E3000456B}"/>
                </c:ext>
              </c:extLst>
            </c:dLbl>
            <c:dLbl>
              <c:idx val="36"/>
              <c:tx>
                <c:rich>
                  <a:bodyPr/>
                  <a:lstStyle/>
                  <a:p>
                    <a:fld id="{3F595010-61B2-4CAA-A3D8-0FA0C30228C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C53-4C4D-80CE-354E3000456B}"/>
                </c:ext>
              </c:extLst>
            </c:dLbl>
            <c:dLbl>
              <c:idx val="37"/>
              <c:tx>
                <c:rich>
                  <a:bodyPr/>
                  <a:lstStyle/>
                  <a:p>
                    <a:fld id="{619FE968-C207-4069-9BFB-23D947FFDB3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C53-4C4D-80CE-354E3000456B}"/>
                </c:ext>
              </c:extLst>
            </c:dLbl>
            <c:dLbl>
              <c:idx val="38"/>
              <c:tx>
                <c:rich>
                  <a:bodyPr/>
                  <a:lstStyle/>
                  <a:p>
                    <a:fld id="{487A1C6C-364D-425E-B00C-935D5F394CA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C53-4C4D-80CE-354E3000456B}"/>
                </c:ext>
              </c:extLst>
            </c:dLbl>
            <c:dLbl>
              <c:idx val="39"/>
              <c:tx>
                <c:rich>
                  <a:bodyPr/>
                  <a:lstStyle/>
                  <a:p>
                    <a:fld id="{9A1665B3-7F46-4693-8C4C-84063566DD9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CC53-4C4D-80CE-354E3000456B}"/>
                </c:ext>
              </c:extLst>
            </c:dLbl>
            <c:dLbl>
              <c:idx val="40"/>
              <c:tx>
                <c:rich>
                  <a:bodyPr/>
                  <a:lstStyle/>
                  <a:p>
                    <a:fld id="{4C68F2C0-1EE7-4966-BCE8-F55FC82E53A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CC53-4C4D-80CE-354E3000456B}"/>
                </c:ext>
              </c:extLst>
            </c:dLbl>
            <c:dLbl>
              <c:idx val="41"/>
              <c:tx>
                <c:rich>
                  <a:bodyPr/>
                  <a:lstStyle/>
                  <a:p>
                    <a:fld id="{6D083407-6A48-4D8D-8CA4-E2F6300185A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CC53-4C4D-80CE-354E3000456B}"/>
                </c:ext>
              </c:extLst>
            </c:dLbl>
            <c:dLbl>
              <c:idx val="42"/>
              <c:tx>
                <c:rich>
                  <a:bodyPr/>
                  <a:lstStyle/>
                  <a:p>
                    <a:fld id="{E374ABE5-1596-40F3-8EB3-8DD288CB573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CC53-4C4D-80CE-354E3000456B}"/>
                </c:ext>
              </c:extLst>
            </c:dLbl>
            <c:dLbl>
              <c:idx val="43"/>
              <c:tx>
                <c:rich>
                  <a:bodyPr/>
                  <a:lstStyle/>
                  <a:p>
                    <a:fld id="{5044E4B9-CDBA-40DF-94B7-C4728F1AD24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CC53-4C4D-80CE-354E3000456B}"/>
                </c:ext>
              </c:extLst>
            </c:dLbl>
            <c:dLbl>
              <c:idx val="44"/>
              <c:tx>
                <c:rich>
                  <a:bodyPr/>
                  <a:lstStyle/>
                  <a:p>
                    <a:fld id="{A2F1434C-53D1-43C4-A9CE-4FED99E8C58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CC53-4C4D-80CE-354E3000456B}"/>
                </c:ext>
              </c:extLst>
            </c:dLbl>
            <c:dLbl>
              <c:idx val="45"/>
              <c:tx>
                <c:rich>
                  <a:bodyPr/>
                  <a:lstStyle/>
                  <a:p>
                    <a:fld id="{D8D51E46-1447-4C45-8197-8C87200AD4B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CC53-4C4D-80CE-354E3000456B}"/>
                </c:ext>
              </c:extLst>
            </c:dLbl>
            <c:dLbl>
              <c:idx val="46"/>
              <c:tx>
                <c:rich>
                  <a:bodyPr/>
                  <a:lstStyle/>
                  <a:p>
                    <a:fld id="{96F708C1-1975-4599-BF54-908BF21FF9C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CC53-4C4D-80CE-354E3000456B}"/>
                </c:ext>
              </c:extLst>
            </c:dLbl>
            <c:dLbl>
              <c:idx val="47"/>
              <c:tx>
                <c:rich>
                  <a:bodyPr/>
                  <a:lstStyle/>
                  <a:p>
                    <a:fld id="{E88E25F3-6ACC-4911-968F-CE7E54A5AB7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CC53-4C4D-80CE-354E3000456B}"/>
                </c:ext>
              </c:extLst>
            </c:dLbl>
            <c:dLbl>
              <c:idx val="48"/>
              <c:tx>
                <c:rich>
                  <a:bodyPr/>
                  <a:lstStyle/>
                  <a:p>
                    <a:fld id="{12EB2FFC-FAF0-406D-9DE0-01B18C71395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CC53-4C4D-80CE-354E3000456B}"/>
                </c:ext>
              </c:extLst>
            </c:dLbl>
            <c:dLbl>
              <c:idx val="49"/>
              <c:tx>
                <c:rich>
                  <a:bodyPr/>
                  <a:lstStyle/>
                  <a:p>
                    <a:fld id="{FC2671A6-B886-40B9-ABAD-A0E80C4836D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CC53-4C4D-80CE-354E3000456B}"/>
                </c:ext>
              </c:extLst>
            </c:dLbl>
            <c:dLbl>
              <c:idx val="50"/>
              <c:tx>
                <c:rich>
                  <a:bodyPr/>
                  <a:lstStyle/>
                  <a:p>
                    <a:fld id="{D7AE61E3-CA10-4DB1-873A-112CB0A3EBA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CC53-4C4D-80CE-354E3000456B}"/>
                </c:ext>
              </c:extLst>
            </c:dLbl>
            <c:dLbl>
              <c:idx val="51"/>
              <c:tx>
                <c:rich>
                  <a:bodyPr/>
                  <a:lstStyle/>
                  <a:p>
                    <a:fld id="{1DF2C502-1A50-4C1F-82A2-1E38557FF2B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CC53-4C4D-80CE-354E3000456B}"/>
                </c:ext>
              </c:extLst>
            </c:dLbl>
            <c:dLbl>
              <c:idx val="52"/>
              <c:tx>
                <c:rich>
                  <a:bodyPr/>
                  <a:lstStyle/>
                  <a:p>
                    <a:fld id="{A9E9273D-6E9C-4FC8-9034-233498F54DF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CC53-4C4D-80CE-354E3000456B}"/>
                </c:ext>
              </c:extLst>
            </c:dLbl>
            <c:dLbl>
              <c:idx val="53"/>
              <c:tx>
                <c:rich>
                  <a:bodyPr/>
                  <a:lstStyle/>
                  <a:p>
                    <a:fld id="{5FA1937F-EA78-487C-A028-0DCBC9574BA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CC53-4C4D-80CE-354E3000456B}"/>
                </c:ext>
              </c:extLst>
            </c:dLbl>
            <c:dLbl>
              <c:idx val="54"/>
              <c:tx>
                <c:rich>
                  <a:bodyPr/>
                  <a:lstStyle/>
                  <a:p>
                    <a:fld id="{081E772F-37FD-46C9-98A4-E452E0F3DC7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CC53-4C4D-80CE-354E3000456B}"/>
                </c:ext>
              </c:extLst>
            </c:dLbl>
            <c:dLbl>
              <c:idx val="55"/>
              <c:tx>
                <c:rich>
                  <a:bodyPr/>
                  <a:lstStyle/>
                  <a:p>
                    <a:fld id="{5A809AE1-A2BB-41B0-994C-0C186E6AF02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CC53-4C4D-80CE-354E3000456B}"/>
                </c:ext>
              </c:extLst>
            </c:dLbl>
            <c:dLbl>
              <c:idx val="56"/>
              <c:tx>
                <c:rich>
                  <a:bodyPr/>
                  <a:lstStyle/>
                  <a:p>
                    <a:fld id="{B94FF5E7-8AB5-4002-96FD-6ADFAD7C195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CC53-4C4D-80CE-354E3000456B}"/>
                </c:ext>
              </c:extLst>
            </c:dLbl>
            <c:dLbl>
              <c:idx val="57"/>
              <c:tx>
                <c:rich>
                  <a:bodyPr/>
                  <a:lstStyle/>
                  <a:p>
                    <a:fld id="{6C1E0169-A46B-4736-A339-34E794E274D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CC53-4C4D-80CE-354E3000456B}"/>
                </c:ext>
              </c:extLst>
            </c:dLbl>
            <c:dLbl>
              <c:idx val="58"/>
              <c:tx>
                <c:rich>
                  <a:bodyPr/>
                  <a:lstStyle/>
                  <a:p>
                    <a:fld id="{662B9116-AA18-433F-9439-845CCBF989A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CC53-4C4D-80CE-354E3000456B}"/>
                </c:ext>
              </c:extLst>
            </c:dLbl>
            <c:dLbl>
              <c:idx val="59"/>
              <c:tx>
                <c:rich>
                  <a:bodyPr/>
                  <a:lstStyle/>
                  <a:p>
                    <a:fld id="{44B8DA5B-E029-4FB1-82D6-9D1BA912BE2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CC53-4C4D-80CE-354E3000456B}"/>
                </c:ext>
              </c:extLst>
            </c:dLbl>
            <c:dLbl>
              <c:idx val="60"/>
              <c:tx>
                <c:rich>
                  <a:bodyPr/>
                  <a:lstStyle/>
                  <a:p>
                    <a:fld id="{A9D831FD-3528-40B2-92FB-2C270C8CF8A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CC53-4C4D-80CE-354E3000456B}"/>
                </c:ext>
              </c:extLst>
            </c:dLbl>
            <c:dLbl>
              <c:idx val="61"/>
              <c:tx>
                <c:rich>
                  <a:bodyPr/>
                  <a:lstStyle/>
                  <a:p>
                    <a:fld id="{B2003FC5-FD86-4A91-9CF0-A3C4EAF45EB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CC53-4C4D-80CE-354E3000456B}"/>
                </c:ext>
              </c:extLst>
            </c:dLbl>
            <c:dLbl>
              <c:idx val="62"/>
              <c:tx>
                <c:rich>
                  <a:bodyPr/>
                  <a:lstStyle/>
                  <a:p>
                    <a:fld id="{711E7F12-7F17-4636-8C10-E352EB5AF45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CC53-4C4D-80CE-354E3000456B}"/>
                </c:ext>
              </c:extLst>
            </c:dLbl>
            <c:dLbl>
              <c:idx val="63"/>
              <c:tx>
                <c:rich>
                  <a:bodyPr/>
                  <a:lstStyle/>
                  <a:p>
                    <a:fld id="{8916D367-BE0E-4C64-A407-38AD057BB25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CC53-4C4D-80CE-354E3000456B}"/>
                </c:ext>
              </c:extLst>
            </c:dLbl>
            <c:dLbl>
              <c:idx val="64"/>
              <c:tx>
                <c:rich>
                  <a:bodyPr/>
                  <a:lstStyle/>
                  <a:p>
                    <a:fld id="{E8B39A96-CB04-4A3A-9434-66D6B877925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CC53-4C4D-80CE-354E3000456B}"/>
                </c:ext>
              </c:extLst>
            </c:dLbl>
            <c:dLbl>
              <c:idx val="65"/>
              <c:tx>
                <c:rich>
                  <a:bodyPr/>
                  <a:lstStyle/>
                  <a:p>
                    <a:fld id="{049C519D-77B8-4190-819F-E5B55A9225C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CC53-4C4D-80CE-354E3000456B}"/>
                </c:ext>
              </c:extLst>
            </c:dLbl>
            <c:dLbl>
              <c:idx val="66"/>
              <c:tx>
                <c:rich>
                  <a:bodyPr/>
                  <a:lstStyle/>
                  <a:p>
                    <a:fld id="{D1A9F5B6-6D3F-4F1F-A987-BEB4379B0C9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CC53-4C4D-80CE-354E3000456B}"/>
                </c:ext>
              </c:extLst>
            </c:dLbl>
            <c:dLbl>
              <c:idx val="67"/>
              <c:tx>
                <c:rich>
                  <a:bodyPr/>
                  <a:lstStyle/>
                  <a:p>
                    <a:fld id="{DC4A45B1-8EB0-417F-9C29-68DD4E6443F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CC53-4C4D-80CE-354E3000456B}"/>
                </c:ext>
              </c:extLst>
            </c:dLbl>
            <c:dLbl>
              <c:idx val="68"/>
              <c:tx>
                <c:rich>
                  <a:bodyPr/>
                  <a:lstStyle/>
                  <a:p>
                    <a:fld id="{C3152F94-2F90-445D-B22F-B43803E2E20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CC53-4C4D-80CE-354E3000456B}"/>
                </c:ext>
              </c:extLst>
            </c:dLbl>
            <c:dLbl>
              <c:idx val="69"/>
              <c:tx>
                <c:rich>
                  <a:bodyPr/>
                  <a:lstStyle/>
                  <a:p>
                    <a:fld id="{76FB30EF-BF0D-4588-8CE8-506234CFE6A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CC53-4C4D-80CE-354E3000456B}"/>
                </c:ext>
              </c:extLst>
            </c:dLbl>
            <c:dLbl>
              <c:idx val="70"/>
              <c:tx>
                <c:rich>
                  <a:bodyPr/>
                  <a:lstStyle/>
                  <a:p>
                    <a:fld id="{ABABC5F0-A59B-4382-A8A3-A5E24120CA0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CC53-4C4D-80CE-354E3000456B}"/>
                </c:ext>
              </c:extLst>
            </c:dLbl>
            <c:dLbl>
              <c:idx val="71"/>
              <c:tx>
                <c:rich>
                  <a:bodyPr/>
                  <a:lstStyle/>
                  <a:p>
                    <a:fld id="{9BEFCBE2-5A91-4698-9405-D0BABFA7D27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CC53-4C4D-80CE-354E3000456B}"/>
                </c:ext>
              </c:extLst>
            </c:dLbl>
            <c:dLbl>
              <c:idx val="72"/>
              <c:tx>
                <c:rich>
                  <a:bodyPr/>
                  <a:lstStyle/>
                  <a:p>
                    <a:fld id="{A208C028-BC3B-41D0-93B9-7749B9A57B5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CC53-4C4D-80CE-354E3000456B}"/>
                </c:ext>
              </c:extLst>
            </c:dLbl>
            <c:dLbl>
              <c:idx val="73"/>
              <c:tx>
                <c:rich>
                  <a:bodyPr/>
                  <a:lstStyle/>
                  <a:p>
                    <a:fld id="{8C451511-10B8-45E1-96EB-BC0E734BFFE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CC53-4C4D-80CE-354E3000456B}"/>
                </c:ext>
              </c:extLst>
            </c:dLbl>
            <c:dLbl>
              <c:idx val="74"/>
              <c:tx>
                <c:rich>
                  <a:bodyPr/>
                  <a:lstStyle/>
                  <a:p>
                    <a:fld id="{772F5560-BEB1-4CB5-B6C4-4809F1310E7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CC53-4C4D-80CE-354E3000456B}"/>
                </c:ext>
              </c:extLst>
            </c:dLbl>
            <c:dLbl>
              <c:idx val="75"/>
              <c:tx>
                <c:rich>
                  <a:bodyPr/>
                  <a:lstStyle/>
                  <a:p>
                    <a:fld id="{A4520D8A-7EC2-4A72-A64D-E7BAE29F5F1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CC53-4C4D-80CE-354E3000456B}"/>
                </c:ext>
              </c:extLst>
            </c:dLbl>
            <c:dLbl>
              <c:idx val="76"/>
              <c:tx>
                <c:rich>
                  <a:bodyPr/>
                  <a:lstStyle/>
                  <a:p>
                    <a:fld id="{F75A9799-7E05-47F0-9A2B-37C575300B5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CC53-4C4D-80CE-354E3000456B}"/>
                </c:ext>
              </c:extLst>
            </c:dLbl>
            <c:dLbl>
              <c:idx val="77"/>
              <c:tx>
                <c:rich>
                  <a:bodyPr/>
                  <a:lstStyle/>
                  <a:p>
                    <a:fld id="{7A41AB38-838F-487E-B315-BF810916BEB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CC53-4C4D-80CE-354E3000456B}"/>
                </c:ext>
              </c:extLst>
            </c:dLbl>
            <c:dLbl>
              <c:idx val="78"/>
              <c:tx>
                <c:rich>
                  <a:bodyPr/>
                  <a:lstStyle/>
                  <a:p>
                    <a:fld id="{14C603CB-5155-45EA-B114-515E535AE6E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CC53-4C4D-80CE-354E3000456B}"/>
                </c:ext>
              </c:extLst>
            </c:dLbl>
            <c:dLbl>
              <c:idx val="79"/>
              <c:tx>
                <c:rich>
                  <a:bodyPr/>
                  <a:lstStyle/>
                  <a:p>
                    <a:fld id="{021CE2AB-D237-4605-8D20-50E392DF5FF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CC53-4C4D-80CE-354E3000456B}"/>
                </c:ext>
              </c:extLst>
            </c:dLbl>
            <c:dLbl>
              <c:idx val="80"/>
              <c:tx>
                <c:rich>
                  <a:bodyPr/>
                  <a:lstStyle/>
                  <a:p>
                    <a:fld id="{3C4BD9E2-6C1D-4120-8A6E-4271A513D0D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CC53-4C4D-80CE-354E3000456B}"/>
                </c:ext>
              </c:extLst>
            </c:dLbl>
            <c:dLbl>
              <c:idx val="81"/>
              <c:tx>
                <c:rich>
                  <a:bodyPr/>
                  <a:lstStyle/>
                  <a:p>
                    <a:fld id="{0EEB85F9-4A38-46D4-A410-8F2FC32A30A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CC53-4C4D-80CE-354E3000456B}"/>
                </c:ext>
              </c:extLst>
            </c:dLbl>
            <c:dLbl>
              <c:idx val="82"/>
              <c:tx>
                <c:rich>
                  <a:bodyPr/>
                  <a:lstStyle/>
                  <a:p>
                    <a:fld id="{B3B3D695-B35D-4119-AF60-EABCF55A424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CC53-4C4D-80CE-354E3000456B}"/>
                </c:ext>
              </c:extLst>
            </c:dLbl>
            <c:dLbl>
              <c:idx val="83"/>
              <c:tx>
                <c:rich>
                  <a:bodyPr/>
                  <a:lstStyle/>
                  <a:p>
                    <a:fld id="{EBBEABAD-01EC-4D7A-876E-55F3A6C372A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CC53-4C4D-80CE-354E3000456B}"/>
                </c:ext>
              </c:extLst>
            </c:dLbl>
            <c:dLbl>
              <c:idx val="84"/>
              <c:tx>
                <c:rich>
                  <a:bodyPr/>
                  <a:lstStyle/>
                  <a:p>
                    <a:fld id="{CAA4E3AD-683A-41AC-BBF2-81B51101CCB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CC53-4C4D-80CE-354E3000456B}"/>
                </c:ext>
              </c:extLst>
            </c:dLbl>
            <c:dLbl>
              <c:idx val="85"/>
              <c:tx>
                <c:rich>
                  <a:bodyPr/>
                  <a:lstStyle/>
                  <a:p>
                    <a:fld id="{39CC402F-C9A3-4515-9B31-8055B2CE2AA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CC53-4C4D-80CE-354E3000456B}"/>
                </c:ext>
              </c:extLst>
            </c:dLbl>
            <c:dLbl>
              <c:idx val="86"/>
              <c:tx>
                <c:rich>
                  <a:bodyPr/>
                  <a:lstStyle/>
                  <a:p>
                    <a:fld id="{C088B6E6-CBE5-4AF7-AA76-B4B5CB0286D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CC53-4C4D-80CE-354E3000456B}"/>
                </c:ext>
              </c:extLst>
            </c:dLbl>
            <c:dLbl>
              <c:idx val="87"/>
              <c:tx>
                <c:rich>
                  <a:bodyPr/>
                  <a:lstStyle/>
                  <a:p>
                    <a:fld id="{8EFFDF95-2B18-434D-8252-C5213DAF590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CC53-4C4D-80CE-354E3000456B}"/>
                </c:ext>
              </c:extLst>
            </c:dLbl>
            <c:dLbl>
              <c:idx val="88"/>
              <c:tx>
                <c:rich>
                  <a:bodyPr/>
                  <a:lstStyle/>
                  <a:p>
                    <a:fld id="{AB424379-5EDE-4200-ACD9-4049E92E4CB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CC53-4C4D-80CE-354E3000456B}"/>
                </c:ext>
              </c:extLst>
            </c:dLbl>
            <c:dLbl>
              <c:idx val="89"/>
              <c:tx>
                <c:rich>
                  <a:bodyPr/>
                  <a:lstStyle/>
                  <a:p>
                    <a:fld id="{D8EE619A-15E6-48CF-9F19-85262FCA047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CC53-4C4D-80CE-354E3000456B}"/>
                </c:ext>
              </c:extLst>
            </c:dLbl>
            <c:dLbl>
              <c:idx val="90"/>
              <c:tx>
                <c:rich>
                  <a:bodyPr/>
                  <a:lstStyle/>
                  <a:p>
                    <a:fld id="{F88C3FBB-331B-454F-903C-8782079A5BF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CC53-4C4D-80CE-354E3000456B}"/>
                </c:ext>
              </c:extLst>
            </c:dLbl>
            <c:dLbl>
              <c:idx val="91"/>
              <c:tx>
                <c:rich>
                  <a:bodyPr/>
                  <a:lstStyle/>
                  <a:p>
                    <a:fld id="{3751F2D1-E778-4B28-809E-D17A8973B92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CC53-4C4D-80CE-354E3000456B}"/>
                </c:ext>
              </c:extLst>
            </c:dLbl>
            <c:dLbl>
              <c:idx val="92"/>
              <c:tx>
                <c:rich>
                  <a:bodyPr/>
                  <a:lstStyle/>
                  <a:p>
                    <a:fld id="{8147B65B-9F96-4BD9-BE74-13DD606CA22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CC53-4C4D-80CE-354E3000456B}"/>
                </c:ext>
              </c:extLst>
            </c:dLbl>
            <c:dLbl>
              <c:idx val="93"/>
              <c:tx>
                <c:rich>
                  <a:bodyPr/>
                  <a:lstStyle/>
                  <a:p>
                    <a:fld id="{ABBA46CB-8AD1-432E-86B0-160DF9C2954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CC53-4C4D-80CE-354E3000456B}"/>
                </c:ext>
              </c:extLst>
            </c:dLbl>
            <c:dLbl>
              <c:idx val="94"/>
              <c:tx>
                <c:rich>
                  <a:bodyPr/>
                  <a:lstStyle/>
                  <a:p>
                    <a:fld id="{9380012E-6797-49D1-86F1-E31841C1CBF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CC53-4C4D-80CE-354E3000456B}"/>
                </c:ext>
              </c:extLst>
            </c:dLbl>
            <c:dLbl>
              <c:idx val="95"/>
              <c:tx>
                <c:rich>
                  <a:bodyPr/>
                  <a:lstStyle/>
                  <a:p>
                    <a:fld id="{825A85CE-A35F-42FE-B0A6-5C00FFB7329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CC53-4C4D-80CE-354E3000456B}"/>
                </c:ext>
              </c:extLst>
            </c:dLbl>
            <c:dLbl>
              <c:idx val="96"/>
              <c:tx>
                <c:rich>
                  <a:bodyPr/>
                  <a:lstStyle/>
                  <a:p>
                    <a:fld id="{5F989537-B1B4-435E-8A3C-909FA346578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CC53-4C4D-80CE-354E3000456B}"/>
                </c:ext>
              </c:extLst>
            </c:dLbl>
            <c:dLbl>
              <c:idx val="97"/>
              <c:tx>
                <c:rich>
                  <a:bodyPr/>
                  <a:lstStyle/>
                  <a:p>
                    <a:fld id="{9B052545-D4F5-4154-B565-FC779A2280E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CC53-4C4D-80CE-354E3000456B}"/>
                </c:ext>
              </c:extLst>
            </c:dLbl>
            <c:dLbl>
              <c:idx val="98"/>
              <c:tx>
                <c:rich>
                  <a:bodyPr/>
                  <a:lstStyle/>
                  <a:p>
                    <a:fld id="{C5B14BDF-E100-42D5-9E1D-6A7FB2749D7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CC53-4C4D-80CE-354E3000456B}"/>
                </c:ext>
              </c:extLst>
            </c:dLbl>
            <c:dLbl>
              <c:idx val="99"/>
              <c:tx>
                <c:rich>
                  <a:bodyPr/>
                  <a:lstStyle/>
                  <a:p>
                    <a:fld id="{A1A81676-C711-4302-9D35-B97B0893227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CC53-4C4D-80CE-354E3000456B}"/>
                </c:ext>
              </c:extLst>
            </c:dLbl>
            <c:dLbl>
              <c:idx val="100"/>
              <c:tx>
                <c:rich>
                  <a:bodyPr/>
                  <a:lstStyle/>
                  <a:p>
                    <a:fld id="{58E39792-CFE8-4152-921D-1DABED91159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CC53-4C4D-80CE-354E3000456B}"/>
                </c:ext>
              </c:extLst>
            </c:dLbl>
            <c:dLbl>
              <c:idx val="101"/>
              <c:tx>
                <c:rich>
                  <a:bodyPr/>
                  <a:lstStyle/>
                  <a:p>
                    <a:fld id="{E8D733F5-C90E-44F5-8F0F-824523A3EDC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CC53-4C4D-80CE-354E3000456B}"/>
                </c:ext>
              </c:extLst>
            </c:dLbl>
            <c:dLbl>
              <c:idx val="102"/>
              <c:tx>
                <c:rich>
                  <a:bodyPr/>
                  <a:lstStyle/>
                  <a:p>
                    <a:fld id="{C3E96356-9C32-4402-A8B9-733629368E7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CC53-4C4D-80CE-354E3000456B}"/>
                </c:ext>
              </c:extLst>
            </c:dLbl>
            <c:dLbl>
              <c:idx val="103"/>
              <c:tx>
                <c:rich>
                  <a:bodyPr/>
                  <a:lstStyle/>
                  <a:p>
                    <a:fld id="{8700CE69-6227-4E0C-8C02-3E42DC34CC9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8-CC53-4C4D-80CE-354E3000456B}"/>
                </c:ext>
              </c:extLst>
            </c:dLbl>
            <c:dLbl>
              <c:idx val="104"/>
              <c:tx>
                <c:rich>
                  <a:bodyPr/>
                  <a:lstStyle/>
                  <a:p>
                    <a:fld id="{C4B95010-0709-4E39-B8D3-CABD3FB371A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9-CC53-4C4D-80CE-354E3000456B}"/>
                </c:ext>
              </c:extLst>
            </c:dLbl>
            <c:dLbl>
              <c:idx val="105"/>
              <c:tx>
                <c:rich>
                  <a:bodyPr/>
                  <a:lstStyle/>
                  <a:p>
                    <a:fld id="{4E834337-37A3-40FD-ABBB-E45EC70F821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A-CC53-4C4D-80CE-354E3000456B}"/>
                </c:ext>
              </c:extLst>
            </c:dLbl>
            <c:dLbl>
              <c:idx val="106"/>
              <c:tx>
                <c:rich>
                  <a:bodyPr/>
                  <a:lstStyle/>
                  <a:p>
                    <a:fld id="{2D627796-7D3D-45FC-BE79-A90544A67F6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B-CC53-4C4D-80CE-354E3000456B}"/>
                </c:ext>
              </c:extLst>
            </c:dLbl>
            <c:dLbl>
              <c:idx val="107"/>
              <c:tx>
                <c:rich>
                  <a:bodyPr/>
                  <a:lstStyle/>
                  <a:p>
                    <a:fld id="{DFA9BD88-FF76-45A9-8F36-D1C1A1A82C5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C-CC53-4C4D-80CE-354E3000456B}"/>
                </c:ext>
              </c:extLst>
            </c:dLbl>
            <c:dLbl>
              <c:idx val="108"/>
              <c:tx>
                <c:rich>
                  <a:bodyPr/>
                  <a:lstStyle/>
                  <a:p>
                    <a:fld id="{39E30703-55B0-498B-9E92-2ADA7033BFF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CC53-4C4D-80CE-354E3000456B}"/>
                </c:ext>
              </c:extLst>
            </c:dLbl>
            <c:dLbl>
              <c:idx val="109"/>
              <c:tx>
                <c:rich>
                  <a:bodyPr/>
                  <a:lstStyle/>
                  <a:p>
                    <a:fld id="{CB024FDC-89DE-4FA9-A101-921A1ED9229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E-CC53-4C4D-80CE-354E3000456B}"/>
                </c:ext>
              </c:extLst>
            </c:dLbl>
            <c:dLbl>
              <c:idx val="110"/>
              <c:tx>
                <c:rich>
                  <a:bodyPr/>
                  <a:lstStyle/>
                  <a:p>
                    <a:fld id="{23058F0E-7082-473F-97B4-8594CF98BD0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F-CC53-4C4D-80CE-354E3000456B}"/>
                </c:ext>
              </c:extLst>
            </c:dLbl>
            <c:dLbl>
              <c:idx val="111"/>
              <c:tx>
                <c:rich>
                  <a:bodyPr/>
                  <a:lstStyle/>
                  <a:p>
                    <a:fld id="{0F460914-5B73-40A9-A1EE-75190123C3F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0-CC53-4C4D-80CE-354E3000456B}"/>
                </c:ext>
              </c:extLst>
            </c:dLbl>
            <c:dLbl>
              <c:idx val="112"/>
              <c:tx>
                <c:rich>
                  <a:bodyPr/>
                  <a:lstStyle/>
                  <a:p>
                    <a:fld id="{F137F1DA-96C1-4526-B1FB-4A0A944A0DA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1-CC53-4C4D-80CE-354E3000456B}"/>
                </c:ext>
              </c:extLst>
            </c:dLbl>
            <c:dLbl>
              <c:idx val="113"/>
              <c:tx>
                <c:rich>
                  <a:bodyPr/>
                  <a:lstStyle/>
                  <a:p>
                    <a:fld id="{F2059F8A-DE38-4F7B-9108-E10AEAD0C90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2-CC53-4C4D-80CE-354E3000456B}"/>
                </c:ext>
              </c:extLst>
            </c:dLbl>
            <c:dLbl>
              <c:idx val="114"/>
              <c:tx>
                <c:rich>
                  <a:bodyPr/>
                  <a:lstStyle/>
                  <a:p>
                    <a:fld id="{0D1A6B23-8088-43C0-9C96-61A6A604734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3-CC53-4C4D-80CE-354E300045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Pivot!$AB$26:$AB$140</c:f>
              <c:strCache>
                <c:ptCount val="115"/>
                <c:pt idx="0">
                  <c:v>Congo (DRC)</c:v>
                </c:pt>
                <c:pt idx="1">
                  <c:v>Zimbabwe</c:v>
                </c:pt>
                <c:pt idx="2">
                  <c:v>Iraq</c:v>
                </c:pt>
                <c:pt idx="3">
                  <c:v>Angola</c:v>
                </c:pt>
                <c:pt idx="4">
                  <c:v>Madagascar</c:v>
                </c:pt>
                <c:pt idx="5">
                  <c:v>Paraguay</c:v>
                </c:pt>
                <c:pt idx="6">
                  <c:v>Kyrgyzstan</c:v>
                </c:pt>
                <c:pt idx="7">
                  <c:v>Mozambique</c:v>
                </c:pt>
                <c:pt idx="8">
                  <c:v>Cameroon</c:v>
                </c:pt>
                <c:pt idx="9">
                  <c:v>Iran</c:v>
                </c:pt>
                <c:pt idx="10">
                  <c:v>Zambia</c:v>
                </c:pt>
                <c:pt idx="11">
                  <c:v>Lebanon</c:v>
                </c:pt>
                <c:pt idx="12">
                  <c:v>Tanzania</c:v>
                </c:pt>
                <c:pt idx="13">
                  <c:v>Bolivia</c:v>
                </c:pt>
                <c:pt idx="14">
                  <c:v>El Salvador</c:v>
                </c:pt>
                <c:pt idx="15">
                  <c:v>Honduras</c:v>
                </c:pt>
                <c:pt idx="16">
                  <c:v>Algeria</c:v>
                </c:pt>
                <c:pt idx="17">
                  <c:v>Ethiopia</c:v>
                </c:pt>
                <c:pt idx="18">
                  <c:v>Uganda</c:v>
                </c:pt>
                <c:pt idx="19">
                  <c:v>Guatemala</c:v>
                </c:pt>
                <c:pt idx="20">
                  <c:v>Nigeria</c:v>
                </c:pt>
                <c:pt idx="21">
                  <c:v>Morocco</c:v>
                </c:pt>
                <c:pt idx="22">
                  <c:v>Senegal</c:v>
                </c:pt>
                <c:pt idx="23">
                  <c:v>Pakistan</c:v>
                </c:pt>
                <c:pt idx="24">
                  <c:v>Nepal</c:v>
                </c:pt>
                <c:pt idx="25">
                  <c:v>Bangladesh</c:v>
                </c:pt>
                <c:pt idx="26">
                  <c:v>Azerbaijan</c:v>
                </c:pt>
                <c:pt idx="27">
                  <c:v>Russia</c:v>
                </c:pt>
                <c:pt idx="28">
                  <c:v>Belarus</c:v>
                </c:pt>
                <c:pt idx="29">
                  <c:v>Rwanda</c:v>
                </c:pt>
                <c:pt idx="30">
                  <c:v>Vietnam</c:v>
                </c:pt>
                <c:pt idx="31">
                  <c:v>Egypt</c:v>
                </c:pt>
                <c:pt idx="32">
                  <c:v>Mongolia</c:v>
                </c:pt>
                <c:pt idx="33">
                  <c:v>Ghana</c:v>
                </c:pt>
                <c:pt idx="34">
                  <c:v>Kuwait</c:v>
                </c:pt>
                <c:pt idx="35">
                  <c:v>Namibia</c:v>
                </c:pt>
                <c:pt idx="36">
                  <c:v>Ecuador</c:v>
                </c:pt>
                <c:pt idx="37">
                  <c:v>Peru</c:v>
                </c:pt>
                <c:pt idx="38">
                  <c:v>Kenya</c:v>
                </c:pt>
                <c:pt idx="39">
                  <c:v>Sri Lanka</c:v>
                </c:pt>
                <c:pt idx="40">
                  <c:v>Panama</c:v>
                </c:pt>
                <c:pt idx="41">
                  <c:v>Albania</c:v>
                </c:pt>
                <c:pt idx="42">
                  <c:v>Tunisia</c:v>
                </c:pt>
                <c:pt idx="43">
                  <c:v>Montenegro</c:v>
                </c:pt>
                <c:pt idx="44">
                  <c:v>Bosnia and Herzegovina</c:v>
                </c:pt>
                <c:pt idx="45">
                  <c:v>Thailand</c:v>
                </c:pt>
                <c:pt idx="46">
                  <c:v>Dominican Republic</c:v>
                </c:pt>
                <c:pt idx="47">
                  <c:v>Argentina</c:v>
                </c:pt>
                <c:pt idx="48">
                  <c:v>Georgia</c:v>
                </c:pt>
                <c:pt idx="49">
                  <c:v>Bahrain</c:v>
                </c:pt>
                <c:pt idx="50">
                  <c:v>Armenia</c:v>
                </c:pt>
                <c:pt idx="51">
                  <c:v>Ukraine</c:v>
                </c:pt>
                <c:pt idx="52">
                  <c:v>Philippines</c:v>
                </c:pt>
                <c:pt idx="53">
                  <c:v>Brazil</c:v>
                </c:pt>
                <c:pt idx="54">
                  <c:v>Jordan</c:v>
                </c:pt>
                <c:pt idx="55">
                  <c:v>Costa Rica</c:v>
                </c:pt>
                <c:pt idx="56">
                  <c:v>Kazakhstan</c:v>
                </c:pt>
                <c:pt idx="57">
                  <c:v>Botswana</c:v>
                </c:pt>
                <c:pt idx="58">
                  <c:v>South Africa</c:v>
                </c:pt>
                <c:pt idx="59">
                  <c:v>Turkey</c:v>
                </c:pt>
                <c:pt idx="60">
                  <c:v>Mexico</c:v>
                </c:pt>
                <c:pt idx="61">
                  <c:v>Serbia</c:v>
                </c:pt>
                <c:pt idx="62">
                  <c:v>Uruguay</c:v>
                </c:pt>
                <c:pt idx="63">
                  <c:v>Oman</c:v>
                </c:pt>
                <c:pt idx="64">
                  <c:v>Indonesia</c:v>
                </c:pt>
                <c:pt idx="65">
                  <c:v>Qatar</c:v>
                </c:pt>
                <c:pt idx="66">
                  <c:v>Saudi Arabia</c:v>
                </c:pt>
                <c:pt idx="67">
                  <c:v>India</c:v>
                </c:pt>
                <c:pt idx="68">
                  <c:v>Colombia</c:v>
                </c:pt>
                <c:pt idx="69">
                  <c:v>Mauritius</c:v>
                </c:pt>
                <c:pt idx="70">
                  <c:v>Malta</c:v>
                </c:pt>
                <c:pt idx="71">
                  <c:v>Lithuania</c:v>
                </c:pt>
                <c:pt idx="72">
                  <c:v>Cyprus</c:v>
                </c:pt>
                <c:pt idx="73">
                  <c:v>Latvia</c:v>
                </c:pt>
                <c:pt idx="74">
                  <c:v>Slovakia</c:v>
                </c:pt>
                <c:pt idx="75">
                  <c:v>China (mainland)</c:v>
                </c:pt>
                <c:pt idx="76">
                  <c:v>Bulgaria</c:v>
                </c:pt>
                <c:pt idx="77">
                  <c:v>Poland</c:v>
                </c:pt>
                <c:pt idx="78">
                  <c:v>Hungary</c:v>
                </c:pt>
                <c:pt idx="79">
                  <c:v>Taiwan</c:v>
                </c:pt>
                <c:pt idx="80">
                  <c:v>Romania</c:v>
                </c:pt>
                <c:pt idx="81">
                  <c:v>Slovenia</c:v>
                </c:pt>
                <c:pt idx="82">
                  <c:v>Chile</c:v>
                </c:pt>
                <c:pt idx="83">
                  <c:v>Greece</c:v>
                </c:pt>
                <c:pt idx="84">
                  <c:v>Croatia</c:v>
                </c:pt>
                <c:pt idx="85">
                  <c:v>Malaysia</c:v>
                </c:pt>
                <c:pt idx="86">
                  <c:v>United Arab Emirates</c:v>
                </c:pt>
                <c:pt idx="87">
                  <c:v>Estonia</c:v>
                </c:pt>
                <c:pt idx="88">
                  <c:v>South Korea</c:v>
                </c:pt>
                <c:pt idx="89">
                  <c:v>Hong Kong SAR</c:v>
                </c:pt>
                <c:pt idx="90">
                  <c:v>Israel</c:v>
                </c:pt>
                <c:pt idx="91">
                  <c:v>Portugal</c:v>
                </c:pt>
                <c:pt idx="92">
                  <c:v>Austria</c:v>
                </c:pt>
                <c:pt idx="93">
                  <c:v>Iceland</c:v>
                </c:pt>
                <c:pt idx="94">
                  <c:v>Luxembourg</c:v>
                </c:pt>
                <c:pt idx="95">
                  <c:v>Spain</c:v>
                </c:pt>
                <c:pt idx="96">
                  <c:v>New Zealand</c:v>
                </c:pt>
                <c:pt idx="97">
                  <c:v>Czechia</c:v>
                </c:pt>
                <c:pt idx="98">
                  <c:v>Belgium</c:v>
                </c:pt>
                <c:pt idx="99">
                  <c:v>Italy</c:v>
                </c:pt>
                <c:pt idx="100">
                  <c:v>Norway</c:v>
                </c:pt>
                <c:pt idx="101">
                  <c:v>France</c:v>
                </c:pt>
                <c:pt idx="102">
                  <c:v>Ireland</c:v>
                </c:pt>
                <c:pt idx="103">
                  <c:v>Switzerland</c:v>
                </c:pt>
                <c:pt idx="104">
                  <c:v>Denmark</c:v>
                </c:pt>
                <c:pt idx="105">
                  <c:v>Singapore</c:v>
                </c:pt>
                <c:pt idx="106">
                  <c:v>Netherlands</c:v>
                </c:pt>
                <c:pt idx="107">
                  <c:v>Japan</c:v>
                </c:pt>
                <c:pt idx="108">
                  <c:v>United Kingdom</c:v>
                </c:pt>
                <c:pt idx="109">
                  <c:v>Germany</c:v>
                </c:pt>
                <c:pt idx="110">
                  <c:v>Sweden</c:v>
                </c:pt>
                <c:pt idx="111">
                  <c:v>Canada</c:v>
                </c:pt>
                <c:pt idx="112">
                  <c:v>Finland</c:v>
                </c:pt>
                <c:pt idx="113">
                  <c:v>Australia</c:v>
                </c:pt>
                <c:pt idx="114">
                  <c:v>United States</c:v>
                </c:pt>
              </c:strCache>
            </c:strRef>
          </c:cat>
          <c:val>
            <c:numRef>
              <c:f>Pivot!$AC$26:$AC$140</c:f>
              <c:numCache>
                <c:formatCode>0.00</c:formatCode>
                <c:ptCount val="115"/>
                <c:pt idx="0">
                  <c:v>19.81385913424403</c:v>
                </c:pt>
                <c:pt idx="1">
                  <c:v>23.630339846814103</c:v>
                </c:pt>
                <c:pt idx="2">
                  <c:v>24.878163960085146</c:v>
                </c:pt>
                <c:pt idx="3">
                  <c:v>25.110549761315507</c:v>
                </c:pt>
                <c:pt idx="4">
                  <c:v>25.465322417676081</c:v>
                </c:pt>
                <c:pt idx="5">
                  <c:v>26.330999667554327</c:v>
                </c:pt>
                <c:pt idx="6">
                  <c:v>26.404232219497501</c:v>
                </c:pt>
                <c:pt idx="7">
                  <c:v>26.440009593383895</c:v>
                </c:pt>
                <c:pt idx="8">
                  <c:v>27.165853102136033</c:v>
                </c:pt>
                <c:pt idx="9">
                  <c:v>27.642637905644527</c:v>
                </c:pt>
                <c:pt idx="10">
                  <c:v>27.765877667599717</c:v>
                </c:pt>
                <c:pt idx="11">
                  <c:v>28.898337853716356</c:v>
                </c:pt>
                <c:pt idx="12">
                  <c:v>28.958620506469217</c:v>
                </c:pt>
                <c:pt idx="13">
                  <c:v>29.1385526606269</c:v>
                </c:pt>
                <c:pt idx="14">
                  <c:v>29.283400461698328</c:v>
                </c:pt>
                <c:pt idx="15">
                  <c:v>29.28648219868678</c:v>
                </c:pt>
                <c:pt idx="16">
                  <c:v>29.344749274311404</c:v>
                </c:pt>
                <c:pt idx="17">
                  <c:v>29.559223930097311</c:v>
                </c:pt>
                <c:pt idx="18">
                  <c:v>29.688622600073863</c:v>
                </c:pt>
                <c:pt idx="19">
                  <c:v>30.470586059349735</c:v>
                </c:pt>
                <c:pt idx="20">
                  <c:v>30.484631671738921</c:v>
                </c:pt>
                <c:pt idx="21">
                  <c:v>30.539302278994018</c:v>
                </c:pt>
                <c:pt idx="22">
                  <c:v>30.667024614078876</c:v>
                </c:pt>
                <c:pt idx="23">
                  <c:v>30.758833663630639</c:v>
                </c:pt>
                <c:pt idx="24">
                  <c:v>30.960259419842444</c:v>
                </c:pt>
                <c:pt idx="25">
                  <c:v>31.073622030305977</c:v>
                </c:pt>
                <c:pt idx="26">
                  <c:v>31.326627219458416</c:v>
                </c:pt>
                <c:pt idx="27">
                  <c:v>31.525933122864856</c:v>
                </c:pt>
                <c:pt idx="28">
                  <c:v>31.579520795861328</c:v>
                </c:pt>
                <c:pt idx="29">
                  <c:v>31.763215227685187</c:v>
                </c:pt>
                <c:pt idx="30">
                  <c:v>31.823900260347081</c:v>
                </c:pt>
                <c:pt idx="31">
                  <c:v>32.156703234079494</c:v>
                </c:pt>
                <c:pt idx="32">
                  <c:v>32.161282957313119</c:v>
                </c:pt>
                <c:pt idx="33">
                  <c:v>32.328232151010681</c:v>
                </c:pt>
                <c:pt idx="34">
                  <c:v>32.470640694984219</c:v>
                </c:pt>
                <c:pt idx="35">
                  <c:v>32.774674374943167</c:v>
                </c:pt>
                <c:pt idx="36">
                  <c:v>32.805023400424787</c:v>
                </c:pt>
                <c:pt idx="37">
                  <c:v>32.811394851211986</c:v>
                </c:pt>
                <c:pt idx="38">
                  <c:v>33.196247318958065</c:v>
                </c:pt>
                <c:pt idx="39">
                  <c:v>33.287617089827357</c:v>
                </c:pt>
                <c:pt idx="40">
                  <c:v>33.335777625501464</c:v>
                </c:pt>
                <c:pt idx="41">
                  <c:v>33.431549802954528</c:v>
                </c:pt>
                <c:pt idx="42">
                  <c:v>33.434510579700849</c:v>
                </c:pt>
                <c:pt idx="43">
                  <c:v>33.547496431178551</c:v>
                </c:pt>
                <c:pt idx="44">
                  <c:v>33.802210126348854</c:v>
                </c:pt>
                <c:pt idx="45">
                  <c:v>33.861399651971446</c:v>
                </c:pt>
                <c:pt idx="46">
                  <c:v>34.063018502276364</c:v>
                </c:pt>
                <c:pt idx="47">
                  <c:v>34.072163425427703</c:v>
                </c:pt>
                <c:pt idx="48">
                  <c:v>34.372212467474199</c:v>
                </c:pt>
                <c:pt idx="49">
                  <c:v>35.020283298426747</c:v>
                </c:pt>
                <c:pt idx="50">
                  <c:v>35.068542835503791</c:v>
                </c:pt>
                <c:pt idx="51">
                  <c:v>35.089737533381943</c:v>
                </c:pt>
                <c:pt idx="52">
                  <c:v>35.350952061022788</c:v>
                </c:pt>
                <c:pt idx="53">
                  <c:v>35.482091834428672</c:v>
                </c:pt>
                <c:pt idx="54">
                  <c:v>35.828157401195483</c:v>
                </c:pt>
                <c:pt idx="55">
                  <c:v>35.833150603343391</c:v>
                </c:pt>
                <c:pt idx="56">
                  <c:v>36.000794210925633</c:v>
                </c:pt>
                <c:pt idx="57">
                  <c:v>36.14216150559394</c:v>
                </c:pt>
                <c:pt idx="58">
                  <c:v>36.199063798846055</c:v>
                </c:pt>
                <c:pt idx="59">
                  <c:v>37.279748737880993</c:v>
                </c:pt>
                <c:pt idx="60">
                  <c:v>37.443315808253701</c:v>
                </c:pt>
                <c:pt idx="61">
                  <c:v>37.698625565566033</c:v>
                </c:pt>
                <c:pt idx="62">
                  <c:v>37.878457447580651</c:v>
                </c:pt>
                <c:pt idx="63">
                  <c:v>38.205045910299617</c:v>
                </c:pt>
                <c:pt idx="64">
                  <c:v>38.441812111429677</c:v>
                </c:pt>
                <c:pt idx="65">
                  <c:v>38.57401372046202</c:v>
                </c:pt>
                <c:pt idx="66">
                  <c:v>38.654404693436163</c:v>
                </c:pt>
                <c:pt idx="67">
                  <c:v>38.898986030398468</c:v>
                </c:pt>
                <c:pt idx="68">
                  <c:v>38.9924232684507</c:v>
                </c:pt>
                <c:pt idx="69">
                  <c:v>39.113913354517607</c:v>
                </c:pt>
                <c:pt idx="70">
                  <c:v>39.838917179184634</c:v>
                </c:pt>
                <c:pt idx="71">
                  <c:v>40.438197009329912</c:v>
                </c:pt>
                <c:pt idx="72">
                  <c:v>40.621975229075396</c:v>
                </c:pt>
                <c:pt idx="73">
                  <c:v>40.650508500609476</c:v>
                </c:pt>
                <c:pt idx="74">
                  <c:v>41.408954364968814</c:v>
                </c:pt>
                <c:pt idx="75">
                  <c:v>41.60004599911052</c:v>
                </c:pt>
                <c:pt idx="76">
                  <c:v>41.790442597676645</c:v>
                </c:pt>
                <c:pt idx="77">
                  <c:v>41.876187927399073</c:v>
                </c:pt>
                <c:pt idx="78">
                  <c:v>42.733727984225894</c:v>
                </c:pt>
                <c:pt idx="79">
                  <c:v>42.735482846122714</c:v>
                </c:pt>
                <c:pt idx="80">
                  <c:v>43.112433299662243</c:v>
                </c:pt>
                <c:pt idx="81">
                  <c:v>43.174032662378629</c:v>
                </c:pt>
                <c:pt idx="82">
                  <c:v>43.359400352959781</c:v>
                </c:pt>
                <c:pt idx="83">
                  <c:v>43.555063821831887</c:v>
                </c:pt>
                <c:pt idx="84">
                  <c:v>43.566446366560569</c:v>
                </c:pt>
                <c:pt idx="85">
                  <c:v>43.690049645892316</c:v>
                </c:pt>
                <c:pt idx="86">
                  <c:v>43.697194112860657</c:v>
                </c:pt>
                <c:pt idx="87">
                  <c:v>44.251424717083111</c:v>
                </c:pt>
                <c:pt idx="88">
                  <c:v>44.978160859722848</c:v>
                </c:pt>
                <c:pt idx="89">
                  <c:v>45.123232806563401</c:v>
                </c:pt>
                <c:pt idx="90">
                  <c:v>46.060789069370493</c:v>
                </c:pt>
                <c:pt idx="91">
                  <c:v>46.430261213461129</c:v>
                </c:pt>
                <c:pt idx="92">
                  <c:v>46.480638527980588</c:v>
                </c:pt>
                <c:pt idx="93">
                  <c:v>46.79808965257206</c:v>
                </c:pt>
                <c:pt idx="94">
                  <c:v>46.846737377523787</c:v>
                </c:pt>
                <c:pt idx="95">
                  <c:v>46.871406599804857</c:v>
                </c:pt>
                <c:pt idx="96">
                  <c:v>47.667782221273832</c:v>
                </c:pt>
                <c:pt idx="97">
                  <c:v>47.744394974144043</c:v>
                </c:pt>
                <c:pt idx="98">
                  <c:v>47.804069272701085</c:v>
                </c:pt>
                <c:pt idx="99">
                  <c:v>47.816642157222645</c:v>
                </c:pt>
                <c:pt idx="100">
                  <c:v>48.363955774328446</c:v>
                </c:pt>
                <c:pt idx="101">
                  <c:v>48.742318124917389</c:v>
                </c:pt>
                <c:pt idx="102">
                  <c:v>49.015094657978906</c:v>
                </c:pt>
                <c:pt idx="103">
                  <c:v>49.454824405904603</c:v>
                </c:pt>
                <c:pt idx="104">
                  <c:v>49.601535700397022</c:v>
                </c:pt>
                <c:pt idx="105">
                  <c:v>49.912846284924896</c:v>
                </c:pt>
                <c:pt idx="106">
                  <c:v>50.223269712089966</c:v>
                </c:pt>
                <c:pt idx="107">
                  <c:v>50.845260265534691</c:v>
                </c:pt>
                <c:pt idx="108">
                  <c:v>52.934700405479148</c:v>
                </c:pt>
                <c:pt idx="109">
                  <c:v>53.083491095340719</c:v>
                </c:pt>
                <c:pt idx="110">
                  <c:v>53.170427205547689</c:v>
                </c:pt>
                <c:pt idx="111">
                  <c:v>53.459368157537128</c:v>
                </c:pt>
                <c:pt idx="112">
                  <c:v>55.084949970533486</c:v>
                </c:pt>
                <c:pt idx="113">
                  <c:v>55.820319511883909</c:v>
                </c:pt>
                <c:pt idx="114">
                  <c:v>56.054726343093748</c:v>
                </c:pt>
              </c:numCache>
            </c:numRef>
          </c:val>
          <c:extLst>
            <c:ext xmlns:c15="http://schemas.microsoft.com/office/drawing/2012/chart" uri="{02D57815-91ED-43cb-92C2-25804820EDAC}">
              <c15:datalabelsRange>
                <c15:f>Pivot!$AE$26:$AE$140</c15:f>
                <c15:dlblRangeCache>
                  <c:ptCount val="115"/>
                  <c:pt idx="0">
                    <c:v>Inadequate capacity</c:v>
                  </c:pt>
                  <c:pt idx="1">
                    <c:v>Inadequate capacity</c:v>
                  </c:pt>
                  <c:pt idx="2">
                    <c:v>Inadequate capacity</c:v>
                  </c:pt>
                  <c:pt idx="3">
                    <c:v>Inadequate capacity</c:v>
                  </c:pt>
                  <c:pt idx="4">
                    <c:v>Inadequate capacity</c:v>
                  </c:pt>
                  <c:pt idx="5">
                    <c:v>Inadequate capacity</c:v>
                  </c:pt>
                  <c:pt idx="6">
                    <c:v>Inadequate capacity</c:v>
                  </c:pt>
                  <c:pt idx="7">
                    <c:v>Inadequate capacity</c:v>
                  </c:pt>
                  <c:pt idx="8">
                    <c:v>Inadequate capacity</c:v>
                  </c:pt>
                  <c:pt idx="9">
                    <c:v>Inadequate capacity</c:v>
                  </c:pt>
                  <c:pt idx="10">
                    <c:v>Inadequate capacity</c:v>
                  </c:pt>
                  <c:pt idx="11">
                    <c:v>Inadequate capacity</c:v>
                  </c:pt>
                  <c:pt idx="12">
                    <c:v>Inadequate capacity</c:v>
                  </c:pt>
                  <c:pt idx="13">
                    <c:v>Inadequate capacity</c:v>
                  </c:pt>
                  <c:pt idx="14">
                    <c:v>Inadequate capacity</c:v>
                  </c:pt>
                  <c:pt idx="15">
                    <c:v>Inadequate capacity</c:v>
                  </c:pt>
                  <c:pt idx="16">
                    <c:v>Inadequate capacity</c:v>
                  </c:pt>
                  <c:pt idx="17">
                    <c:v>Inadequate capacity</c:v>
                  </c:pt>
                  <c:pt idx="18">
                    <c:v>Inadequate capacity</c:v>
                  </c:pt>
                  <c:pt idx="19">
                    <c:v>Inadequate capacity</c:v>
                  </c:pt>
                  <c:pt idx="20">
                    <c:v>Inadequate capacity</c:v>
                  </c:pt>
                  <c:pt idx="21">
                    <c:v>Inadequate capacity</c:v>
                  </c:pt>
                  <c:pt idx="22">
                    <c:v>Inadequate capacity</c:v>
                  </c:pt>
                  <c:pt idx="23">
                    <c:v>Inadequate capacity</c:v>
                  </c:pt>
                  <c:pt idx="24">
                    <c:v>Inadequate capacity</c:v>
                  </c:pt>
                  <c:pt idx="25">
                    <c:v>Inadequate capacity</c:v>
                  </c:pt>
                  <c:pt idx="26">
                    <c:v>Low capacity</c:v>
                  </c:pt>
                  <c:pt idx="27">
                    <c:v>Low capacity</c:v>
                  </c:pt>
                  <c:pt idx="28">
                    <c:v>Low capacity</c:v>
                  </c:pt>
                  <c:pt idx="29">
                    <c:v>Low capacity</c:v>
                  </c:pt>
                  <c:pt idx="30">
                    <c:v>Low capacity</c:v>
                  </c:pt>
                  <c:pt idx="31">
                    <c:v>Low capacity</c:v>
                  </c:pt>
                  <c:pt idx="32">
                    <c:v>Low capacity</c:v>
                  </c:pt>
                  <c:pt idx="33">
                    <c:v>Low capacity</c:v>
                  </c:pt>
                  <c:pt idx="34">
                    <c:v>Low capacity</c:v>
                  </c:pt>
                  <c:pt idx="35">
                    <c:v>Low capacity</c:v>
                  </c:pt>
                  <c:pt idx="36">
                    <c:v>Low capacity</c:v>
                  </c:pt>
                  <c:pt idx="37">
                    <c:v>Low capacity</c:v>
                  </c:pt>
                  <c:pt idx="38">
                    <c:v>Low capacity</c:v>
                  </c:pt>
                  <c:pt idx="39">
                    <c:v>Low capacity</c:v>
                  </c:pt>
                  <c:pt idx="40">
                    <c:v>Low capacity</c:v>
                  </c:pt>
                  <c:pt idx="41">
                    <c:v>Low capacity</c:v>
                  </c:pt>
                  <c:pt idx="42">
                    <c:v>Low capacity</c:v>
                  </c:pt>
                  <c:pt idx="43">
                    <c:v>Low capacity</c:v>
                  </c:pt>
                  <c:pt idx="44">
                    <c:v>Low capacity</c:v>
                  </c:pt>
                  <c:pt idx="45">
                    <c:v>Low capacity</c:v>
                  </c:pt>
                  <c:pt idx="46">
                    <c:v>Low capacity</c:v>
                  </c:pt>
                  <c:pt idx="47">
                    <c:v>Low capacity</c:v>
                  </c:pt>
                  <c:pt idx="48">
                    <c:v>Low capacity</c:v>
                  </c:pt>
                  <c:pt idx="49">
                    <c:v>Low capacity</c:v>
                  </c:pt>
                  <c:pt idx="50">
                    <c:v>Low capacity</c:v>
                  </c:pt>
                  <c:pt idx="51">
                    <c:v>Low capacity</c:v>
                  </c:pt>
                  <c:pt idx="52">
                    <c:v>Low capacity</c:v>
                  </c:pt>
                  <c:pt idx="53">
                    <c:v>Low capacity</c:v>
                  </c:pt>
                  <c:pt idx="54">
                    <c:v>Low capacity</c:v>
                  </c:pt>
                  <c:pt idx="55">
                    <c:v>Low capacity</c:v>
                  </c:pt>
                  <c:pt idx="56">
                    <c:v>Low capacity</c:v>
                  </c:pt>
                  <c:pt idx="57">
                    <c:v>Low capacity</c:v>
                  </c:pt>
                  <c:pt idx="58">
                    <c:v>Low capacity</c:v>
                  </c:pt>
                  <c:pt idx="59">
                    <c:v>Adequate capacity</c:v>
                  </c:pt>
                  <c:pt idx="60">
                    <c:v>Adequate capacity</c:v>
                  </c:pt>
                  <c:pt idx="61">
                    <c:v>Adequate capacity</c:v>
                  </c:pt>
                  <c:pt idx="62">
                    <c:v>Adequate capacity</c:v>
                  </c:pt>
                  <c:pt idx="63">
                    <c:v>Adequate capacity</c:v>
                  </c:pt>
                  <c:pt idx="64">
                    <c:v>Adequate capacity</c:v>
                  </c:pt>
                  <c:pt idx="65">
                    <c:v>Adequate capacity</c:v>
                  </c:pt>
                  <c:pt idx="66">
                    <c:v>Adequate capacity</c:v>
                  </c:pt>
                  <c:pt idx="67">
                    <c:v>Adequate capacity</c:v>
                  </c:pt>
                  <c:pt idx="68">
                    <c:v>Adequate capacity</c:v>
                  </c:pt>
                  <c:pt idx="69">
                    <c:v>Adequate capacity</c:v>
                  </c:pt>
                  <c:pt idx="70">
                    <c:v>Adequate capacity</c:v>
                  </c:pt>
                  <c:pt idx="71">
                    <c:v>Adequate capacity</c:v>
                  </c:pt>
                  <c:pt idx="72">
                    <c:v>Adequate capacity</c:v>
                  </c:pt>
                  <c:pt idx="73">
                    <c:v>Adequate capacity</c:v>
                  </c:pt>
                  <c:pt idx="74">
                    <c:v>Adequate capacity</c:v>
                  </c:pt>
                  <c:pt idx="75">
                    <c:v>Adequate capacity</c:v>
                  </c:pt>
                  <c:pt idx="76">
                    <c:v>Adequate capacity</c:v>
                  </c:pt>
                  <c:pt idx="77">
                    <c:v>Adequate capacity</c:v>
                  </c:pt>
                  <c:pt idx="78">
                    <c:v>Adequate capacity</c:v>
                  </c:pt>
                  <c:pt idx="79">
                    <c:v>Adequate capacity</c:v>
                  </c:pt>
                  <c:pt idx="80">
                    <c:v>Adequate capacity</c:v>
                  </c:pt>
                  <c:pt idx="81">
                    <c:v>Adequate capacity</c:v>
                  </c:pt>
                  <c:pt idx="82">
                    <c:v>Adequate capacity</c:v>
                  </c:pt>
                  <c:pt idx="83">
                    <c:v>Adequate capacity</c:v>
                  </c:pt>
                  <c:pt idx="84">
                    <c:v>Adequate capacity</c:v>
                  </c:pt>
                  <c:pt idx="85">
                    <c:v>Adequate capacity</c:v>
                  </c:pt>
                  <c:pt idx="86">
                    <c:v>Adequate capacity</c:v>
                  </c:pt>
                  <c:pt idx="87">
                    <c:v>Adequate capacity</c:v>
                  </c:pt>
                  <c:pt idx="88">
                    <c:v>High capacity</c:v>
                  </c:pt>
                  <c:pt idx="89">
                    <c:v>High capacity</c:v>
                  </c:pt>
                  <c:pt idx="90">
                    <c:v>High capacity</c:v>
                  </c:pt>
                  <c:pt idx="91">
                    <c:v>High capacity</c:v>
                  </c:pt>
                  <c:pt idx="92">
                    <c:v>High capacity</c:v>
                  </c:pt>
                  <c:pt idx="93">
                    <c:v>High capacity</c:v>
                  </c:pt>
                  <c:pt idx="94">
                    <c:v>High capacity</c:v>
                  </c:pt>
                  <c:pt idx="95">
                    <c:v>High capacity</c:v>
                  </c:pt>
                  <c:pt idx="96">
                    <c:v>High capacity</c:v>
                  </c:pt>
                  <c:pt idx="97">
                    <c:v>High capacity</c:v>
                  </c:pt>
                  <c:pt idx="98">
                    <c:v>High capacity</c:v>
                  </c:pt>
                  <c:pt idx="99">
                    <c:v>High capacity</c:v>
                  </c:pt>
                  <c:pt idx="100">
                    <c:v>High capacity</c:v>
                  </c:pt>
                  <c:pt idx="101">
                    <c:v>High capacity</c:v>
                  </c:pt>
                  <c:pt idx="102">
                    <c:v>High capacity</c:v>
                  </c:pt>
                  <c:pt idx="103">
                    <c:v>Advanced capacity</c:v>
                  </c:pt>
                  <c:pt idx="104">
                    <c:v>Advanced capacity</c:v>
                  </c:pt>
                  <c:pt idx="105">
                    <c:v>Advanced capacity</c:v>
                  </c:pt>
                  <c:pt idx="106">
                    <c:v>Advanced capacity</c:v>
                  </c:pt>
                  <c:pt idx="107">
                    <c:v>Advanced capacity</c:v>
                  </c:pt>
                  <c:pt idx="108">
                    <c:v>Advanced capacity</c:v>
                  </c:pt>
                  <c:pt idx="109">
                    <c:v>Advanced capacity</c:v>
                  </c:pt>
                  <c:pt idx="110">
                    <c:v>Advanced capacity</c:v>
                  </c:pt>
                  <c:pt idx="111">
                    <c:v>Advanced capacity</c:v>
                  </c:pt>
                  <c:pt idx="112">
                    <c:v>Advanced capacity</c:v>
                  </c:pt>
                  <c:pt idx="113">
                    <c:v>Advanced capacity</c:v>
                  </c:pt>
                  <c:pt idx="114">
                    <c:v>Advanced capacity</c:v>
                  </c:pt>
                </c15:dlblRangeCache>
              </c15:datalabelsRange>
            </c:ext>
            <c:ext xmlns:c16="http://schemas.microsoft.com/office/drawing/2014/chart" uri="{C3380CC4-5D6E-409C-BE32-E72D297353CC}">
              <c16:uniqueId val="{00000000-CC53-4C4D-80CE-354E3000456B}"/>
            </c:ext>
          </c:extLst>
        </c:ser>
        <c:dLbls>
          <c:dLblPos val="outEnd"/>
          <c:showLegendKey val="0"/>
          <c:showVal val="1"/>
          <c:showCatName val="0"/>
          <c:showSerName val="0"/>
          <c:showPercent val="0"/>
          <c:showBubbleSize val="0"/>
        </c:dLbls>
        <c:gapWidth val="182"/>
        <c:axId val="211079376"/>
        <c:axId val="252683328"/>
      </c:barChart>
      <c:catAx>
        <c:axId val="211079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en-US"/>
          </a:p>
        </c:txPr>
        <c:crossAx val="252683328"/>
        <c:crosses val="autoZero"/>
        <c:auto val="1"/>
        <c:lblAlgn val="ctr"/>
        <c:lblOffset val="100"/>
        <c:noMultiLvlLbl val="0"/>
      </c:catAx>
      <c:valAx>
        <c:axId val="252683328"/>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b="0" i="0" baseline="0">
                    <a:effectLst/>
                  </a:rPr>
                  <a:t>Bar Length = Standardized Score</a:t>
                </a:r>
                <a:endParaRPr lang="en-US" sz="1050">
                  <a:effectLst/>
                </a:endParaRP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079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MENA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Pivot!$BC$21</c:f>
              <c:strCache>
                <c:ptCount val="1"/>
                <c:pt idx="0">
                  <c:v>Standard</c:v>
                </c:pt>
              </c:strCache>
            </c:strRef>
          </c:tx>
          <c:spPr>
            <a:solidFill>
              <a:schemeClr val="accent1"/>
            </a:solidFill>
            <a:ln>
              <a:noFill/>
            </a:ln>
            <a:effectLst/>
          </c:spPr>
          <c:invertIfNegative val="0"/>
          <c:dLbls>
            <c:dLbl>
              <c:idx val="0"/>
              <c:tx>
                <c:rich>
                  <a:bodyPr/>
                  <a:lstStyle/>
                  <a:p>
                    <a:fld id="{A43C1593-A5F9-4AC2-BB8A-BFD12768BF7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BBA-4B1D-98CE-3E2F86360C09}"/>
                </c:ext>
              </c:extLst>
            </c:dLbl>
            <c:dLbl>
              <c:idx val="1"/>
              <c:tx>
                <c:rich>
                  <a:bodyPr/>
                  <a:lstStyle/>
                  <a:p>
                    <a:fld id="{6E89A663-9E4D-4A00-A0F0-E0DB2A7DB36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BBA-4B1D-98CE-3E2F86360C09}"/>
                </c:ext>
              </c:extLst>
            </c:dLbl>
            <c:dLbl>
              <c:idx val="2"/>
              <c:tx>
                <c:rich>
                  <a:bodyPr/>
                  <a:lstStyle/>
                  <a:p>
                    <a:fld id="{30A60CF8-F7AD-4013-9221-F2BB1E961EC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BBA-4B1D-98CE-3E2F86360C09}"/>
                </c:ext>
              </c:extLst>
            </c:dLbl>
            <c:dLbl>
              <c:idx val="3"/>
              <c:tx>
                <c:rich>
                  <a:bodyPr/>
                  <a:lstStyle/>
                  <a:p>
                    <a:fld id="{9C96EFB7-68BB-47D5-A92C-E90277B4D17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BBA-4B1D-98CE-3E2F86360C09}"/>
                </c:ext>
              </c:extLst>
            </c:dLbl>
            <c:dLbl>
              <c:idx val="4"/>
              <c:tx>
                <c:rich>
                  <a:bodyPr/>
                  <a:lstStyle/>
                  <a:p>
                    <a:fld id="{F3E36BE8-1013-442C-9BE6-FA109A70173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BBA-4B1D-98CE-3E2F86360C09}"/>
                </c:ext>
              </c:extLst>
            </c:dLbl>
            <c:dLbl>
              <c:idx val="5"/>
              <c:tx>
                <c:rich>
                  <a:bodyPr/>
                  <a:lstStyle/>
                  <a:p>
                    <a:fld id="{E700A492-C1E3-48CB-B408-A54D7CA175E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BBA-4B1D-98CE-3E2F86360C09}"/>
                </c:ext>
              </c:extLst>
            </c:dLbl>
            <c:dLbl>
              <c:idx val="6"/>
              <c:tx>
                <c:rich>
                  <a:bodyPr/>
                  <a:lstStyle/>
                  <a:p>
                    <a:fld id="{B6CDFB17-B313-40EC-9545-78E4CE5E0A3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BBA-4B1D-98CE-3E2F86360C09}"/>
                </c:ext>
              </c:extLst>
            </c:dLbl>
            <c:dLbl>
              <c:idx val="7"/>
              <c:tx>
                <c:rich>
                  <a:bodyPr/>
                  <a:lstStyle/>
                  <a:p>
                    <a:fld id="{06864030-3A17-4DF3-9982-0CF6F1D238E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BBA-4B1D-98CE-3E2F86360C09}"/>
                </c:ext>
              </c:extLst>
            </c:dLbl>
            <c:dLbl>
              <c:idx val="8"/>
              <c:tx>
                <c:rich>
                  <a:bodyPr/>
                  <a:lstStyle/>
                  <a:p>
                    <a:fld id="{D543E2E7-0BE0-4ECD-9461-ED87E8A5A1B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BBA-4B1D-98CE-3E2F86360C09}"/>
                </c:ext>
              </c:extLst>
            </c:dLbl>
            <c:dLbl>
              <c:idx val="9"/>
              <c:tx>
                <c:rich>
                  <a:bodyPr/>
                  <a:lstStyle/>
                  <a:p>
                    <a:fld id="{CC6E4DA9-0C95-41E5-AC43-1EC562939EA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BBA-4B1D-98CE-3E2F86360C09}"/>
                </c:ext>
              </c:extLst>
            </c:dLbl>
            <c:dLbl>
              <c:idx val="10"/>
              <c:tx>
                <c:rich>
                  <a:bodyPr/>
                  <a:lstStyle/>
                  <a:p>
                    <a:fld id="{3E1CBCCA-7F60-4C0B-AE4F-B63335794C6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BBA-4B1D-98CE-3E2F86360C09}"/>
                </c:ext>
              </c:extLst>
            </c:dLbl>
            <c:dLbl>
              <c:idx val="11"/>
              <c:tx>
                <c:rich>
                  <a:bodyPr/>
                  <a:lstStyle/>
                  <a:p>
                    <a:fld id="{406CD1DA-E816-4E76-A9D8-A1C0E6BDF09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BBA-4B1D-98CE-3E2F86360C09}"/>
                </c:ext>
              </c:extLst>
            </c:dLbl>
            <c:dLbl>
              <c:idx val="12"/>
              <c:tx>
                <c:rich>
                  <a:bodyPr/>
                  <a:lstStyle/>
                  <a:p>
                    <a:fld id="{17649EEE-2072-4C13-AC89-70A74CD8A6E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BBA-4B1D-98CE-3E2F86360C09}"/>
                </c:ext>
              </c:extLst>
            </c:dLbl>
            <c:dLbl>
              <c:idx val="13"/>
              <c:tx>
                <c:rich>
                  <a:bodyPr/>
                  <a:lstStyle/>
                  <a:p>
                    <a:fld id="{2C68B4E8-1D83-49C7-8AE9-3435E0D3A48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BBA-4B1D-98CE-3E2F86360C09}"/>
                </c:ext>
              </c:extLst>
            </c:dLbl>
            <c:dLbl>
              <c:idx val="14"/>
              <c:tx>
                <c:rich>
                  <a:bodyPr/>
                  <a:lstStyle/>
                  <a:p>
                    <a:fld id="{5894E84B-0429-489E-8664-2BC8C31E470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BBA-4B1D-98CE-3E2F86360C09}"/>
                </c:ext>
              </c:extLst>
            </c:dLbl>
            <c:dLbl>
              <c:idx val="15"/>
              <c:tx>
                <c:rich>
                  <a:bodyPr/>
                  <a:lstStyle/>
                  <a:p>
                    <a:fld id="{3D211187-EDCB-480E-9E8C-9C4A8730CCA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BBA-4B1D-98CE-3E2F86360C09}"/>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Pivot!$BB$22:$BB$37</c:f>
              <c:strCache>
                <c:ptCount val="16"/>
                <c:pt idx="0">
                  <c:v>Iraq</c:v>
                </c:pt>
                <c:pt idx="1">
                  <c:v>Iran</c:v>
                </c:pt>
                <c:pt idx="2">
                  <c:v>Lebanon</c:v>
                </c:pt>
                <c:pt idx="3">
                  <c:v>Algeria</c:v>
                </c:pt>
                <c:pt idx="4">
                  <c:v>Morocco</c:v>
                </c:pt>
                <c:pt idx="5">
                  <c:v>Egypt</c:v>
                </c:pt>
                <c:pt idx="6">
                  <c:v>Kuwait</c:v>
                </c:pt>
                <c:pt idx="7">
                  <c:v>Tunisia</c:v>
                </c:pt>
                <c:pt idx="8">
                  <c:v>Bahrain</c:v>
                </c:pt>
                <c:pt idx="9">
                  <c:v>Jordan</c:v>
                </c:pt>
                <c:pt idx="10">
                  <c:v>Turkey</c:v>
                </c:pt>
                <c:pt idx="11">
                  <c:v>Oman</c:v>
                </c:pt>
                <c:pt idx="12">
                  <c:v>Qatar</c:v>
                </c:pt>
                <c:pt idx="13">
                  <c:v>Saudi Arabia</c:v>
                </c:pt>
                <c:pt idx="14">
                  <c:v>United Arab Emirates</c:v>
                </c:pt>
                <c:pt idx="15">
                  <c:v>Israel</c:v>
                </c:pt>
              </c:strCache>
            </c:strRef>
          </c:cat>
          <c:val>
            <c:numRef>
              <c:f>Pivot!$BC$22:$BC$37</c:f>
              <c:numCache>
                <c:formatCode>General</c:formatCode>
                <c:ptCount val="16"/>
                <c:pt idx="0">
                  <c:v>24.878163960085146</c:v>
                </c:pt>
                <c:pt idx="1">
                  <c:v>27.642637905644527</c:v>
                </c:pt>
                <c:pt idx="2">
                  <c:v>28.898337853716356</c:v>
                </c:pt>
                <c:pt idx="3">
                  <c:v>29.344749274311404</c:v>
                </c:pt>
                <c:pt idx="4">
                  <c:v>30.539302278994018</c:v>
                </c:pt>
                <c:pt idx="5">
                  <c:v>32.156703234079494</c:v>
                </c:pt>
                <c:pt idx="6">
                  <c:v>32.470640694984219</c:v>
                </c:pt>
                <c:pt idx="7">
                  <c:v>33.434510579700849</c:v>
                </c:pt>
                <c:pt idx="8">
                  <c:v>35.020283298426747</c:v>
                </c:pt>
                <c:pt idx="9">
                  <c:v>35.828157401195483</c:v>
                </c:pt>
                <c:pt idx="10">
                  <c:v>37.279748737880993</c:v>
                </c:pt>
                <c:pt idx="11">
                  <c:v>38.205045910299617</c:v>
                </c:pt>
                <c:pt idx="12">
                  <c:v>38.57401372046202</c:v>
                </c:pt>
                <c:pt idx="13">
                  <c:v>38.654404693436163</c:v>
                </c:pt>
                <c:pt idx="14">
                  <c:v>43.697194112860657</c:v>
                </c:pt>
                <c:pt idx="15">
                  <c:v>46.060789069370493</c:v>
                </c:pt>
              </c:numCache>
            </c:numRef>
          </c:val>
          <c:extLst>
            <c:ext xmlns:c15="http://schemas.microsoft.com/office/drawing/2012/chart" uri="{02D57815-91ED-43cb-92C2-25804820EDAC}">
              <c15:datalabelsRange>
                <c15:f>Pivot!$BE$22:$BE$37</c15:f>
                <c15:dlblRangeCache>
                  <c:ptCount val="16"/>
                  <c:pt idx="0">
                    <c:v>Inadequate capacity</c:v>
                  </c:pt>
                  <c:pt idx="1">
                    <c:v>Inadequate capacity</c:v>
                  </c:pt>
                  <c:pt idx="2">
                    <c:v>Inadequate capacity</c:v>
                  </c:pt>
                  <c:pt idx="3">
                    <c:v>Inadequate capacity</c:v>
                  </c:pt>
                  <c:pt idx="4">
                    <c:v>Inadequate capacity</c:v>
                  </c:pt>
                  <c:pt idx="5">
                    <c:v>Low capacity</c:v>
                  </c:pt>
                  <c:pt idx="6">
                    <c:v>Low capacity</c:v>
                  </c:pt>
                  <c:pt idx="7">
                    <c:v>Low capacity</c:v>
                  </c:pt>
                  <c:pt idx="8">
                    <c:v>Low capacity</c:v>
                  </c:pt>
                  <c:pt idx="9">
                    <c:v>Low capacity</c:v>
                  </c:pt>
                  <c:pt idx="10">
                    <c:v>Adequate capacity</c:v>
                  </c:pt>
                  <c:pt idx="11">
                    <c:v>Adequate capacity</c:v>
                  </c:pt>
                  <c:pt idx="12">
                    <c:v>Adequate capacity</c:v>
                  </c:pt>
                  <c:pt idx="13">
                    <c:v>Adequate capacity</c:v>
                  </c:pt>
                  <c:pt idx="14">
                    <c:v>Adequate capacity</c:v>
                  </c:pt>
                  <c:pt idx="15">
                    <c:v>High capacity</c:v>
                  </c:pt>
                </c15:dlblRangeCache>
              </c15:datalabelsRange>
            </c:ext>
            <c:ext xmlns:c16="http://schemas.microsoft.com/office/drawing/2014/chart" uri="{C3380CC4-5D6E-409C-BE32-E72D297353CC}">
              <c16:uniqueId val="{00000016-ABBA-4B1D-98CE-3E2F86360C09}"/>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East and Central Asia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Pivot!$AQ$16</c:f>
              <c:strCache>
                <c:ptCount val="1"/>
                <c:pt idx="0">
                  <c:v>Standard</c:v>
                </c:pt>
              </c:strCache>
            </c:strRef>
          </c:tx>
          <c:spPr>
            <a:solidFill>
              <a:schemeClr val="accent1"/>
            </a:solidFill>
            <a:ln>
              <a:noFill/>
            </a:ln>
            <a:effectLst/>
          </c:spPr>
          <c:invertIfNegative val="0"/>
          <c:dLbls>
            <c:dLbl>
              <c:idx val="0"/>
              <c:tx>
                <c:rich>
                  <a:bodyPr/>
                  <a:lstStyle/>
                  <a:p>
                    <a:fld id="{644E7734-DE59-49E5-AFDD-58A70D99843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D86-4BB7-B3E1-32EB4D0E30FD}"/>
                </c:ext>
              </c:extLst>
            </c:dLbl>
            <c:dLbl>
              <c:idx val="1"/>
              <c:tx>
                <c:rich>
                  <a:bodyPr/>
                  <a:lstStyle/>
                  <a:p>
                    <a:fld id="{3C767147-EF46-482D-A2A8-22479B75485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D86-4BB7-B3E1-32EB4D0E30FD}"/>
                </c:ext>
              </c:extLst>
            </c:dLbl>
            <c:dLbl>
              <c:idx val="2"/>
              <c:tx>
                <c:rich>
                  <a:bodyPr/>
                  <a:lstStyle/>
                  <a:p>
                    <a:fld id="{D6C236BC-F928-432E-BC77-E18E42E8095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D86-4BB7-B3E1-32EB4D0E30FD}"/>
                </c:ext>
              </c:extLst>
            </c:dLbl>
            <c:dLbl>
              <c:idx val="3"/>
              <c:tx>
                <c:rich>
                  <a:bodyPr/>
                  <a:lstStyle/>
                  <a:p>
                    <a:fld id="{35B4BE20-5348-48F9-BC18-D4393A9AE46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D86-4BB7-B3E1-32EB4D0E30FD}"/>
                </c:ext>
              </c:extLst>
            </c:dLbl>
            <c:dLbl>
              <c:idx val="4"/>
              <c:tx>
                <c:rich>
                  <a:bodyPr/>
                  <a:lstStyle/>
                  <a:p>
                    <a:fld id="{1247FC09-B8F6-4FED-B939-FEE6B05E021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D86-4BB7-B3E1-32EB4D0E30FD}"/>
                </c:ext>
              </c:extLst>
            </c:dLbl>
            <c:dLbl>
              <c:idx val="5"/>
              <c:tx>
                <c:rich>
                  <a:bodyPr/>
                  <a:lstStyle/>
                  <a:p>
                    <a:fld id="{064CEE6C-7DC7-4D5B-8D53-61F9883D87C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D86-4BB7-B3E1-32EB4D0E30FD}"/>
                </c:ext>
              </c:extLst>
            </c:dLbl>
            <c:dLbl>
              <c:idx val="6"/>
              <c:tx>
                <c:rich>
                  <a:bodyPr/>
                  <a:lstStyle/>
                  <a:p>
                    <a:fld id="{2105F927-F2E1-469E-9A12-440CCE6888A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D86-4BB7-B3E1-32EB4D0E30FD}"/>
                </c:ext>
              </c:extLst>
            </c:dLbl>
            <c:dLbl>
              <c:idx val="7"/>
              <c:tx>
                <c:rich>
                  <a:bodyPr/>
                  <a:lstStyle/>
                  <a:p>
                    <a:fld id="{C7F77686-2D07-4306-9F82-99738658C81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D86-4BB7-B3E1-32EB4D0E30FD}"/>
                </c:ext>
              </c:extLst>
            </c:dLbl>
            <c:dLbl>
              <c:idx val="8"/>
              <c:tx>
                <c:rich>
                  <a:bodyPr/>
                  <a:lstStyle/>
                  <a:p>
                    <a:fld id="{A01EF225-C3BB-471C-9A6F-4453DC68E9E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D86-4BB7-B3E1-32EB4D0E30FD}"/>
                </c:ext>
              </c:extLst>
            </c:dLbl>
            <c:dLbl>
              <c:idx val="9"/>
              <c:tx>
                <c:rich>
                  <a:bodyPr/>
                  <a:lstStyle/>
                  <a:p>
                    <a:fld id="{65C9CC1A-97B3-4CF5-8071-27BBDD141B4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D86-4BB7-B3E1-32EB4D0E30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Pivot!$AP$17:$AP$26</c:f>
              <c:strCache>
                <c:ptCount val="10"/>
                <c:pt idx="0">
                  <c:v>Kyrgyzstan</c:v>
                </c:pt>
                <c:pt idx="1">
                  <c:v>Azerbaijan</c:v>
                </c:pt>
                <c:pt idx="2">
                  <c:v>Mongolia</c:v>
                </c:pt>
                <c:pt idx="3">
                  <c:v>Kazakhstan</c:v>
                </c:pt>
                <c:pt idx="4">
                  <c:v>China (mainland)</c:v>
                </c:pt>
                <c:pt idx="5">
                  <c:v>Taiwan</c:v>
                </c:pt>
                <c:pt idx="6">
                  <c:v>South Korea</c:v>
                </c:pt>
                <c:pt idx="7">
                  <c:v>Hong Kong SAR</c:v>
                </c:pt>
                <c:pt idx="8">
                  <c:v>Singapore</c:v>
                </c:pt>
                <c:pt idx="9">
                  <c:v>Japan</c:v>
                </c:pt>
              </c:strCache>
            </c:strRef>
          </c:cat>
          <c:val>
            <c:numRef>
              <c:f>Pivot!$AQ$17:$AQ$26</c:f>
              <c:numCache>
                <c:formatCode>General</c:formatCode>
                <c:ptCount val="10"/>
                <c:pt idx="0">
                  <c:v>26.404232219497501</c:v>
                </c:pt>
                <c:pt idx="1">
                  <c:v>31.326627219458416</c:v>
                </c:pt>
                <c:pt idx="2">
                  <c:v>32.161282957313119</c:v>
                </c:pt>
                <c:pt idx="3">
                  <c:v>36.000794210925633</c:v>
                </c:pt>
                <c:pt idx="4">
                  <c:v>41.60004599911052</c:v>
                </c:pt>
                <c:pt idx="5">
                  <c:v>42.735482846122714</c:v>
                </c:pt>
                <c:pt idx="6">
                  <c:v>44.978160859722848</c:v>
                </c:pt>
                <c:pt idx="7">
                  <c:v>45.123232806563401</c:v>
                </c:pt>
                <c:pt idx="8">
                  <c:v>49.912846284924896</c:v>
                </c:pt>
                <c:pt idx="9">
                  <c:v>50.845260265534691</c:v>
                </c:pt>
              </c:numCache>
            </c:numRef>
          </c:val>
          <c:extLst>
            <c:ext xmlns:c15="http://schemas.microsoft.com/office/drawing/2012/chart" uri="{02D57815-91ED-43cb-92C2-25804820EDAC}">
              <c15:datalabelsRange>
                <c15:f>Pivot!$AS$17:$AS$26</c15:f>
                <c15:dlblRangeCache>
                  <c:ptCount val="10"/>
                  <c:pt idx="0">
                    <c:v>Inadequate capacity</c:v>
                  </c:pt>
                  <c:pt idx="1">
                    <c:v>Low capacity</c:v>
                  </c:pt>
                  <c:pt idx="2">
                    <c:v>Low capacity</c:v>
                  </c:pt>
                  <c:pt idx="3">
                    <c:v>Low capacity</c:v>
                  </c:pt>
                  <c:pt idx="4">
                    <c:v>Adequate capacity</c:v>
                  </c:pt>
                  <c:pt idx="5">
                    <c:v>Adequate capacity</c:v>
                  </c:pt>
                  <c:pt idx="6">
                    <c:v>High capacity</c:v>
                  </c:pt>
                  <c:pt idx="7">
                    <c:v>High capacity</c:v>
                  </c:pt>
                  <c:pt idx="8">
                    <c:v>Advanced capacity</c:v>
                  </c:pt>
                  <c:pt idx="9">
                    <c:v>Advanced capacity</c:v>
                  </c:pt>
                </c15:dlblRangeCache>
              </c15:datalabelsRange>
            </c:ext>
            <c:ext xmlns:c16="http://schemas.microsoft.com/office/drawing/2014/chart" uri="{C3380CC4-5D6E-409C-BE32-E72D297353CC}">
              <c16:uniqueId val="{00000013-8D86-4BB7-B3E1-32EB4D0E30FD}"/>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Eastern</a:t>
            </a:r>
            <a:r>
              <a:rPr lang="en-US" b="1" baseline="0"/>
              <a:t> Europe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Pivot!$AW$26</c:f>
              <c:strCache>
                <c:ptCount val="1"/>
                <c:pt idx="0">
                  <c:v>Standard</c:v>
                </c:pt>
              </c:strCache>
            </c:strRef>
          </c:tx>
          <c:spPr>
            <a:solidFill>
              <a:schemeClr val="accent1"/>
            </a:solidFill>
            <a:ln>
              <a:noFill/>
            </a:ln>
            <a:effectLst/>
          </c:spPr>
          <c:invertIfNegative val="0"/>
          <c:dLbls>
            <c:dLbl>
              <c:idx val="0"/>
              <c:tx>
                <c:rich>
                  <a:bodyPr/>
                  <a:lstStyle/>
                  <a:p>
                    <a:fld id="{6A7490E4-C1C1-4F9C-A670-6EE8A935C46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AB7-4E02-B4CD-6F07A4F4BEEE}"/>
                </c:ext>
              </c:extLst>
            </c:dLbl>
            <c:dLbl>
              <c:idx val="1"/>
              <c:tx>
                <c:rich>
                  <a:bodyPr/>
                  <a:lstStyle/>
                  <a:p>
                    <a:fld id="{6C45A2A6-B59D-459E-B47E-367BAE8142C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AB7-4E02-B4CD-6F07A4F4BEEE}"/>
                </c:ext>
              </c:extLst>
            </c:dLbl>
            <c:dLbl>
              <c:idx val="2"/>
              <c:tx>
                <c:rich>
                  <a:bodyPr/>
                  <a:lstStyle/>
                  <a:p>
                    <a:fld id="{FE8BE7C3-59A5-4A1D-8945-ADFD04A07FA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B7-4E02-B4CD-6F07A4F4BEEE}"/>
                </c:ext>
              </c:extLst>
            </c:dLbl>
            <c:dLbl>
              <c:idx val="3"/>
              <c:tx>
                <c:rich>
                  <a:bodyPr/>
                  <a:lstStyle/>
                  <a:p>
                    <a:fld id="{9205E1FB-BA32-49A9-9B94-D1F9402ABA0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AB7-4E02-B4CD-6F07A4F4BEEE}"/>
                </c:ext>
              </c:extLst>
            </c:dLbl>
            <c:dLbl>
              <c:idx val="4"/>
              <c:tx>
                <c:rich>
                  <a:bodyPr/>
                  <a:lstStyle/>
                  <a:p>
                    <a:fld id="{9A176A1C-C636-4C5A-B0AF-0C2F9F2B6DA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AB7-4E02-B4CD-6F07A4F4BEEE}"/>
                </c:ext>
              </c:extLst>
            </c:dLbl>
            <c:dLbl>
              <c:idx val="5"/>
              <c:tx>
                <c:rich>
                  <a:bodyPr/>
                  <a:lstStyle/>
                  <a:p>
                    <a:fld id="{645F8921-07AF-441E-BD6F-DE9CB13C560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AB7-4E02-B4CD-6F07A4F4BEEE}"/>
                </c:ext>
              </c:extLst>
            </c:dLbl>
            <c:dLbl>
              <c:idx val="6"/>
              <c:tx>
                <c:rich>
                  <a:bodyPr/>
                  <a:lstStyle/>
                  <a:p>
                    <a:fld id="{F533823E-5213-4007-82FF-441CB5DAEC0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AB7-4E02-B4CD-6F07A4F4BEEE}"/>
                </c:ext>
              </c:extLst>
            </c:dLbl>
            <c:dLbl>
              <c:idx val="7"/>
              <c:tx>
                <c:rich>
                  <a:bodyPr/>
                  <a:lstStyle/>
                  <a:p>
                    <a:fld id="{9D2CA420-9EAC-4326-BD25-3093913957B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AB7-4E02-B4CD-6F07A4F4BEEE}"/>
                </c:ext>
              </c:extLst>
            </c:dLbl>
            <c:dLbl>
              <c:idx val="8"/>
              <c:tx>
                <c:rich>
                  <a:bodyPr/>
                  <a:lstStyle/>
                  <a:p>
                    <a:fld id="{F754235B-117D-4394-A4B2-98C50BFFCC8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AB7-4E02-B4CD-6F07A4F4BEEE}"/>
                </c:ext>
              </c:extLst>
            </c:dLbl>
            <c:dLbl>
              <c:idx val="9"/>
              <c:tx>
                <c:rich>
                  <a:bodyPr/>
                  <a:lstStyle/>
                  <a:p>
                    <a:fld id="{F286FEA8-6673-40FC-BE54-100DAB747D1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AB7-4E02-B4CD-6F07A4F4BEEE}"/>
                </c:ext>
              </c:extLst>
            </c:dLbl>
            <c:dLbl>
              <c:idx val="10"/>
              <c:tx>
                <c:rich>
                  <a:bodyPr/>
                  <a:lstStyle/>
                  <a:p>
                    <a:fld id="{DEE8523F-233C-4781-8EB4-1CDEF22F152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AB7-4E02-B4CD-6F07A4F4BEEE}"/>
                </c:ext>
              </c:extLst>
            </c:dLbl>
            <c:dLbl>
              <c:idx val="11"/>
              <c:tx>
                <c:rich>
                  <a:bodyPr/>
                  <a:lstStyle/>
                  <a:p>
                    <a:fld id="{B684B7EF-E2B5-4EC2-AF56-05726676A67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AB7-4E02-B4CD-6F07A4F4BEEE}"/>
                </c:ext>
              </c:extLst>
            </c:dLbl>
            <c:dLbl>
              <c:idx val="12"/>
              <c:tx>
                <c:rich>
                  <a:bodyPr/>
                  <a:lstStyle/>
                  <a:p>
                    <a:fld id="{47A6D329-3643-4163-BE99-6A62042CE9F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AB7-4E02-B4CD-6F07A4F4BEEE}"/>
                </c:ext>
              </c:extLst>
            </c:dLbl>
            <c:dLbl>
              <c:idx val="13"/>
              <c:tx>
                <c:rich>
                  <a:bodyPr/>
                  <a:lstStyle/>
                  <a:p>
                    <a:fld id="{B6CAD267-12E9-4C67-B7CC-701C25DB134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AB7-4E02-B4CD-6F07A4F4BEEE}"/>
                </c:ext>
              </c:extLst>
            </c:dLbl>
            <c:dLbl>
              <c:idx val="14"/>
              <c:tx>
                <c:rich>
                  <a:bodyPr/>
                  <a:lstStyle/>
                  <a:p>
                    <a:fld id="{02DBF637-12FE-494B-B2DD-47341C1FE87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AB7-4E02-B4CD-6F07A4F4BEEE}"/>
                </c:ext>
              </c:extLst>
            </c:dLbl>
            <c:dLbl>
              <c:idx val="15"/>
              <c:tx>
                <c:rich>
                  <a:bodyPr/>
                  <a:lstStyle/>
                  <a:p>
                    <a:fld id="{65D8E5F7-098C-4DBA-9A74-6DE1F9733FF0}"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AB7-4E02-B4CD-6F07A4F4BEEE}"/>
                </c:ext>
              </c:extLst>
            </c:dLbl>
            <c:dLbl>
              <c:idx val="16"/>
              <c:tx>
                <c:rich>
                  <a:bodyPr/>
                  <a:lstStyle/>
                  <a:p>
                    <a:fld id="{4856E86B-A4B5-407F-82B0-E9A5A1097D0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AB7-4E02-B4CD-6F07A4F4BEEE}"/>
                </c:ext>
              </c:extLst>
            </c:dLbl>
            <c:dLbl>
              <c:idx val="17"/>
              <c:tx>
                <c:rich>
                  <a:bodyPr/>
                  <a:lstStyle/>
                  <a:p>
                    <a:fld id="{39E08F9D-9531-4822-A11C-0B346857FCE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AB7-4E02-B4CD-6F07A4F4BEE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Pivot!$AV$29:$AV$46</c:f>
              <c:strCache>
                <c:ptCount val="18"/>
                <c:pt idx="0">
                  <c:v>Albania</c:v>
                </c:pt>
                <c:pt idx="1">
                  <c:v>Montenegro</c:v>
                </c:pt>
                <c:pt idx="2">
                  <c:v>Bosnia and Herzegovina</c:v>
                </c:pt>
                <c:pt idx="3">
                  <c:v>Georgia</c:v>
                </c:pt>
                <c:pt idx="4">
                  <c:v>Armenia</c:v>
                </c:pt>
                <c:pt idx="5">
                  <c:v>Ukraine</c:v>
                </c:pt>
                <c:pt idx="6">
                  <c:v>Serbia</c:v>
                </c:pt>
                <c:pt idx="7">
                  <c:v>Lithuania</c:v>
                </c:pt>
                <c:pt idx="8">
                  <c:v>Cyprus</c:v>
                </c:pt>
                <c:pt idx="9">
                  <c:v>Latvia</c:v>
                </c:pt>
                <c:pt idx="10">
                  <c:v>Slovakia</c:v>
                </c:pt>
                <c:pt idx="11">
                  <c:v>Bulgaria</c:v>
                </c:pt>
                <c:pt idx="12">
                  <c:v>Poland</c:v>
                </c:pt>
                <c:pt idx="13">
                  <c:v>Hungary</c:v>
                </c:pt>
                <c:pt idx="14">
                  <c:v>Romania</c:v>
                </c:pt>
                <c:pt idx="15">
                  <c:v>Slovenia</c:v>
                </c:pt>
                <c:pt idx="16">
                  <c:v>Croatia</c:v>
                </c:pt>
                <c:pt idx="17">
                  <c:v>Czechia</c:v>
                </c:pt>
              </c:strCache>
            </c:strRef>
          </c:cat>
          <c:val>
            <c:numRef>
              <c:f>Pivot!$AW$29:$AW$46</c:f>
              <c:numCache>
                <c:formatCode>General</c:formatCode>
                <c:ptCount val="18"/>
                <c:pt idx="0">
                  <c:v>33.431549802954528</c:v>
                </c:pt>
                <c:pt idx="1">
                  <c:v>33.547496431178551</c:v>
                </c:pt>
                <c:pt idx="2">
                  <c:v>33.802210126348854</c:v>
                </c:pt>
                <c:pt idx="3">
                  <c:v>34.372212467474199</c:v>
                </c:pt>
                <c:pt idx="4">
                  <c:v>35.068542835503791</c:v>
                </c:pt>
                <c:pt idx="5">
                  <c:v>35.089737533381943</c:v>
                </c:pt>
                <c:pt idx="6">
                  <c:v>37.698625565566033</c:v>
                </c:pt>
                <c:pt idx="7">
                  <c:v>40.438197009329912</c:v>
                </c:pt>
                <c:pt idx="8">
                  <c:v>40.621975229075396</c:v>
                </c:pt>
                <c:pt idx="9">
                  <c:v>40.650508500609476</c:v>
                </c:pt>
                <c:pt idx="10">
                  <c:v>41.408954364968814</c:v>
                </c:pt>
                <c:pt idx="11">
                  <c:v>41.790442597676645</c:v>
                </c:pt>
                <c:pt idx="12">
                  <c:v>41.876187927399073</c:v>
                </c:pt>
                <c:pt idx="13">
                  <c:v>42.733727984225894</c:v>
                </c:pt>
                <c:pt idx="14">
                  <c:v>43.112433299662243</c:v>
                </c:pt>
                <c:pt idx="15">
                  <c:v>43.174032662378629</c:v>
                </c:pt>
                <c:pt idx="16">
                  <c:v>43.566446366560569</c:v>
                </c:pt>
                <c:pt idx="17">
                  <c:v>47.744394974144043</c:v>
                </c:pt>
              </c:numCache>
            </c:numRef>
          </c:val>
          <c:extLst>
            <c:ext xmlns:c15="http://schemas.microsoft.com/office/drawing/2012/chart" uri="{02D57815-91ED-43cb-92C2-25804820EDAC}">
              <c15:datalabelsRange>
                <c15:f>Pivot!$AY$29:$AY$46</c15:f>
                <c15:dlblRangeCache>
                  <c:ptCount val="18"/>
                  <c:pt idx="0">
                    <c:v>Low capacity</c:v>
                  </c:pt>
                  <c:pt idx="1">
                    <c:v>Low capacity</c:v>
                  </c:pt>
                  <c:pt idx="2">
                    <c:v>Low capacity</c:v>
                  </c:pt>
                  <c:pt idx="3">
                    <c:v>Low capacity</c:v>
                  </c:pt>
                  <c:pt idx="4">
                    <c:v>Low capacity</c:v>
                  </c:pt>
                  <c:pt idx="5">
                    <c:v>Low capacity</c:v>
                  </c:pt>
                  <c:pt idx="6">
                    <c:v>Adequate capacity</c:v>
                  </c:pt>
                  <c:pt idx="7">
                    <c:v>Adequate capacity</c:v>
                  </c:pt>
                  <c:pt idx="8">
                    <c:v>Adequate capacity</c:v>
                  </c:pt>
                  <c:pt idx="9">
                    <c:v>Adequate capacity</c:v>
                  </c:pt>
                  <c:pt idx="10">
                    <c:v>Adequate capacity</c:v>
                  </c:pt>
                  <c:pt idx="11">
                    <c:v>Adequate capacity</c:v>
                  </c:pt>
                  <c:pt idx="12">
                    <c:v>Adequate capacity</c:v>
                  </c:pt>
                  <c:pt idx="13">
                    <c:v>Adequate capacity</c:v>
                  </c:pt>
                  <c:pt idx="14">
                    <c:v>Adequate capacity</c:v>
                  </c:pt>
                  <c:pt idx="15">
                    <c:v>Adequate capacity</c:v>
                  </c:pt>
                  <c:pt idx="16">
                    <c:v>Adequate capacity</c:v>
                  </c:pt>
                  <c:pt idx="17">
                    <c:v>High capacity</c:v>
                  </c:pt>
                </c15:dlblRangeCache>
              </c15:datalabelsRange>
            </c:ext>
            <c:ext xmlns:c16="http://schemas.microsoft.com/office/drawing/2014/chart" uri="{C3380CC4-5D6E-409C-BE32-E72D297353CC}">
              <c16:uniqueId val="{00000012-0AB7-4E02-B4CD-6F07A4F4BEEE}"/>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South and Southeast Asia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Pivot!$BO$14</c:f>
              <c:strCache>
                <c:ptCount val="1"/>
                <c:pt idx="0">
                  <c:v>Standard</c:v>
                </c:pt>
              </c:strCache>
            </c:strRef>
          </c:tx>
          <c:spPr>
            <a:solidFill>
              <a:schemeClr val="accent1"/>
            </a:solidFill>
            <a:ln>
              <a:noFill/>
            </a:ln>
            <a:effectLst/>
          </c:spPr>
          <c:invertIfNegative val="0"/>
          <c:dLbls>
            <c:dLbl>
              <c:idx val="0"/>
              <c:tx>
                <c:rich>
                  <a:bodyPr/>
                  <a:lstStyle/>
                  <a:p>
                    <a:fld id="{05E5540A-9840-4B69-BE6D-88BE400D597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964-4E00-9EEF-C16BA7E86168}"/>
                </c:ext>
              </c:extLst>
            </c:dLbl>
            <c:dLbl>
              <c:idx val="1"/>
              <c:tx>
                <c:rich>
                  <a:bodyPr/>
                  <a:lstStyle/>
                  <a:p>
                    <a:fld id="{2489FBF2-8CD1-4C5C-8072-BD121CBDECC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964-4E00-9EEF-C16BA7E86168}"/>
                </c:ext>
              </c:extLst>
            </c:dLbl>
            <c:dLbl>
              <c:idx val="2"/>
              <c:tx>
                <c:rich>
                  <a:bodyPr/>
                  <a:lstStyle/>
                  <a:p>
                    <a:fld id="{34CDC8DC-A2FA-4578-AFCB-E379AFD6B24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964-4E00-9EEF-C16BA7E86168}"/>
                </c:ext>
              </c:extLst>
            </c:dLbl>
            <c:dLbl>
              <c:idx val="3"/>
              <c:tx>
                <c:rich>
                  <a:bodyPr/>
                  <a:lstStyle/>
                  <a:p>
                    <a:fld id="{144E0E23-99A2-4D42-9DF4-70365EC8A82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964-4E00-9EEF-C16BA7E86168}"/>
                </c:ext>
              </c:extLst>
            </c:dLbl>
            <c:dLbl>
              <c:idx val="4"/>
              <c:tx>
                <c:rich>
                  <a:bodyPr/>
                  <a:lstStyle/>
                  <a:p>
                    <a:fld id="{D02026A9-EC91-41F9-B04F-8124562BC2A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964-4E00-9EEF-C16BA7E86168}"/>
                </c:ext>
              </c:extLst>
            </c:dLbl>
            <c:dLbl>
              <c:idx val="5"/>
              <c:tx>
                <c:rich>
                  <a:bodyPr/>
                  <a:lstStyle/>
                  <a:p>
                    <a:fld id="{E66ED31B-8EA7-412B-A00E-ADA4787FE41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964-4E00-9EEF-C16BA7E86168}"/>
                </c:ext>
              </c:extLst>
            </c:dLbl>
            <c:dLbl>
              <c:idx val="6"/>
              <c:tx>
                <c:rich>
                  <a:bodyPr/>
                  <a:lstStyle/>
                  <a:p>
                    <a:fld id="{6772E5F8-0257-4786-BCE4-FF96A4A38F2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964-4E00-9EEF-C16BA7E86168}"/>
                </c:ext>
              </c:extLst>
            </c:dLbl>
            <c:dLbl>
              <c:idx val="7"/>
              <c:tx>
                <c:rich>
                  <a:bodyPr/>
                  <a:lstStyle/>
                  <a:p>
                    <a:fld id="{EC59DCCB-2848-41E6-B09B-F5ABACBF925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964-4E00-9EEF-C16BA7E86168}"/>
                </c:ext>
              </c:extLst>
            </c:dLbl>
            <c:dLbl>
              <c:idx val="8"/>
              <c:tx>
                <c:rich>
                  <a:bodyPr/>
                  <a:lstStyle/>
                  <a:p>
                    <a:fld id="{55A26637-5F56-44CA-99C0-2472E7CA1BF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964-4E00-9EEF-C16BA7E86168}"/>
                </c:ext>
              </c:extLst>
            </c:dLbl>
            <c:dLbl>
              <c:idx val="9"/>
              <c:tx>
                <c:rich>
                  <a:bodyPr/>
                  <a:lstStyle/>
                  <a:p>
                    <a:fld id="{94E6FD5D-CC02-4BDB-B418-7C3226BE15F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83C-4BBD-A9D9-6B9B55897E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Pivot!$BN$15:$BN$24</c:f>
              <c:strCache>
                <c:ptCount val="10"/>
                <c:pt idx="0">
                  <c:v>Nepal</c:v>
                </c:pt>
                <c:pt idx="1">
                  <c:v>Bangladesh</c:v>
                </c:pt>
                <c:pt idx="2">
                  <c:v>Vietnam</c:v>
                </c:pt>
                <c:pt idx="3">
                  <c:v>Sri Lanka</c:v>
                </c:pt>
                <c:pt idx="4">
                  <c:v>Thailand</c:v>
                </c:pt>
                <c:pt idx="5">
                  <c:v>Philippines</c:v>
                </c:pt>
                <c:pt idx="6">
                  <c:v>Indonesia</c:v>
                </c:pt>
                <c:pt idx="7">
                  <c:v>India</c:v>
                </c:pt>
                <c:pt idx="8">
                  <c:v>Malaysia</c:v>
                </c:pt>
                <c:pt idx="9">
                  <c:v>Pakistan</c:v>
                </c:pt>
              </c:strCache>
            </c:strRef>
          </c:cat>
          <c:val>
            <c:numRef>
              <c:f>Pivot!$BO$15:$BO$24</c:f>
              <c:numCache>
                <c:formatCode>General</c:formatCode>
                <c:ptCount val="10"/>
                <c:pt idx="0">
                  <c:v>30.960259419842444</c:v>
                </c:pt>
                <c:pt idx="1">
                  <c:v>31.073622030305977</c:v>
                </c:pt>
                <c:pt idx="2">
                  <c:v>31.823900260347081</c:v>
                </c:pt>
                <c:pt idx="3">
                  <c:v>33.287617089827357</c:v>
                </c:pt>
                <c:pt idx="4">
                  <c:v>33.861399651971446</c:v>
                </c:pt>
                <c:pt idx="5">
                  <c:v>35.350952061022788</c:v>
                </c:pt>
                <c:pt idx="6">
                  <c:v>38.441812111429677</c:v>
                </c:pt>
                <c:pt idx="7">
                  <c:v>38.898986030398468</c:v>
                </c:pt>
                <c:pt idx="8">
                  <c:v>43.690049645892316</c:v>
                </c:pt>
                <c:pt idx="9">
                  <c:v>30.758833663630639</c:v>
                </c:pt>
              </c:numCache>
            </c:numRef>
          </c:val>
          <c:extLst>
            <c:ext xmlns:c15="http://schemas.microsoft.com/office/drawing/2012/chart" uri="{02D57815-91ED-43cb-92C2-25804820EDAC}">
              <c15:datalabelsRange>
                <c15:f>Pivot!$BQ$15:$BQ$24</c15:f>
                <c15:dlblRangeCache>
                  <c:ptCount val="10"/>
                  <c:pt idx="0">
                    <c:v>Inadequate capacity</c:v>
                  </c:pt>
                  <c:pt idx="1">
                    <c:v>Inadequate capacity</c:v>
                  </c:pt>
                  <c:pt idx="2">
                    <c:v>Low capacity</c:v>
                  </c:pt>
                  <c:pt idx="3">
                    <c:v>Low capacity</c:v>
                  </c:pt>
                  <c:pt idx="4">
                    <c:v>Low capacity</c:v>
                  </c:pt>
                  <c:pt idx="5">
                    <c:v>Low capacity</c:v>
                  </c:pt>
                  <c:pt idx="6">
                    <c:v>Adequate capacity</c:v>
                  </c:pt>
                  <c:pt idx="7">
                    <c:v>Adequate capacity</c:v>
                  </c:pt>
                  <c:pt idx="8">
                    <c:v>Adequate capacity</c:v>
                  </c:pt>
                  <c:pt idx="9">
                    <c:v>Inadequate capacity</c:v>
                  </c:pt>
                </c15:dlblRangeCache>
              </c15:datalabelsRange>
            </c:ext>
            <c:ext xmlns:c16="http://schemas.microsoft.com/office/drawing/2014/chart" uri="{C3380CC4-5D6E-409C-BE32-E72D297353CC}">
              <c16:uniqueId val="{00000013-3964-4E00-9EEF-C16BA7E86168}"/>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South/Central</a:t>
            </a:r>
            <a:r>
              <a:rPr lang="en-US" b="1" baseline="0"/>
              <a:t> America</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Pivot!$BU$21</c:f>
              <c:strCache>
                <c:ptCount val="1"/>
                <c:pt idx="0">
                  <c:v>Standard</c:v>
                </c:pt>
              </c:strCache>
            </c:strRef>
          </c:tx>
          <c:spPr>
            <a:solidFill>
              <a:schemeClr val="accent1"/>
            </a:solidFill>
            <a:ln>
              <a:noFill/>
            </a:ln>
            <a:effectLst/>
          </c:spPr>
          <c:invertIfNegative val="0"/>
          <c:dLbls>
            <c:dLbl>
              <c:idx val="0"/>
              <c:tx>
                <c:rich>
                  <a:bodyPr/>
                  <a:lstStyle/>
                  <a:p>
                    <a:fld id="{E12A883B-FD27-4EF6-B933-E576C7AF848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CB1-4AAE-A21F-662587A158D3}"/>
                </c:ext>
              </c:extLst>
            </c:dLbl>
            <c:dLbl>
              <c:idx val="1"/>
              <c:tx>
                <c:rich>
                  <a:bodyPr/>
                  <a:lstStyle/>
                  <a:p>
                    <a:fld id="{34213EBB-48D1-4B26-BEE8-C9AB9AC5255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CB1-4AAE-A21F-662587A158D3}"/>
                </c:ext>
              </c:extLst>
            </c:dLbl>
            <c:dLbl>
              <c:idx val="2"/>
              <c:tx>
                <c:rich>
                  <a:bodyPr/>
                  <a:lstStyle/>
                  <a:p>
                    <a:fld id="{455EA89D-BD33-454E-A6FE-37100A0E8D2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CB1-4AAE-A21F-662587A158D3}"/>
                </c:ext>
              </c:extLst>
            </c:dLbl>
            <c:dLbl>
              <c:idx val="3"/>
              <c:tx>
                <c:rich>
                  <a:bodyPr/>
                  <a:lstStyle/>
                  <a:p>
                    <a:fld id="{2C679A50-634B-465A-871B-379A9DF5AE8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CB1-4AAE-A21F-662587A158D3}"/>
                </c:ext>
              </c:extLst>
            </c:dLbl>
            <c:dLbl>
              <c:idx val="4"/>
              <c:tx>
                <c:rich>
                  <a:bodyPr/>
                  <a:lstStyle/>
                  <a:p>
                    <a:fld id="{9AF720A5-9FA5-4240-B8B4-BFE992D9EEA2}"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CB1-4AAE-A21F-662587A158D3}"/>
                </c:ext>
              </c:extLst>
            </c:dLbl>
            <c:dLbl>
              <c:idx val="5"/>
              <c:tx>
                <c:rich>
                  <a:bodyPr/>
                  <a:lstStyle/>
                  <a:p>
                    <a:fld id="{193705CF-796E-4BA6-897B-A754E107AEE7}"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CB1-4AAE-A21F-662587A158D3}"/>
                </c:ext>
              </c:extLst>
            </c:dLbl>
            <c:dLbl>
              <c:idx val="6"/>
              <c:tx>
                <c:rich>
                  <a:bodyPr/>
                  <a:lstStyle/>
                  <a:p>
                    <a:fld id="{3553FE5A-E977-4D40-988C-9E6882057A06}"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CB1-4AAE-A21F-662587A158D3}"/>
                </c:ext>
              </c:extLst>
            </c:dLbl>
            <c:dLbl>
              <c:idx val="7"/>
              <c:tx>
                <c:rich>
                  <a:bodyPr/>
                  <a:lstStyle/>
                  <a:p>
                    <a:fld id="{94FF683D-277D-4F76-9A67-F978BC525F3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CB1-4AAE-A21F-662587A158D3}"/>
                </c:ext>
              </c:extLst>
            </c:dLbl>
            <c:dLbl>
              <c:idx val="8"/>
              <c:tx>
                <c:rich>
                  <a:bodyPr/>
                  <a:lstStyle/>
                  <a:p>
                    <a:fld id="{D79439EE-A013-4AD9-BA99-93756CC5E695}"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CB1-4AAE-A21F-662587A158D3}"/>
                </c:ext>
              </c:extLst>
            </c:dLbl>
            <c:dLbl>
              <c:idx val="9"/>
              <c:tx>
                <c:rich>
                  <a:bodyPr/>
                  <a:lstStyle/>
                  <a:p>
                    <a:fld id="{ADE35F5B-0C8D-4ADB-AE98-15FCA116A96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CB1-4AAE-A21F-662587A158D3}"/>
                </c:ext>
              </c:extLst>
            </c:dLbl>
            <c:dLbl>
              <c:idx val="10"/>
              <c:tx>
                <c:rich>
                  <a:bodyPr/>
                  <a:lstStyle/>
                  <a:p>
                    <a:fld id="{AED5C250-01D8-4B00-BCE9-397A42EF527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CB1-4AAE-A21F-662587A158D3}"/>
                </c:ext>
              </c:extLst>
            </c:dLbl>
            <c:dLbl>
              <c:idx val="11"/>
              <c:tx>
                <c:rich>
                  <a:bodyPr/>
                  <a:lstStyle/>
                  <a:p>
                    <a:fld id="{249D24C2-55D7-42FE-84B9-1A0653E855B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CB1-4AAE-A21F-662587A158D3}"/>
                </c:ext>
              </c:extLst>
            </c:dLbl>
            <c:dLbl>
              <c:idx val="12"/>
              <c:tx>
                <c:rich>
                  <a:bodyPr/>
                  <a:lstStyle/>
                  <a:p>
                    <a:fld id="{99C766F1-4FA8-423F-91F3-7F4FE5D5543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CB1-4AAE-A21F-662587A158D3}"/>
                </c:ext>
              </c:extLst>
            </c:dLbl>
            <c:dLbl>
              <c:idx val="13"/>
              <c:tx>
                <c:rich>
                  <a:bodyPr/>
                  <a:lstStyle/>
                  <a:p>
                    <a:fld id="{5F635E24-3EF1-419A-839F-945AFF8DC89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CB1-4AAE-A21F-662587A158D3}"/>
                </c:ext>
              </c:extLst>
            </c:dLbl>
            <c:dLbl>
              <c:idx val="14"/>
              <c:tx>
                <c:rich>
                  <a:bodyPr/>
                  <a:lstStyle/>
                  <a:p>
                    <a:fld id="{789BBA3B-6D08-47E5-B36F-ED420DFA942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CB1-4AAE-A21F-662587A158D3}"/>
                </c:ext>
              </c:extLst>
            </c:dLbl>
            <c:dLbl>
              <c:idx val="15"/>
              <c:tx>
                <c:rich>
                  <a:bodyPr/>
                  <a:lstStyle/>
                  <a:p>
                    <a:fld id="{80439623-CDE6-4FE4-9521-B072490474D8}"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CB1-4AAE-A21F-662587A158D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Pivot!$BT$22:$BT$37</c:f>
              <c:strCache>
                <c:ptCount val="16"/>
                <c:pt idx="0">
                  <c:v>Paraguay</c:v>
                </c:pt>
                <c:pt idx="1">
                  <c:v>Bolivia</c:v>
                </c:pt>
                <c:pt idx="2">
                  <c:v>El Salvador</c:v>
                </c:pt>
                <c:pt idx="3">
                  <c:v>Honduras</c:v>
                </c:pt>
                <c:pt idx="4">
                  <c:v>Guatemala</c:v>
                </c:pt>
                <c:pt idx="5">
                  <c:v>Ecuador</c:v>
                </c:pt>
                <c:pt idx="6">
                  <c:v>Peru</c:v>
                </c:pt>
                <c:pt idx="7">
                  <c:v>Panama</c:v>
                </c:pt>
                <c:pt idx="8">
                  <c:v>Dominican Republic</c:v>
                </c:pt>
                <c:pt idx="9">
                  <c:v>Argentina</c:v>
                </c:pt>
                <c:pt idx="10">
                  <c:v>Brazil</c:v>
                </c:pt>
                <c:pt idx="11">
                  <c:v>Costa Rica</c:v>
                </c:pt>
                <c:pt idx="12">
                  <c:v>Mexico</c:v>
                </c:pt>
                <c:pt idx="13">
                  <c:v>Uruguay</c:v>
                </c:pt>
                <c:pt idx="14">
                  <c:v>Colombia</c:v>
                </c:pt>
                <c:pt idx="15">
                  <c:v>Chile</c:v>
                </c:pt>
              </c:strCache>
            </c:strRef>
          </c:cat>
          <c:val>
            <c:numRef>
              <c:f>Pivot!$BU$22:$BU$37</c:f>
              <c:numCache>
                <c:formatCode>General</c:formatCode>
                <c:ptCount val="16"/>
                <c:pt idx="0">
                  <c:v>26.330999667554327</c:v>
                </c:pt>
                <c:pt idx="1">
                  <c:v>29.1385526606269</c:v>
                </c:pt>
                <c:pt idx="2">
                  <c:v>29.283400461698328</c:v>
                </c:pt>
                <c:pt idx="3">
                  <c:v>29.28648219868678</c:v>
                </c:pt>
                <c:pt idx="4">
                  <c:v>30.470586059349735</c:v>
                </c:pt>
                <c:pt idx="5">
                  <c:v>32.805023400424787</c:v>
                </c:pt>
                <c:pt idx="6">
                  <c:v>32.811394851211986</c:v>
                </c:pt>
                <c:pt idx="7">
                  <c:v>33.335777625501464</c:v>
                </c:pt>
                <c:pt idx="8">
                  <c:v>34.063018502276364</c:v>
                </c:pt>
                <c:pt idx="9">
                  <c:v>34.072163425427703</c:v>
                </c:pt>
                <c:pt idx="10">
                  <c:v>35.482091834428672</c:v>
                </c:pt>
                <c:pt idx="11">
                  <c:v>35.833150603343391</c:v>
                </c:pt>
                <c:pt idx="12">
                  <c:v>37.443315808253701</c:v>
                </c:pt>
                <c:pt idx="13">
                  <c:v>37.878457447580651</c:v>
                </c:pt>
                <c:pt idx="14">
                  <c:v>38.9924232684507</c:v>
                </c:pt>
                <c:pt idx="15">
                  <c:v>43.359400352959781</c:v>
                </c:pt>
              </c:numCache>
            </c:numRef>
          </c:val>
          <c:extLst>
            <c:ext xmlns:c15="http://schemas.microsoft.com/office/drawing/2012/chart" uri="{02D57815-91ED-43cb-92C2-25804820EDAC}">
              <c15:datalabelsRange>
                <c15:f>Pivot!$BW$22:$BW$37</c15:f>
                <c15:dlblRangeCache>
                  <c:ptCount val="16"/>
                  <c:pt idx="0">
                    <c:v>Inadequate capacity</c:v>
                  </c:pt>
                  <c:pt idx="1">
                    <c:v>Inadequate capacity</c:v>
                  </c:pt>
                  <c:pt idx="2">
                    <c:v>Inadequate capacity</c:v>
                  </c:pt>
                  <c:pt idx="3">
                    <c:v>Inadequate capacity</c:v>
                  </c:pt>
                  <c:pt idx="4">
                    <c:v>Inadequate capacity</c:v>
                  </c:pt>
                  <c:pt idx="5">
                    <c:v>Low capacity</c:v>
                  </c:pt>
                  <c:pt idx="6">
                    <c:v>Low capacity</c:v>
                  </c:pt>
                  <c:pt idx="7">
                    <c:v>Low capacity</c:v>
                  </c:pt>
                  <c:pt idx="8">
                    <c:v>Low capacity</c:v>
                  </c:pt>
                  <c:pt idx="9">
                    <c:v>Low capacity</c:v>
                  </c:pt>
                  <c:pt idx="10">
                    <c:v>Low capacity</c:v>
                  </c:pt>
                  <c:pt idx="11">
                    <c:v>Low capacity</c:v>
                  </c:pt>
                  <c:pt idx="12">
                    <c:v>Adequate capacity</c:v>
                  </c:pt>
                  <c:pt idx="13">
                    <c:v>Adequate capacity</c:v>
                  </c:pt>
                  <c:pt idx="14">
                    <c:v>Adequate capacity</c:v>
                  </c:pt>
                  <c:pt idx="15">
                    <c:v>Adequate capacity</c:v>
                  </c:pt>
                </c15:dlblRangeCache>
              </c15:datalabelsRange>
            </c:ext>
            <c:ext xmlns:c16="http://schemas.microsoft.com/office/drawing/2014/chart" uri="{C3380CC4-5D6E-409C-BE32-E72D297353CC}">
              <c16:uniqueId val="{00000016-0CB1-4AAE-A21F-662587A158D3}"/>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 Saharan Africa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Pivot!$CA$24</c:f>
              <c:strCache>
                <c:ptCount val="1"/>
                <c:pt idx="0">
                  <c:v>Standard</c:v>
                </c:pt>
              </c:strCache>
            </c:strRef>
          </c:tx>
          <c:spPr>
            <a:solidFill>
              <a:schemeClr val="accent1"/>
            </a:solidFill>
            <a:ln>
              <a:noFill/>
            </a:ln>
            <a:effectLst/>
          </c:spPr>
          <c:invertIfNegative val="0"/>
          <c:dLbls>
            <c:dLbl>
              <c:idx val="0"/>
              <c:tx>
                <c:rich>
                  <a:bodyPr/>
                  <a:lstStyle/>
                  <a:p>
                    <a:fld id="{C391B2A4-1E78-4E9B-8D14-E51DE87A147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483-44F9-B969-C58ED05E4AFB}"/>
                </c:ext>
              </c:extLst>
            </c:dLbl>
            <c:dLbl>
              <c:idx val="1"/>
              <c:tx>
                <c:rich>
                  <a:bodyPr/>
                  <a:lstStyle/>
                  <a:p>
                    <a:fld id="{95B11C64-0709-4CA1-9BD7-E37B0B809A8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483-44F9-B969-C58ED05E4AFB}"/>
                </c:ext>
              </c:extLst>
            </c:dLbl>
            <c:dLbl>
              <c:idx val="2"/>
              <c:tx>
                <c:rich>
                  <a:bodyPr/>
                  <a:lstStyle/>
                  <a:p>
                    <a:fld id="{4F7E9FAC-D4F3-4FE6-BF2E-9942D8E137D1}"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483-44F9-B969-C58ED05E4AFB}"/>
                </c:ext>
              </c:extLst>
            </c:dLbl>
            <c:dLbl>
              <c:idx val="3"/>
              <c:tx>
                <c:rich>
                  <a:bodyPr/>
                  <a:lstStyle/>
                  <a:p>
                    <a:fld id="{A2F35B59-8EA0-4424-A5A6-89BE9A3AE56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483-44F9-B969-C58ED05E4AFB}"/>
                </c:ext>
              </c:extLst>
            </c:dLbl>
            <c:dLbl>
              <c:idx val="4"/>
              <c:tx>
                <c:rich>
                  <a:bodyPr/>
                  <a:lstStyle/>
                  <a:p>
                    <a:fld id="{AD95B78E-0AE1-474D-947A-BEFC2C39B58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483-44F9-B969-C58ED05E4AFB}"/>
                </c:ext>
              </c:extLst>
            </c:dLbl>
            <c:dLbl>
              <c:idx val="5"/>
              <c:tx>
                <c:rich>
                  <a:bodyPr/>
                  <a:lstStyle/>
                  <a:p>
                    <a:fld id="{D2C2C08A-D0A1-4F56-90BC-56FD30AAD24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483-44F9-B969-C58ED05E4AFB}"/>
                </c:ext>
              </c:extLst>
            </c:dLbl>
            <c:dLbl>
              <c:idx val="6"/>
              <c:tx>
                <c:rich>
                  <a:bodyPr/>
                  <a:lstStyle/>
                  <a:p>
                    <a:fld id="{DF98CC19-25C2-486A-969A-B66BB7BB91BB}"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483-44F9-B969-C58ED05E4AFB}"/>
                </c:ext>
              </c:extLst>
            </c:dLbl>
            <c:dLbl>
              <c:idx val="7"/>
              <c:tx>
                <c:rich>
                  <a:bodyPr/>
                  <a:lstStyle/>
                  <a:p>
                    <a:fld id="{C403FAFD-19EB-444D-AD94-CB6225B3C71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483-44F9-B969-C58ED05E4AFB}"/>
                </c:ext>
              </c:extLst>
            </c:dLbl>
            <c:dLbl>
              <c:idx val="8"/>
              <c:tx>
                <c:rich>
                  <a:bodyPr/>
                  <a:lstStyle/>
                  <a:p>
                    <a:fld id="{535CAE61-9109-43D6-BF70-EB346D5EB40F}"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483-44F9-B969-C58ED05E4AFB}"/>
                </c:ext>
              </c:extLst>
            </c:dLbl>
            <c:dLbl>
              <c:idx val="9"/>
              <c:tx>
                <c:rich>
                  <a:bodyPr/>
                  <a:lstStyle/>
                  <a:p>
                    <a:fld id="{75A71364-399E-4C51-8B7F-5DF45B19091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483-44F9-B969-C58ED05E4AFB}"/>
                </c:ext>
              </c:extLst>
            </c:dLbl>
            <c:dLbl>
              <c:idx val="10"/>
              <c:tx>
                <c:rich>
                  <a:bodyPr/>
                  <a:lstStyle/>
                  <a:p>
                    <a:fld id="{6F63FCE6-FB56-4EAE-B8E1-326E1FC368F3}"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483-44F9-B969-C58ED05E4AFB}"/>
                </c:ext>
              </c:extLst>
            </c:dLbl>
            <c:dLbl>
              <c:idx val="11"/>
              <c:tx>
                <c:rich>
                  <a:bodyPr/>
                  <a:lstStyle/>
                  <a:p>
                    <a:fld id="{9FE0D6A6-C695-42E0-A769-C32AF07E711C}"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483-44F9-B969-C58ED05E4AFB}"/>
                </c:ext>
              </c:extLst>
            </c:dLbl>
            <c:dLbl>
              <c:idx val="12"/>
              <c:tx>
                <c:rich>
                  <a:bodyPr/>
                  <a:lstStyle/>
                  <a:p>
                    <a:fld id="{79F1E3C8-4AFC-40A7-8510-C8C4570CE1E4}"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483-44F9-B969-C58ED05E4AFB}"/>
                </c:ext>
              </c:extLst>
            </c:dLbl>
            <c:dLbl>
              <c:idx val="13"/>
              <c:tx>
                <c:rich>
                  <a:bodyPr/>
                  <a:lstStyle/>
                  <a:p>
                    <a:fld id="{2A43D147-436D-4C2F-B706-0592410926D9}"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483-44F9-B969-C58ED05E4AFB}"/>
                </c:ext>
              </c:extLst>
            </c:dLbl>
            <c:dLbl>
              <c:idx val="14"/>
              <c:tx>
                <c:rich>
                  <a:bodyPr/>
                  <a:lstStyle/>
                  <a:p>
                    <a:fld id="{5227C545-DAD7-4196-94CD-396DC00EBD9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483-44F9-B969-C58ED05E4AFB}"/>
                </c:ext>
              </c:extLst>
            </c:dLbl>
            <c:dLbl>
              <c:idx val="15"/>
              <c:tx>
                <c:rich>
                  <a:bodyPr/>
                  <a:lstStyle/>
                  <a:p>
                    <a:fld id="{C6C22235-4187-47F0-83B7-F3E5639F363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D84-4C26-AE73-B588B83044F5}"/>
                </c:ext>
              </c:extLst>
            </c:dLbl>
            <c:dLbl>
              <c:idx val="16"/>
              <c:tx>
                <c:rich>
                  <a:bodyPr/>
                  <a:lstStyle/>
                  <a:p>
                    <a:fld id="{6EDECE1B-248B-491A-96E6-55897AE3564E}"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D84-4C26-AE73-B588B83044F5}"/>
                </c:ext>
              </c:extLst>
            </c:dLbl>
            <c:dLbl>
              <c:idx val="17"/>
              <c:tx>
                <c:rich>
                  <a:bodyPr/>
                  <a:lstStyle/>
                  <a:p>
                    <a:fld id="{36BFD9F2-3A04-42F4-99F7-5635CCBE444A}"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D84-4C26-AE73-B588B83044F5}"/>
                </c:ext>
              </c:extLst>
            </c:dLbl>
            <c:dLbl>
              <c:idx val="18"/>
              <c:tx>
                <c:rich>
                  <a:bodyPr/>
                  <a:lstStyle/>
                  <a:p>
                    <a:fld id="{1EA01F41-E3B4-46CE-BD27-8A2CE93CDDAD}" type="CELLRANGE">
                      <a:rPr lang="en-US"/>
                      <a:pPr/>
                      <a:t>[CELLRANGE]</a:t>
                    </a:fld>
                    <a:endParaRPr lang="en-GB"/>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D84-4C26-AE73-B588B83044F5}"/>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Pivot!$BZ$25:$BZ$43</c:f>
              <c:strCache>
                <c:ptCount val="19"/>
                <c:pt idx="0">
                  <c:v>Congo (DRC)</c:v>
                </c:pt>
                <c:pt idx="1">
                  <c:v>Zimbabwe</c:v>
                </c:pt>
                <c:pt idx="2">
                  <c:v>Angola</c:v>
                </c:pt>
                <c:pt idx="3">
                  <c:v>Madagascar</c:v>
                </c:pt>
                <c:pt idx="4">
                  <c:v>Mozambique</c:v>
                </c:pt>
                <c:pt idx="5">
                  <c:v>Cameroon</c:v>
                </c:pt>
                <c:pt idx="6">
                  <c:v>Zambia</c:v>
                </c:pt>
                <c:pt idx="7">
                  <c:v>Tanzania</c:v>
                </c:pt>
                <c:pt idx="8">
                  <c:v>Ethiopia</c:v>
                </c:pt>
                <c:pt idx="9">
                  <c:v>Uganda</c:v>
                </c:pt>
                <c:pt idx="10">
                  <c:v>Nigeria</c:v>
                </c:pt>
                <c:pt idx="11">
                  <c:v>Senegal</c:v>
                </c:pt>
                <c:pt idx="12">
                  <c:v>Rwanda</c:v>
                </c:pt>
                <c:pt idx="13">
                  <c:v>Ghana</c:v>
                </c:pt>
                <c:pt idx="14">
                  <c:v>Namibia</c:v>
                </c:pt>
                <c:pt idx="15">
                  <c:v>Kenya</c:v>
                </c:pt>
                <c:pt idx="16">
                  <c:v>Botswana</c:v>
                </c:pt>
                <c:pt idx="17">
                  <c:v>South Africa</c:v>
                </c:pt>
                <c:pt idx="18">
                  <c:v>Mauritius</c:v>
                </c:pt>
              </c:strCache>
            </c:strRef>
          </c:cat>
          <c:val>
            <c:numRef>
              <c:f>Pivot!$CA$25:$CA$43</c:f>
              <c:numCache>
                <c:formatCode>General</c:formatCode>
                <c:ptCount val="19"/>
                <c:pt idx="0">
                  <c:v>19.81385913424403</c:v>
                </c:pt>
                <c:pt idx="1">
                  <c:v>23.630339846814103</c:v>
                </c:pt>
                <c:pt idx="2">
                  <c:v>25.110549761315507</c:v>
                </c:pt>
                <c:pt idx="3">
                  <c:v>25.465322417676081</c:v>
                </c:pt>
                <c:pt idx="4">
                  <c:v>26.440009593383895</c:v>
                </c:pt>
                <c:pt idx="5">
                  <c:v>27.165853102136033</c:v>
                </c:pt>
                <c:pt idx="6">
                  <c:v>27.765877667599717</c:v>
                </c:pt>
                <c:pt idx="7">
                  <c:v>28.958620506469217</c:v>
                </c:pt>
                <c:pt idx="8">
                  <c:v>29.559223930097311</c:v>
                </c:pt>
                <c:pt idx="9">
                  <c:v>29.688622600073863</c:v>
                </c:pt>
                <c:pt idx="10">
                  <c:v>30.484631671738921</c:v>
                </c:pt>
                <c:pt idx="11">
                  <c:v>30.667024614078876</c:v>
                </c:pt>
                <c:pt idx="12">
                  <c:v>31.763215227685187</c:v>
                </c:pt>
                <c:pt idx="13">
                  <c:v>32.328232151010681</c:v>
                </c:pt>
                <c:pt idx="14">
                  <c:v>32.774674374943167</c:v>
                </c:pt>
                <c:pt idx="15">
                  <c:v>33.196247318958065</c:v>
                </c:pt>
                <c:pt idx="16">
                  <c:v>36.14216150559394</c:v>
                </c:pt>
                <c:pt idx="17">
                  <c:v>36.199063798846055</c:v>
                </c:pt>
                <c:pt idx="18">
                  <c:v>39.113913354517607</c:v>
                </c:pt>
              </c:numCache>
            </c:numRef>
          </c:val>
          <c:extLst>
            <c:ext xmlns:c15="http://schemas.microsoft.com/office/drawing/2012/chart" uri="{02D57815-91ED-43cb-92C2-25804820EDAC}">
              <c15:datalabelsRange>
                <c15:f>Pivot!$CC$25:$CC$43</c15:f>
                <c15:dlblRangeCache>
                  <c:ptCount val="19"/>
                  <c:pt idx="0">
                    <c:v>Inadequate capacity</c:v>
                  </c:pt>
                  <c:pt idx="1">
                    <c:v>Inadequate capacity</c:v>
                  </c:pt>
                  <c:pt idx="2">
                    <c:v>Inadequate capacity</c:v>
                  </c:pt>
                  <c:pt idx="3">
                    <c:v>Inadequate capacity</c:v>
                  </c:pt>
                  <c:pt idx="4">
                    <c:v>Inadequate capacity</c:v>
                  </c:pt>
                  <c:pt idx="5">
                    <c:v>Inadequate capacity</c:v>
                  </c:pt>
                  <c:pt idx="6">
                    <c:v>Inadequate capacity</c:v>
                  </c:pt>
                  <c:pt idx="7">
                    <c:v>Inadequate capacity</c:v>
                  </c:pt>
                  <c:pt idx="8">
                    <c:v>Inadequate capacity</c:v>
                  </c:pt>
                  <c:pt idx="9">
                    <c:v>Inadequate capacity</c:v>
                  </c:pt>
                  <c:pt idx="10">
                    <c:v>Inadequate capacity</c:v>
                  </c:pt>
                  <c:pt idx="11">
                    <c:v>Inadequate capacity</c:v>
                  </c:pt>
                  <c:pt idx="12">
                    <c:v>Low capacity</c:v>
                  </c:pt>
                  <c:pt idx="13">
                    <c:v>Low capacity</c:v>
                  </c:pt>
                  <c:pt idx="14">
                    <c:v>Low capacity</c:v>
                  </c:pt>
                  <c:pt idx="15">
                    <c:v>Low capacity</c:v>
                  </c:pt>
                  <c:pt idx="16">
                    <c:v>Low capacity</c:v>
                  </c:pt>
                  <c:pt idx="17">
                    <c:v>Low capacity</c:v>
                  </c:pt>
                  <c:pt idx="18">
                    <c:v>Adequate capacity</c:v>
                  </c:pt>
                </c15:dlblRangeCache>
              </c15:datalabelsRange>
            </c:ext>
            <c:ext xmlns:c16="http://schemas.microsoft.com/office/drawing/2014/chart" uri="{C3380CC4-5D6E-409C-BE32-E72D297353CC}">
              <c16:uniqueId val="{0000000F-4483-44F9-B969-C58ED05E4AFB}"/>
            </c:ext>
          </c:extLst>
        </c:ser>
        <c:dLbls>
          <c:dLblPos val="outEnd"/>
          <c:showLegendKey val="0"/>
          <c:showVal val="1"/>
          <c:showCatName val="0"/>
          <c:showSerName val="0"/>
          <c:showPercent val="0"/>
          <c:showBubbleSize val="0"/>
        </c:dLbls>
        <c:gapWidth val="150"/>
        <c:axId val="1766437615"/>
        <c:axId val="1766438863"/>
      </c:barChart>
      <c:catAx>
        <c:axId val="17664376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66438863"/>
        <c:crosses val="autoZero"/>
        <c:auto val="1"/>
        <c:lblAlgn val="ctr"/>
        <c:lblOffset val="100"/>
        <c:noMultiLvlLbl val="0"/>
      </c:catAx>
      <c:valAx>
        <c:axId val="1766438863"/>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 Length = Standardized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437615"/>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image" Target="../media/image1.pn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1627762</xdr:colOff>
      <xdr:row>1</xdr:row>
      <xdr:rowOff>454153</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012" y="251012"/>
          <a:ext cx="1624587" cy="45415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0.09598</cdr:y>
    </cdr:to>
    <cdr:sp macro="" textlink="'Capacity gap dashboar'!$A$1">
      <cdr:nvSpPr>
        <cdr:cNvPr id="2" name="txtboxChartTitle">
          <a:extLst xmlns:a="http://schemas.openxmlformats.org/drawingml/2006/main">
            <a:ext uri="{FF2B5EF4-FFF2-40B4-BE49-F238E27FC236}">
              <a16:creationId xmlns:a16="http://schemas.microsoft.com/office/drawing/2014/main" id="{93E35801-FF45-17C9-D0DF-0AA08BB1158E}"/>
            </a:ext>
          </a:extLst>
        </cdr:cNvPr>
        <cdr:cNvSpPr txBox="1"/>
      </cdr:nvSpPr>
      <cdr:spPr>
        <a:xfrm xmlns:a="http://schemas.openxmlformats.org/drawingml/2006/main">
          <a:off x="0" y="0"/>
          <a:ext cx="6875463" cy="293686"/>
        </a:xfrm>
        <a:prstGeom xmlns:a="http://schemas.openxmlformats.org/drawingml/2006/main" prst="rect">
          <a:avLst/>
        </a:prstGeom>
      </cdr:spPr>
      <cdr:txBody>
        <a:bodyPr xmlns:a="http://schemas.openxmlformats.org/drawingml/2006/main" vertOverflow="clip" vert="horz" lIns="0" tIns="0" rIns="0" bIns="0" rtlCol="0" anchor="t"/>
        <a:lstStyle xmlns:a="http://schemas.openxmlformats.org/drawingml/2006/main"/>
        <a:p xmlns:a="http://schemas.openxmlformats.org/drawingml/2006/main">
          <a:pPr algn="l" eaLnBrk="1"/>
          <a:fld id="{BE9425ED-D73D-4008-B193-A13CA63D3383}" type="TxLink">
            <a:rPr lang="en-US" sz="1000" b="1" i="0" u="none" strike="noStrike">
              <a:solidFill>
                <a:srgbClr val="010000"/>
              </a:solidFill>
              <a:latin typeface="Arial" panose="020B0604020202020204" pitchFamily="34" charset="0"/>
              <a:cs typeface="Calibri"/>
            </a:rPr>
            <a:pPr algn="l" eaLnBrk="1"/>
            <a:t>Guatemala</a:t>
          </a:fld>
          <a:endParaRPr lang="en-US" sz="1000" b="1">
            <a:solidFill>
              <a:srgbClr val="010000"/>
            </a:solidFill>
            <a:latin typeface="Arial" panose="020B0604020202020204" pitchFamily="34" charset="0"/>
          </a:endParaRPr>
        </a:p>
      </cdr:txBody>
    </cdr:sp>
  </cdr:relSizeAnchor>
  <cdr:relSizeAnchor xmlns:cdr="http://schemas.openxmlformats.org/drawingml/2006/chartDrawing">
    <cdr:from>
      <cdr:x>0</cdr:x>
      <cdr:y>0.96111</cdr:y>
    </cdr:from>
    <cdr:to>
      <cdr:x>1</cdr:x>
      <cdr:y>1</cdr:y>
    </cdr:to>
    <cdr:sp macro="" textlink="">
      <cdr:nvSpPr>
        <cdr:cNvPr id="3" name="txtboxCopyrightLine">
          <a:extLst xmlns:a="http://schemas.openxmlformats.org/drawingml/2006/main">
            <a:ext uri="{FF2B5EF4-FFF2-40B4-BE49-F238E27FC236}">
              <a16:creationId xmlns:a16="http://schemas.microsoft.com/office/drawing/2014/main" id="{0910E165-1FC1-E7D4-928C-F547FBA30719}"/>
            </a:ext>
          </a:extLst>
        </cdr:cNvPr>
        <cdr:cNvSpPr txBox="1"/>
      </cdr:nvSpPr>
      <cdr:spPr>
        <a:xfrm xmlns:a="http://schemas.openxmlformats.org/drawingml/2006/main">
          <a:off x="0" y="3201924"/>
          <a:ext cx="6858000" cy="128016"/>
        </a:xfrm>
        <a:prstGeom xmlns:a="http://schemas.openxmlformats.org/drawingml/2006/main" prst="rect">
          <a:avLst/>
        </a:prstGeom>
      </cdr:spPr>
      <cdr:txBody>
        <a:bodyPr xmlns:a="http://schemas.openxmlformats.org/drawingml/2006/main" vertOverflow="clip" vert="horz" lIns="0" tIns="0" rIns="0" bIns="0" rtlCol="0" anchor="b"/>
        <a:lstStyle xmlns:a="http://schemas.openxmlformats.org/drawingml/2006/main"/>
        <a:p xmlns:a="http://schemas.openxmlformats.org/drawingml/2006/main">
          <a:pPr algn="l" eaLnBrk="1"/>
          <a:r>
            <a:rPr lang="en-US" sz="700" b="0">
              <a:solidFill>
                <a:srgbClr val="010000"/>
              </a:solidFill>
              <a:latin typeface="Arial" panose="020B0604020202020204" pitchFamily="34" charset="0"/>
            </a:rPr>
            <a:t>© 2023 S&amp;P Global.</a:t>
          </a:r>
        </a:p>
      </cdr:txBody>
    </cdr:sp>
  </cdr:relSizeAnchor>
  <cdr:relSizeAnchor xmlns:cdr="http://schemas.openxmlformats.org/drawingml/2006/chartDrawing">
    <cdr:from>
      <cdr:x>0</cdr:x>
      <cdr:y>0.92222</cdr:y>
    </cdr:from>
    <cdr:to>
      <cdr:x>1</cdr:x>
      <cdr:y>0.96111</cdr:y>
    </cdr:to>
    <cdr:sp macro="" textlink="">
      <cdr:nvSpPr>
        <cdr:cNvPr id="4" name="txtBoxSourceLine">
          <a:extLst xmlns:a="http://schemas.openxmlformats.org/drawingml/2006/main">
            <a:ext uri="{FF2B5EF4-FFF2-40B4-BE49-F238E27FC236}">
              <a16:creationId xmlns:a16="http://schemas.microsoft.com/office/drawing/2014/main" id="{79E0D31D-A3C1-7E64-6D01-7F4F7FCF502E}"/>
            </a:ext>
          </a:extLst>
        </cdr:cNvPr>
        <cdr:cNvSpPr txBox="1"/>
      </cdr:nvSpPr>
      <cdr:spPr>
        <a:xfrm xmlns:a="http://schemas.openxmlformats.org/drawingml/2006/main">
          <a:off x="0" y="3035808"/>
          <a:ext cx="6858000" cy="128016"/>
        </a:xfrm>
        <a:prstGeom xmlns:a="http://schemas.openxmlformats.org/drawingml/2006/main" prst="rect">
          <a:avLst/>
        </a:prstGeom>
      </cdr:spPr>
      <cdr:txBody>
        <a:bodyPr xmlns:a="http://schemas.openxmlformats.org/drawingml/2006/main" vertOverflow="clip" vert="horz" lIns="0" tIns="0" rIns="0" bIns="0" rtlCol="0" anchor="b"/>
        <a:lstStyle xmlns:a="http://schemas.openxmlformats.org/drawingml/2006/main"/>
        <a:p xmlns:a="http://schemas.openxmlformats.org/drawingml/2006/main">
          <a:pPr algn="l" eaLnBrk="1"/>
          <a:r>
            <a:rPr lang="en-US" sz="700" b="0">
              <a:solidFill>
                <a:srgbClr val="010000"/>
              </a:solidFill>
              <a:latin typeface="Arial" panose="020B0604020202020204" pitchFamily="34" charset="0"/>
            </a:rPr>
            <a:t>Source: S&amp;P Global Market Intelligence.</a:t>
          </a:r>
        </a:p>
      </cdr:txBody>
    </cdr:sp>
  </cdr:relSizeAnchor>
  <cdr:relSizeAnchor xmlns:cdr="http://schemas.openxmlformats.org/drawingml/2006/chartDrawing">
    <cdr:from>
      <cdr:x>0</cdr:x>
      <cdr:y>0.85278</cdr:y>
    </cdr:from>
    <cdr:to>
      <cdr:x>1</cdr:x>
      <cdr:y>0.92222</cdr:y>
    </cdr:to>
    <cdr:sp macro="" textlink="">
      <cdr:nvSpPr>
        <cdr:cNvPr id="5" name="txtBoxNotesLine">
          <a:extLst xmlns:a="http://schemas.openxmlformats.org/drawingml/2006/main">
            <a:ext uri="{FF2B5EF4-FFF2-40B4-BE49-F238E27FC236}">
              <a16:creationId xmlns:a16="http://schemas.microsoft.com/office/drawing/2014/main" id="{CA886DEA-EDAB-B6AF-2968-B08DA11BFB54}"/>
            </a:ext>
          </a:extLst>
        </cdr:cNvPr>
        <cdr:cNvSpPr txBox="1"/>
      </cdr:nvSpPr>
      <cdr:spPr>
        <a:xfrm xmlns:a="http://schemas.openxmlformats.org/drawingml/2006/main">
          <a:off x="0" y="2807208"/>
          <a:ext cx="6858000" cy="228600"/>
        </a:xfrm>
        <a:prstGeom xmlns:a="http://schemas.openxmlformats.org/drawingml/2006/main" prst="rect">
          <a:avLst/>
        </a:prstGeom>
      </cdr:spPr>
      <cdr:txBody>
        <a:bodyPr xmlns:a="http://schemas.openxmlformats.org/drawingml/2006/main" vertOverflow="clip" vert="horz" lIns="0" tIns="0" rIns="0" bIns="0" rtlCol="0" anchor="b"/>
        <a:lstStyle xmlns:a="http://schemas.openxmlformats.org/drawingml/2006/main"/>
        <a:p xmlns:a="http://schemas.openxmlformats.org/drawingml/2006/main">
          <a:pPr algn="l" eaLnBrk="1"/>
          <a:r>
            <a:rPr lang="en-US" sz="700" b="0">
              <a:solidFill>
                <a:srgbClr val="010000"/>
              </a:solidFill>
              <a:latin typeface="Arial" panose="020B0604020202020204" pitchFamily="34" charset="0"/>
            </a:rPr>
            <a:t>This graph shows the capacity gap for each stakeholder group and capacity area. The bar graph to the left represents the percentage size of the gap between the country's regional peer and global leader. Its level of capacity is called out to the right.</a:t>
          </a:r>
        </a:p>
        <a:p xmlns:a="http://schemas.openxmlformats.org/drawingml/2006/main">
          <a:pPr algn="l" eaLnBrk="1"/>
          <a:endParaRPr lang="en-US" sz="700" b="0">
            <a:solidFill>
              <a:srgbClr val="010000"/>
            </a:solidFill>
            <a:latin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20</xdr:col>
      <xdr:colOff>82550</xdr:colOff>
      <xdr:row>60</xdr:row>
      <xdr:rowOff>123824</xdr:rowOff>
    </xdr:to>
    <xdr:sp macro="" textlink="">
      <xdr:nvSpPr>
        <xdr:cNvPr id="3" name="Rectangle: Rounded Corners 2">
          <a:extLst>
            <a:ext uri="{FF2B5EF4-FFF2-40B4-BE49-F238E27FC236}">
              <a16:creationId xmlns:a16="http://schemas.microsoft.com/office/drawing/2014/main" id="{00000000-0008-0000-0100-000003000000}"/>
            </a:ext>
          </a:extLst>
        </xdr:cNvPr>
        <xdr:cNvSpPr/>
      </xdr:nvSpPr>
      <xdr:spPr>
        <a:xfrm>
          <a:off x="504825" y="123825"/>
          <a:ext cx="9674225" cy="74294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u="sng"/>
            <a:t>Introduction</a:t>
          </a:r>
        </a:p>
        <a:p>
          <a:pPr algn="l"/>
          <a:endParaRPr lang="en-US" sz="1200" b="0" u="none"/>
        </a:p>
        <a:p>
          <a:pPr algn="l"/>
          <a:endParaRPr lang="en-US" sz="1200" b="0" u="none"/>
        </a:p>
        <a:p>
          <a:pPr algn="l"/>
          <a:r>
            <a:rPr lang="en-US" sz="1200" b="0" u="none"/>
            <a:t>This</a:t>
          </a:r>
          <a:r>
            <a:rPr lang="en-US" sz="1200" b="0" u="none" baseline="0"/>
            <a:t> file provides users the ability to see the full Engineering Capacity Index (ECI) 2025. This workbook is for internal evaluation purposes and scores are meant to help facilitate the capacity gap analysis.</a:t>
          </a:r>
        </a:p>
        <a:p>
          <a:pPr algn="l"/>
          <a:endParaRPr lang="en-US" sz="1200" b="0" u="none" baseline="0"/>
        </a:p>
        <a:p>
          <a:pPr algn="l"/>
          <a:r>
            <a:rPr lang="en-US" sz="1200" b="0" u="none" baseline="0"/>
            <a:t>The ECI measures the extent to which countries have the capacity to implement and conduct engineering activities in a safe and innovative way. The index focuses on inputs that measure a country's ability to support skills development and safe engineering practice through 3 key stakeholder groups; engineering professionals, government (local and national), and the engineering industry.</a:t>
          </a:r>
        </a:p>
        <a:p>
          <a:pPr algn="l"/>
          <a:endParaRPr lang="en-US" sz="1200" b="0" u="none" baseline="0"/>
        </a:p>
        <a:p>
          <a:pPr algn="l"/>
          <a:r>
            <a:rPr lang="en-US" sz="1200" b="0" u="none" baseline="0"/>
            <a:t>The index measures 76 indicators, 10 capacity areas, and 3 stakeholder groups across 115 countries.</a:t>
          </a:r>
        </a:p>
        <a:p>
          <a:pPr algn="l"/>
          <a:endParaRPr lang="en-US" sz="1200" b="0" u="none" baseline="0"/>
        </a:p>
        <a:p>
          <a:pPr algn="l"/>
          <a:r>
            <a:rPr lang="en-US" sz="1200" b="0" u="none" baseline="0"/>
            <a:t>A geography's engineering capacity score is measured by normaizing the data on a 0-100 scale using the min-max method and aggregating the normalized data using weights at the indicator, capacity area, and stakeholder group level. The aggregated scores are then assigned a category (see report for full details). Geographies in the same category can be viewed as having similar engineering capacity in the given capacity area.</a:t>
          </a:r>
        </a:p>
        <a:p>
          <a:pPr algn="l"/>
          <a:r>
            <a:rPr lang="en-US" sz="1200" b="0" u="none" baseline="0"/>
            <a:t>	</a:t>
          </a:r>
        </a:p>
        <a:p>
          <a:pPr algn="l"/>
          <a:r>
            <a:rPr lang="en-US" sz="1200" b="0" u="none" baseline="0"/>
            <a:t>Within this file, there are six important tabs that show the data in different formats.  The first three tabs provide all the data that makes up the ECI 2025 in standardarised form, by category and by rank. The next three tabs provide an interactive view of the data (note this can also be done using the online tableau dashboard).</a:t>
          </a:r>
        </a:p>
        <a:p>
          <a:pPr algn="l"/>
          <a:endParaRPr lang="en-US" sz="1200" b="0" u="none" baseline="0"/>
        </a:p>
        <a:p>
          <a:pPr algn="l"/>
          <a:r>
            <a:rPr lang="en-US" sz="1200" b="1" u="none" baseline="0"/>
            <a:t>Geography Dashboard </a:t>
          </a:r>
          <a:r>
            <a:rPr lang="en-US" sz="1200" b="0" u="none" baseline="0"/>
            <a:t>= Allows users to view individual geography performance at the overall, pillar, and capacity level. Pivot slicers can be used to check a geography's score and category, relative position at the overall and pillar level, and relative position within its region.</a:t>
          </a:r>
        </a:p>
        <a:p>
          <a:pPr algn="l"/>
          <a:endParaRPr lang="en-US" sz="1200" b="0" u="none" baseline="0"/>
        </a:p>
        <a:p>
          <a:pPr algn="l"/>
          <a:r>
            <a:rPr lang="en-US" sz="1200" b="1" u="none" baseline="0"/>
            <a:t>Full Ranking Dashboard </a:t>
          </a:r>
          <a:r>
            <a:rPr lang="en-US" sz="1200" b="0" u="none" baseline="0"/>
            <a:t>= Allows users to view the ranking at the overall, pillar, and capacity level. Graph shows the full ranking with category. Heat map is powered by the overall index score. </a:t>
          </a:r>
        </a:p>
        <a:p>
          <a:pPr algn="l"/>
          <a:endParaRPr lang="en-US" sz="1200" b="0" u="none" baseline="0"/>
        </a:p>
        <a:p>
          <a:pPr algn="l"/>
          <a:r>
            <a:rPr lang="en-US" sz="1200" b="1" u="none" baseline="0"/>
            <a:t>Regional Dashboard </a:t>
          </a:r>
          <a:r>
            <a:rPr lang="en-US" sz="1200" b="0" u="none" baseline="0"/>
            <a:t>= Allows users to view the ranking at the overall, pillar, and capacity level broken down by six regions. Graph shows the full ranking with category by region.</a:t>
          </a:r>
        </a:p>
        <a:p>
          <a:pPr algn="l"/>
          <a:endParaRPr lang="en-US" sz="1200" b="0" u="none" baseline="0"/>
        </a:p>
        <a:p>
          <a:pPr algn="l"/>
          <a:r>
            <a:rPr lang="en-US" sz="1200" b="0" u="none" baseline="0"/>
            <a:t>Lastly, there is and indicators and definition tab that provides the list of indicators.  This can also be found in the GECR 2025 appendix</a:t>
          </a:r>
        </a:p>
        <a:p>
          <a:pPr algn="l"/>
          <a:endParaRPr lang="en-US" sz="1200" b="0" u="none" baseline="0"/>
        </a:p>
        <a:p>
          <a:pPr algn="l"/>
          <a:endParaRPr lang="en-US" sz="1200" b="0" u="none" baseline="0"/>
        </a:p>
        <a:p>
          <a:pPr algn="l"/>
          <a:endParaRPr lang="en-US" sz="1200" b="0" u="none"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1724917</xdr:colOff>
      <xdr:row>1</xdr:row>
      <xdr:rowOff>454153</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460" y="251460"/>
          <a:ext cx="1624587" cy="4541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1724917</xdr:colOff>
      <xdr:row>1</xdr:row>
      <xdr:rowOff>454153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57175"/>
          <a:ext cx="1721742" cy="4541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1731267</xdr:colOff>
      <xdr:row>1</xdr:row>
      <xdr:rowOff>454153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57175"/>
          <a:ext cx="1724917" cy="4541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146840</xdr:colOff>
      <xdr:row>18</xdr:row>
      <xdr:rowOff>127275</xdr:rowOff>
    </xdr:from>
    <xdr:ext cx="2552431" cy="1218880"/>
    <xdr:sp macro="" textlink="$B$9">
      <xdr:nvSpPr>
        <xdr:cNvPr id="37" name="TextBox 36">
          <a:extLst>
            <a:ext uri="{FF2B5EF4-FFF2-40B4-BE49-F238E27FC236}">
              <a16:creationId xmlns:a16="http://schemas.microsoft.com/office/drawing/2014/main" id="{00000000-0008-0000-0200-000025000000}"/>
            </a:ext>
          </a:extLst>
        </xdr:cNvPr>
        <xdr:cNvSpPr txBox="1"/>
      </xdr:nvSpPr>
      <xdr:spPr>
        <a:xfrm>
          <a:off x="146840" y="5707804"/>
          <a:ext cx="2552431" cy="121888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77822D4-118B-4C97-9E72-75ED91A5B347}" type="TxLink">
            <a:rPr lang="en-US" sz="3200" b="1" i="0" u="sng" strike="noStrike">
              <a:solidFill>
                <a:schemeClr val="bg1"/>
              </a:solidFill>
              <a:latin typeface="+mn-lt"/>
              <a:cs typeface="Arial"/>
            </a:rPr>
            <a:pPr algn="ctr"/>
            <a:t>High capacity</a:t>
          </a:fld>
          <a:endParaRPr lang="en-US" sz="4800" u="sng">
            <a:solidFill>
              <a:schemeClr val="bg1"/>
            </a:solidFill>
            <a:latin typeface="+mn-lt"/>
          </a:endParaRPr>
        </a:p>
      </xdr:txBody>
    </xdr:sp>
    <xdr:clientData/>
  </xdr:oneCellAnchor>
  <xdr:twoCellAnchor editAs="oneCell">
    <xdr:from>
      <xdr:col>1</xdr:col>
      <xdr:colOff>0</xdr:colOff>
      <xdr:row>1</xdr:row>
      <xdr:rowOff>0</xdr:rowOff>
    </xdr:from>
    <xdr:to>
      <xdr:col>1</xdr:col>
      <xdr:colOff>1724917</xdr:colOff>
      <xdr:row>1</xdr:row>
      <xdr:rowOff>454153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54000"/>
          <a:ext cx="1724917" cy="454153"/>
        </a:xfrm>
        <a:prstGeom prst="rect">
          <a:avLst/>
        </a:prstGeom>
      </xdr:spPr>
    </xdr:pic>
    <xdr:clientData/>
  </xdr:twoCellAnchor>
  <xdr:twoCellAnchor editAs="oneCell">
    <xdr:from>
      <xdr:col>1</xdr:col>
      <xdr:colOff>0</xdr:colOff>
      <xdr:row>8</xdr:row>
      <xdr:rowOff>0</xdr:rowOff>
    </xdr:from>
    <xdr:to>
      <xdr:col>1</xdr:col>
      <xdr:colOff>1825625</xdr:colOff>
      <xdr:row>13</xdr:row>
      <xdr:rowOff>65662</xdr:rowOff>
    </xdr:to>
    <mc:AlternateContent xmlns:mc="http://schemas.openxmlformats.org/markup-compatibility/2006" xmlns:a14="http://schemas.microsoft.com/office/drawing/2010/main">
      <mc:Choice Requires="a14">
        <xdr:graphicFrame macro="">
          <xdr:nvGraphicFramePr>
            <xdr:cNvPr id="36" name="Country">
              <a:extLst>
                <a:ext uri="{FF2B5EF4-FFF2-40B4-BE49-F238E27FC236}">
                  <a16:creationId xmlns:a16="http://schemas.microsoft.com/office/drawing/2014/main" id="{00000000-0008-0000-0200-00002400000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299357" y="2598964"/>
              <a:ext cx="1825625" cy="14151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1</xdr:col>
      <xdr:colOff>571582</xdr:colOff>
      <xdr:row>16</xdr:row>
      <xdr:rowOff>774</xdr:rowOff>
    </xdr:from>
    <xdr:ext cx="1064559" cy="682238"/>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862935" y="4998598"/>
          <a:ext cx="1064559" cy="6822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000" b="1">
              <a:latin typeface="+mn-lt"/>
            </a:rPr>
            <a:t>Overall</a:t>
          </a:r>
          <a:r>
            <a:rPr lang="en-US" sz="2000" b="1" baseline="0">
              <a:latin typeface="+mn-lt"/>
            </a:rPr>
            <a:t> Score</a:t>
          </a:r>
          <a:endParaRPr lang="en-US" sz="2000" b="1">
            <a:latin typeface="+mn-lt"/>
          </a:endParaRPr>
        </a:p>
      </xdr:txBody>
    </xdr:sp>
    <xdr:clientData/>
  </xdr:oneCellAnchor>
  <xdr:twoCellAnchor>
    <xdr:from>
      <xdr:col>9</xdr:col>
      <xdr:colOff>0</xdr:colOff>
      <xdr:row>6</xdr:row>
      <xdr:rowOff>0</xdr:rowOff>
    </xdr:from>
    <xdr:to>
      <xdr:col>21</xdr:col>
      <xdr:colOff>440531</xdr:colOff>
      <xdr:row>14</xdr:row>
      <xdr:rowOff>276506</xdr:rowOff>
    </xdr:to>
    <xdr:graphicFrame macro="">
      <xdr:nvGraphicFramePr>
        <xdr:cNvPr id="39" name="Chart 38">
          <a:extLst>
            <a:ext uri="{FF2B5EF4-FFF2-40B4-BE49-F238E27FC236}">
              <a16:creationId xmlns:a16="http://schemas.microsoft.com/office/drawing/2014/main" id="{00000000-0008-0000-0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17</xdr:row>
      <xdr:rowOff>0</xdr:rowOff>
    </xdr:from>
    <xdr:to>
      <xdr:col>22</xdr:col>
      <xdr:colOff>-1</xdr:colOff>
      <xdr:row>27</xdr:row>
      <xdr:rowOff>257596</xdr:rowOff>
    </xdr:to>
    <xdr:graphicFrame macro="">
      <xdr:nvGraphicFramePr>
        <xdr:cNvPr id="42" name="Chart 41">
          <a:extLst>
            <a:ext uri="{FF2B5EF4-FFF2-40B4-BE49-F238E27FC236}">
              <a16:creationId xmlns:a16="http://schemas.microsoft.com/office/drawing/2014/main" id="{00000000-0008-0000-02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20</xdr:row>
      <xdr:rowOff>285001</xdr:rowOff>
    </xdr:from>
    <xdr:to>
      <xdr:col>7</xdr:col>
      <xdr:colOff>1828800</xdr:colOff>
      <xdr:row>28</xdr:row>
      <xdr:rowOff>160058</xdr:rowOff>
    </xdr:to>
    <mc:AlternateContent xmlns:mc="http://schemas.openxmlformats.org/markup-compatibility/2006" xmlns:a14="http://schemas.microsoft.com/office/drawing/2010/main">
      <mc:Choice Requires="a14">
        <xdr:graphicFrame macro="">
          <xdr:nvGraphicFramePr>
            <xdr:cNvPr id="50" name="Region">
              <a:extLst>
                <a:ext uri="{FF2B5EF4-FFF2-40B4-BE49-F238E27FC236}">
                  <a16:creationId xmlns:a16="http://schemas.microsoft.com/office/drawing/2014/main" id="{00000000-0008-0000-0200-00003200000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0824882" y="6448237"/>
              <a:ext cx="1828800" cy="14102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1966111</xdr:colOff>
      <xdr:row>21</xdr:row>
      <xdr:rowOff>0</xdr:rowOff>
    </xdr:from>
    <xdr:to>
      <xdr:col>7</xdr:col>
      <xdr:colOff>3813402</xdr:colOff>
      <xdr:row>23</xdr:row>
      <xdr:rowOff>276226</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14181924" y="6453188"/>
          <a:ext cx="1847291" cy="8477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mj-lt"/>
            </a:rPr>
            <a:t>Pick</a:t>
          </a:r>
          <a:r>
            <a:rPr lang="en-US" sz="1200" baseline="0">
              <a:latin typeface="+mj-lt"/>
            </a:rPr>
            <a:t> region for bottom cell that matches with top</a:t>
          </a:r>
          <a:endParaRPr lang="en-US" sz="1200">
            <a:latin typeface="+mj-lt"/>
          </a:endParaRPr>
        </a:p>
      </xdr:txBody>
    </xdr:sp>
    <xdr:clientData/>
  </xdr:twoCellAnchor>
  <xdr:twoCellAnchor editAs="oneCell">
    <xdr:from>
      <xdr:col>7</xdr:col>
      <xdr:colOff>0</xdr:colOff>
      <xdr:row>8</xdr:row>
      <xdr:rowOff>0</xdr:rowOff>
    </xdr:from>
    <xdr:to>
      <xdr:col>7</xdr:col>
      <xdr:colOff>3003549</xdr:colOff>
      <xdr:row>13</xdr:row>
      <xdr:rowOff>63733</xdr:rowOff>
    </xdr:to>
    <mc:AlternateContent xmlns:mc="http://schemas.openxmlformats.org/markup-compatibility/2006" xmlns:a14="http://schemas.microsoft.com/office/drawing/2010/main">
      <mc:Choice Requires="a14">
        <xdr:graphicFrame macro="">
          <xdr:nvGraphicFramePr>
            <xdr:cNvPr id="14" name="Pillar">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microsoft.com/office/drawing/2010/slicer">
              <sle:slicer xmlns:sle="http://schemas.microsoft.com/office/drawing/2010/slicer" name="Pillar"/>
            </a:graphicData>
          </a:graphic>
        </xdr:graphicFrame>
      </mc:Choice>
      <mc:Fallback xmlns="">
        <xdr:sp macro="" textlink="">
          <xdr:nvSpPr>
            <xdr:cNvPr id="0" name=""/>
            <xdr:cNvSpPr>
              <a:spLocks noTextEdit="1"/>
            </xdr:cNvSpPr>
          </xdr:nvSpPr>
          <xdr:spPr>
            <a:xfrm>
              <a:off x="12215813" y="2595563"/>
              <a:ext cx="3003549" cy="13573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1721742</xdr:colOff>
      <xdr:row>1</xdr:row>
      <xdr:rowOff>454153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57175"/>
          <a:ext cx="1721742" cy="454153"/>
        </a:xfrm>
        <a:prstGeom prst="rect">
          <a:avLst/>
        </a:prstGeom>
      </xdr:spPr>
    </xdr:pic>
    <xdr:clientData/>
  </xdr:twoCellAnchor>
  <xdr:twoCellAnchor editAs="oneCell">
    <xdr:from>
      <xdr:col>1</xdr:col>
      <xdr:colOff>0</xdr:colOff>
      <xdr:row>8</xdr:row>
      <xdr:rowOff>0</xdr:rowOff>
    </xdr:from>
    <xdr:to>
      <xdr:col>1</xdr:col>
      <xdr:colOff>3950759</xdr:colOff>
      <xdr:row>28</xdr:row>
      <xdr:rowOff>7257</xdr:rowOff>
    </xdr:to>
    <mc:AlternateContent xmlns:mc="http://schemas.openxmlformats.org/markup-compatibility/2006" xmlns:a14="http://schemas.microsoft.com/office/drawing/2010/main">
      <mc:Choice Requires="a14">
        <xdr:graphicFrame macro="">
          <xdr:nvGraphicFramePr>
            <xdr:cNvPr id="5" name="Pillar 3">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illar 3"/>
            </a:graphicData>
          </a:graphic>
        </xdr:graphicFrame>
      </mc:Choice>
      <mc:Fallback xmlns="">
        <xdr:sp macro="" textlink="">
          <xdr:nvSpPr>
            <xdr:cNvPr id="0" name=""/>
            <xdr:cNvSpPr>
              <a:spLocks noTextEdit="1"/>
            </xdr:cNvSpPr>
          </xdr:nvSpPr>
          <xdr:spPr>
            <a:xfrm>
              <a:off x="264583" y="2074333"/>
              <a:ext cx="3950759" cy="3111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0</xdr:colOff>
      <xdr:row>6</xdr:row>
      <xdr:rowOff>0</xdr:rowOff>
    </xdr:from>
    <xdr:to>
      <xdr:col>16</xdr:col>
      <xdr:colOff>285750</xdr:colOff>
      <xdr:row>100</xdr:row>
      <xdr:rowOff>87842</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41</xdr:row>
      <xdr:rowOff>0</xdr:rowOff>
    </xdr:from>
    <xdr:to>
      <xdr:col>21</xdr:col>
      <xdr:colOff>412750</xdr:colOff>
      <xdr:row>42</xdr:row>
      <xdr:rowOff>146049</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12668250" y="6635750"/>
          <a:ext cx="412750" cy="294216"/>
        </a:xfrm>
        <a:prstGeom prst="rect">
          <a:avLst/>
        </a:prstGeom>
        <a:solidFill>
          <a:srgbClr val="68C69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44</xdr:row>
      <xdr:rowOff>0</xdr:rowOff>
    </xdr:from>
    <xdr:to>
      <xdr:col>21</xdr:col>
      <xdr:colOff>412750</xdr:colOff>
      <xdr:row>45</xdr:row>
      <xdr:rowOff>146049</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12668250" y="7080250"/>
          <a:ext cx="412750" cy="294216"/>
        </a:xfrm>
        <a:prstGeom prst="rect">
          <a:avLst/>
        </a:prstGeom>
        <a:solidFill>
          <a:srgbClr val="ABC41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47</xdr:row>
      <xdr:rowOff>0</xdr:rowOff>
    </xdr:from>
    <xdr:to>
      <xdr:col>21</xdr:col>
      <xdr:colOff>409575</xdr:colOff>
      <xdr:row>48</xdr:row>
      <xdr:rowOff>142874</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12668250" y="7524750"/>
          <a:ext cx="409575" cy="291041"/>
        </a:xfrm>
        <a:prstGeom prst="rect">
          <a:avLst/>
        </a:prstGeom>
        <a:solidFill>
          <a:srgbClr val="FFDA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53</xdr:row>
      <xdr:rowOff>0</xdr:rowOff>
    </xdr:from>
    <xdr:to>
      <xdr:col>21</xdr:col>
      <xdr:colOff>403225</xdr:colOff>
      <xdr:row>54</xdr:row>
      <xdr:rowOff>139699</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12668250" y="8413750"/>
          <a:ext cx="403225" cy="287866"/>
        </a:xfrm>
        <a:prstGeom prst="rect">
          <a:avLst/>
        </a:prstGeom>
        <a:solidFill>
          <a:srgbClr val="D2002A"/>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56</xdr:row>
      <xdr:rowOff>0</xdr:rowOff>
    </xdr:from>
    <xdr:to>
      <xdr:col>21</xdr:col>
      <xdr:colOff>406400</xdr:colOff>
      <xdr:row>57</xdr:row>
      <xdr:rowOff>142874</xdr:rowOff>
    </xdr:to>
    <xdr:sp macro="" textlink="">
      <xdr:nvSpPr>
        <xdr:cNvPr id="19" name="Rectangle 18">
          <a:extLst>
            <a:ext uri="{FF2B5EF4-FFF2-40B4-BE49-F238E27FC236}">
              <a16:creationId xmlns:a16="http://schemas.microsoft.com/office/drawing/2014/main" id="{00000000-0008-0000-0300-000013000000}"/>
            </a:ext>
          </a:extLst>
        </xdr:cNvPr>
        <xdr:cNvSpPr/>
      </xdr:nvSpPr>
      <xdr:spPr>
        <a:xfrm>
          <a:off x="12668250" y="8858250"/>
          <a:ext cx="406400" cy="291041"/>
        </a:xfrm>
        <a:prstGeom prst="rect">
          <a:avLst/>
        </a:prstGeom>
        <a:solidFill>
          <a:schemeClr val="bg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17</xdr:col>
      <xdr:colOff>95250</xdr:colOff>
      <xdr:row>6</xdr:row>
      <xdr:rowOff>76252</xdr:rowOff>
    </xdr:from>
    <xdr:to>
      <xdr:col>35</xdr:col>
      <xdr:colOff>390525</xdr:colOff>
      <xdr:row>40</xdr:row>
      <xdr:rowOff>27595</xdr:rowOff>
    </xdr:to>
    <xdr:pic>
      <xdr:nvPicPr>
        <xdr:cNvPr id="3" name="Picture 2">
          <a:extLst>
            <a:ext uri="{FF2B5EF4-FFF2-40B4-BE49-F238E27FC236}">
              <a16:creationId xmlns:a16="http://schemas.microsoft.com/office/drawing/2014/main" id="{C591EAC1-A2C0-DCE8-59B9-F34B6D0FF050}"/>
            </a:ext>
          </a:extLst>
        </xdr:cNvPr>
        <xdr:cNvPicPr>
          <a:picLocks noChangeAspect="1"/>
        </xdr:cNvPicPr>
      </xdr:nvPicPr>
      <xdr:blipFill>
        <a:blip xmlns:r="http://schemas.openxmlformats.org/officeDocument/2006/relationships" r:embed="rId3"/>
        <a:stretch>
          <a:fillRect/>
        </a:stretch>
      </xdr:blipFill>
      <xdr:spPr>
        <a:xfrm>
          <a:off x="11039475" y="1781227"/>
          <a:ext cx="8353425" cy="4618593"/>
        </a:xfrm>
        <a:prstGeom prst="rect">
          <a:avLst/>
        </a:prstGeom>
      </xdr:spPr>
    </xdr:pic>
    <xdr:clientData/>
  </xdr:twoCellAnchor>
  <xdr:twoCellAnchor>
    <xdr:from>
      <xdr:col>20</xdr:col>
      <xdr:colOff>438150</xdr:colOff>
      <xdr:row>50</xdr:row>
      <xdr:rowOff>12700</xdr:rowOff>
    </xdr:from>
    <xdr:to>
      <xdr:col>21</xdr:col>
      <xdr:colOff>403225</xdr:colOff>
      <xdr:row>52</xdr:row>
      <xdr:rowOff>3174</xdr:rowOff>
    </xdr:to>
    <xdr:sp macro="" textlink="">
      <xdr:nvSpPr>
        <xdr:cNvPr id="7" name="Rectangle 6">
          <a:extLst>
            <a:ext uri="{FF2B5EF4-FFF2-40B4-BE49-F238E27FC236}">
              <a16:creationId xmlns:a16="http://schemas.microsoft.com/office/drawing/2014/main" id="{EE44A44F-7737-47FB-BA02-03C46C9A247E}"/>
            </a:ext>
          </a:extLst>
        </xdr:cNvPr>
        <xdr:cNvSpPr/>
      </xdr:nvSpPr>
      <xdr:spPr>
        <a:xfrm>
          <a:off x="12668250" y="7893050"/>
          <a:ext cx="409575" cy="295274"/>
        </a:xfrm>
        <a:prstGeom prst="rect">
          <a:avLst/>
        </a:prstGeom>
        <a:solidFill>
          <a:srgbClr val="EF993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1721742</xdr:colOff>
      <xdr:row>1</xdr:row>
      <xdr:rowOff>454153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257175"/>
          <a:ext cx="1721742" cy="454153"/>
        </a:xfrm>
        <a:prstGeom prst="rect">
          <a:avLst/>
        </a:prstGeom>
      </xdr:spPr>
    </xdr:pic>
    <xdr:clientData/>
  </xdr:twoCellAnchor>
  <xdr:twoCellAnchor>
    <xdr:from>
      <xdr:col>25</xdr:col>
      <xdr:colOff>0</xdr:colOff>
      <xdr:row>6</xdr:row>
      <xdr:rowOff>0</xdr:rowOff>
    </xdr:from>
    <xdr:to>
      <xdr:col>35</xdr:col>
      <xdr:colOff>123825</xdr:colOff>
      <xdr:row>36</xdr:row>
      <xdr:rowOff>60326</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6</xdr:row>
      <xdr:rowOff>0</xdr:rowOff>
    </xdr:from>
    <xdr:to>
      <xdr:col>13</xdr:col>
      <xdr:colOff>123825</xdr:colOff>
      <xdr:row>36</xdr:row>
      <xdr:rowOff>60326</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xdr:row>
      <xdr:rowOff>0</xdr:rowOff>
    </xdr:from>
    <xdr:to>
      <xdr:col>24</xdr:col>
      <xdr:colOff>123825</xdr:colOff>
      <xdr:row>36</xdr:row>
      <xdr:rowOff>60326</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38</xdr:row>
      <xdr:rowOff>0</xdr:rowOff>
    </xdr:from>
    <xdr:to>
      <xdr:col>13</xdr:col>
      <xdr:colOff>123825</xdr:colOff>
      <xdr:row>67</xdr:row>
      <xdr:rowOff>92076</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38</xdr:row>
      <xdr:rowOff>0</xdr:rowOff>
    </xdr:from>
    <xdr:to>
      <xdr:col>24</xdr:col>
      <xdr:colOff>123825</xdr:colOff>
      <xdr:row>67</xdr:row>
      <xdr:rowOff>92076</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0</xdr:colOff>
      <xdr:row>38</xdr:row>
      <xdr:rowOff>0</xdr:rowOff>
    </xdr:from>
    <xdr:to>
      <xdr:col>35</xdr:col>
      <xdr:colOff>123825</xdr:colOff>
      <xdr:row>67</xdr:row>
      <xdr:rowOff>92076</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8</xdr:row>
      <xdr:rowOff>0</xdr:rowOff>
    </xdr:from>
    <xdr:to>
      <xdr:col>1</xdr:col>
      <xdr:colOff>3953934</xdr:colOff>
      <xdr:row>31</xdr:row>
      <xdr:rowOff>119063</xdr:rowOff>
    </xdr:to>
    <mc:AlternateContent xmlns:mc="http://schemas.openxmlformats.org/markup-compatibility/2006" xmlns:a14="http://schemas.microsoft.com/office/drawing/2010/main">
      <mc:Choice Requires="a14">
        <xdr:graphicFrame macro="">
          <xdr:nvGraphicFramePr>
            <xdr:cNvPr id="3" name="Pillar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Pillar 2"/>
            </a:graphicData>
          </a:graphic>
        </xdr:graphicFrame>
      </mc:Choice>
      <mc:Fallback xmlns="">
        <xdr:sp macro="" textlink="">
          <xdr:nvSpPr>
            <xdr:cNvPr id="0" name=""/>
            <xdr:cNvSpPr>
              <a:spLocks noTextEdit="1"/>
            </xdr:cNvSpPr>
          </xdr:nvSpPr>
          <xdr:spPr>
            <a:xfrm>
              <a:off x="264583" y="2074333"/>
              <a:ext cx="3953934" cy="3111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36</xdr:col>
      <xdr:colOff>0</xdr:colOff>
      <xdr:row>6</xdr:row>
      <xdr:rowOff>0</xdr:rowOff>
    </xdr:from>
    <xdr:to>
      <xdr:col>46</xdr:col>
      <xdr:colOff>120650</xdr:colOff>
      <xdr:row>36</xdr:row>
      <xdr:rowOff>63501</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38</xdr:row>
      <xdr:rowOff>0</xdr:rowOff>
    </xdr:from>
    <xdr:to>
      <xdr:col>46</xdr:col>
      <xdr:colOff>120650</xdr:colOff>
      <xdr:row>67</xdr:row>
      <xdr:rowOff>92076</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111125</xdr:colOff>
      <xdr:row>0</xdr:row>
      <xdr:rowOff>79376</xdr:rowOff>
    </xdr:from>
    <xdr:to>
      <xdr:col>15</xdr:col>
      <xdr:colOff>263525</xdr:colOff>
      <xdr:row>17</xdr:row>
      <xdr:rowOff>3969</xdr:rowOff>
    </xdr:to>
    <xdr:graphicFrame macro="">
      <xdr:nvGraphicFramePr>
        <xdr:cNvPr id="18" name="Chart 2">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focorp365.sharepoint.com/WINDOWS/Temporary%20Internet%20Files/Content.IE5/CPMJ89MF/Excel%20Files/PTN/ptnbban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focorp365.sharepoint.com/windows/TEMP/Other/EBCNDataSour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Other\EBCNDataSourc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focorp365.sharepoint.com/personal/steve_piper_spglobal_com/Documents/Attachments%202/ExcelTemplateExampleInsurance_KDno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cpwpf321\grpvolume\Documents%20and%20Settings\sdash\My%20Documents\sweta\IBM2003\my%20updatefornewIBMLCD%2003Q4%20iSi1-v11upda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raeng.sharepoint.com/sites/GECR2023project/Shared%20Documents/General/Data%20Delivery%20and%20Excel%20Dashboard%2010.3.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en.Campbell\S&amp;P%20Global\GECR%202023%20project%20-%20General\40%20country%20capacity%20gaps\Capacity_gap_cha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nbband"/>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b Counts"/>
      <sheetName val="97"/>
      <sheetName val="98"/>
      <sheetName val="99"/>
      <sheetName val="00"/>
      <sheetName val="TV HH"/>
      <sheetName val="HH"/>
      <sheetName val="PT ratings"/>
      <sheetName val="primetimeHH"/>
      <sheetName val="TD rating"/>
      <sheetName val="PN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b Counts"/>
      <sheetName val="97"/>
      <sheetName val="98"/>
      <sheetName val="99"/>
      <sheetName val="00"/>
      <sheetName val="TV HH"/>
      <sheetName val="HH"/>
      <sheetName val="PT ratings"/>
      <sheetName val="primetimeHH"/>
      <sheetName val="TD ra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Outlook"/>
      <sheetName val="Assets"/>
      <sheetName val="TotalDPW"/>
      <sheetName val="Adjustments"/>
      <sheetName val="Introduction"/>
      <sheetName val="PersonalDPW"/>
      <sheetName val="CommDPW"/>
      <sheetName val="DPWbySegment"/>
      <sheetName val="OverallOutlook"/>
      <sheetName val="PersonalOutlook"/>
      <sheetName val="CommOutlook"/>
      <sheetName val="ExAutoOutlook"/>
      <sheetName val="ROEbyLine"/>
      <sheetName val="PersonalHistorical"/>
      <sheetName val="Home"/>
      <sheetName val="PrivateAuto"/>
      <sheetName val="Farm"/>
      <sheetName val="CommercialHistorical"/>
      <sheetName val="Comp"/>
      <sheetName val="OthProdLiab"/>
      <sheetName val="CommAuto"/>
      <sheetName val="CommMultiperil"/>
      <sheetName val="FinGuaranty"/>
      <sheetName val="MortGuaranty"/>
      <sheetName val="Marine"/>
      <sheetName val="MedMal"/>
      <sheetName val="Aircraft"/>
      <sheetName val="Reins"/>
      <sheetName val="Fidelity_Surety"/>
      <sheetName val="OtherComm"/>
      <sheetName val="FireAllied"/>
      <sheetName val="D&amp;O"/>
      <sheetName val="Cyber"/>
      <sheetName val="A&amp;H"/>
      <sheetName val="Appendix"/>
      <sheetName val="KeyItems"/>
      <sheetName val="MacroEstimate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x Styles Guide"/>
      <sheetName val="Table of Contents"/>
      <sheetName val="Methodology"/>
      <sheetName val="Country Dashboard"/>
      <sheetName val="Pillar Dashboard - Focused"/>
      <sheetName val="Pillar Dashboard - All"/>
      <sheetName val="Regional Dashboard"/>
      <sheetName val="Standardized Scores"/>
      <sheetName val="Ranking"/>
      <sheetName val="Pivot"/>
      <sheetName val="Data (All Pillars)"/>
      <sheetName val="Data (Main Pillars)"/>
      <sheetName val="Country to Region"/>
      <sheetName val="Indicators and Definitions"/>
    </sheetNames>
    <sheetDataSet>
      <sheetData sheetId="0"/>
      <sheetData sheetId="1"/>
      <sheetData sheetId="2"/>
      <sheetData sheetId="3"/>
      <sheetData sheetId="4"/>
      <sheetData sheetId="5"/>
      <sheetData sheetId="6"/>
      <sheetData sheetId="7">
        <row r="6">
          <cell r="E6" t="str">
            <v>Albania</v>
          </cell>
          <cell r="F6" t="str">
            <v>Algeria</v>
          </cell>
          <cell r="G6" t="str">
            <v>Angola</v>
          </cell>
          <cell r="H6" t="str">
            <v>Argentina</v>
          </cell>
          <cell r="I6" t="str">
            <v>Armenia</v>
          </cell>
          <cell r="J6" t="str">
            <v>Australia</v>
          </cell>
          <cell r="K6" t="str">
            <v>Austria</v>
          </cell>
          <cell r="L6" t="str">
            <v>Azerbaijan</v>
          </cell>
          <cell r="M6" t="str">
            <v>Bahrain</v>
          </cell>
          <cell r="N6" t="str">
            <v>Bangladesh</v>
          </cell>
          <cell r="O6" t="str">
            <v>Belarus</v>
          </cell>
          <cell r="P6" t="str">
            <v>Belgium</v>
          </cell>
          <cell r="Q6" t="str">
            <v>Bolivia</v>
          </cell>
          <cell r="R6" t="str">
            <v>Bosnia and Herzegovina</v>
          </cell>
          <cell r="S6" t="str">
            <v>Botswana</v>
          </cell>
          <cell r="T6" t="str">
            <v>Brazil</v>
          </cell>
          <cell r="U6" t="str">
            <v>Bulgaria</v>
          </cell>
          <cell r="V6" t="str">
            <v>Cameroon</v>
          </cell>
          <cell r="W6" t="str">
            <v>Canada</v>
          </cell>
          <cell r="X6" t="str">
            <v>Chile</v>
          </cell>
          <cell r="Y6" t="str">
            <v>China (mainland)</v>
          </cell>
          <cell r="Z6" t="str">
            <v>Colombia</v>
          </cell>
          <cell r="AA6" t="str">
            <v>Congo (DRC)</v>
          </cell>
          <cell r="AB6" t="str">
            <v>Costa Rica</v>
          </cell>
          <cell r="AC6" t="str">
            <v>Croatia</v>
          </cell>
          <cell r="AD6" t="str">
            <v>Cyprus</v>
          </cell>
          <cell r="AE6" t="str">
            <v>Czechia</v>
          </cell>
          <cell r="AF6" t="str">
            <v>Denmark</v>
          </cell>
          <cell r="AG6" t="str">
            <v>Dominican Republic</v>
          </cell>
          <cell r="AH6" t="str">
            <v>Ecuador</v>
          </cell>
          <cell r="AI6" t="str">
            <v>Egypt</v>
          </cell>
          <cell r="AJ6" t="str">
            <v>El Salvador</v>
          </cell>
          <cell r="AK6" t="str">
            <v>Estonia</v>
          </cell>
          <cell r="AL6" t="str">
            <v>Ethiopia</v>
          </cell>
          <cell r="AM6" t="str">
            <v>Finland</v>
          </cell>
          <cell r="AN6" t="str">
            <v>France</v>
          </cell>
          <cell r="AO6" t="str">
            <v>Georgia</v>
          </cell>
          <cell r="AP6" t="str">
            <v>Germany</v>
          </cell>
          <cell r="AQ6" t="str">
            <v>Ghana</v>
          </cell>
          <cell r="AR6" t="str">
            <v>Greece</v>
          </cell>
          <cell r="AS6" t="str">
            <v>Guatemala</v>
          </cell>
          <cell r="AT6" t="str">
            <v>Honduras</v>
          </cell>
          <cell r="AU6" t="str">
            <v>Hong Kong SAR</v>
          </cell>
          <cell r="AV6" t="str">
            <v>Hungary</v>
          </cell>
          <cell r="AW6" t="str">
            <v>Iceland</v>
          </cell>
          <cell r="AX6" t="str">
            <v>India</v>
          </cell>
          <cell r="AY6" t="str">
            <v>Indonesia</v>
          </cell>
          <cell r="AZ6" t="str">
            <v>Iran</v>
          </cell>
          <cell r="BA6" t="str">
            <v>Iraq</v>
          </cell>
          <cell r="BB6" t="str">
            <v>Ireland</v>
          </cell>
          <cell r="BC6" t="str">
            <v>Israel</v>
          </cell>
          <cell r="BD6" t="str">
            <v>Italy</v>
          </cell>
          <cell r="BE6" t="str">
            <v>Japan</v>
          </cell>
          <cell r="BF6" t="str">
            <v>Jordan</v>
          </cell>
          <cell r="BG6" t="str">
            <v>Kazakhstan</v>
          </cell>
          <cell r="BH6" t="str">
            <v>Kenya</v>
          </cell>
          <cell r="BI6" t="str">
            <v>Kuwait</v>
          </cell>
          <cell r="BJ6" t="str">
            <v>Kyrgyzstan</v>
          </cell>
          <cell r="BK6" t="str">
            <v>Latvia</v>
          </cell>
          <cell r="BL6" t="str">
            <v>Lebanon</v>
          </cell>
          <cell r="BM6" t="str">
            <v>Lithuania</v>
          </cell>
          <cell r="BN6" t="str">
            <v>Luxembourg</v>
          </cell>
          <cell r="BO6" t="str">
            <v>Madagascar</v>
          </cell>
          <cell r="BP6" t="str">
            <v>Malaysia</v>
          </cell>
          <cell r="BQ6" t="str">
            <v>Malta</v>
          </cell>
          <cell r="BR6" t="str">
            <v>Mauritius</v>
          </cell>
          <cell r="BS6" t="str">
            <v>Mexico</v>
          </cell>
          <cell r="BT6" t="str">
            <v>Mongolia</v>
          </cell>
          <cell r="BU6" t="str">
            <v>Montenegro</v>
          </cell>
          <cell r="BV6" t="str">
            <v>Morocco</v>
          </cell>
          <cell r="BW6" t="str">
            <v>Mozambique</v>
          </cell>
          <cell r="BX6" t="str">
            <v>Namibia</v>
          </cell>
          <cell r="BY6" t="str">
            <v>Nepal</v>
          </cell>
          <cell r="BZ6" t="str">
            <v>Netherlands</v>
          </cell>
          <cell r="CA6" t="str">
            <v>New Zealand</v>
          </cell>
          <cell r="CB6" t="str">
            <v>Nigeria</v>
          </cell>
          <cell r="CC6" t="str">
            <v>Norway</v>
          </cell>
          <cell r="CD6" t="str">
            <v>Oman</v>
          </cell>
          <cell r="CE6" t="str">
            <v>Pakistan</v>
          </cell>
          <cell r="CF6" t="str">
            <v>Panama</v>
          </cell>
          <cell r="CG6" t="str">
            <v>Paraguay</v>
          </cell>
          <cell r="CH6" t="str">
            <v>Peru</v>
          </cell>
          <cell r="CI6" t="str">
            <v>Philippines</v>
          </cell>
          <cell r="CJ6" t="str">
            <v>Poland</v>
          </cell>
          <cell r="CK6" t="str">
            <v>Portugal</v>
          </cell>
          <cell r="CL6" t="str">
            <v>Qatar</v>
          </cell>
          <cell r="CM6" t="str">
            <v>Romania</v>
          </cell>
          <cell r="CN6" t="str">
            <v>Russia</v>
          </cell>
          <cell r="CO6" t="str">
            <v>Rwanda</v>
          </cell>
          <cell r="CP6" t="str">
            <v>Saudi Arabia</v>
          </cell>
          <cell r="CQ6" t="str">
            <v>Senegal</v>
          </cell>
          <cell r="CR6" t="str">
            <v>Serbia</v>
          </cell>
          <cell r="CS6" t="str">
            <v>Singapore</v>
          </cell>
          <cell r="CT6" t="str">
            <v>Slovakia</v>
          </cell>
          <cell r="CU6" t="str">
            <v>Slovenia</v>
          </cell>
          <cell r="CV6" t="str">
            <v>South Africa</v>
          </cell>
          <cell r="CW6" t="str">
            <v>South Korea</v>
          </cell>
          <cell r="CX6" t="str">
            <v>Spain</v>
          </cell>
          <cell r="CY6" t="str">
            <v>Sri Lanka</v>
          </cell>
          <cell r="CZ6" t="str">
            <v>Sweden</v>
          </cell>
          <cell r="DA6" t="str">
            <v>Switzerland</v>
          </cell>
          <cell r="DB6" t="str">
            <v>Taiwan</v>
          </cell>
          <cell r="DC6" t="str">
            <v>Tanzania</v>
          </cell>
          <cell r="DD6" t="str">
            <v>Thailand</v>
          </cell>
          <cell r="DE6" t="str">
            <v>Tunisia</v>
          </cell>
          <cell r="DF6" t="str">
            <v>Turkey</v>
          </cell>
          <cell r="DG6" t="str">
            <v>Uganda</v>
          </cell>
          <cell r="DH6" t="str">
            <v>Ukraine</v>
          </cell>
          <cell r="DI6" t="str">
            <v>United Arab Emirates</v>
          </cell>
          <cell r="DJ6" t="str">
            <v>United Kingdom</v>
          </cell>
          <cell r="DK6" t="str">
            <v>United States</v>
          </cell>
          <cell r="DL6" t="str">
            <v>Uruguay</v>
          </cell>
          <cell r="DM6" t="str">
            <v>Vietnam</v>
          </cell>
          <cell r="DN6" t="str">
            <v>Zambia</v>
          </cell>
          <cell r="DO6" t="str">
            <v>Zimbabwe</v>
          </cell>
        </row>
      </sheetData>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formatting"/>
      <sheetName val="Scores"/>
      <sheetName val="Gaps globally"/>
      <sheetName val="Capacity gap charts"/>
      <sheetName val="Gaps from Region max"/>
      <sheetName val="Sheet2"/>
      <sheetName val="Letter grade cutoffs"/>
      <sheetName val="Sheet3"/>
      <sheetName val="regional gap correlation"/>
    </sheetNames>
    <sheetDataSet>
      <sheetData sheetId="0"/>
      <sheetData sheetId="1">
        <row r="2">
          <cell r="B2" t="str">
            <v>Eastern Europe</v>
          </cell>
          <cell r="G2">
            <v>40.334930205285858</v>
          </cell>
          <cell r="H2">
            <v>41.178870495547059</v>
          </cell>
          <cell r="I2">
            <v>49.193179270591088</v>
          </cell>
          <cell r="J2">
            <v>33.694862386744205</v>
          </cell>
          <cell r="K2">
            <v>40.781144995866185</v>
          </cell>
          <cell r="L2">
            <v>25.516397830284838</v>
          </cell>
          <cell r="M2">
            <v>33.350713879468664</v>
          </cell>
          <cell r="N2">
            <v>20.306107808977245</v>
          </cell>
          <cell r="O2">
            <v>35.810330733864262</v>
          </cell>
          <cell r="P2">
            <v>12.598438898829182</v>
          </cell>
        </row>
        <row r="3">
          <cell r="B3" t="str">
            <v>MENA</v>
          </cell>
          <cell r="G3">
            <v>29.83561154877782</v>
          </cell>
          <cell r="H3">
            <v>33.193218350063987</v>
          </cell>
          <cell r="I3">
            <v>37.137813524869458</v>
          </cell>
          <cell r="J3">
            <v>28.208578076540743</v>
          </cell>
          <cell r="K3">
            <v>33.973252174102321</v>
          </cell>
          <cell r="L3">
            <v>26.214321212035188</v>
          </cell>
          <cell r="M3">
            <v>34.537493337071382</v>
          </cell>
          <cell r="N3">
            <v>18.554416888706704</v>
          </cell>
          <cell r="O3">
            <v>41.321671519194545</v>
          </cell>
          <cell r="P3">
            <v>10.443703103168119</v>
          </cell>
        </row>
        <row r="4">
          <cell r="B4" t="str">
            <v>Sub-Saharan Africa</v>
          </cell>
          <cell r="G4">
            <v>19.839322730199484</v>
          </cell>
          <cell r="H4">
            <v>34.373132211577591</v>
          </cell>
          <cell r="I4">
            <v>40.48053614285277</v>
          </cell>
          <cell r="J4">
            <v>21.233201308436946</v>
          </cell>
          <cell r="K4">
            <v>39.647527440476679</v>
          </cell>
          <cell r="L4">
            <v>20.198168913177206</v>
          </cell>
          <cell r="M4">
            <v>26.586656110742858</v>
          </cell>
          <cell r="N4">
            <v>17.184873949579831</v>
          </cell>
          <cell r="O4">
            <v>31.006618816201097</v>
          </cell>
          <cell r="P4">
            <v>6.0145267761850336</v>
          </cell>
        </row>
        <row r="5">
          <cell r="B5" t="str">
            <v>South/Central America</v>
          </cell>
          <cell r="G5">
            <v>28.341996693177826</v>
          </cell>
          <cell r="H5">
            <v>44.231079882693805</v>
          </cell>
          <cell r="I5">
            <v>48.999148513642844</v>
          </cell>
          <cell r="J5">
            <v>40.272001647266109</v>
          </cell>
          <cell r="K5">
            <v>43.624337086052812</v>
          </cell>
          <cell r="L5">
            <v>26.896519456481172</v>
          </cell>
          <cell r="M5">
            <v>40.757184928945875</v>
          </cell>
          <cell r="N5">
            <v>17.216540274646444</v>
          </cell>
          <cell r="O5">
            <v>41.306423837781736</v>
          </cell>
          <cell r="P5">
            <v>8.3059287845506304</v>
          </cell>
        </row>
        <row r="6">
          <cell r="B6" t="str">
            <v>Eastern Europe</v>
          </cell>
          <cell r="G6">
            <v>42.991120482576548</v>
          </cell>
          <cell r="H6">
            <v>39.908221557572631</v>
          </cell>
          <cell r="I6">
            <v>39.896117197565701</v>
          </cell>
          <cell r="J6">
            <v>34.785116408064688</v>
          </cell>
          <cell r="K6">
            <v>43.759628689708777</v>
          </cell>
          <cell r="L6">
            <v>27.214424070777106</v>
          </cell>
          <cell r="M6">
            <v>32.258765611125526</v>
          </cell>
          <cell r="N6">
            <v>14.623180979708957</v>
          </cell>
          <cell r="O6">
            <v>48.456004666244347</v>
          </cell>
          <cell r="P6">
            <v>13.519745026029597</v>
          </cell>
        </row>
        <row r="7">
          <cell r="B7" t="str">
            <v>NA-Oceania</v>
          </cell>
          <cell r="G7">
            <v>46.710079417689165</v>
          </cell>
          <cell r="H7">
            <v>68.194418123282929</v>
          </cell>
          <cell r="I7">
            <v>60.048763015745891</v>
          </cell>
          <cell r="J7">
            <v>75.352505126914636</v>
          </cell>
          <cell r="K7">
            <v>68.935094201211911</v>
          </cell>
          <cell r="L7">
            <v>43.166150529024861</v>
          </cell>
          <cell r="M7">
            <v>42.885142386010195</v>
          </cell>
          <cell r="N7">
            <v>40.648050067664151</v>
          </cell>
          <cell r="O7">
            <v>59.093084677739867</v>
          </cell>
          <cell r="P7">
            <v>30.038324984685225</v>
          </cell>
        </row>
        <row r="8">
          <cell r="B8" t="str">
            <v>Western Europe</v>
          </cell>
          <cell r="G8">
            <v>43.503267672627331</v>
          </cell>
          <cell r="H8">
            <v>54.372558367672319</v>
          </cell>
          <cell r="I8">
            <v>45.116823758445676</v>
          </cell>
          <cell r="J8">
            <v>55.459721537070479</v>
          </cell>
          <cell r="K8">
            <v>60.498986947543685</v>
          </cell>
          <cell r="L8">
            <v>35.806783943612707</v>
          </cell>
          <cell r="M8">
            <v>45.275664058981597</v>
          </cell>
          <cell r="N8">
            <v>24.30670476281751</v>
          </cell>
          <cell r="O8">
            <v>45.31810975101665</v>
          </cell>
          <cell r="P8">
            <v>28.326657201635072</v>
          </cell>
        </row>
        <row r="9">
          <cell r="B9" t="str">
            <v>Asia</v>
          </cell>
          <cell r="G9">
            <v>28.361107398618806</v>
          </cell>
          <cell r="H9">
            <v>39.247477216134087</v>
          </cell>
          <cell r="I9">
            <v>38.189562835984795</v>
          </cell>
          <cell r="J9">
            <v>33.76146453120792</v>
          </cell>
          <cell r="K9">
            <v>44.155422514940696</v>
          </cell>
          <cell r="L9">
            <v>23.523730306139829</v>
          </cell>
          <cell r="M9">
            <v>32.299558980192295</v>
          </cell>
          <cell r="N9">
            <v>20.011990161918426</v>
          </cell>
          <cell r="O9">
            <v>36.889445247317468</v>
          </cell>
          <cell r="P9">
            <v>4.8939268351311283</v>
          </cell>
        </row>
        <row r="10">
          <cell r="B10" t="str">
            <v>MENA</v>
          </cell>
          <cell r="G10">
            <v>33.587735007617376</v>
          </cell>
          <cell r="H10">
            <v>41.895371928920717</v>
          </cell>
          <cell r="I10">
            <v>42.965685040464095</v>
          </cell>
          <cell r="J10">
            <v>40.061382809847061</v>
          </cell>
          <cell r="K10">
            <v>42.468128934568426</v>
          </cell>
          <cell r="L10">
            <v>26.360796389542276</v>
          </cell>
          <cell r="M10">
            <v>36.596956098818538</v>
          </cell>
          <cell r="N10">
            <v>14.768907563025209</v>
          </cell>
          <cell r="O10">
            <v>39.316939079593816</v>
          </cell>
          <cell r="P10">
            <v>14.760382816731541</v>
          </cell>
        </row>
        <row r="11">
          <cell r="B11" t="str">
            <v>SE Asia</v>
          </cell>
          <cell r="G11">
            <v>30.710306681038368</v>
          </cell>
          <cell r="H11">
            <v>34.465818155061768</v>
          </cell>
          <cell r="I11">
            <v>44.070463242921974</v>
          </cell>
          <cell r="J11">
            <v>24.290675999130631</v>
          </cell>
          <cell r="K11">
            <v>34.893690956114973</v>
          </cell>
          <cell r="L11">
            <v>26.829912833757213</v>
          </cell>
          <cell r="M11">
            <v>43.332618124669914</v>
          </cell>
          <cell r="N11">
            <v>13.029206804673089</v>
          </cell>
          <cell r="O11">
            <v>39.516053176890019</v>
          </cell>
          <cell r="P11">
            <v>11.441773228795828</v>
          </cell>
        </row>
        <row r="12">
          <cell r="B12" t="str">
            <v>Eastern Europe</v>
          </cell>
          <cell r="G12">
            <v>46.85719875463208</v>
          </cell>
          <cell r="H12">
            <v>24.715627356432911</v>
          </cell>
          <cell r="I12">
            <v>17.319862550748329</v>
          </cell>
          <cell r="J12">
            <v>21.666198103925947</v>
          </cell>
          <cell r="K12">
            <v>32.549522900076568</v>
          </cell>
          <cell r="L12">
            <v>25.409346352701782</v>
          </cell>
          <cell r="M12">
            <v>19.401983803356387</v>
          </cell>
          <cell r="N12">
            <v>17.851403976224635</v>
          </cell>
          <cell r="O12">
            <v>51.901987024498929</v>
          </cell>
          <cell r="P12">
            <v>12.482010606727194</v>
          </cell>
        </row>
        <row r="13">
          <cell r="B13" t="str">
            <v>Western Europe</v>
          </cell>
          <cell r="G13">
            <v>42.874161138171033</v>
          </cell>
          <cell r="H13">
            <v>58.023570215824535</v>
          </cell>
          <cell r="I13">
            <v>52.965541944335342</v>
          </cell>
          <cell r="J13">
            <v>55.712999974356279</v>
          </cell>
          <cell r="K13">
            <v>63.550019100542613</v>
          </cell>
          <cell r="L13">
            <v>36.506699781385478</v>
          </cell>
          <cell r="M13">
            <v>41.520149307761798</v>
          </cell>
          <cell r="N13">
            <v>27.695626658391944</v>
          </cell>
          <cell r="O13">
            <v>46.945890494869914</v>
          </cell>
          <cell r="P13">
            <v>29.865132664518264</v>
          </cell>
        </row>
        <row r="14">
          <cell r="B14" t="str">
            <v>South/Central America</v>
          </cell>
          <cell r="G14">
            <v>39.633068342325828</v>
          </cell>
          <cell r="H14">
            <v>34.804700840226111</v>
          </cell>
          <cell r="I14">
            <v>36.249700217560189</v>
          </cell>
          <cell r="J14">
            <v>31.464515994195288</v>
          </cell>
          <cell r="K14">
            <v>36.226089941748668</v>
          </cell>
          <cell r="L14">
            <v>22.03264379077951</v>
          </cell>
          <cell r="M14">
            <v>32.346154818198187</v>
          </cell>
          <cell r="N14">
            <v>22.270239803238368</v>
          </cell>
          <cell r="O14">
            <v>26.969636741155654</v>
          </cell>
          <cell r="P14">
            <v>6.5445438005258243</v>
          </cell>
        </row>
        <row r="15">
          <cell r="B15" t="str">
            <v>Eastern Europe</v>
          </cell>
          <cell r="G15">
            <v>38.992969776993476</v>
          </cell>
          <cell r="H15">
            <v>38.813003781014473</v>
          </cell>
          <cell r="I15">
            <v>42.164564629629282</v>
          </cell>
          <cell r="J15">
            <v>26.648381078346866</v>
          </cell>
          <cell r="K15">
            <v>45.422800171554066</v>
          </cell>
          <cell r="L15">
            <v>29.349583155274448</v>
          </cell>
          <cell r="M15">
            <v>44.220260443173032</v>
          </cell>
          <cell r="N15">
            <v>24.623180979708955</v>
          </cell>
          <cell r="O15">
            <v>36.162067881189763</v>
          </cell>
          <cell r="P15">
            <v>12.392823317026048</v>
          </cell>
        </row>
        <row r="16">
          <cell r="B16" t="str">
            <v>Sub-Saharan Africa</v>
          </cell>
          <cell r="G16">
            <v>25.362489159659681</v>
          </cell>
          <cell r="H16">
            <v>51.265776800423367</v>
          </cell>
          <cell r="I16">
            <v>46.589655059972799</v>
          </cell>
          <cell r="J16">
            <v>41.343350417412992</v>
          </cell>
          <cell r="K16">
            <v>62.214687893019068</v>
          </cell>
          <cell r="L16">
            <v>28.741482908226359</v>
          </cell>
          <cell r="M16">
            <v>34.129198741696975</v>
          </cell>
          <cell r="N16">
            <v>27.542016806722692</v>
          </cell>
          <cell r="O16">
            <v>44.982737271971608</v>
          </cell>
          <cell r="P16">
            <v>8.3119788125141625</v>
          </cell>
        </row>
        <row r="17">
          <cell r="B17" t="str">
            <v>South/Central America</v>
          </cell>
          <cell r="G17">
            <v>37.132000523507813</v>
          </cell>
          <cell r="H17">
            <v>40.376622738826079</v>
          </cell>
          <cell r="I17">
            <v>35.870809408826034</v>
          </cell>
          <cell r="J17">
            <v>48.340609746898387</v>
          </cell>
          <cell r="K17">
            <v>37.782992480271886</v>
          </cell>
          <cell r="L17">
            <v>29.79651638234601</v>
          </cell>
          <cell r="M17">
            <v>35.501625495786996</v>
          </cell>
          <cell r="N17">
            <v>32.414006112803477</v>
          </cell>
          <cell r="O17">
            <v>39.867355422840788</v>
          </cell>
          <cell r="P17">
            <v>11.40307849795278</v>
          </cell>
        </row>
        <row r="18">
          <cell r="B18" t="str">
            <v>Eastern Europe</v>
          </cell>
          <cell r="G18">
            <v>47.403034296998214</v>
          </cell>
          <cell r="H18">
            <v>49.703327053188197</v>
          </cell>
          <cell r="I18">
            <v>47.629744776203566</v>
          </cell>
          <cell r="J18">
            <v>47.062464880218471</v>
          </cell>
          <cell r="K18">
            <v>53.239160390653964</v>
          </cell>
          <cell r="L18">
            <v>32.65633148599867</v>
          </cell>
          <cell r="M18">
            <v>25.948901789502422</v>
          </cell>
          <cell r="N18">
            <v>38.988948743159334</v>
          </cell>
          <cell r="O18">
            <v>39.811607877186944</v>
          </cell>
          <cell r="P18">
            <v>25.875867534145989</v>
          </cell>
        </row>
        <row r="19">
          <cell r="B19" t="str">
            <v>Sub-Saharan Africa</v>
          </cell>
          <cell r="G19">
            <v>37.35002361924365</v>
          </cell>
          <cell r="H19">
            <v>31.21158477068294</v>
          </cell>
          <cell r="I19">
            <v>40.194706840122976</v>
          </cell>
          <cell r="J19">
            <v>19.586734027753749</v>
          </cell>
          <cell r="K19">
            <v>33.192881275799806</v>
          </cell>
          <cell r="L19">
            <v>24.308674069731893</v>
          </cell>
          <cell r="M19">
            <v>25.485952707662413</v>
          </cell>
          <cell r="N19">
            <v>15.126050420168067</v>
          </cell>
          <cell r="O19">
            <v>49.283743127059296</v>
          </cell>
          <cell r="P19">
            <v>7.3389500240378007</v>
          </cell>
        </row>
        <row r="20">
          <cell r="B20" t="str">
            <v>NA-Oceania</v>
          </cell>
          <cell r="G20">
            <v>48.419790172358432</v>
          </cell>
          <cell r="H20">
            <v>63.369017077494277</v>
          </cell>
          <cell r="I20">
            <v>58.37909111317277</v>
          </cell>
          <cell r="J20">
            <v>66.963294022703948</v>
          </cell>
          <cell r="K20">
            <v>64.415753841828149</v>
          </cell>
          <cell r="L20">
            <v>40.330141866713817</v>
          </cell>
          <cell r="M20">
            <v>47.028108562585039</v>
          </cell>
          <cell r="N20">
            <v>38.053254752094233</v>
          </cell>
          <cell r="O20">
            <v>49.502710390273158</v>
          </cell>
          <cell r="P20">
            <v>26.736493761902828</v>
          </cell>
        </row>
        <row r="21">
          <cell r="B21" t="str">
            <v>South/Central America</v>
          </cell>
          <cell r="G21">
            <v>35.793075746257095</v>
          </cell>
          <cell r="H21">
            <v>56.435124104782908</v>
          </cell>
          <cell r="I21">
            <v>41.548909577337803</v>
          </cell>
          <cell r="J21">
            <v>62.618226416504598</v>
          </cell>
          <cell r="K21">
            <v>62.96245826657546</v>
          </cell>
          <cell r="L21">
            <v>34.936243951049512</v>
          </cell>
          <cell r="M21">
            <v>33.902865090318421</v>
          </cell>
          <cell r="N21">
            <v>25.151804159666217</v>
          </cell>
          <cell r="O21">
            <v>53.150594451783356</v>
          </cell>
          <cell r="P21">
            <v>27.539712102430066</v>
          </cell>
        </row>
        <row r="22">
          <cell r="B22" t="str">
            <v>Asia</v>
          </cell>
          <cell r="G22">
            <v>37.929650598143724</v>
          </cell>
          <cell r="H22">
            <v>37.59154926178995</v>
          </cell>
          <cell r="I22">
            <v>28.342890355962375</v>
          </cell>
          <cell r="J22">
            <v>29.198465608162778</v>
          </cell>
          <cell r="K22">
            <v>50.822856181380999</v>
          </cell>
          <cell r="L22">
            <v>44.600994632804387</v>
          </cell>
          <cell r="M22">
            <v>57.292510015084488</v>
          </cell>
          <cell r="N22">
            <v>31.211095881283658</v>
          </cell>
          <cell r="O22">
            <v>64.182108936925488</v>
          </cell>
          <cell r="P22">
            <v>25.718263697923931</v>
          </cell>
        </row>
        <row r="23">
          <cell r="B23" t="str">
            <v>South/Central America</v>
          </cell>
          <cell r="G23">
            <v>43.272729488231249</v>
          </cell>
          <cell r="H23">
            <v>52.221664613432054</v>
          </cell>
          <cell r="I23">
            <v>53.320875202850821</v>
          </cell>
          <cell r="J23">
            <v>57.910846729924927</v>
          </cell>
          <cell r="K23">
            <v>47.130370083998329</v>
          </cell>
          <cell r="L23">
            <v>24.781979365331729</v>
          </cell>
          <cell r="M23">
            <v>30.935654671330134</v>
          </cell>
          <cell r="N23">
            <v>20.416715323066093</v>
          </cell>
          <cell r="O23">
            <v>36.924829558094167</v>
          </cell>
          <cell r="P23">
            <v>10.850717908836515</v>
          </cell>
        </row>
        <row r="24">
          <cell r="B24" t="str">
            <v>Sub-Saharan Africa</v>
          </cell>
          <cell r="G24">
            <v>40.13009027697202</v>
          </cell>
          <cell r="H24">
            <v>19.992034424015735</v>
          </cell>
          <cell r="I24">
            <v>23.105155731990944</v>
          </cell>
          <cell r="J24">
            <v>7.565393215219288</v>
          </cell>
          <cell r="K24">
            <v>26.977174349631667</v>
          </cell>
          <cell r="L24">
            <v>16.942623314640631</v>
          </cell>
          <cell r="M24">
            <v>20.535104345371831</v>
          </cell>
          <cell r="N24">
            <v>6.4705882352941178</v>
          </cell>
          <cell r="O24">
            <v>33.785047304605342</v>
          </cell>
          <cell r="P24">
            <v>6.9797533732912278</v>
          </cell>
        </row>
        <row r="25">
          <cell r="B25" t="str">
            <v>South/Central America</v>
          </cell>
          <cell r="G25">
            <v>35.283050919903097</v>
          </cell>
          <cell r="H25">
            <v>42.730936469136338</v>
          </cell>
          <cell r="I25">
            <v>42.490858557950645</v>
          </cell>
          <cell r="J25">
            <v>39.435752597173469</v>
          </cell>
          <cell r="K25">
            <v>45.382382806497766</v>
          </cell>
          <cell r="L25">
            <v>29.332465672386213</v>
          </cell>
          <cell r="M25">
            <v>33.919269383439335</v>
          </cell>
          <cell r="N25">
            <v>27.858475097356017</v>
          </cell>
          <cell r="O25">
            <v>39.909633192418575</v>
          </cell>
          <cell r="P25">
            <v>15.642485016330932</v>
          </cell>
        </row>
        <row r="26">
          <cell r="B26" t="str">
            <v>Eastern Europe</v>
          </cell>
          <cell r="G26">
            <v>45.675719803880675</v>
          </cell>
          <cell r="H26">
            <v>53.622917572059805</v>
          </cell>
          <cell r="I26">
            <v>47.568651716448635</v>
          </cell>
          <cell r="J26">
            <v>47.759115617594112</v>
          </cell>
          <cell r="K26">
            <v>62.561468429617463</v>
          </cell>
          <cell r="L26">
            <v>30.089055710578556</v>
          </cell>
          <cell r="M26">
            <v>31.214809136343721</v>
          </cell>
          <cell r="N26">
            <v>36.049672007255424</v>
          </cell>
          <cell r="O26">
            <v>40.530367364911619</v>
          </cell>
          <cell r="P26">
            <v>12.561374333803453</v>
          </cell>
        </row>
        <row r="27">
          <cell r="B27" t="str">
            <v>Eastern Europe</v>
          </cell>
          <cell r="G27">
            <v>39.146304535097045</v>
          </cell>
          <cell r="H27">
            <v>46.57672818269829</v>
          </cell>
          <cell r="I27">
            <v>46.955773305231304</v>
          </cell>
          <cell r="J27">
            <v>48.178025885320729</v>
          </cell>
          <cell r="K27">
            <v>45.09147106383169</v>
          </cell>
          <cell r="L27">
            <v>29.221170867673287</v>
          </cell>
          <cell r="M27">
            <v>18.615217385481131</v>
          </cell>
          <cell r="N27">
            <v>35.751091912497934</v>
          </cell>
          <cell r="O27">
            <v>44.037633092011546</v>
          </cell>
          <cell r="P27">
            <v>18.480741080702536</v>
          </cell>
        </row>
        <row r="28">
          <cell r="B28" t="str">
            <v>Eastern Europe</v>
          </cell>
          <cell r="G28">
            <v>43.913453674821419</v>
          </cell>
          <cell r="H28">
            <v>52.926930330287568</v>
          </cell>
          <cell r="I28">
            <v>46.394758849633902</v>
          </cell>
          <cell r="J28">
            <v>55.37365345883515</v>
          </cell>
          <cell r="K28">
            <v>55.991016594367132</v>
          </cell>
          <cell r="L28">
            <v>45.152468647456601</v>
          </cell>
          <cell r="M28">
            <v>34.858343075672281</v>
          </cell>
          <cell r="N28">
            <v>47.803526599866693</v>
          </cell>
          <cell r="O28">
            <v>61.761365014384694</v>
          </cell>
          <cell r="P28">
            <v>36.18663989990273</v>
          </cell>
        </row>
        <row r="29">
          <cell r="B29" t="str">
            <v>Western Europe</v>
          </cell>
          <cell r="G29">
            <v>53.473886580132081</v>
          </cell>
          <cell r="H29">
            <v>60.497743492586991</v>
          </cell>
          <cell r="I29">
            <v>50.184833138927971</v>
          </cell>
          <cell r="J29">
            <v>65.711167894088561</v>
          </cell>
          <cell r="K29">
            <v>64.322357956705076</v>
          </cell>
          <cell r="L29">
            <v>33.257025229049482</v>
          </cell>
          <cell r="M29">
            <v>37.971026745685542</v>
          </cell>
          <cell r="N29">
            <v>14.705300630099167</v>
          </cell>
          <cell r="O29">
            <v>40.808851525306487</v>
          </cell>
          <cell r="P29">
            <v>39.542922015106733</v>
          </cell>
        </row>
        <row r="30">
          <cell r="B30" t="str">
            <v>South/Central America</v>
          </cell>
          <cell r="G30">
            <v>37.415477565044483</v>
          </cell>
          <cell r="H30">
            <v>45.724781092675435</v>
          </cell>
          <cell r="I30">
            <v>49.638615384878889</v>
          </cell>
          <cell r="J30">
            <v>47.59396176156902</v>
          </cell>
          <cell r="K30">
            <v>41.38751987185266</v>
          </cell>
          <cell r="L30">
            <v>25.842210752449205</v>
          </cell>
          <cell r="M30">
            <v>31.204564836347469</v>
          </cell>
          <cell r="N30">
            <v>25.211416273826604</v>
          </cell>
          <cell r="O30">
            <v>35.171216347184846</v>
          </cell>
          <cell r="P30">
            <v>11.781645552437906</v>
          </cell>
        </row>
        <row r="31">
          <cell r="B31" t="str">
            <v>South/Central America</v>
          </cell>
          <cell r="G31">
            <v>27.640999084415416</v>
          </cell>
          <cell r="H31">
            <v>41.323676030744053</v>
          </cell>
          <cell r="I31">
            <v>41.670345855208808</v>
          </cell>
          <cell r="J31">
            <v>46.997802232558037</v>
          </cell>
          <cell r="K31">
            <v>36.808079011035005</v>
          </cell>
          <cell r="L31">
            <v>29.367445671434577</v>
          </cell>
          <cell r="M31">
            <v>40.225328431170006</v>
          </cell>
          <cell r="N31">
            <v>22.108833777413405</v>
          </cell>
          <cell r="O31">
            <v>44.82234319791359</v>
          </cell>
          <cell r="P31">
            <v>10.313277279241316</v>
          </cell>
        </row>
        <row r="32">
          <cell r="B32" t="str">
            <v>MENA</v>
          </cell>
          <cell r="G32">
            <v>31.757116080798813</v>
          </cell>
          <cell r="H32">
            <v>34.625996586989686</v>
          </cell>
          <cell r="I32">
            <v>32.508069575261786</v>
          </cell>
          <cell r="J32">
            <v>14.476914304654729</v>
          </cell>
          <cell r="K32">
            <v>51.326253557536823</v>
          </cell>
          <cell r="L32">
            <v>25.652992491542967</v>
          </cell>
          <cell r="M32">
            <v>33.123091903592972</v>
          </cell>
          <cell r="N32">
            <v>19.668002269579631</v>
          </cell>
          <cell r="O32">
            <v>41.296683765375974</v>
          </cell>
          <cell r="P32">
            <v>8.5241920276232843</v>
          </cell>
        </row>
        <row r="33">
          <cell r="B33" t="str">
            <v>South/Central America</v>
          </cell>
          <cell r="G33">
            <v>45.259021030364856</v>
          </cell>
          <cell r="H33">
            <v>33.3516616736161</v>
          </cell>
          <cell r="I33">
            <v>39.568229567188254</v>
          </cell>
          <cell r="J33">
            <v>26.402731529443319</v>
          </cell>
          <cell r="K33">
            <v>33.900933361566572</v>
          </cell>
          <cell r="L33">
            <v>23.507945387885254</v>
          </cell>
          <cell r="M33">
            <v>22.662112244075097</v>
          </cell>
          <cell r="N33">
            <v>25.126050420168067</v>
          </cell>
          <cell r="O33">
            <v>36.783144092904863</v>
          </cell>
          <cell r="P33">
            <v>9.460474794392999</v>
          </cell>
        </row>
        <row r="34">
          <cell r="B34" t="str">
            <v>Western Europe</v>
          </cell>
          <cell r="G34">
            <v>47.801598457948494</v>
          </cell>
          <cell r="H34">
            <v>56.357847524150529</v>
          </cell>
          <cell r="I34">
            <v>54.073599345235301</v>
          </cell>
          <cell r="J34">
            <v>56.684990636134756</v>
          </cell>
          <cell r="K34">
            <v>57.825676324348784</v>
          </cell>
          <cell r="L34">
            <v>27.466421570777623</v>
          </cell>
          <cell r="M34">
            <v>19.261234885601777</v>
          </cell>
          <cell r="N34">
            <v>27.993540675077618</v>
          </cell>
          <cell r="O34">
            <v>28.975389834132947</v>
          </cell>
          <cell r="P34">
            <v>33.63552088829816</v>
          </cell>
        </row>
        <row r="35">
          <cell r="B35" t="str">
            <v>Sub-Saharan Africa</v>
          </cell>
          <cell r="G35">
            <v>17.5150891481568</v>
          </cell>
          <cell r="H35">
            <v>38.528877190585561</v>
          </cell>
          <cell r="I35">
            <v>42.488969403095979</v>
          </cell>
          <cell r="J35">
            <v>33.313878787472035</v>
          </cell>
          <cell r="K35">
            <v>39.470056833537903</v>
          </cell>
          <cell r="L35">
            <v>27.207909275796005</v>
          </cell>
          <cell r="M35">
            <v>37.938814411025</v>
          </cell>
          <cell r="N35">
            <v>12.083828653412585</v>
          </cell>
          <cell r="O35">
            <v>50.671736456297609</v>
          </cell>
          <cell r="P35">
            <v>8.1372575824488322</v>
          </cell>
        </row>
        <row r="36">
          <cell r="B36" t="str">
            <v>Western Europe</v>
          </cell>
          <cell r="G36">
            <v>46.792065916638151</v>
          </cell>
          <cell r="H36">
            <v>65.955296181688468</v>
          </cell>
          <cell r="I36">
            <v>62.179542384446307</v>
          </cell>
          <cell r="J36">
            <v>72.886804371710639</v>
          </cell>
          <cell r="K36">
            <v>63.588480387103473</v>
          </cell>
          <cell r="L36">
            <v>43.131990618552841</v>
          </cell>
          <cell r="M36">
            <v>42.351732374676509</v>
          </cell>
          <cell r="N36">
            <v>39.316390395075075</v>
          </cell>
          <cell r="O36">
            <v>62.49202287891061</v>
          </cell>
          <cell r="P36">
            <v>28.36781682554918</v>
          </cell>
        </row>
        <row r="37">
          <cell r="B37" t="str">
            <v>Western Europe</v>
          </cell>
          <cell r="G37">
            <v>49.601013964758472</v>
          </cell>
          <cell r="H37">
            <v>53.173837764804908</v>
          </cell>
          <cell r="I37">
            <v>43.066522293357103</v>
          </cell>
          <cell r="J37">
            <v>50.782888701408034</v>
          </cell>
          <cell r="K37">
            <v>62.547536165938411</v>
          </cell>
          <cell r="L37">
            <v>41.507559377420165</v>
          </cell>
          <cell r="M37">
            <v>43.492206320533441</v>
          </cell>
          <cell r="N37">
            <v>39.649408794934388</v>
          </cell>
          <cell r="O37">
            <v>56.90882054901072</v>
          </cell>
          <cell r="P37">
            <v>25.979801845202115</v>
          </cell>
        </row>
        <row r="38">
          <cell r="B38" t="str">
            <v>Eastern Europe</v>
          </cell>
          <cell r="G38">
            <v>42.668793223387489</v>
          </cell>
          <cell r="H38">
            <v>44.994387647668326</v>
          </cell>
          <cell r="I38">
            <v>46.870110491339986</v>
          </cell>
          <cell r="J38">
            <v>42.091617265586137</v>
          </cell>
          <cell r="K38">
            <v>45.764673301476222</v>
          </cell>
          <cell r="L38">
            <v>20.453234954927254</v>
          </cell>
          <cell r="M38">
            <v>12.146529089175935</v>
          </cell>
          <cell r="N38">
            <v>19.180672268907564</v>
          </cell>
          <cell r="O38">
            <v>40.106301154412606</v>
          </cell>
          <cell r="P38">
            <v>10.379437307212907</v>
          </cell>
        </row>
        <row r="39">
          <cell r="B39" t="str">
            <v>Western Europe</v>
          </cell>
          <cell r="G39">
            <v>46.558628213713064</v>
          </cell>
          <cell r="H39">
            <v>62.073658042432967</v>
          </cell>
          <cell r="I39">
            <v>45.157080209072376</v>
          </cell>
          <cell r="J39">
            <v>72.36699218430644</v>
          </cell>
          <cell r="K39">
            <v>67.041090811048292</v>
          </cell>
          <cell r="L39">
            <v>42.885793247584914</v>
          </cell>
          <cell r="M39">
            <v>37.638271706711635</v>
          </cell>
          <cell r="N39">
            <v>31.465107841663059</v>
          </cell>
          <cell r="O39">
            <v>60.732232233229816</v>
          </cell>
          <cell r="P39">
            <v>41.707561208735143</v>
          </cell>
        </row>
        <row r="40">
          <cell r="B40" t="str">
            <v>Sub-Saharan Africa</v>
          </cell>
          <cell r="G40">
            <v>30.616395074546922</v>
          </cell>
          <cell r="H40">
            <v>41.534309875354822</v>
          </cell>
          <cell r="I40">
            <v>43.589918470854471</v>
          </cell>
          <cell r="J40">
            <v>36.137625770281836</v>
          </cell>
          <cell r="K40">
            <v>44.040116507534819</v>
          </cell>
          <cell r="L40">
            <v>26.604803573847782</v>
          </cell>
          <cell r="M40">
            <v>35.656387708798896</v>
          </cell>
          <cell r="N40">
            <v>19.560155769624927</v>
          </cell>
          <cell r="O40">
            <v>46.592625606202972</v>
          </cell>
          <cell r="P40">
            <v>4.610045210764329</v>
          </cell>
        </row>
        <row r="41">
          <cell r="B41" t="str">
            <v>Western Europe</v>
          </cell>
          <cell r="G41">
            <v>45.38153837797141</v>
          </cell>
          <cell r="H41">
            <v>50.227351182150386</v>
          </cell>
          <cell r="I41">
            <v>50.384383696972158</v>
          </cell>
          <cell r="J41">
            <v>48.707484456034344</v>
          </cell>
          <cell r="K41">
            <v>51.249476840621085</v>
          </cell>
          <cell r="L41">
            <v>31.284636864593441</v>
          </cell>
          <cell r="M41">
            <v>47.445965262323654</v>
          </cell>
          <cell r="N41">
            <v>27.946176581139493</v>
          </cell>
          <cell r="O41">
            <v>37.776005535055461</v>
          </cell>
          <cell r="P41">
            <v>11.970400079855148</v>
          </cell>
        </row>
        <row r="42">
          <cell r="B42" t="str">
            <v>South/Central America</v>
          </cell>
          <cell r="G42">
            <v>31.754010238795829</v>
          </cell>
          <cell r="H42">
            <v>40.294157190338979</v>
          </cell>
          <cell r="I42">
            <v>36.901509387110643</v>
          </cell>
          <cell r="J42">
            <v>43.222540323138716</v>
          </cell>
          <cell r="K42">
            <v>40.642355693160418</v>
          </cell>
          <cell r="L42">
            <v>20.296245304586645</v>
          </cell>
          <cell r="M42">
            <v>27.19909552351394</v>
          </cell>
          <cell r="N42">
            <v>14.831932773109244</v>
          </cell>
          <cell r="O42">
            <v>32.750862070938638</v>
          </cell>
          <cell r="P42">
            <v>6.4030908507847517</v>
          </cell>
        </row>
        <row r="43">
          <cell r="B43" t="str">
            <v>South/Central America</v>
          </cell>
          <cell r="G43">
            <v>27.768947430718896</v>
          </cell>
          <cell r="H43">
            <v>39.689870333656742</v>
          </cell>
          <cell r="I43">
            <v>36.559692672087508</v>
          </cell>
          <cell r="J43">
            <v>50.238831638511044</v>
          </cell>
          <cell r="K43">
            <v>34.125782601192938</v>
          </cell>
          <cell r="L43">
            <v>19.43791867582798</v>
          </cell>
          <cell r="M43">
            <v>38.097770420186464</v>
          </cell>
          <cell r="N43">
            <v>15.420168067226891</v>
          </cell>
          <cell r="O43">
            <v>15.178335535006605</v>
          </cell>
          <cell r="P43">
            <v>9.055400680891962</v>
          </cell>
        </row>
        <row r="44">
          <cell r="B44" t="str">
            <v>Asia</v>
          </cell>
          <cell r="G44">
            <v>39.928069911005004</v>
          </cell>
          <cell r="H44">
            <v>55.515961139789646</v>
          </cell>
          <cell r="I44">
            <v>41.220610402239224</v>
          </cell>
          <cell r="J44">
            <v>49.129352126692702</v>
          </cell>
          <cell r="K44">
            <v>71.027430952775177</v>
          </cell>
          <cell r="L44">
            <v>28.830473764416951</v>
          </cell>
          <cell r="M44">
            <v>29.291942711123259</v>
          </cell>
          <cell r="N44">
            <v>19.783782860890106</v>
          </cell>
          <cell r="O44">
            <v>39.033030506961097</v>
          </cell>
          <cell r="P44">
            <v>27.21313897869333</v>
          </cell>
        </row>
        <row r="45">
          <cell r="B45" t="str">
            <v>Eastern Europe</v>
          </cell>
          <cell r="G45">
            <v>42.549020411415171</v>
          </cell>
          <cell r="H45">
            <v>49.509415460398031</v>
          </cell>
          <cell r="I45">
            <v>48.538290221054268</v>
          </cell>
          <cell r="J45">
            <v>44.581477563582673</v>
          </cell>
          <cell r="K45">
            <v>53.933712812517385</v>
          </cell>
          <cell r="L45">
            <v>33.770517846999404</v>
          </cell>
          <cell r="M45">
            <v>27.083713221662286</v>
          </cell>
          <cell r="N45">
            <v>31.794444588245153</v>
          </cell>
          <cell r="O45">
            <v>47.100733254774561</v>
          </cell>
          <cell r="P45">
            <v>29.103180323315627</v>
          </cell>
        </row>
        <row r="46">
          <cell r="B46" t="str">
            <v>Western Europe</v>
          </cell>
          <cell r="G46">
            <v>51.667636674978894</v>
          </cell>
          <cell r="H46">
            <v>58.374201548142523</v>
          </cell>
          <cell r="I46">
            <v>48.874777333822372</v>
          </cell>
          <cell r="J46">
            <v>59.384412201946681</v>
          </cell>
          <cell r="K46">
            <v>64.74111171852951</v>
          </cell>
          <cell r="L46">
            <v>34.844389686488562</v>
          </cell>
          <cell r="M46">
            <v>38.447832821669323</v>
          </cell>
          <cell r="N46">
            <v>26.958342585001486</v>
          </cell>
          <cell r="O46">
            <v>50.523314167853727</v>
          </cell>
          <cell r="P46">
            <v>23.448069171429719</v>
          </cell>
        </row>
        <row r="47">
          <cell r="B47" t="str">
            <v>SE Asia</v>
          </cell>
          <cell r="G47">
            <v>36.049173893638354</v>
          </cell>
          <cell r="H47">
            <v>39.258148202427165</v>
          </cell>
          <cell r="I47">
            <v>43.238743206861372</v>
          </cell>
          <cell r="J47">
            <v>41.276252757482553</v>
          </cell>
          <cell r="K47">
            <v>34.759123532809966</v>
          </cell>
          <cell r="L47">
            <v>34.002125723988996</v>
          </cell>
          <cell r="M47">
            <v>35.203276963957038</v>
          </cell>
          <cell r="N47">
            <v>29.423527476004864</v>
          </cell>
          <cell r="O47">
            <v>58.720649804726641</v>
          </cell>
          <cell r="P47">
            <v>12.661048651267437</v>
          </cell>
        </row>
        <row r="48">
          <cell r="B48" t="str">
            <v>SE Asia</v>
          </cell>
          <cell r="G48">
            <v>33.975490292242426</v>
          </cell>
          <cell r="H48">
            <v>46.902467871470193</v>
          </cell>
          <cell r="I48">
            <v>54.911417361304032</v>
          </cell>
          <cell r="J48">
            <v>48.349871150392829</v>
          </cell>
          <cell r="K48">
            <v>39.810203294902834</v>
          </cell>
          <cell r="L48">
            <v>35.151799352743353</v>
          </cell>
          <cell r="M48">
            <v>46.718784028103954</v>
          </cell>
          <cell r="N48">
            <v>23.356726363251582</v>
          </cell>
          <cell r="O48">
            <v>51.558638408591491</v>
          </cell>
          <cell r="P48">
            <v>18.973048611026375</v>
          </cell>
        </row>
        <row r="49">
          <cell r="B49" t="str">
            <v>MENA</v>
          </cell>
          <cell r="G49">
            <v>29.383905967027694</v>
          </cell>
          <cell r="H49">
            <v>23.106754718435617</v>
          </cell>
          <cell r="I49">
            <v>32.958541273607118</v>
          </cell>
          <cell r="J49">
            <v>12.180272269065899</v>
          </cell>
          <cell r="K49">
            <v>23.912776639084278</v>
          </cell>
          <cell r="L49">
            <v>30.698480431692182</v>
          </cell>
          <cell r="M49">
            <v>55.448202827046131</v>
          </cell>
          <cell r="N49">
            <v>5.4425087108013939</v>
          </cell>
          <cell r="O49">
            <v>57.764632641882052</v>
          </cell>
          <cell r="P49">
            <v>4.1385775470391444</v>
          </cell>
        </row>
        <row r="50">
          <cell r="B50" t="str">
            <v>MENA</v>
          </cell>
          <cell r="G50">
            <v>31.117197176010333</v>
          </cell>
          <cell r="H50">
            <v>21.126767076119378</v>
          </cell>
          <cell r="I50">
            <v>34.163584618353326</v>
          </cell>
          <cell r="J50">
            <v>16.476625827034304</v>
          </cell>
          <cell r="K50">
            <v>14.836759856257716</v>
          </cell>
          <cell r="L50">
            <v>23.509413480968586</v>
          </cell>
          <cell r="M50">
            <v>34.322354442212657</v>
          </cell>
          <cell r="N50">
            <v>8.2983193277310932</v>
          </cell>
          <cell r="O50">
            <v>47.326306197032864</v>
          </cell>
          <cell r="P50">
            <v>4.0906739568977324</v>
          </cell>
        </row>
        <row r="51">
          <cell r="B51" t="str">
            <v>Western Europe</v>
          </cell>
          <cell r="G51">
            <v>39.459514577649117</v>
          </cell>
          <cell r="H51">
            <v>56.944216702138775</v>
          </cell>
          <cell r="I51">
            <v>52.186502947096059</v>
          </cell>
          <cell r="J51">
            <v>57.377512414476961</v>
          </cell>
          <cell r="K51">
            <v>60.187530234167163</v>
          </cell>
          <cell r="L51">
            <v>38.925004578208956</v>
          </cell>
          <cell r="M51">
            <v>45.605116834046704</v>
          </cell>
          <cell r="N51">
            <v>32.428418256269637</v>
          </cell>
          <cell r="O51">
            <v>51.460865406285187</v>
          </cell>
          <cell r="P51">
            <v>26.20561781623428</v>
          </cell>
        </row>
        <row r="52">
          <cell r="B52" t="str">
            <v>MENA</v>
          </cell>
          <cell r="G52">
            <v>47.753513905701773</v>
          </cell>
          <cell r="H52">
            <v>44.133595685328729</v>
          </cell>
          <cell r="I52">
            <v>43.564053785028754</v>
          </cell>
          <cell r="J52">
            <v>41.580897684284544</v>
          </cell>
          <cell r="K52">
            <v>46.475275611336862</v>
          </cell>
          <cell r="L52">
            <v>44.278307670646775</v>
          </cell>
          <cell r="M52">
            <v>55.321962123959089</v>
          </cell>
          <cell r="N52">
            <v>31.129490594974769</v>
          </cell>
          <cell r="O52">
            <v>55.747010652377789</v>
          </cell>
          <cell r="P52">
            <v>34.914767311275455</v>
          </cell>
        </row>
        <row r="53">
          <cell r="B53" t="str">
            <v>Western Europe</v>
          </cell>
          <cell r="G53">
            <v>43.632508885848928</v>
          </cell>
          <cell r="H53">
            <v>48.500198984615771</v>
          </cell>
          <cell r="I53">
            <v>44.787331034276164</v>
          </cell>
          <cell r="J53">
            <v>46.576842430219621</v>
          </cell>
          <cell r="K53">
            <v>52.727367363167588</v>
          </cell>
          <cell r="L53">
            <v>42.24212608967278</v>
          </cell>
          <cell r="M53">
            <v>44.809486597620563</v>
          </cell>
          <cell r="N53">
            <v>30.720549969332303</v>
          </cell>
          <cell r="O53">
            <v>68.936691336751863</v>
          </cell>
          <cell r="P53">
            <v>24.501776454986398</v>
          </cell>
        </row>
        <row r="54">
          <cell r="B54" t="str">
            <v>Asia</v>
          </cell>
          <cell r="G54">
            <v>42.83703855174879</v>
          </cell>
          <cell r="H54">
            <v>60.21463585801456</v>
          </cell>
          <cell r="I54">
            <v>44.259591172790849</v>
          </cell>
          <cell r="J54">
            <v>68.443277414248044</v>
          </cell>
          <cell r="K54">
            <v>66.009438204757231</v>
          </cell>
          <cell r="L54">
            <v>37.228565335175944</v>
          </cell>
          <cell r="M54">
            <v>46.935714722067303</v>
          </cell>
          <cell r="N54">
            <v>22.011005301359756</v>
          </cell>
          <cell r="O54">
            <v>58.298849469045877</v>
          </cell>
          <cell r="P54">
            <v>21.668691848230836</v>
          </cell>
        </row>
        <row r="55">
          <cell r="B55" t="str">
            <v>MENA</v>
          </cell>
          <cell r="G55">
            <v>28.836648690568961</v>
          </cell>
          <cell r="H55">
            <v>38.542556926138587</v>
          </cell>
          <cell r="I55">
            <v>41.216120751961995</v>
          </cell>
          <cell r="J55">
            <v>31.247408326926891</v>
          </cell>
          <cell r="K55">
            <v>42.0087455061798</v>
          </cell>
          <cell r="L55">
            <v>28.838401563031681</v>
          </cell>
          <cell r="M55">
            <v>46.164340433761595</v>
          </cell>
          <cell r="N55">
            <v>16.936107776443912</v>
          </cell>
          <cell r="O55">
            <v>40.364833106638656</v>
          </cell>
          <cell r="P55">
            <v>11.888324935282553</v>
          </cell>
        </row>
        <row r="56">
          <cell r="B56" t="str">
            <v>Asia</v>
          </cell>
          <cell r="G56">
            <v>45.162361479687895</v>
          </cell>
          <cell r="H56">
            <v>42.181541646864133</v>
          </cell>
          <cell r="I56">
            <v>31.288385660105771</v>
          </cell>
          <cell r="J56">
            <v>40.585850698075092</v>
          </cell>
          <cell r="K56">
            <v>51.548176848524676</v>
          </cell>
          <cell r="L56">
            <v>25.86305063707001</v>
          </cell>
          <cell r="M56">
            <v>36.307339954304673</v>
          </cell>
          <cell r="N56">
            <v>13.865004694811008</v>
          </cell>
          <cell r="O56">
            <v>40.868061075164142</v>
          </cell>
          <cell r="P56">
            <v>12.411796824000213</v>
          </cell>
        </row>
        <row r="57">
          <cell r="B57" t="str">
            <v>Sub-Saharan Africa</v>
          </cell>
          <cell r="G57">
            <v>31.011569391544175</v>
          </cell>
          <cell r="H57">
            <v>39.81769877262434</v>
          </cell>
          <cell r="I57">
            <v>46.23629929215906</v>
          </cell>
          <cell r="J57">
            <v>36.417744566099984</v>
          </cell>
          <cell r="K57">
            <v>37.55371403786657</v>
          </cell>
          <cell r="L57">
            <v>26.30331225429385</v>
          </cell>
          <cell r="M57">
            <v>41.660347132249861</v>
          </cell>
          <cell r="N57">
            <v>24.026269044203048</v>
          </cell>
          <cell r="O57">
            <v>31.470799875268735</v>
          </cell>
          <cell r="P57">
            <v>8.055832965453753</v>
          </cell>
        </row>
        <row r="58">
          <cell r="B58" t="str">
            <v>MENA</v>
          </cell>
          <cell r="G58">
            <v>32.823450818253782</v>
          </cell>
          <cell r="H58">
            <v>39.448631970460205</v>
          </cell>
          <cell r="I58">
            <v>42.592410192636706</v>
          </cell>
          <cell r="J58">
            <v>38.147387162006773</v>
          </cell>
          <cell r="K58">
            <v>38.066731910167903</v>
          </cell>
          <cell r="L58">
            <v>18.77994830151146</v>
          </cell>
          <cell r="M58">
            <v>25.801597593704784</v>
          </cell>
          <cell r="N58">
            <v>12.131212035375945</v>
          </cell>
          <cell r="O58">
            <v>30.664211554141872</v>
          </cell>
          <cell r="P58">
            <v>6.5227720228232293</v>
          </cell>
        </row>
        <row r="59">
          <cell r="B59" t="str">
            <v>Asia</v>
          </cell>
          <cell r="G59">
            <v>40.017248060875843</v>
          </cell>
          <cell r="H59">
            <v>33.306095120446521</v>
          </cell>
          <cell r="I59">
            <v>27.161637113580504</v>
          </cell>
          <cell r="J59">
            <v>37.501332865084194</v>
          </cell>
          <cell r="K59">
            <v>34.768010317117785</v>
          </cell>
          <cell r="L59">
            <v>14.279629383682106</v>
          </cell>
          <cell r="M59">
            <v>14.246302126035975</v>
          </cell>
          <cell r="N59">
            <v>19.243697478991596</v>
          </cell>
          <cell r="O59">
            <v>10.146401700074666</v>
          </cell>
          <cell r="P59">
            <v>13.482116229626183</v>
          </cell>
        </row>
        <row r="60">
          <cell r="B60" t="str">
            <v>Eastern Europe</v>
          </cell>
          <cell r="G60">
            <v>49.481744231682718</v>
          </cell>
          <cell r="H60">
            <v>53.642043605410464</v>
          </cell>
          <cell r="I60">
            <v>51.475425122629602</v>
          </cell>
          <cell r="J60">
            <v>54.094099352352259</v>
          </cell>
          <cell r="K60">
            <v>54.927965657289775</v>
          </cell>
          <cell r="L60">
            <v>25.237491597735243</v>
          </cell>
          <cell r="M60">
            <v>16.114850468691603</v>
          </cell>
          <cell r="N60">
            <v>25.945422049864021</v>
          </cell>
          <cell r="O60">
            <v>33.01875938672972</v>
          </cell>
          <cell r="P60">
            <v>25.870934485655617</v>
          </cell>
        </row>
        <row r="61">
          <cell r="B61" t="str">
            <v>MENA</v>
          </cell>
          <cell r="G61">
            <v>46.606839559259193</v>
          </cell>
          <cell r="H61">
            <v>22.613065217185152</v>
          </cell>
          <cell r="I61">
            <v>31.279974368413008</v>
          </cell>
          <cell r="J61">
            <v>15.244926030435884</v>
          </cell>
          <cell r="K61">
            <v>21.63898774382621</v>
          </cell>
          <cell r="L61">
            <v>24.908675371104096</v>
          </cell>
          <cell r="M61">
            <v>42.096752436582861</v>
          </cell>
          <cell r="N61">
            <v>13.740828038532488</v>
          </cell>
          <cell r="O61">
            <v>34.744920404635032</v>
          </cell>
          <cell r="P61">
            <v>9.0522006046660159</v>
          </cell>
        </row>
        <row r="62">
          <cell r="B62" t="str">
            <v>Eastern Europe</v>
          </cell>
          <cell r="G62">
            <v>40.393274977353066</v>
          </cell>
          <cell r="H62">
            <v>52.749564815243232</v>
          </cell>
          <cell r="I62">
            <v>49.112103371297451</v>
          </cell>
          <cell r="J62">
            <v>54.05972235539133</v>
          </cell>
          <cell r="K62">
            <v>54.495042743091503</v>
          </cell>
          <cell r="L62">
            <v>26.791797146621875</v>
          </cell>
          <cell r="M62">
            <v>17.79765069689687</v>
          </cell>
          <cell r="N62">
            <v>25.750772587342155</v>
          </cell>
          <cell r="O62">
            <v>42.4606636640017</v>
          </cell>
          <cell r="P62">
            <v>21.158101638246769</v>
          </cell>
        </row>
        <row r="63">
          <cell r="B63" t="str">
            <v>Western Europe</v>
          </cell>
          <cell r="G63">
            <v>37.831060274019649</v>
          </cell>
          <cell r="H63">
            <v>63.063041223646053</v>
          </cell>
          <cell r="I63">
            <v>59.495274206922389</v>
          </cell>
          <cell r="J63">
            <v>60.996257929270428</v>
          </cell>
          <cell r="K63">
            <v>67.288953956970516</v>
          </cell>
          <cell r="L63">
            <v>26.588379378315089</v>
          </cell>
          <cell r="M63">
            <v>10.281146059539658</v>
          </cell>
          <cell r="N63">
            <v>27.742944667940915</v>
          </cell>
          <cell r="O63">
            <v>39.636964424928628</v>
          </cell>
          <cell r="P63">
            <v>28.69246236085116</v>
          </cell>
        </row>
        <row r="64">
          <cell r="B64" t="str">
            <v>Sub-Saharan Africa</v>
          </cell>
          <cell r="G64">
            <v>36.398341234878551</v>
          </cell>
          <cell r="H64">
            <v>33.649450360647961</v>
          </cell>
          <cell r="I64">
            <v>40.369539050197879</v>
          </cell>
          <cell r="J64">
            <v>23.645021281467116</v>
          </cell>
          <cell r="K64">
            <v>36.112705652871163</v>
          </cell>
          <cell r="L64">
            <v>17.84926566317522</v>
          </cell>
          <cell r="M64">
            <v>18.267528628126726</v>
          </cell>
          <cell r="N64">
            <v>17.184873949579831</v>
          </cell>
          <cell r="O64">
            <v>28.702208456494823</v>
          </cell>
          <cell r="P64">
            <v>7.242451618499496</v>
          </cell>
        </row>
        <row r="65">
          <cell r="B65" t="str">
            <v>SE Asia</v>
          </cell>
          <cell r="G65">
            <v>48.814364755279136</v>
          </cell>
          <cell r="H65">
            <v>45.6601595377563</v>
          </cell>
          <cell r="I65">
            <v>42.942989054220781</v>
          </cell>
          <cell r="J65">
            <v>38.184869889250066</v>
          </cell>
          <cell r="K65">
            <v>53.30450463678762</v>
          </cell>
          <cell r="L65">
            <v>34.858502882619554</v>
          </cell>
          <cell r="M65">
            <v>35.012561007696036</v>
          </cell>
          <cell r="N65">
            <v>37.878167864501812</v>
          </cell>
          <cell r="O65">
            <v>43.471124695236661</v>
          </cell>
          <cell r="P65">
            <v>23.072157963043715</v>
          </cell>
        </row>
        <row r="66">
          <cell r="B66" t="str">
            <v>Western Europe</v>
          </cell>
          <cell r="G66">
            <v>31.208346449607788</v>
          </cell>
          <cell r="H66">
            <v>50.353672490861449</v>
          </cell>
          <cell r="I66">
            <v>47.848115546126962</v>
          </cell>
          <cell r="J66">
            <v>48.89423752446163</v>
          </cell>
          <cell r="K66">
            <v>53.327416424212174</v>
          </cell>
          <cell r="L66">
            <v>25.54599350189218</v>
          </cell>
          <cell r="M66">
            <v>16.249127986180238</v>
          </cell>
          <cell r="N66">
            <v>27.567021930723513</v>
          </cell>
          <cell r="O66">
            <v>33.676409013548309</v>
          </cell>
          <cell r="P66">
            <v>24.691415077116659</v>
          </cell>
        </row>
        <row r="67">
          <cell r="B67" t="str">
            <v>Sub-Saharan Africa</v>
          </cell>
          <cell r="G67">
            <v>31.823339600975274</v>
          </cell>
          <cell r="H67">
            <v>53.246146349362874</v>
          </cell>
          <cell r="I67">
            <v>47.433972616031127</v>
          </cell>
          <cell r="J67">
            <v>45.261014340935127</v>
          </cell>
          <cell r="K67">
            <v>63.59412565568249</v>
          </cell>
          <cell r="L67">
            <v>24.883751044526139</v>
          </cell>
          <cell r="M67">
            <v>17.035799880287598</v>
          </cell>
          <cell r="N67">
            <v>27.404333482376693</v>
          </cell>
          <cell r="O67">
            <v>45.954835614144208</v>
          </cell>
          <cell r="P67">
            <v>9.1400352012960546</v>
          </cell>
        </row>
        <row r="68">
          <cell r="B68" t="str">
            <v>NA-Oceania</v>
          </cell>
          <cell r="G68">
            <v>39.267820749156947</v>
          </cell>
          <cell r="H68">
            <v>40.850977988346322</v>
          </cell>
          <cell r="I68">
            <v>37.228430842255463</v>
          </cell>
          <cell r="J68">
            <v>41.869027642160532</v>
          </cell>
          <cell r="K68">
            <v>42.804351107553806</v>
          </cell>
          <cell r="L68">
            <v>30.112803053994561</v>
          </cell>
          <cell r="M68">
            <v>36.295324417131347</v>
          </cell>
          <cell r="N68">
            <v>24.296860595897179</v>
          </cell>
          <cell r="O68">
            <v>36.746856704751409</v>
          </cell>
          <cell r="P68">
            <v>23.112170498198317</v>
          </cell>
        </row>
        <row r="69">
          <cell r="B69" t="str">
            <v>Asia</v>
          </cell>
          <cell r="G69">
            <v>33.53122594148838</v>
          </cell>
          <cell r="H69">
            <v>41.376605890581374</v>
          </cell>
          <cell r="I69">
            <v>44.055296978143872</v>
          </cell>
          <cell r="J69">
            <v>37.091645791849274</v>
          </cell>
          <cell r="K69">
            <v>42.581307648958571</v>
          </cell>
          <cell r="L69">
            <v>24.861406076103343</v>
          </cell>
          <cell r="M69">
            <v>30.932641733509058</v>
          </cell>
          <cell r="N69">
            <v>9.0572863291658141</v>
          </cell>
          <cell r="O69">
            <v>51.223579920739766</v>
          </cell>
          <cell r="P69">
            <v>8.2321163209987294</v>
          </cell>
        </row>
        <row r="70">
          <cell r="B70" t="str">
            <v>Eastern Europe</v>
          </cell>
          <cell r="G70">
            <v>36.924856530529283</v>
          </cell>
          <cell r="H70">
            <v>42.015505033376286</v>
          </cell>
          <cell r="I70">
            <v>48.274588513729761</v>
          </cell>
          <cell r="J70">
            <v>33.669254854535211</v>
          </cell>
          <cell r="K70">
            <v>43.580880057241984</v>
          </cell>
          <cell r="L70">
            <v>20.052503510423371</v>
          </cell>
          <cell r="M70">
            <v>14.939028984999032</v>
          </cell>
          <cell r="N70">
            <v>19.436769829883175</v>
          </cell>
          <cell r="O70">
            <v>32.786486267422248</v>
          </cell>
          <cell r="P70">
            <v>13.047728959389017</v>
          </cell>
        </row>
        <row r="71">
          <cell r="B71" t="str">
            <v>MENA</v>
          </cell>
          <cell r="G71">
            <v>38.093639761785653</v>
          </cell>
          <cell r="H71">
            <v>35.743005816453959</v>
          </cell>
          <cell r="I71">
            <v>43.120300587834748</v>
          </cell>
          <cell r="J71">
            <v>25.55619249436889</v>
          </cell>
          <cell r="K71">
            <v>37.850144729482174</v>
          </cell>
          <cell r="L71">
            <v>21.335801634768139</v>
          </cell>
          <cell r="M71">
            <v>30.041855266398706</v>
          </cell>
          <cell r="N71">
            <v>5.2507097690024516</v>
          </cell>
          <cell r="O71">
            <v>35.932994713047549</v>
          </cell>
          <cell r="P71">
            <v>14.117646790623848</v>
          </cell>
        </row>
        <row r="72">
          <cell r="B72" t="str">
            <v>Sub-Saharan Africa</v>
          </cell>
          <cell r="G72">
            <v>31.474054268373152</v>
          </cell>
          <cell r="H72">
            <v>36.748132183745881</v>
          </cell>
          <cell r="I72">
            <v>36.910884601449979</v>
          </cell>
          <cell r="J72">
            <v>23.495035789339493</v>
          </cell>
          <cell r="K72">
            <v>46.565890166272602</v>
          </cell>
          <cell r="L72">
            <v>16.232017052552607</v>
          </cell>
          <cell r="M72">
            <v>15.606948818257832</v>
          </cell>
          <cell r="N72">
            <v>11.827731092436975</v>
          </cell>
          <cell r="O72">
            <v>31.02459296355989</v>
          </cell>
          <cell r="P72">
            <v>6.4687953359557318</v>
          </cell>
        </row>
        <row r="73">
          <cell r="B73" t="str">
            <v>Sub-Saharan Africa</v>
          </cell>
          <cell r="G73">
            <v>33.215581249162021</v>
          </cell>
          <cell r="H73">
            <v>45.596545154228551</v>
          </cell>
          <cell r="I73">
            <v>41.857393774570085</v>
          </cell>
          <cell r="J73">
            <v>33.032082816053617</v>
          </cell>
          <cell r="K73">
            <v>57.824255442603601</v>
          </cell>
          <cell r="L73">
            <v>23.59160773564864</v>
          </cell>
          <cell r="M73">
            <v>25.818576859797091</v>
          </cell>
          <cell r="N73">
            <v>21.913096946095514</v>
          </cell>
          <cell r="O73">
            <v>38.114266842800532</v>
          </cell>
          <cell r="P73">
            <v>8.52049029390143</v>
          </cell>
        </row>
        <row r="74">
          <cell r="B74" t="str">
            <v>SE Asia</v>
          </cell>
          <cell r="G74">
            <v>31.70230636278864</v>
          </cell>
          <cell r="H74">
            <v>37.171296983949389</v>
          </cell>
          <cell r="I74">
            <v>53.789367476667096</v>
          </cell>
          <cell r="J74">
            <v>25.554606573037248</v>
          </cell>
          <cell r="K74">
            <v>33.420261922595209</v>
          </cell>
          <cell r="L74">
            <v>26.636859958385315</v>
          </cell>
          <cell r="M74">
            <v>36.467762145819883</v>
          </cell>
          <cell r="N74">
            <v>8.971920475507277</v>
          </cell>
          <cell r="O74">
            <v>54.639201511164146</v>
          </cell>
          <cell r="P74">
            <v>6.4685557010499464</v>
          </cell>
        </row>
        <row r="75">
          <cell r="B75" t="str">
            <v>Western Europe</v>
          </cell>
          <cell r="G75">
            <v>43.291015995070708</v>
          </cell>
          <cell r="H75">
            <v>60.630104593845147</v>
          </cell>
          <cell r="I75">
            <v>51.803729705524574</v>
          </cell>
          <cell r="J75">
            <v>59.454969356199278</v>
          </cell>
          <cell r="K75">
            <v>68.13123718832</v>
          </cell>
          <cell r="L75">
            <v>38.738834163702606</v>
          </cell>
          <cell r="M75">
            <v>34.014202810685482</v>
          </cell>
          <cell r="N75">
            <v>24.219101372888332</v>
          </cell>
          <cell r="O75">
            <v>58.920857329494837</v>
          </cell>
          <cell r="P75">
            <v>37.80117514174178</v>
          </cell>
        </row>
        <row r="76">
          <cell r="B76" t="str">
            <v>NA-Oceania</v>
          </cell>
          <cell r="G76">
            <v>34.521990954388542</v>
          </cell>
          <cell r="H76">
            <v>61.852251875813245</v>
          </cell>
          <cell r="I76">
            <v>57.965802705514974</v>
          </cell>
          <cell r="J76">
            <v>62.303587310986593</v>
          </cell>
          <cell r="K76">
            <v>64.428587177156942</v>
          </cell>
          <cell r="L76">
            <v>26.553504592141934</v>
          </cell>
          <cell r="M76">
            <v>32.386060493242354</v>
          </cell>
          <cell r="N76">
            <v>12.643858403475948</v>
          </cell>
          <cell r="O76">
            <v>37.252668748648226</v>
          </cell>
          <cell r="P76">
            <v>23.93143072320121</v>
          </cell>
        </row>
        <row r="77">
          <cell r="B77" t="str">
            <v>Sub-Saharan Africa</v>
          </cell>
          <cell r="G77">
            <v>35.67917338650301</v>
          </cell>
          <cell r="H77">
            <v>32.505739072871854</v>
          </cell>
          <cell r="I77">
            <v>45.687427226648779</v>
          </cell>
          <cell r="J77">
            <v>25.979914996672647</v>
          </cell>
          <cell r="K77">
            <v>27.51384101468857</v>
          </cell>
          <cell r="L77">
            <v>28.650369023623025</v>
          </cell>
          <cell r="M77">
            <v>40.909612248381137</v>
          </cell>
          <cell r="N77">
            <v>12.146004513855772</v>
          </cell>
          <cell r="O77">
            <v>50.403393469796335</v>
          </cell>
          <cell r="P77">
            <v>11.142465862458847</v>
          </cell>
        </row>
        <row r="78">
          <cell r="B78" t="str">
            <v>Western Europe</v>
          </cell>
          <cell r="G78">
            <v>46.931178431335901</v>
          </cell>
          <cell r="H78">
            <v>61.374455924540037</v>
          </cell>
          <cell r="I78">
            <v>58.344402209090035</v>
          </cell>
          <cell r="J78">
            <v>58.814320847637134</v>
          </cell>
          <cell r="K78">
            <v>65.567097518804715</v>
          </cell>
          <cell r="L78">
            <v>30.177890292888009</v>
          </cell>
          <cell r="M78">
            <v>29.805415921940835</v>
          </cell>
          <cell r="N78">
            <v>15.286155754912208</v>
          </cell>
          <cell r="O78">
            <v>48.275389253423121</v>
          </cell>
          <cell r="P78">
            <v>27.344600241275874</v>
          </cell>
        </row>
        <row r="79">
          <cell r="B79" t="str">
            <v>MENA</v>
          </cell>
          <cell r="G79">
            <v>42.789016184030324</v>
          </cell>
          <cell r="H79">
            <v>43.801417134209331</v>
          </cell>
          <cell r="I79">
            <v>38.101370476026176</v>
          </cell>
          <cell r="J79">
            <v>37.2361065573552</v>
          </cell>
          <cell r="K79">
            <v>53.000435060487298</v>
          </cell>
          <cell r="L79">
            <v>25.309631470675988</v>
          </cell>
          <cell r="M79">
            <v>38.566524404845033</v>
          </cell>
          <cell r="N79">
            <v>4.2030129124820661</v>
          </cell>
          <cell r="O79">
            <v>46.695233616887393</v>
          </cell>
          <cell r="P79">
            <v>11.773754948489454</v>
          </cell>
        </row>
        <row r="80">
          <cell r="B80" t="str">
            <v>SE Asia</v>
          </cell>
          <cell r="G80">
            <v>37.489614595796688</v>
          </cell>
          <cell r="H80">
            <v>36.668247936174765</v>
          </cell>
          <cell r="I80">
            <v>42.724830946657391</v>
          </cell>
          <cell r="J80">
            <v>32.558858932435633</v>
          </cell>
          <cell r="K80">
            <v>35.207852431117139</v>
          </cell>
          <cell r="L80">
            <v>21.871600432056937</v>
          </cell>
          <cell r="M80">
            <v>34.039081208928849</v>
          </cell>
          <cell r="N80">
            <v>6.7740315638450497</v>
          </cell>
          <cell r="O80">
            <v>37.667283998584026</v>
          </cell>
          <cell r="P80">
            <v>9.0060049568698233</v>
          </cell>
        </row>
        <row r="81">
          <cell r="B81" t="str">
            <v>South/Central America</v>
          </cell>
          <cell r="G81">
            <v>40.817752514890799</v>
          </cell>
          <cell r="H81">
            <v>44.156580763942543</v>
          </cell>
          <cell r="I81">
            <v>43.630899472511004</v>
          </cell>
          <cell r="J81">
            <v>43.493877270678638</v>
          </cell>
          <cell r="K81">
            <v>45.047869352464126</v>
          </cell>
          <cell r="L81">
            <v>23.446385628321142</v>
          </cell>
          <cell r="M81">
            <v>18.211164873276335</v>
          </cell>
          <cell r="N81">
            <v>10.65126050420168</v>
          </cell>
          <cell r="O81">
            <v>35.328905523753605</v>
          </cell>
          <cell r="P81">
            <v>29.594211612052945</v>
          </cell>
        </row>
        <row r="82">
          <cell r="B82" t="str">
            <v>South/Central America</v>
          </cell>
          <cell r="G82">
            <v>27.714083847629595</v>
          </cell>
          <cell r="H82">
            <v>38.44237770417493</v>
          </cell>
          <cell r="I82">
            <v>44.910603505523284</v>
          </cell>
          <cell r="J82">
            <v>29.150956254845067</v>
          </cell>
          <cell r="K82">
            <v>40.559774440161057</v>
          </cell>
          <cell r="L82">
            <v>16.351935739348068</v>
          </cell>
          <cell r="M82">
            <v>15.6388180906618</v>
          </cell>
          <cell r="N82">
            <v>19.768907563025213</v>
          </cell>
          <cell r="O82">
            <v>25.18276762402089</v>
          </cell>
          <cell r="P82">
            <v>4.8172496796843793</v>
          </cell>
        </row>
        <row r="83">
          <cell r="B83" t="str">
            <v>South/Central America</v>
          </cell>
          <cell r="G83">
            <v>34.656303784135176</v>
          </cell>
          <cell r="H83">
            <v>43.686627740520215</v>
          </cell>
          <cell r="I83">
            <v>40.847575706775828</v>
          </cell>
          <cell r="J83">
            <v>45.293908114820383</v>
          </cell>
          <cell r="K83">
            <v>44.610456485103384</v>
          </cell>
          <cell r="L83">
            <v>23.346288858802463</v>
          </cell>
          <cell r="M83">
            <v>36.554268240864559</v>
          </cell>
          <cell r="N83">
            <v>6.3497837740664131</v>
          </cell>
          <cell r="O83">
            <v>43.305090635558585</v>
          </cell>
          <cell r="P83">
            <v>7.1760127847202968</v>
          </cell>
        </row>
        <row r="84">
          <cell r="B84" t="str">
            <v>SE Asia</v>
          </cell>
          <cell r="G84">
            <v>42.273416391040072</v>
          </cell>
          <cell r="H84">
            <v>41.343321318307837</v>
          </cell>
          <cell r="I84">
            <v>48.028367065473567</v>
          </cell>
          <cell r="J84">
            <v>40.891193348665908</v>
          </cell>
          <cell r="K84">
            <v>36.668632985164976</v>
          </cell>
          <cell r="L84">
            <v>28.488515904133038</v>
          </cell>
          <cell r="M84">
            <v>32.153744934684966</v>
          </cell>
          <cell r="N84">
            <v>18.115566917134778</v>
          </cell>
          <cell r="O84">
            <v>51.741112578876134</v>
          </cell>
          <cell r="P84">
            <v>11.943639185836282</v>
          </cell>
        </row>
        <row r="85">
          <cell r="B85" t="str">
            <v>Eastern Europe</v>
          </cell>
          <cell r="G85">
            <v>39.927404653979302</v>
          </cell>
          <cell r="H85">
            <v>47.923358969670161</v>
          </cell>
          <cell r="I85">
            <v>43.520876568715657</v>
          </cell>
          <cell r="J85">
            <v>49.88768145973107</v>
          </cell>
          <cell r="K85">
            <v>49.751978902840349</v>
          </cell>
          <cell r="L85">
            <v>33.36421063197195</v>
          </cell>
          <cell r="M85">
            <v>20.272175228866871</v>
          </cell>
          <cell r="N85">
            <v>30.809089286381301</v>
          </cell>
          <cell r="O85">
            <v>58.859238149263639</v>
          </cell>
          <cell r="P85">
            <v>23.516339863375979</v>
          </cell>
        </row>
        <row r="86">
          <cell r="B86" t="str">
            <v>Western Europe</v>
          </cell>
          <cell r="G86">
            <v>50.833067083084984</v>
          </cell>
          <cell r="H86">
            <v>55.450325628391553</v>
          </cell>
          <cell r="I86">
            <v>48.492620909850444</v>
          </cell>
          <cell r="J86">
            <v>54.257858046934601</v>
          </cell>
          <cell r="K86">
            <v>61.562954853390103</v>
          </cell>
          <cell r="L86">
            <v>33.631295997924283</v>
          </cell>
          <cell r="M86">
            <v>32.640717336669518</v>
          </cell>
          <cell r="N86">
            <v>29.422611205536072</v>
          </cell>
          <cell r="O86">
            <v>50.220195675119264</v>
          </cell>
          <cell r="P86">
            <v>22.241659774372291</v>
          </cell>
        </row>
        <row r="87">
          <cell r="B87" t="str">
            <v>MENA</v>
          </cell>
          <cell r="G87">
            <v>28.364170021872631</v>
          </cell>
          <cell r="H87">
            <v>43.392514760538418</v>
          </cell>
          <cell r="I87">
            <v>35.157306913962387</v>
          </cell>
          <cell r="J87">
            <v>43.508646240827701</v>
          </cell>
          <cell r="K87">
            <v>49.481822035253487</v>
          </cell>
          <cell r="L87">
            <v>30.588877314798342</v>
          </cell>
          <cell r="M87">
            <v>47.200509184080481</v>
          </cell>
          <cell r="N87">
            <v>5.9092643914455856</v>
          </cell>
          <cell r="O87">
            <v>55.282733855723642</v>
          </cell>
          <cell r="P87">
            <v>13.963001827943671</v>
          </cell>
        </row>
        <row r="88">
          <cell r="B88" t="str">
            <v>Eastern Europe</v>
          </cell>
          <cell r="G88">
            <v>37.358224224437436</v>
          </cell>
          <cell r="H88">
            <v>48.940138337529802</v>
          </cell>
          <cell r="I88">
            <v>46.555756361935806</v>
          </cell>
          <cell r="J88">
            <v>47.367657425366588</v>
          </cell>
          <cell r="K88">
            <v>51.907785503347711</v>
          </cell>
          <cell r="L88">
            <v>34.731652879142025</v>
          </cell>
          <cell r="M88">
            <v>24.966463890449845</v>
          </cell>
          <cell r="N88">
            <v>26.05391569557937</v>
          </cell>
          <cell r="O88">
            <v>63.066020978435773</v>
          </cell>
          <cell r="P88">
            <v>24.840210952103121</v>
          </cell>
        </row>
        <row r="89">
          <cell r="B89" t="str">
            <v>Eastern Europe</v>
          </cell>
          <cell r="G89">
            <v>38.945601875418213</v>
          </cell>
          <cell r="H89">
            <v>23.722365074199196</v>
          </cell>
          <cell r="I89">
            <v>13.352315450449566</v>
          </cell>
          <cell r="J89">
            <v>22.172436822418351</v>
          </cell>
          <cell r="K89">
            <v>32.662348480847051</v>
          </cell>
          <cell r="L89">
            <v>30.61536753593273</v>
          </cell>
          <cell r="M89">
            <v>33.114713125858181</v>
          </cell>
          <cell r="N89">
            <v>16.580032753228743</v>
          </cell>
          <cell r="O89">
            <v>47.135414375659323</v>
          </cell>
          <cell r="P89">
            <v>25.631309888984671</v>
          </cell>
        </row>
        <row r="90">
          <cell r="B90" t="str">
            <v>Sub-Saharan Africa</v>
          </cell>
          <cell r="G90">
            <v>29.17404325972921</v>
          </cell>
          <cell r="H90">
            <v>44.684665571374936</v>
          </cell>
          <cell r="I90">
            <v>45.124071567506661</v>
          </cell>
          <cell r="J90">
            <v>35.496134851246232</v>
          </cell>
          <cell r="K90">
            <v>51.246509114372671</v>
          </cell>
          <cell r="L90">
            <v>20.366613243101323</v>
          </cell>
          <cell r="M90">
            <v>32.862162408072521</v>
          </cell>
          <cell r="N90">
            <v>11.913096946095511</v>
          </cell>
          <cell r="O90">
            <v>27.421811052590449</v>
          </cell>
          <cell r="P90">
            <v>9.2693825656468078</v>
          </cell>
        </row>
        <row r="91">
          <cell r="B91" t="str">
            <v>MENA</v>
          </cell>
          <cell r="G91">
            <v>33.502165785295247</v>
          </cell>
          <cell r="H91">
            <v>44.417332024961411</v>
          </cell>
          <cell r="I91">
            <v>37.047224448100252</v>
          </cell>
          <cell r="J91">
            <v>35.71765249748983</v>
          </cell>
          <cell r="K91">
            <v>56.469672353210974</v>
          </cell>
          <cell r="L91">
            <v>26.995967986065931</v>
          </cell>
          <cell r="M91">
            <v>46.179000716180255</v>
          </cell>
          <cell r="N91">
            <v>12.77310924369748</v>
          </cell>
          <cell r="O91">
            <v>42.589856251946422</v>
          </cell>
          <cell r="P91">
            <v>6.4419057324395714</v>
          </cell>
        </row>
        <row r="92">
          <cell r="B92" t="str">
            <v>Sub-Saharan Africa</v>
          </cell>
          <cell r="G92">
            <v>24.937766864282956</v>
          </cell>
          <cell r="H92">
            <v>40.557720544991426</v>
          </cell>
          <cell r="I92">
            <v>40.211280400062691</v>
          </cell>
          <cell r="J92">
            <v>26.021313131521563</v>
          </cell>
          <cell r="K92">
            <v>51.719856213790386</v>
          </cell>
          <cell r="L92">
            <v>24.789699646826691</v>
          </cell>
          <cell r="M92">
            <v>27.004745295994805</v>
          </cell>
          <cell r="N92">
            <v>10.357142857142858</v>
          </cell>
          <cell r="O92">
            <v>50.314515265667332</v>
          </cell>
          <cell r="P92">
            <v>11.482395168501771</v>
          </cell>
        </row>
        <row r="93">
          <cell r="B93" t="str">
            <v>Eastern Europe</v>
          </cell>
          <cell r="G93">
            <v>44.234222549274186</v>
          </cell>
          <cell r="H93">
            <v>44.901122812640345</v>
          </cell>
          <cell r="I93">
            <v>42.911406461466299</v>
          </cell>
          <cell r="J93">
            <v>36.804472562393826</v>
          </cell>
          <cell r="K93">
            <v>52.465897763705769</v>
          </cell>
          <cell r="L93">
            <v>23.396924684937126</v>
          </cell>
          <cell r="M93">
            <v>26.662557809635221</v>
          </cell>
          <cell r="N93">
            <v>10.630058046072444</v>
          </cell>
          <cell r="O93">
            <v>42.538505122375682</v>
          </cell>
          <cell r="P93">
            <v>13.756577761665152</v>
          </cell>
        </row>
        <row r="94">
          <cell r="B94" t="str">
            <v>Asia</v>
          </cell>
          <cell r="G94">
            <v>41.428624802692816</v>
          </cell>
          <cell r="H94">
            <v>63.166983214368528</v>
          </cell>
          <cell r="I94">
            <v>60.077139515987589</v>
          </cell>
          <cell r="J94">
            <v>57.204300181453476</v>
          </cell>
          <cell r="K94">
            <v>69.956378262840516</v>
          </cell>
          <cell r="L94">
            <v>27.599506371707715</v>
          </cell>
          <cell r="M94">
            <v>29.623485707577885</v>
          </cell>
          <cell r="N94">
            <v>16.262392321389019</v>
          </cell>
          <cell r="O94">
            <v>48.635258344493472</v>
          </cell>
          <cell r="P94">
            <v>15.876889113370492</v>
          </cell>
        </row>
        <row r="95">
          <cell r="B95" t="str">
            <v>Eastern Europe</v>
          </cell>
          <cell r="G95">
            <v>34.506884605244593</v>
          </cell>
          <cell r="H95">
            <v>52.663080970403044</v>
          </cell>
          <cell r="I95">
            <v>48.059705138452429</v>
          </cell>
          <cell r="J95">
            <v>50.465383919948977</v>
          </cell>
          <cell r="K95">
            <v>57.763885632206559</v>
          </cell>
          <cell r="L95">
            <v>31.703450254892893</v>
          </cell>
          <cell r="M95">
            <v>23.927078957048337</v>
          </cell>
          <cell r="N95">
            <v>39.147028059612573</v>
          </cell>
          <cell r="O95">
            <v>47.823101205305939</v>
          </cell>
          <cell r="P95">
            <v>15.916592797604721</v>
          </cell>
        </row>
        <row r="96">
          <cell r="B96" t="str">
            <v>Eastern Europe</v>
          </cell>
          <cell r="G96">
            <v>44.390590078260104</v>
          </cell>
          <cell r="H96">
            <v>51.864197326872279</v>
          </cell>
          <cell r="I96">
            <v>46.182478409860835</v>
          </cell>
          <cell r="J96">
            <v>47.413352093439322</v>
          </cell>
          <cell r="K96">
            <v>59.463620439705579</v>
          </cell>
          <cell r="L96">
            <v>29.264835091193959</v>
          </cell>
          <cell r="M96">
            <v>29.966889019033367</v>
          </cell>
          <cell r="N96">
            <v>20.241635254313813</v>
          </cell>
          <cell r="O96">
            <v>47.755465955692905</v>
          </cell>
          <cell r="P96">
            <v>19.095350135735746</v>
          </cell>
        </row>
        <row r="97">
          <cell r="B97" t="str">
            <v>Sub-Saharan Africa</v>
          </cell>
          <cell r="G97">
            <v>30.232091967976505</v>
          </cell>
          <cell r="H97">
            <v>42.825367550099081</v>
          </cell>
          <cell r="I97">
            <v>52.36595241501702</v>
          </cell>
          <cell r="J97">
            <v>34.154777392171027</v>
          </cell>
          <cell r="K97">
            <v>42.17287151985667</v>
          </cell>
          <cell r="L97">
            <v>32.491305025601051</v>
          </cell>
          <cell r="M97">
            <v>38.264634429884588</v>
          </cell>
          <cell r="N97">
            <v>23.63987114502309</v>
          </cell>
          <cell r="O97">
            <v>58.728000072228774</v>
          </cell>
          <cell r="P97">
            <v>9.3327144552677606</v>
          </cell>
        </row>
        <row r="98">
          <cell r="B98" t="str">
            <v>Asia</v>
          </cell>
          <cell r="G98">
            <v>44.984095147892887</v>
          </cell>
          <cell r="H98">
            <v>44.15373302121229</v>
          </cell>
          <cell r="I98">
            <v>42.712309318176821</v>
          </cell>
          <cell r="J98">
            <v>41.929163156639383</v>
          </cell>
          <cell r="K98">
            <v>46.903228196918576</v>
          </cell>
          <cell r="L98">
            <v>42.281880742425187</v>
          </cell>
          <cell r="M98">
            <v>48.077605526089258</v>
          </cell>
          <cell r="N98">
            <v>43.442626042445468</v>
          </cell>
          <cell r="O98">
            <v>65.30531816506425</v>
          </cell>
          <cell r="P98">
            <v>12.301973236101773</v>
          </cell>
        </row>
        <row r="99">
          <cell r="B99" t="str">
            <v>Western Europe</v>
          </cell>
          <cell r="G99">
            <v>41.533058555545892</v>
          </cell>
          <cell r="H99">
            <v>54.395781185633325</v>
          </cell>
          <cell r="I99">
            <v>46.784301807706157</v>
          </cell>
          <cell r="J99">
            <v>55.871414348124759</v>
          </cell>
          <cell r="K99">
            <v>58.997665847210129</v>
          </cell>
          <cell r="L99">
            <v>36.079838701789058</v>
          </cell>
          <cell r="M99">
            <v>49.255940820313818</v>
          </cell>
          <cell r="N99">
            <v>22.744085269962294</v>
          </cell>
          <cell r="O99">
            <v>51.24018527891738</v>
          </cell>
          <cell r="P99">
            <v>21.079143437962738</v>
          </cell>
        </row>
        <row r="100">
          <cell r="B100" t="str">
            <v>SE Asia</v>
          </cell>
          <cell r="G100">
            <v>38.390899323518916</v>
          </cell>
          <cell r="H100">
            <v>39.646020233689697</v>
          </cell>
          <cell r="I100">
            <v>45.630193748806903</v>
          </cell>
          <cell r="J100">
            <v>25.818441583121341</v>
          </cell>
          <cell r="K100">
            <v>45.528574085278066</v>
          </cell>
          <cell r="L100">
            <v>23.177885340175386</v>
          </cell>
          <cell r="M100">
            <v>34.949236274507797</v>
          </cell>
          <cell r="N100">
            <v>1.1632520894536671</v>
          </cell>
          <cell r="O100">
            <v>52.791636178444037</v>
          </cell>
          <cell r="P100">
            <v>3.8074168182960424</v>
          </cell>
        </row>
        <row r="101">
          <cell r="B101" t="str">
            <v>Western Europe</v>
          </cell>
          <cell r="G101">
            <v>47.866734166770165</v>
          </cell>
          <cell r="H101">
            <v>64.614849623472281</v>
          </cell>
          <cell r="I101">
            <v>57.973583486279239</v>
          </cell>
          <cell r="J101">
            <v>67.829742527111847</v>
          </cell>
          <cell r="K101">
            <v>67.184629548637389</v>
          </cell>
          <cell r="L101">
            <v>39.180377346132389</v>
          </cell>
          <cell r="M101">
            <v>43.11856222696634</v>
          </cell>
          <cell r="N101">
            <v>30.276364261186014</v>
          </cell>
          <cell r="O101">
            <v>61.518798875617136</v>
          </cell>
          <cell r="P101">
            <v>21.807784020760078</v>
          </cell>
        </row>
        <row r="102">
          <cell r="B102" t="str">
            <v>Western Europe</v>
          </cell>
          <cell r="G102">
            <v>39.277236602588125</v>
          </cell>
          <cell r="H102">
            <v>60.743526747050751</v>
          </cell>
          <cell r="I102">
            <v>51.625247770834662</v>
          </cell>
          <cell r="J102">
            <v>60.604880991034008</v>
          </cell>
          <cell r="K102">
            <v>67.686220296225372</v>
          </cell>
          <cell r="L102">
            <v>34.095448876479267</v>
          </cell>
          <cell r="M102">
            <v>46.179294301675569</v>
          </cell>
          <cell r="N102">
            <v>23.230114558358288</v>
          </cell>
          <cell r="O102">
            <v>41.745291398725186</v>
          </cell>
          <cell r="P102">
            <v>25.227095247158005</v>
          </cell>
        </row>
        <row r="103">
          <cell r="B103" t="str">
            <v>Asia</v>
          </cell>
          <cell r="G103">
            <v>36.781070740518103</v>
          </cell>
          <cell r="H103">
            <v>51.042948661525884</v>
          </cell>
          <cell r="I103">
            <v>43.846580826152106</v>
          </cell>
          <cell r="J103">
            <v>47.699440733908958</v>
          </cell>
          <cell r="K103">
            <v>58.947855483768897</v>
          </cell>
          <cell r="L103">
            <v>23.90256583388684</v>
          </cell>
          <cell r="M103">
            <v>39.776788470377731</v>
          </cell>
          <cell r="N103">
            <v>18.443400620173428</v>
          </cell>
          <cell r="O103">
            <v>7.6998757458993454</v>
          </cell>
          <cell r="P103">
            <v>29.690198499096848</v>
          </cell>
        </row>
        <row r="104">
          <cell r="B104" t="str">
            <v>Sub-Saharan Africa</v>
          </cell>
          <cell r="G104">
            <v>37.045359816359039</v>
          </cell>
          <cell r="H104">
            <v>36.097882009063554</v>
          </cell>
          <cell r="I104">
            <v>40.977618384096345</v>
          </cell>
          <cell r="J104">
            <v>28.871841045864276</v>
          </cell>
          <cell r="K104">
            <v>37.857610450188417</v>
          </cell>
          <cell r="L104">
            <v>21.354604409200149</v>
          </cell>
          <cell r="M104">
            <v>31.771157518570408</v>
          </cell>
          <cell r="N104">
            <v>6.4705882352941178</v>
          </cell>
          <cell r="O104">
            <v>36.418027047814824</v>
          </cell>
          <cell r="P104">
            <v>10.758644835121252</v>
          </cell>
        </row>
        <row r="105">
          <cell r="B105" t="str">
            <v>Asia</v>
          </cell>
          <cell r="G105">
            <v>33.838604317399081</v>
          </cell>
          <cell r="H105">
            <v>35.852601806568757</v>
          </cell>
          <cell r="I105">
            <v>38.166189249102516</v>
          </cell>
          <cell r="J105">
            <v>27.998764776267045</v>
          </cell>
          <cell r="K105">
            <v>40.007788997394712</v>
          </cell>
          <cell r="L105">
            <v>27.366066515909047</v>
          </cell>
          <cell r="M105">
            <v>37.643724848474768</v>
          </cell>
          <cell r="N105">
            <v>20.884168068891292</v>
          </cell>
          <cell r="O105">
            <v>40.113491337336825</v>
          </cell>
          <cell r="P105">
            <v>10.8228818089333</v>
          </cell>
        </row>
        <row r="106">
          <cell r="B106" t="str">
            <v>MENA</v>
          </cell>
          <cell r="G106">
            <v>29.879888289916245</v>
          </cell>
          <cell r="H106">
            <v>41.03434337425351</v>
          </cell>
          <cell r="I106">
            <v>49.868011814388893</v>
          </cell>
          <cell r="J106">
            <v>20.851206215519209</v>
          </cell>
          <cell r="K106">
            <v>49.546444913202699</v>
          </cell>
          <cell r="L106">
            <v>25.216704170857444</v>
          </cell>
          <cell r="M106">
            <v>40.196211599319561</v>
          </cell>
          <cell r="N106">
            <v>1.9827833572453373</v>
          </cell>
          <cell r="O106">
            <v>51.037326445930567</v>
          </cell>
          <cell r="P106">
            <v>7.6504952809343036</v>
          </cell>
        </row>
        <row r="107">
          <cell r="B107" t="str">
            <v>MENA</v>
          </cell>
          <cell r="G107">
            <v>33.266771799273215</v>
          </cell>
          <cell r="H107">
            <v>46.183460142025297</v>
          </cell>
          <cell r="I107">
            <v>36.273192309104111</v>
          </cell>
          <cell r="J107">
            <v>42.59530898192002</v>
          </cell>
          <cell r="K107">
            <v>56.30727438679515</v>
          </cell>
          <cell r="L107">
            <v>26.278291193662298</v>
          </cell>
          <cell r="M107">
            <v>36.097591799472958</v>
          </cell>
          <cell r="N107">
            <v>23.433115184318918</v>
          </cell>
          <cell r="O107">
            <v>35.719008871662353</v>
          </cell>
          <cell r="P107">
            <v>9.8634489191949601</v>
          </cell>
        </row>
        <row r="108">
          <cell r="B108" t="str">
            <v>Sub-Saharan Africa</v>
          </cell>
          <cell r="G108">
            <v>28.661230603496151</v>
          </cell>
          <cell r="H108">
            <v>37.292285940249705</v>
          </cell>
          <cell r="I108">
            <v>42.792005592025077</v>
          </cell>
          <cell r="J108">
            <v>27.328487501516626</v>
          </cell>
          <cell r="K108">
            <v>40.640345030467984</v>
          </cell>
          <cell r="L108">
            <v>22.135319428487037</v>
          </cell>
          <cell r="M108">
            <v>29.431198275438412</v>
          </cell>
          <cell r="N108">
            <v>6.555954088952654</v>
          </cell>
          <cell r="O108">
            <v>46.610141723375563</v>
          </cell>
          <cell r="P108">
            <v>5.9439836261815175</v>
          </cell>
        </row>
        <row r="109">
          <cell r="B109" t="str">
            <v>Eastern Europe</v>
          </cell>
          <cell r="G109">
            <v>48.055806519332108</v>
          </cell>
          <cell r="H109">
            <v>32.943768822735777</v>
          </cell>
          <cell r="I109">
            <v>40.179632857025851</v>
          </cell>
          <cell r="J109">
            <v>25.030719454963403</v>
          </cell>
          <cell r="K109">
            <v>33.451657822847508</v>
          </cell>
          <cell r="L109">
            <v>27.706002254551887</v>
          </cell>
          <cell r="M109">
            <v>25.111781582120145</v>
          </cell>
          <cell r="N109">
            <v>21.567725762803921</v>
          </cell>
          <cell r="O109">
            <v>48.559847939736947</v>
          </cell>
          <cell r="P109">
            <v>15.584653733546549</v>
          </cell>
        </row>
        <row r="110">
          <cell r="B110" t="str">
            <v>MENA</v>
          </cell>
          <cell r="G110">
            <v>27.676602129147067</v>
          </cell>
          <cell r="H110">
            <v>50.539426908082689</v>
          </cell>
          <cell r="I110">
            <v>48.460048579128099</v>
          </cell>
          <cell r="J110">
            <v>44.637463829225588</v>
          </cell>
          <cell r="K110">
            <v>56.525432963941455</v>
          </cell>
          <cell r="L110">
            <v>34.390092949092015</v>
          </cell>
          <cell r="M110">
            <v>47.227411674498235</v>
          </cell>
          <cell r="N110">
            <v>17.498573889404437</v>
          </cell>
          <cell r="O110">
            <v>53.804709081618405</v>
          </cell>
          <cell r="P110">
            <v>19.029677150846993</v>
          </cell>
        </row>
        <row r="111">
          <cell r="B111" t="str">
            <v>Western Europe</v>
          </cell>
          <cell r="G111">
            <v>40.441489907450851</v>
          </cell>
          <cell r="H111">
            <v>58.256713662158219</v>
          </cell>
          <cell r="I111">
            <v>48.490756335408932</v>
          </cell>
          <cell r="J111">
            <v>61.177249610508113</v>
          </cell>
          <cell r="K111">
            <v>63.390779695957782</v>
          </cell>
          <cell r="L111">
            <v>45.874061929023796</v>
          </cell>
          <cell r="M111">
            <v>47.112567735593039</v>
          </cell>
          <cell r="N111">
            <v>38.971210853407953</v>
          </cell>
          <cell r="O111">
            <v>72.006807058019191</v>
          </cell>
          <cell r="P111">
            <v>25.405662069075007</v>
          </cell>
        </row>
        <row r="112">
          <cell r="B112" t="str">
            <v>NA-Oceania</v>
          </cell>
          <cell r="G112">
            <v>55.113505987903082</v>
          </cell>
          <cell r="H112">
            <v>58.115345242780137</v>
          </cell>
          <cell r="I112">
            <v>43.489612484126141</v>
          </cell>
          <cell r="J112">
            <v>70.014559886906255</v>
          </cell>
          <cell r="K112">
            <v>60.160233828676056</v>
          </cell>
          <cell r="L112">
            <v>46.476925610936455</v>
          </cell>
          <cell r="M112">
            <v>48.395376718738788</v>
          </cell>
          <cell r="N112">
            <v>57.166920536819063</v>
          </cell>
          <cell r="O112">
            <v>60.130286395629298</v>
          </cell>
          <cell r="P112">
            <v>20.215118792558677</v>
          </cell>
        </row>
        <row r="113">
          <cell r="B113" t="str">
            <v>South/Central America</v>
          </cell>
          <cell r="G113">
            <v>42.277231748974742</v>
          </cell>
          <cell r="H113">
            <v>51.470482042053675</v>
          </cell>
          <cell r="I113">
            <v>49.478880009903023</v>
          </cell>
          <cell r="J113">
            <v>42.277508026388119</v>
          </cell>
          <cell r="K113">
            <v>59.858914077915827</v>
          </cell>
          <cell r="L113">
            <v>22.413086961543744</v>
          </cell>
          <cell r="M113">
            <v>37.724710302205494</v>
          </cell>
          <cell r="N113">
            <v>13.345665095306414</v>
          </cell>
          <cell r="O113">
            <v>26.588864680013952</v>
          </cell>
          <cell r="P113">
            <v>11.993107768649114</v>
          </cell>
        </row>
        <row r="114">
          <cell r="B114" t="str">
            <v>SE Asia</v>
          </cell>
          <cell r="G114">
            <v>25.984490964968867</v>
          </cell>
          <cell r="H114">
            <v>37.983386499478712</v>
          </cell>
          <cell r="I114">
            <v>43.329654588303242</v>
          </cell>
          <cell r="J114">
            <v>29.445761258567355</v>
          </cell>
          <cell r="K114">
            <v>40.376904363543829</v>
          </cell>
          <cell r="L114">
            <v>23.665578266017448</v>
          </cell>
          <cell r="M114">
            <v>36.948417113122495</v>
          </cell>
          <cell r="N114">
            <v>11.517060166062958</v>
          </cell>
          <cell r="O114">
            <v>34.954397845970902</v>
          </cell>
          <cell r="P114">
            <v>11.242437938913447</v>
          </cell>
        </row>
        <row r="115">
          <cell r="B115" t="str">
            <v>Sub-Saharan Africa</v>
          </cell>
          <cell r="G115">
            <v>26.003893992051058</v>
          </cell>
          <cell r="H115">
            <v>38.50464352956277</v>
          </cell>
          <cell r="I115">
            <v>45.320904512557064</v>
          </cell>
          <cell r="J115">
            <v>24.016886072262629</v>
          </cell>
          <cell r="K115">
            <v>44.258265885292147</v>
          </cell>
          <cell r="L115">
            <v>20.325436609443784</v>
          </cell>
          <cell r="M115">
            <v>33.564762844890346</v>
          </cell>
          <cell r="N115">
            <v>11.827731092436975</v>
          </cell>
          <cell r="O115">
            <v>28.082115150052935</v>
          </cell>
          <cell r="P115">
            <v>7.8271373503948798</v>
          </cell>
        </row>
        <row r="116">
          <cell r="B116" t="str">
            <v>Sub-Saharan Africa</v>
          </cell>
          <cell r="G116">
            <v>25.093963911495088</v>
          </cell>
          <cell r="H116">
            <v>29.84103028315829</v>
          </cell>
          <cell r="I116">
            <v>36.996634598322188</v>
          </cell>
          <cell r="J116">
            <v>19.080474263388634</v>
          </cell>
          <cell r="K116">
            <v>32.544744061612604</v>
          </cell>
          <cell r="L116">
            <v>19.273200144554686</v>
          </cell>
          <cell r="M116">
            <v>16.958444023084169</v>
          </cell>
          <cell r="N116">
            <v>19.829763612762179</v>
          </cell>
          <cell r="O116">
            <v>33.671194285202446</v>
          </cell>
          <cell r="P116">
            <v>6.633398657169943</v>
          </cell>
        </row>
      </sheetData>
      <sheetData sheetId="2"/>
      <sheetData sheetId="3"/>
      <sheetData sheetId="4">
        <row r="2">
          <cell r="A2" t="str">
            <v>Albania</v>
          </cell>
          <cell r="G2">
            <v>-9.1468140263968607</v>
          </cell>
          <cell r="H2">
            <v>-12.463173109863405</v>
          </cell>
          <cell r="I2">
            <v>-2.282245852038514</v>
          </cell>
          <cell r="J2">
            <v>-21.678791072090945</v>
          </cell>
          <cell r="K2">
            <v>-21.780323433751278</v>
          </cell>
          <cell r="L2">
            <v>-19.636070817171763</v>
          </cell>
          <cell r="M2">
            <v>-10.869546563704368</v>
          </cell>
          <cell r="N2">
            <v>-27.497418790889448</v>
          </cell>
          <cell r="O2">
            <v>-27.255690244571511</v>
          </cell>
          <cell r="P2">
            <v>-23.58820100107355</v>
          </cell>
        </row>
        <row r="3">
          <cell r="A3" t="str">
            <v>Algeria</v>
          </cell>
          <cell r="G3">
            <v>-17.917902356923953</v>
          </cell>
          <cell r="H3">
            <v>-17.346208558018702</v>
          </cell>
          <cell r="I3">
            <v>-12.730198289519436</v>
          </cell>
          <cell r="J3">
            <v>-16.428885752684845</v>
          </cell>
          <cell r="K3">
            <v>-22.552180789839134</v>
          </cell>
          <cell r="L3">
            <v>-18.063986458611588</v>
          </cell>
          <cell r="M3">
            <v>-20.910709489974749</v>
          </cell>
          <cell r="N3">
            <v>-12.575073706268064</v>
          </cell>
          <cell r="O3">
            <v>-16.442961122687507</v>
          </cell>
          <cell r="P3">
            <v>-24.471064208107336</v>
          </cell>
        </row>
        <row r="4">
          <cell r="A4" t="str">
            <v>Angola</v>
          </cell>
          <cell r="G4">
            <v>-20.290767546772535</v>
          </cell>
          <cell r="H4">
            <v>-18.873014137785283</v>
          </cell>
          <cell r="I4">
            <v>-11.88541627216425</v>
          </cell>
          <cell r="J4">
            <v>-24.02781303249818</v>
          </cell>
          <cell r="K4">
            <v>-23.94659821520581</v>
          </cell>
          <cell r="L4">
            <v>-12.293136112423845</v>
          </cell>
          <cell r="M4">
            <v>-15.073691021507003</v>
          </cell>
          <cell r="N4">
            <v>-10.357142857142861</v>
          </cell>
          <cell r="O4">
            <v>-27.721381256027676</v>
          </cell>
          <cell r="P4">
            <v>-5.4678683923167375</v>
          </cell>
        </row>
        <row r="5">
          <cell r="A5" t="str">
            <v>Ecuador</v>
          </cell>
          <cell r="G5">
            <v>-17.61802194594944</v>
          </cell>
          <cell r="H5">
            <v>-15.111448074038854</v>
          </cell>
          <cell r="I5">
            <v>-11.650529347642014</v>
          </cell>
          <cell r="J5">
            <v>-15.620424183946561</v>
          </cell>
          <cell r="K5">
            <v>-26.154379255540455</v>
          </cell>
          <cell r="L5">
            <v>-5.5687982796149349</v>
          </cell>
          <cell r="M5">
            <v>-0.53185649777586974</v>
          </cell>
          <cell r="N5">
            <v>-10.305172335390072</v>
          </cell>
          <cell r="O5">
            <v>-8.3282512538697659</v>
          </cell>
          <cell r="P5">
            <v>-19.280934332811629</v>
          </cell>
        </row>
        <row r="6">
          <cell r="A6" t="str">
            <v>Armenia</v>
          </cell>
          <cell r="G6">
            <v>-6.4906237491061702</v>
          </cell>
          <cell r="H6">
            <v>-13.733822047837833</v>
          </cell>
          <cell r="I6">
            <v>-11.579307925063901</v>
          </cell>
          <cell r="J6">
            <v>-20.588537050770462</v>
          </cell>
          <cell r="K6">
            <v>-18.801839739908687</v>
          </cell>
          <cell r="L6">
            <v>-17.938044576679495</v>
          </cell>
          <cell r="M6">
            <v>-11.961494832047507</v>
          </cell>
          <cell r="N6">
            <v>-33.180345620157738</v>
          </cell>
          <cell r="O6">
            <v>-14.610016312191426</v>
          </cell>
          <cell r="P6">
            <v>-22.666894873873133</v>
          </cell>
        </row>
        <row r="7">
          <cell r="A7" t="str">
            <v>Australia</v>
          </cell>
          <cell r="G7">
            <v>-8.4034265702139166</v>
          </cell>
          <cell r="H7">
            <v>0</v>
          </cell>
          <cell r="I7">
            <v>0</v>
          </cell>
          <cell r="J7">
            <v>0</v>
          </cell>
          <cell r="K7">
            <v>0</v>
          </cell>
          <cell r="L7">
            <v>-3.3107750819115935</v>
          </cell>
          <cell r="M7">
            <v>-5.5102343327285936</v>
          </cell>
          <cell r="N7">
            <v>-16.518870469154912</v>
          </cell>
          <cell r="O7">
            <v>-1.0372017178894311</v>
          </cell>
          <cell r="P7">
            <v>0</v>
          </cell>
        </row>
        <row r="8">
          <cell r="A8" t="str">
            <v>Austria</v>
          </cell>
          <cell r="G8">
            <v>-9.9706189075047504</v>
          </cell>
          <cell r="H8">
            <v>-11.582737814016149</v>
          </cell>
          <cell r="I8">
            <v>-17.062718626000631</v>
          </cell>
          <cell r="J8">
            <v>-17.42708283464016</v>
          </cell>
          <cell r="K8">
            <v>-7.6322502407763153</v>
          </cell>
          <cell r="L8">
            <v>-10.067277985411089</v>
          </cell>
          <cell r="M8">
            <v>-3.9802767613322203</v>
          </cell>
          <cell r="N8">
            <v>-15.342704032116877</v>
          </cell>
          <cell r="O8">
            <v>-26.688697307002542</v>
          </cell>
          <cell r="P8">
            <v>-13.380904007100071</v>
          </cell>
        </row>
        <row r="9">
          <cell r="A9" t="str">
            <v>Azerbaijan</v>
          </cell>
          <cell r="G9">
            <v>-21.120636833063912</v>
          </cell>
          <cell r="H9">
            <v>-14.394566389276378</v>
          </cell>
          <cell r="I9">
            <v>-13.285862286644807</v>
          </cell>
          <cell r="J9">
            <v>-21.61218892762723</v>
          </cell>
          <cell r="K9">
            <v>-18.406045914676767</v>
          </cell>
          <cell r="L9">
            <v>-21.628738341316772</v>
          </cell>
          <cell r="M9">
            <v>-11.920701462980738</v>
          </cell>
          <cell r="N9">
            <v>-27.791536437948267</v>
          </cell>
          <cell r="O9">
            <v>-26.176575731118305</v>
          </cell>
          <cell r="P9">
            <v>-31.292713064771601</v>
          </cell>
        </row>
        <row r="10">
          <cell r="A10" t="str">
            <v>Bahrain</v>
          </cell>
          <cell r="G10">
            <v>-14.165778898084397</v>
          </cell>
          <cell r="H10">
            <v>-8.6440549791619716</v>
          </cell>
          <cell r="I10">
            <v>-6.9023267739247984</v>
          </cell>
          <cell r="J10">
            <v>-4.5760810193785275</v>
          </cell>
          <cell r="K10">
            <v>-14.057304029373029</v>
          </cell>
          <cell r="L10">
            <v>-17.917511281104499</v>
          </cell>
          <cell r="M10">
            <v>-18.851246728227594</v>
          </cell>
          <cell r="N10">
            <v>-16.36058303194956</v>
          </cell>
          <cell r="O10">
            <v>-18.447693562288237</v>
          </cell>
          <cell r="P10">
            <v>-20.154384494543912</v>
          </cell>
        </row>
        <row r="11">
          <cell r="A11" t="str">
            <v>Bangladesh</v>
          </cell>
          <cell r="G11">
            <v>-18.104058074240768</v>
          </cell>
          <cell r="H11">
            <v>-12.436649716408425</v>
          </cell>
          <cell r="I11">
            <v>-10.840954118382058</v>
          </cell>
          <cell r="J11">
            <v>-24.059195151262198</v>
          </cell>
          <cell r="K11">
            <v>-18.410813680672646</v>
          </cell>
          <cell r="L11">
            <v>-8.3218865189861404</v>
          </cell>
          <cell r="M11">
            <v>-3.3861659034340406</v>
          </cell>
          <cell r="N11">
            <v>-24.848961059828724</v>
          </cell>
          <cell r="O11">
            <v>-19.204596627836622</v>
          </cell>
          <cell r="P11">
            <v>-11.630384734247887</v>
          </cell>
        </row>
        <row r="12">
          <cell r="A12" t="str">
            <v>Belarus</v>
          </cell>
          <cell r="G12">
            <v>-2.6245454770506385</v>
          </cell>
          <cell r="H12">
            <v>-28.926416248977553</v>
          </cell>
          <cell r="I12">
            <v>-34.155562571881276</v>
          </cell>
          <cell r="J12">
            <v>-33.7074553549092</v>
          </cell>
          <cell r="K12">
            <v>-30.011945529540895</v>
          </cell>
          <cell r="L12">
            <v>-19.743122294754819</v>
          </cell>
          <cell r="M12">
            <v>-24.818276639816645</v>
          </cell>
          <cell r="N12">
            <v>-29.952122623642058</v>
          </cell>
          <cell r="O12">
            <v>-11.164033953936844</v>
          </cell>
          <cell r="P12">
            <v>-23.704629293175536</v>
          </cell>
        </row>
        <row r="13">
          <cell r="A13" t="str">
            <v>Belgium</v>
          </cell>
          <cell r="G13">
            <v>-10.599725441961048</v>
          </cell>
          <cell r="H13">
            <v>-7.931725965863933</v>
          </cell>
          <cell r="I13">
            <v>-9.214000440110965</v>
          </cell>
          <cell r="J13">
            <v>-17.17380439735436</v>
          </cell>
          <cell r="K13">
            <v>-4.5812180877773869</v>
          </cell>
          <cell r="L13">
            <v>-9.3673621476383175</v>
          </cell>
          <cell r="M13">
            <v>-7.7357915125520194</v>
          </cell>
          <cell r="N13">
            <v>-11.953782136542443</v>
          </cell>
          <cell r="O13">
            <v>-25.060916563149277</v>
          </cell>
          <cell r="P13">
            <v>-11.84242854421688</v>
          </cell>
        </row>
        <row r="14">
          <cell r="A14" t="str">
            <v>Paraguay</v>
          </cell>
          <cell r="G14">
            <v>-17.544937182735261</v>
          </cell>
          <cell r="H14">
            <v>-17.992746400607977</v>
          </cell>
          <cell r="I14">
            <v>-8.4102716973275378</v>
          </cell>
          <cell r="J14">
            <v>-33.467270161659528</v>
          </cell>
          <cell r="K14">
            <v>-22.402683826414403</v>
          </cell>
          <cell r="L14">
            <v>-18.584308211701444</v>
          </cell>
          <cell r="M14">
            <v>-25.118366838284075</v>
          </cell>
          <cell r="N14">
            <v>-12.645098549778265</v>
          </cell>
          <cell r="O14">
            <v>-27.967826827762465</v>
          </cell>
          <cell r="P14">
            <v>-24.776961932368565</v>
          </cell>
        </row>
        <row r="15">
          <cell r="A15" t="str">
            <v>Bosnia and Herzegovina</v>
          </cell>
          <cell r="G15">
            <v>-10.488774454689242</v>
          </cell>
          <cell r="H15">
            <v>-14.829039824395991</v>
          </cell>
          <cell r="I15">
            <v>-9.3108604930003196</v>
          </cell>
          <cell r="J15">
            <v>-28.725272380488285</v>
          </cell>
          <cell r="K15">
            <v>-17.138668258063397</v>
          </cell>
          <cell r="L15">
            <v>-15.802885492182153</v>
          </cell>
          <cell r="M15">
            <v>0</v>
          </cell>
          <cell r="N15">
            <v>-23.180345620157738</v>
          </cell>
          <cell r="O15">
            <v>-26.90395309724601</v>
          </cell>
          <cell r="P15">
            <v>-23.79381658287668</v>
          </cell>
        </row>
        <row r="16">
          <cell r="A16" t="str">
            <v>Botswana</v>
          </cell>
          <cell r="G16">
            <v>-14.767601117312338</v>
          </cell>
          <cell r="H16">
            <v>-1.9803695489395068</v>
          </cell>
          <cell r="I16">
            <v>-5.7762973550442211</v>
          </cell>
          <cell r="J16">
            <v>-3.9176639235221344</v>
          </cell>
          <cell r="K16">
            <v>-1.3794377626634216</v>
          </cell>
          <cell r="L16">
            <v>-3.7498221173746913</v>
          </cell>
          <cell r="M16">
            <v>-7.531148390552886</v>
          </cell>
          <cell r="N16">
            <v>0</v>
          </cell>
          <cell r="O16">
            <v>-13.745262800257166</v>
          </cell>
          <cell r="P16">
            <v>-3.1704163559876086</v>
          </cell>
        </row>
        <row r="17">
          <cell r="A17" t="str">
            <v>Honduras</v>
          </cell>
          <cell r="G17">
            <v>-17.49007359964596</v>
          </cell>
          <cell r="H17">
            <v>-16.745253771126166</v>
          </cell>
          <cell r="I17">
            <v>-16.761182530763314</v>
          </cell>
          <cell r="J17">
            <v>-12.379394777993554</v>
          </cell>
          <cell r="K17">
            <v>-28.836675665382522</v>
          </cell>
          <cell r="L17">
            <v>-15.498325275221532</v>
          </cell>
          <cell r="M17">
            <v>-2.6594145087594114</v>
          </cell>
          <cell r="N17">
            <v>-16.993838045576588</v>
          </cell>
          <cell r="O17">
            <v>-37.972258916776752</v>
          </cell>
          <cell r="P17">
            <v>-20.538810931160981</v>
          </cell>
        </row>
        <row r="18">
          <cell r="A18" t="str">
            <v>Bulgaria</v>
          </cell>
          <cell r="G18">
            <v>-2.0787099346845039</v>
          </cell>
          <cell r="H18">
            <v>-3.9387165522222674</v>
          </cell>
          <cell r="I18">
            <v>-3.8456803464260361</v>
          </cell>
          <cell r="J18">
            <v>-8.3111885786166795</v>
          </cell>
          <cell r="K18">
            <v>-9.3223080389634987</v>
          </cell>
          <cell r="L18">
            <v>-12.496137161457931</v>
          </cell>
          <cell r="M18">
            <v>-18.27135865367061</v>
          </cell>
          <cell r="N18">
            <v>-8.8145778567073592</v>
          </cell>
          <cell r="O18">
            <v>-23.254413101248829</v>
          </cell>
          <cell r="P18">
            <v>-10.31077236575674</v>
          </cell>
        </row>
        <row r="19">
          <cell r="A19" t="str">
            <v>Cameroon</v>
          </cell>
          <cell r="G19">
            <v>-2.7800666577283693</v>
          </cell>
          <cell r="H19">
            <v>-22.034561578679934</v>
          </cell>
          <cell r="I19">
            <v>-12.171245574894044</v>
          </cell>
          <cell r="J19">
            <v>-25.674280313181377</v>
          </cell>
          <cell r="K19">
            <v>-30.401244379882684</v>
          </cell>
          <cell r="L19">
            <v>-8.1826309558691577</v>
          </cell>
          <cell r="M19">
            <v>-16.174394424587447</v>
          </cell>
          <cell r="N19">
            <v>-12.415966386554626</v>
          </cell>
          <cell r="O19">
            <v>-9.444256945169478</v>
          </cell>
          <cell r="P19">
            <v>-4.1434451444639704</v>
          </cell>
        </row>
        <row r="20">
          <cell r="A20" t="str">
            <v>Canada</v>
          </cell>
          <cell r="G20">
            <v>-6.6937158155446497</v>
          </cell>
          <cell r="H20">
            <v>-4.8254010457886523</v>
          </cell>
          <cell r="I20">
            <v>-1.6696719025731213</v>
          </cell>
          <cell r="J20">
            <v>-8.3892111042106876</v>
          </cell>
          <cell r="K20">
            <v>-4.5193403593837616</v>
          </cell>
          <cell r="L20">
            <v>-6.1467837442226383</v>
          </cell>
          <cell r="M20">
            <v>-1.3672681561537487</v>
          </cell>
          <cell r="N20">
            <v>-19.11366578472483</v>
          </cell>
          <cell r="O20">
            <v>-10.62757600535614</v>
          </cell>
          <cell r="P20">
            <v>-3.3018312227823969</v>
          </cell>
        </row>
        <row r="21">
          <cell r="A21" t="str">
            <v>Argentina</v>
          </cell>
          <cell r="G21">
            <v>-16.91702433718703</v>
          </cell>
          <cell r="H21">
            <v>-12.204044222089102</v>
          </cell>
          <cell r="I21">
            <v>-4.3217266892079778</v>
          </cell>
          <cell r="J21">
            <v>-22.346224769238489</v>
          </cell>
          <cell r="K21">
            <v>-19.338121180522649</v>
          </cell>
          <cell r="L21">
            <v>-8.0397244945683397</v>
          </cell>
          <cell r="M21">
            <v>0</v>
          </cell>
          <cell r="N21">
            <v>-15.197465838157033</v>
          </cell>
          <cell r="O21">
            <v>-11.844170614001619</v>
          </cell>
          <cell r="P21">
            <v>-21.288282827502314</v>
          </cell>
        </row>
        <row r="22">
          <cell r="A22" t="str">
            <v>China (mainland)</v>
          </cell>
          <cell r="G22">
            <v>-7.2327108815441719</v>
          </cell>
          <cell r="H22">
            <v>-25.575433952578578</v>
          </cell>
          <cell r="I22">
            <v>-31.734249160025215</v>
          </cell>
          <cell r="J22">
            <v>-39.244811806085266</v>
          </cell>
          <cell r="K22">
            <v>-20.204574771394178</v>
          </cell>
          <cell r="L22">
            <v>0</v>
          </cell>
          <cell r="M22">
            <v>0</v>
          </cell>
          <cell r="N22">
            <v>-12.23153016116181</v>
          </cell>
          <cell r="O22">
            <v>-1.1232092281387622</v>
          </cell>
          <cell r="P22">
            <v>-3.9719348011729174</v>
          </cell>
        </row>
        <row r="23">
          <cell r="A23" t="str">
            <v>Guatemala</v>
          </cell>
          <cell r="G23">
            <v>-13.505010791569028</v>
          </cell>
          <cell r="H23">
            <v>-16.140966914443929</v>
          </cell>
          <cell r="I23">
            <v>-16.419365815740179</v>
          </cell>
          <cell r="J23">
            <v>-19.395686093365882</v>
          </cell>
          <cell r="K23">
            <v>-22.320102573415042</v>
          </cell>
          <cell r="L23">
            <v>-14.639998646462868</v>
          </cell>
          <cell r="M23">
            <v>-13.558089405431936</v>
          </cell>
          <cell r="N23">
            <v>-17.582073339694233</v>
          </cell>
          <cell r="O23">
            <v>-20.399732380844718</v>
          </cell>
          <cell r="P23">
            <v>-23.191120761268195</v>
          </cell>
        </row>
        <row r="24">
          <cell r="A24" t="str">
            <v>Congo (DRC)</v>
          </cell>
          <cell r="G24">
            <v>0</v>
          </cell>
          <cell r="H24">
            <v>-33.254111925347139</v>
          </cell>
          <cell r="I24">
            <v>-29.260796683026076</v>
          </cell>
          <cell r="J24">
            <v>-37.695621125715839</v>
          </cell>
          <cell r="K24">
            <v>-36.616951306050822</v>
          </cell>
          <cell r="L24">
            <v>-15.54868171096042</v>
          </cell>
          <cell r="M24">
            <v>-21.125242786878029</v>
          </cell>
          <cell r="N24">
            <v>-21.071428571428577</v>
          </cell>
          <cell r="O24">
            <v>-24.942952767623431</v>
          </cell>
          <cell r="P24">
            <v>-4.5026417952105433</v>
          </cell>
        </row>
        <row r="25">
          <cell r="A25" t="str">
            <v>Peru</v>
          </cell>
          <cell r="G25">
            <v>-10.60271724622968</v>
          </cell>
          <cell r="H25">
            <v>-12.748496364262692</v>
          </cell>
          <cell r="I25">
            <v>-12.473299496074993</v>
          </cell>
          <cell r="J25">
            <v>-17.324318301684215</v>
          </cell>
          <cell r="K25">
            <v>-18.352001781472076</v>
          </cell>
          <cell r="L25">
            <v>-11.589955092247049</v>
          </cell>
          <cell r="M25">
            <v>-4.2029166880813165</v>
          </cell>
          <cell r="N25">
            <v>-26.064222338737064</v>
          </cell>
          <cell r="O25">
            <v>-9.8455038162247703</v>
          </cell>
          <cell r="P25">
            <v>-22.418198827332649</v>
          </cell>
        </row>
        <row r="26">
          <cell r="A26" t="str">
            <v>Croatia</v>
          </cell>
          <cell r="G26">
            <v>-3.8060244278020434</v>
          </cell>
          <cell r="H26">
            <v>-1.91260333506591E-2</v>
          </cell>
          <cell r="I26">
            <v>-3.9067734061809674</v>
          </cell>
          <cell r="J26">
            <v>-7.6145378412410381</v>
          </cell>
          <cell r="K26">
            <v>0</v>
          </cell>
          <cell r="L26">
            <v>-15.063412936878045</v>
          </cell>
          <cell r="M26">
            <v>-13.005451306829311</v>
          </cell>
          <cell r="N26">
            <v>-11.753854592611269</v>
          </cell>
          <cell r="O26">
            <v>-22.535653613524154</v>
          </cell>
          <cell r="P26">
            <v>-23.625265566099277</v>
          </cell>
        </row>
        <row r="27">
          <cell r="A27" t="str">
            <v>Cyprus</v>
          </cell>
          <cell r="G27">
            <v>-10.335439696585674</v>
          </cell>
          <cell r="H27">
            <v>-7.0653154227121746</v>
          </cell>
          <cell r="I27">
            <v>-4.519651817398298</v>
          </cell>
          <cell r="J27">
            <v>-7.1956275735144217</v>
          </cell>
          <cell r="K27">
            <v>-17.469997365785773</v>
          </cell>
          <cell r="L27">
            <v>-15.931297779783314</v>
          </cell>
          <cell r="M27">
            <v>-25.605043057691901</v>
          </cell>
          <cell r="N27">
            <v>-12.052434687368759</v>
          </cell>
          <cell r="O27">
            <v>-19.028387886424227</v>
          </cell>
          <cell r="P27">
            <v>-17.705898819200193</v>
          </cell>
        </row>
        <row r="28">
          <cell r="A28" t="str">
            <v>Czechia</v>
          </cell>
          <cell r="G28">
            <v>-5.5682905568612995</v>
          </cell>
          <cell r="H28">
            <v>-0.71511327512289569</v>
          </cell>
          <cell r="I28">
            <v>-5.0806662729956997</v>
          </cell>
          <cell r="J28">
            <v>0</v>
          </cell>
          <cell r="K28">
            <v>-6.5704518352503314</v>
          </cell>
          <cell r="L28">
            <v>0</v>
          </cell>
          <cell r="M28">
            <v>-9.3619173675007517</v>
          </cell>
          <cell r="N28">
            <v>0</v>
          </cell>
          <cell r="O28">
            <v>-1.3046559640510793</v>
          </cell>
          <cell r="P28">
            <v>0</v>
          </cell>
        </row>
        <row r="29">
          <cell r="A29" t="str">
            <v>Denmark</v>
          </cell>
          <cell r="G29">
            <v>0</v>
          </cell>
          <cell r="H29">
            <v>-5.4575526891014761</v>
          </cell>
          <cell r="I29">
            <v>-11.994709245518337</v>
          </cell>
          <cell r="J29">
            <v>-7.1756364776220778</v>
          </cell>
          <cell r="K29">
            <v>-3.8088792316149238</v>
          </cell>
          <cell r="L29">
            <v>-12.617036699974314</v>
          </cell>
          <cell r="M29">
            <v>-11.284914074628276</v>
          </cell>
          <cell r="N29">
            <v>-24.944108164835221</v>
          </cell>
          <cell r="O29">
            <v>-31.197955532712704</v>
          </cell>
          <cell r="P29">
            <v>-2.1646391936284104</v>
          </cell>
        </row>
        <row r="30">
          <cell r="A30" t="str">
            <v>Costa Rica</v>
          </cell>
          <cell r="G30">
            <v>-9.9759701104617591</v>
          </cell>
          <cell r="H30">
            <v>-13.704187635646569</v>
          </cell>
          <cell r="I30">
            <v>-10.830016644900176</v>
          </cell>
          <cell r="J30">
            <v>-23.182473819331129</v>
          </cell>
          <cell r="K30">
            <v>-17.580075460077694</v>
          </cell>
          <cell r="L30">
            <v>-5.6037782786632988</v>
          </cell>
          <cell r="M30">
            <v>-6.8379155455065401</v>
          </cell>
          <cell r="N30">
            <v>-4.5555310154474604</v>
          </cell>
          <cell r="O30">
            <v>-13.240961259364781</v>
          </cell>
          <cell r="P30">
            <v>-13.951726595722013</v>
          </cell>
        </row>
        <row r="31">
          <cell r="A31" t="str">
            <v>Chile</v>
          </cell>
          <cell r="G31">
            <v>-9.4659452841077609</v>
          </cell>
          <cell r="H31">
            <v>0</v>
          </cell>
          <cell r="I31">
            <v>-11.771965625513019</v>
          </cell>
          <cell r="J31">
            <v>0</v>
          </cell>
          <cell r="K31">
            <v>0</v>
          </cell>
          <cell r="L31">
            <v>0</v>
          </cell>
          <cell r="M31">
            <v>-6.854319838627454</v>
          </cell>
          <cell r="N31">
            <v>-7.2622019531372608</v>
          </cell>
          <cell r="O31">
            <v>0</v>
          </cell>
          <cell r="P31">
            <v>-2.0544995096228789</v>
          </cell>
        </row>
        <row r="32">
          <cell r="A32" t="str">
            <v>Egypt</v>
          </cell>
          <cell r="G32">
            <v>-15.99639782490296</v>
          </cell>
          <cell r="H32">
            <v>-15.913430321093003</v>
          </cell>
          <cell r="I32">
            <v>-17.359942239127108</v>
          </cell>
          <cell r="J32">
            <v>-30.160549524570861</v>
          </cell>
          <cell r="K32">
            <v>-5.1991794064046317</v>
          </cell>
          <cell r="L32">
            <v>-18.625315179103808</v>
          </cell>
          <cell r="M32">
            <v>-22.32511092345316</v>
          </cell>
          <cell r="N32">
            <v>-11.461488325395138</v>
          </cell>
          <cell r="O32">
            <v>-16.467948876506078</v>
          </cell>
          <cell r="P32">
            <v>-26.390575283652169</v>
          </cell>
        </row>
        <row r="33">
          <cell r="A33" t="str">
            <v>Brazil</v>
          </cell>
          <cell r="G33">
            <v>-8.1270205068570434</v>
          </cell>
          <cell r="H33">
            <v>-16.058501365956829</v>
          </cell>
          <cell r="I33">
            <v>-17.450065794024788</v>
          </cell>
          <cell r="J33">
            <v>-14.277616669606211</v>
          </cell>
          <cell r="K33">
            <v>-25.179465786303574</v>
          </cell>
          <cell r="L33">
            <v>-5.1397275687035027</v>
          </cell>
          <cell r="M33">
            <v>-5.2555594331588793</v>
          </cell>
          <cell r="N33">
            <v>0</v>
          </cell>
          <cell r="O33">
            <v>-13.283239028942567</v>
          </cell>
          <cell r="P33">
            <v>-18.191133114100165</v>
          </cell>
        </row>
        <row r="34">
          <cell r="A34" t="str">
            <v>Estonia</v>
          </cell>
          <cell r="G34">
            <v>-5.6722881221835877</v>
          </cell>
          <cell r="H34">
            <v>-9.5974486575379387</v>
          </cell>
          <cell r="I34">
            <v>-8.1059430392110059</v>
          </cell>
          <cell r="J34">
            <v>-16.201813735575882</v>
          </cell>
          <cell r="K34">
            <v>-10.305560863971216</v>
          </cell>
          <cell r="L34">
            <v>-18.407640358246173</v>
          </cell>
          <cell r="M34">
            <v>-29.994705934712041</v>
          </cell>
          <cell r="N34">
            <v>-11.65586811985677</v>
          </cell>
          <cell r="O34">
            <v>-43.031417223886244</v>
          </cell>
          <cell r="P34">
            <v>-8.0720403204369831</v>
          </cell>
        </row>
        <row r="35">
          <cell r="A35" t="str">
            <v>Ethiopia</v>
          </cell>
          <cell r="G35">
            <v>-22.615001128815219</v>
          </cell>
          <cell r="H35">
            <v>-14.717269158777313</v>
          </cell>
          <cell r="I35">
            <v>-9.8769830119210411</v>
          </cell>
          <cell r="J35">
            <v>-11.947135553463092</v>
          </cell>
          <cell r="K35">
            <v>-24.124068822144586</v>
          </cell>
          <cell r="L35">
            <v>-5.2833957498050452</v>
          </cell>
          <cell r="M35">
            <v>-3.721532721224861</v>
          </cell>
          <cell r="N35">
            <v>-15.458188153310108</v>
          </cell>
          <cell r="O35">
            <v>-8.0562636159311651</v>
          </cell>
          <cell r="P35">
            <v>-3.3451375860529389</v>
          </cell>
        </row>
        <row r="36">
          <cell r="A36" t="str">
            <v>Finland</v>
          </cell>
          <cell r="G36">
            <v>-6.6818206634939301</v>
          </cell>
          <cell r="H36">
            <v>0</v>
          </cell>
          <cell r="I36">
            <v>0</v>
          </cell>
          <cell r="J36">
            <v>0</v>
          </cell>
          <cell r="K36">
            <v>-4.5427568012165267</v>
          </cell>
          <cell r="L36">
            <v>-2.7420713104709549</v>
          </cell>
          <cell r="M36">
            <v>-6.904208445637309</v>
          </cell>
          <cell r="N36">
            <v>-0.33301839985931281</v>
          </cell>
          <cell r="O36">
            <v>-9.514784179108581</v>
          </cell>
          <cell r="P36">
            <v>-13.339744383185963</v>
          </cell>
        </row>
        <row r="37">
          <cell r="A37" t="str">
            <v>France</v>
          </cell>
          <cell r="G37">
            <v>-3.8728726153736091</v>
          </cell>
          <cell r="H37">
            <v>-12.781458416883559</v>
          </cell>
          <cell r="I37">
            <v>-19.113020091089204</v>
          </cell>
          <cell r="J37">
            <v>-22.103915670302605</v>
          </cell>
          <cell r="K37">
            <v>-5.5837010223815895</v>
          </cell>
          <cell r="L37">
            <v>-4.3665025516036309</v>
          </cell>
          <cell r="M37">
            <v>-5.7637344997803766</v>
          </cell>
          <cell r="N37">
            <v>0</v>
          </cell>
          <cell r="O37">
            <v>-15.097986509008472</v>
          </cell>
          <cell r="P37">
            <v>-15.727759363533028</v>
          </cell>
        </row>
        <row r="38">
          <cell r="A38" t="str">
            <v>Georgia</v>
          </cell>
          <cell r="G38">
            <v>-6.8129510082952294</v>
          </cell>
          <cell r="H38">
            <v>-8.6476559577421384</v>
          </cell>
          <cell r="I38">
            <v>-4.605314631289616</v>
          </cell>
          <cell r="J38">
            <v>-13.282036193249013</v>
          </cell>
          <cell r="K38">
            <v>-16.796795128141241</v>
          </cell>
          <cell r="L38">
            <v>-24.699233692529347</v>
          </cell>
          <cell r="M38">
            <v>-32.073731353997097</v>
          </cell>
          <cell r="N38">
            <v>-28.622854330959129</v>
          </cell>
          <cell r="O38">
            <v>-22.959719824023168</v>
          </cell>
          <cell r="P38">
            <v>-25.807202592689823</v>
          </cell>
        </row>
        <row r="39">
          <cell r="A39" t="str">
            <v>Germany</v>
          </cell>
          <cell r="G39">
            <v>-6.9152583664190175</v>
          </cell>
          <cell r="H39">
            <v>-3.8816381392555002</v>
          </cell>
          <cell r="I39">
            <v>-17.022462175373931</v>
          </cell>
          <cell r="J39">
            <v>-0.51981218740419877</v>
          </cell>
          <cell r="K39">
            <v>-1.0901463772717079</v>
          </cell>
          <cell r="L39">
            <v>-2.9882686814388819</v>
          </cell>
          <cell r="M39">
            <v>-11.617669113602183</v>
          </cell>
          <cell r="N39">
            <v>-8.1843009532713289</v>
          </cell>
          <cell r="O39">
            <v>-11.274574824789376</v>
          </cell>
          <cell r="P39">
            <v>0</v>
          </cell>
        </row>
        <row r="40">
          <cell r="A40" t="str">
            <v>Ghana</v>
          </cell>
          <cell r="G40">
            <v>-9.5136952024250974</v>
          </cell>
          <cell r="H40">
            <v>-11.711836474008052</v>
          </cell>
          <cell r="I40">
            <v>-8.776033944162549</v>
          </cell>
          <cell r="J40">
            <v>-9.1233885706532902</v>
          </cell>
          <cell r="K40">
            <v>-19.554009148147671</v>
          </cell>
          <cell r="L40">
            <v>-5.8865014517532686</v>
          </cell>
          <cell r="M40">
            <v>-6.003959423450965</v>
          </cell>
          <cell r="N40">
            <v>-7.9818610370977652</v>
          </cell>
          <cell r="O40">
            <v>-12.135374466025802</v>
          </cell>
          <cell r="P40">
            <v>-6.8723499577374421</v>
          </cell>
        </row>
        <row r="41">
          <cell r="A41" t="str">
            <v>Greece</v>
          </cell>
          <cell r="G41">
            <v>-8.0923482021606716</v>
          </cell>
          <cell r="H41">
            <v>-15.727944999538082</v>
          </cell>
          <cell r="I41">
            <v>-11.795158687474149</v>
          </cell>
          <cell r="J41">
            <v>-24.179319915676295</v>
          </cell>
          <cell r="K41">
            <v>-16.881760347698915</v>
          </cell>
          <cell r="L41">
            <v>-14.589425064430355</v>
          </cell>
          <cell r="M41">
            <v>-1.809975557990164</v>
          </cell>
          <cell r="N41">
            <v>-11.703232213794895</v>
          </cell>
          <cell r="O41">
            <v>-34.230801522963731</v>
          </cell>
          <cell r="P41">
            <v>-29.737161128879997</v>
          </cell>
        </row>
        <row r="42">
          <cell r="A42" t="str">
            <v>Dominican Republic</v>
          </cell>
          <cell r="G42">
            <v>-7.8435434653203728</v>
          </cell>
          <cell r="H42">
            <v>-10.710343012107472</v>
          </cell>
          <cell r="I42">
            <v>-3.6822598179719321</v>
          </cell>
          <cell r="J42">
            <v>-15.024264654935578</v>
          </cell>
          <cell r="K42">
            <v>-21.5749383947228</v>
          </cell>
          <cell r="L42">
            <v>-9.0940331986003073</v>
          </cell>
          <cell r="M42">
            <v>-9.5526200925984064</v>
          </cell>
          <cell r="N42">
            <v>-7.2025898389768734</v>
          </cell>
          <cell r="O42">
            <v>-17.97937810459851</v>
          </cell>
          <cell r="P42">
            <v>-17.812566059615037</v>
          </cell>
        </row>
        <row r="43">
          <cell r="A43" t="str">
            <v>Bolivia</v>
          </cell>
          <cell r="G43">
            <v>-5.6259526880390283</v>
          </cell>
          <cell r="H43">
            <v>-21.630423264556796</v>
          </cell>
          <cell r="I43">
            <v>-17.071174985290632</v>
          </cell>
          <cell r="J43">
            <v>-31.15371042230931</v>
          </cell>
          <cell r="K43">
            <v>-26.736368324826792</v>
          </cell>
          <cell r="L43">
            <v>-12.903600160270003</v>
          </cell>
          <cell r="M43">
            <v>-8.4110301107476886</v>
          </cell>
          <cell r="N43">
            <v>-10.143766309565109</v>
          </cell>
          <cell r="O43">
            <v>-26.180957710627702</v>
          </cell>
          <cell r="P43">
            <v>-23.049667811527122</v>
          </cell>
        </row>
        <row r="44">
          <cell r="A44" t="str">
            <v>Hong Kong SAR</v>
          </cell>
          <cell r="G44">
            <v>-5.2342915686828917</v>
          </cell>
          <cell r="H44">
            <v>-7.6510220745788828</v>
          </cell>
          <cell r="I44">
            <v>-18.856529113748365</v>
          </cell>
          <cell r="J44">
            <v>-19.313925287555342</v>
          </cell>
          <cell r="K44">
            <v>0</v>
          </cell>
          <cell r="L44">
            <v>-15.770520868387436</v>
          </cell>
          <cell r="M44">
            <v>-28.00056730396123</v>
          </cell>
          <cell r="N44">
            <v>-23.658843181555362</v>
          </cell>
          <cell r="O44">
            <v>-26.272287658103153</v>
          </cell>
          <cell r="P44">
            <v>-2.4770595204035182</v>
          </cell>
        </row>
        <row r="45">
          <cell r="A45" t="str">
            <v>Hungary</v>
          </cell>
          <cell r="G45">
            <v>-6.9327238202675474</v>
          </cell>
          <cell r="H45">
            <v>-4.1326281450124327</v>
          </cell>
          <cell r="I45">
            <v>-2.9371349015753339</v>
          </cell>
          <cell r="J45">
            <v>-10.792175895252477</v>
          </cell>
          <cell r="K45">
            <v>-8.6277556171000782</v>
          </cell>
          <cell r="L45">
            <v>-11.381950800457197</v>
          </cell>
          <cell r="M45">
            <v>-17.136547221510746</v>
          </cell>
          <cell r="N45">
            <v>-16.00908201162154</v>
          </cell>
          <cell r="O45">
            <v>-15.965287723661213</v>
          </cell>
          <cell r="P45">
            <v>-7.0834595765871029</v>
          </cell>
        </row>
        <row r="46">
          <cell r="A46" t="str">
            <v>Iceland</v>
          </cell>
          <cell r="G46">
            <v>-1.8062499051531873</v>
          </cell>
          <cell r="H46">
            <v>-7.5810946335459448</v>
          </cell>
          <cell r="I46">
            <v>-13.304765050623935</v>
          </cell>
          <cell r="J46">
            <v>-13.502392169763958</v>
          </cell>
          <cell r="K46">
            <v>-3.3901254697904903</v>
          </cell>
          <cell r="L46">
            <v>-11.029672242535234</v>
          </cell>
          <cell r="M46">
            <v>-10.808107998644495</v>
          </cell>
          <cell r="N46">
            <v>-12.691066209932902</v>
          </cell>
          <cell r="O46">
            <v>-21.483492890165465</v>
          </cell>
          <cell r="P46">
            <v>-18.259492037305424</v>
          </cell>
        </row>
        <row r="47">
          <cell r="A47" t="str">
            <v>India</v>
          </cell>
          <cell r="G47">
            <v>-12.765190861640782</v>
          </cell>
          <cell r="H47">
            <v>-7.6443196690430284</v>
          </cell>
          <cell r="I47">
            <v>-11.67267415444266</v>
          </cell>
          <cell r="J47">
            <v>-7.0736183929102765</v>
          </cell>
          <cell r="K47">
            <v>-18.545381103977654</v>
          </cell>
          <cell r="L47">
            <v>-1.149673628754357</v>
          </cell>
          <cell r="M47">
            <v>-11.515507064146917</v>
          </cell>
          <cell r="N47">
            <v>-8.4546403884969479</v>
          </cell>
          <cell r="O47">
            <v>0</v>
          </cell>
          <cell r="P47">
            <v>-10.411109311776277</v>
          </cell>
        </row>
        <row r="48">
          <cell r="A48" t="str">
            <v>Indonesia</v>
          </cell>
          <cell r="G48">
            <v>-14.83887446303671</v>
          </cell>
          <cell r="H48">
            <v>0</v>
          </cell>
          <cell r="I48">
            <v>0</v>
          </cell>
          <cell r="J48">
            <v>0</v>
          </cell>
          <cell r="K48">
            <v>-13.494301341884785</v>
          </cell>
          <cell r="L48">
            <v>0</v>
          </cell>
          <cell r="M48">
            <v>0</v>
          </cell>
          <cell r="N48">
            <v>-14.52144150125023</v>
          </cell>
          <cell r="O48">
            <v>-7.1620113961351493</v>
          </cell>
          <cell r="P48">
            <v>-4.0991093520173401</v>
          </cell>
        </row>
        <row r="49">
          <cell r="A49" t="str">
            <v>Iran</v>
          </cell>
          <cell r="G49">
            <v>-18.369607938674079</v>
          </cell>
          <cell r="H49">
            <v>-27.432672189647072</v>
          </cell>
          <cell r="I49">
            <v>-16.909470540781776</v>
          </cell>
          <cell r="J49">
            <v>-32.457191560159686</v>
          </cell>
          <cell r="K49">
            <v>-32.612656324857177</v>
          </cell>
          <cell r="L49">
            <v>-13.579827238954593</v>
          </cell>
          <cell r="M49">
            <v>0</v>
          </cell>
          <cell r="N49">
            <v>-25.686981884173374</v>
          </cell>
          <cell r="O49">
            <v>0</v>
          </cell>
          <cell r="P49">
            <v>-30.77618976423631</v>
          </cell>
        </row>
        <row r="50">
          <cell r="A50" t="str">
            <v>Iraq</v>
          </cell>
          <cell r="G50">
            <v>-16.63631672969144</v>
          </cell>
          <cell r="H50">
            <v>-29.41265983196331</v>
          </cell>
          <cell r="I50">
            <v>-15.704427196035567</v>
          </cell>
          <cell r="J50">
            <v>-28.160838002191284</v>
          </cell>
          <cell r="K50">
            <v>-41.688673107683741</v>
          </cell>
          <cell r="L50">
            <v>-20.768894189678189</v>
          </cell>
          <cell r="M50">
            <v>-21.125848384833475</v>
          </cell>
          <cell r="N50">
            <v>-22.831171267243676</v>
          </cell>
          <cell r="O50">
            <v>-10.438326444849189</v>
          </cell>
          <cell r="P50">
            <v>-30.824093354377723</v>
          </cell>
        </row>
        <row r="51">
          <cell r="A51" t="str">
            <v>Ireland</v>
          </cell>
          <cell r="G51">
            <v>-14.014372002482965</v>
          </cell>
          <cell r="H51">
            <v>-9.0110794795496929</v>
          </cell>
          <cell r="I51">
            <v>-9.993039437350248</v>
          </cell>
          <cell r="J51">
            <v>-15.509291957233678</v>
          </cell>
          <cell r="K51">
            <v>-7.9437069541528373</v>
          </cell>
          <cell r="L51">
            <v>-6.9490573508148401</v>
          </cell>
          <cell r="M51">
            <v>-3.6508239862671132</v>
          </cell>
          <cell r="N51">
            <v>-7.2209905386647506</v>
          </cell>
          <cell r="O51">
            <v>-20.545941651734005</v>
          </cell>
          <cell r="P51">
            <v>-15.501943392500863</v>
          </cell>
        </row>
        <row r="52">
          <cell r="A52" t="str">
            <v>Israel</v>
          </cell>
          <cell r="G52">
            <v>0</v>
          </cell>
          <cell r="H52">
            <v>-6.4058312227539602</v>
          </cell>
          <cell r="I52">
            <v>-6.3039580293601389</v>
          </cell>
          <cell r="J52">
            <v>-3.0565661449410442</v>
          </cell>
          <cell r="K52">
            <v>-10.050157352604593</v>
          </cell>
          <cell r="L52">
            <v>0</v>
          </cell>
          <cell r="M52">
            <v>-0.12624070308704205</v>
          </cell>
          <cell r="N52">
            <v>0</v>
          </cell>
          <cell r="O52">
            <v>-2.0176219895042635</v>
          </cell>
          <cell r="P52">
            <v>0</v>
          </cell>
        </row>
        <row r="53">
          <cell r="A53" t="str">
            <v>Italy</v>
          </cell>
          <cell r="G53">
            <v>-9.8413776942831532</v>
          </cell>
          <cell r="H53">
            <v>-17.455097197072696</v>
          </cell>
          <cell r="I53">
            <v>-17.392211350170143</v>
          </cell>
          <cell r="J53">
            <v>-26.309961941491018</v>
          </cell>
          <cell r="K53">
            <v>-15.403869825152412</v>
          </cell>
          <cell r="L53">
            <v>-3.6319358393510157</v>
          </cell>
          <cell r="M53">
            <v>-4.4464542226932551</v>
          </cell>
          <cell r="N53">
            <v>-8.9288588256020844</v>
          </cell>
          <cell r="O53">
            <v>-3.070115721267328</v>
          </cell>
          <cell r="P53">
            <v>-17.205784753748745</v>
          </cell>
        </row>
        <row r="54">
          <cell r="A54" t="str">
            <v>Japan</v>
          </cell>
          <cell r="G54">
            <v>-2.325322927939105</v>
          </cell>
          <cell r="H54">
            <v>-2.9523473563539682</v>
          </cell>
          <cell r="I54">
            <v>-15.817548343196741</v>
          </cell>
          <cell r="J54">
            <v>0</v>
          </cell>
          <cell r="K54">
            <v>-5.0179927480179458</v>
          </cell>
          <cell r="L54">
            <v>-7.3724292976284431</v>
          </cell>
          <cell r="M54">
            <v>-10.356795293017186</v>
          </cell>
          <cell r="N54">
            <v>-21.431620741085712</v>
          </cell>
          <cell r="O54">
            <v>-7.0064686960183735</v>
          </cell>
          <cell r="P54">
            <v>-8.0215066508660122</v>
          </cell>
        </row>
        <row r="55">
          <cell r="A55" t="str">
            <v>Jordan</v>
          </cell>
          <cell r="G55">
            <v>-18.916865215132812</v>
          </cell>
          <cell r="H55">
            <v>-11.996869981944101</v>
          </cell>
          <cell r="I55">
            <v>-8.6518910624268983</v>
          </cell>
          <cell r="J55">
            <v>-13.390055502298697</v>
          </cell>
          <cell r="K55">
            <v>-14.516687457761655</v>
          </cell>
          <cell r="L55">
            <v>-15.439906107615094</v>
          </cell>
          <cell r="M55">
            <v>-9.2838623932845366</v>
          </cell>
          <cell r="N55">
            <v>-14.193382818530857</v>
          </cell>
          <cell r="O55">
            <v>-17.399799535243396</v>
          </cell>
          <cell r="P55">
            <v>-23.0264423759929</v>
          </cell>
        </row>
        <row r="56">
          <cell r="A56" t="str">
            <v>Kazakhstan</v>
          </cell>
          <cell r="G56">
            <v>0</v>
          </cell>
          <cell r="H56">
            <v>-20.985441567504395</v>
          </cell>
          <cell r="I56">
            <v>-28.788753855881819</v>
          </cell>
          <cell r="J56">
            <v>-27.857426716172952</v>
          </cell>
          <cell r="K56">
            <v>-19.479254104250501</v>
          </cell>
          <cell r="L56">
            <v>-18.737943995734376</v>
          </cell>
          <cell r="M56">
            <v>-20.985170060779815</v>
          </cell>
          <cell r="N56">
            <v>-29.577621347634462</v>
          </cell>
          <cell r="O56">
            <v>-24.437257089900108</v>
          </cell>
          <cell r="P56">
            <v>-17.278401675096635</v>
          </cell>
        </row>
        <row r="57">
          <cell r="A57" t="str">
            <v>Kenya</v>
          </cell>
          <cell r="G57">
            <v>-9.118520885427845</v>
          </cell>
          <cell r="H57">
            <v>-13.428447576738535</v>
          </cell>
          <cell r="I57">
            <v>-6.1296531228579596</v>
          </cell>
          <cell r="J57">
            <v>-8.843269774835143</v>
          </cell>
          <cell r="K57">
            <v>-26.04041161781592</v>
          </cell>
          <cell r="L57">
            <v>-6.1879927713072007</v>
          </cell>
          <cell r="M57">
            <v>0</v>
          </cell>
          <cell r="N57">
            <v>-3.5157477625196449</v>
          </cell>
          <cell r="O57">
            <v>-27.257200196960039</v>
          </cell>
          <cell r="P57">
            <v>-3.4265622030480181</v>
          </cell>
        </row>
        <row r="58">
          <cell r="A58" t="str">
            <v>Kuwait</v>
          </cell>
          <cell r="G58">
            <v>-14.930063087447991</v>
          </cell>
          <cell r="H58">
            <v>-11.090794937622483</v>
          </cell>
          <cell r="I58">
            <v>-7.2756016217521875</v>
          </cell>
          <cell r="J58">
            <v>-6.4900766672188155</v>
          </cell>
          <cell r="K58">
            <v>-18.458701053773552</v>
          </cell>
          <cell r="L58">
            <v>-25.498359369135315</v>
          </cell>
          <cell r="M58">
            <v>-29.646605233341347</v>
          </cell>
          <cell r="N58">
            <v>-18.998278559598823</v>
          </cell>
          <cell r="O58">
            <v>-27.10042108774018</v>
          </cell>
          <cell r="P58">
            <v>-28.391995288452225</v>
          </cell>
        </row>
        <row r="59">
          <cell r="A59" t="str">
            <v>Kyrgyzstan</v>
          </cell>
          <cell r="G59">
            <v>-5.145113418812052</v>
          </cell>
          <cell r="H59">
            <v>-29.860888093922007</v>
          </cell>
          <cell r="I59">
            <v>-32.915502402407085</v>
          </cell>
          <cell r="J59">
            <v>-30.94194454916385</v>
          </cell>
          <cell r="K59">
            <v>-36.259420635657392</v>
          </cell>
          <cell r="L59">
            <v>-30.32136524912228</v>
          </cell>
          <cell r="M59">
            <v>-43.046207889048517</v>
          </cell>
          <cell r="N59">
            <v>-24.198928563453872</v>
          </cell>
          <cell r="O59">
            <v>-55.158916464989588</v>
          </cell>
          <cell r="P59">
            <v>-16.208082269470665</v>
          </cell>
        </row>
        <row r="60">
          <cell r="A60" t="str">
            <v>Latvia</v>
          </cell>
          <cell r="G60">
            <v>0</v>
          </cell>
          <cell r="H60">
            <v>0</v>
          </cell>
          <cell r="I60">
            <v>0</v>
          </cell>
          <cell r="J60">
            <v>-1.279554106482891</v>
          </cell>
          <cell r="K60">
            <v>-7.633502772327688</v>
          </cell>
          <cell r="L60">
            <v>-19.914977049721358</v>
          </cell>
          <cell r="M60">
            <v>-28.105409974481429</v>
          </cell>
          <cell r="N60">
            <v>-21.858104550002672</v>
          </cell>
          <cell r="O60">
            <v>-30.047261591706054</v>
          </cell>
          <cell r="P60">
            <v>-10.315705414247113</v>
          </cell>
        </row>
        <row r="61">
          <cell r="A61" t="str">
            <v>Lebanon</v>
          </cell>
          <cell r="G61">
            <v>-1.1466743464425804</v>
          </cell>
          <cell r="H61">
            <v>-27.926361690897537</v>
          </cell>
          <cell r="I61">
            <v>-18.588037445975885</v>
          </cell>
          <cell r="J61">
            <v>-29.392537798789704</v>
          </cell>
          <cell r="K61">
            <v>-34.886445220115249</v>
          </cell>
          <cell r="L61">
            <v>-19.36963229954268</v>
          </cell>
          <cell r="M61">
            <v>-13.35145039046327</v>
          </cell>
          <cell r="N61">
            <v>-17.388662556442281</v>
          </cell>
          <cell r="O61">
            <v>-23.01971223724702</v>
          </cell>
          <cell r="P61">
            <v>-25.862566706609439</v>
          </cell>
        </row>
        <row r="62">
          <cell r="A62" t="str">
            <v>Lithuania</v>
          </cell>
          <cell r="G62">
            <v>-9.0884692543296524</v>
          </cell>
          <cell r="H62">
            <v>-0.89247879016723175</v>
          </cell>
          <cell r="I62">
            <v>-2.3633217513321512</v>
          </cell>
          <cell r="J62">
            <v>-1.3139311034438208</v>
          </cell>
          <cell r="K62">
            <v>-8.0664256865259603</v>
          </cell>
          <cell r="L62">
            <v>-18.360671500834727</v>
          </cell>
          <cell r="M62">
            <v>-26.422609746276162</v>
          </cell>
          <cell r="N62">
            <v>-22.052754012524538</v>
          </cell>
          <cell r="O62">
            <v>-20.605357314434073</v>
          </cell>
          <cell r="P62">
            <v>-15.02853826165596</v>
          </cell>
        </row>
        <row r="63">
          <cell r="A63" t="str">
            <v>Luxembourg</v>
          </cell>
          <cell r="G63">
            <v>-15.642826306112433</v>
          </cell>
          <cell r="H63">
            <v>-2.8922549580424146</v>
          </cell>
          <cell r="I63">
            <v>-2.6842681775239186</v>
          </cell>
          <cell r="J63">
            <v>-11.890546442440211</v>
          </cell>
          <cell r="K63">
            <v>-0.84228323134948369</v>
          </cell>
          <cell r="L63">
            <v>-19.285682550708707</v>
          </cell>
          <cell r="M63">
            <v>-38.974794760774159</v>
          </cell>
          <cell r="N63">
            <v>-11.906464126993473</v>
          </cell>
          <cell r="O63">
            <v>-32.369842633090563</v>
          </cell>
          <cell r="P63">
            <v>-13.015098847883984</v>
          </cell>
        </row>
        <row r="64">
          <cell r="A64" t="str">
            <v>Madagascar</v>
          </cell>
          <cell r="G64">
            <v>-3.7317490420934689</v>
          </cell>
          <cell r="H64">
            <v>-19.596695988714913</v>
          </cell>
          <cell r="I64">
            <v>-11.996413364819141</v>
          </cell>
          <cell r="J64">
            <v>-21.615993059468011</v>
          </cell>
          <cell r="K64">
            <v>-27.481420002811326</v>
          </cell>
          <cell r="L64">
            <v>-14.64203936242583</v>
          </cell>
          <cell r="M64">
            <v>-23.392818504123134</v>
          </cell>
          <cell r="N64">
            <v>-10.357142857142861</v>
          </cell>
          <cell r="O64">
            <v>-30.025791615733951</v>
          </cell>
          <cell r="P64">
            <v>-4.2399435500022751</v>
          </cell>
        </row>
        <row r="65">
          <cell r="A65" t="str">
            <v>Malaysia</v>
          </cell>
          <cell r="G65">
            <v>0</v>
          </cell>
          <cell r="H65">
            <v>-1.2423083337138934</v>
          </cell>
          <cell r="I65">
            <v>-11.968428307083251</v>
          </cell>
          <cell r="J65">
            <v>-10.165001261142763</v>
          </cell>
          <cell r="K65">
            <v>0</v>
          </cell>
          <cell r="L65">
            <v>-0.29329647012379922</v>
          </cell>
          <cell r="M65">
            <v>-11.706223020407919</v>
          </cell>
          <cell r="N65">
            <v>0</v>
          </cell>
          <cell r="O65">
            <v>-15.24952510948998</v>
          </cell>
          <cell r="P65">
            <v>0</v>
          </cell>
        </row>
        <row r="66">
          <cell r="A66" t="str">
            <v>Malta</v>
          </cell>
          <cell r="G66">
            <v>-22.265540130524293</v>
          </cell>
          <cell r="H66">
            <v>-15.601623690827019</v>
          </cell>
          <cell r="I66">
            <v>-14.331426838319345</v>
          </cell>
          <cell r="J66">
            <v>-23.992566847249009</v>
          </cell>
          <cell r="K66">
            <v>-14.803820764107826</v>
          </cell>
          <cell r="L66">
            <v>-20.328068427131615</v>
          </cell>
          <cell r="M66">
            <v>-33.006812834133584</v>
          </cell>
          <cell r="N66">
            <v>-12.082386864210875</v>
          </cell>
          <cell r="O66">
            <v>-38.330398044470883</v>
          </cell>
          <cell r="P66">
            <v>-17.016146131618484</v>
          </cell>
        </row>
        <row r="67">
          <cell r="A67" t="str">
            <v>Mauritius</v>
          </cell>
          <cell r="G67">
            <v>-8.3067506759967458</v>
          </cell>
          <cell r="H67">
            <v>0</v>
          </cell>
          <cell r="I67">
            <v>-4.9319797989858927</v>
          </cell>
          <cell r="J67">
            <v>0</v>
          </cell>
          <cell r="K67">
            <v>0</v>
          </cell>
          <cell r="L67">
            <v>-7.6075539810749113</v>
          </cell>
          <cell r="M67">
            <v>-24.624547251962262</v>
          </cell>
          <cell r="N67">
            <v>-0.13768332434599984</v>
          </cell>
          <cell r="O67">
            <v>-12.773164458084565</v>
          </cell>
          <cell r="P67">
            <v>-2.3423599672057165</v>
          </cell>
        </row>
        <row r="68">
          <cell r="A68" t="str">
            <v>Mexico</v>
          </cell>
          <cell r="G68">
            <v>-15.845685238746135</v>
          </cell>
          <cell r="H68">
            <v>-27.343440134936607</v>
          </cell>
          <cell r="I68">
            <v>-22.820332173490428</v>
          </cell>
          <cell r="J68">
            <v>-33.483477484754104</v>
          </cell>
          <cell r="K68">
            <v>-26.130743093658104</v>
          </cell>
          <cell r="L68">
            <v>-16.364122556941894</v>
          </cell>
          <cell r="M68">
            <v>-12.100052301607441</v>
          </cell>
          <cell r="N68">
            <v>-32.870059940921884</v>
          </cell>
          <cell r="O68">
            <v>-23.38342969087789</v>
          </cell>
          <cell r="P68">
            <v>-6.926154486486908</v>
          </cell>
        </row>
        <row r="69">
          <cell r="A69" t="str">
            <v>Mongolia</v>
          </cell>
          <cell r="G69">
            <v>-11.631135538199516</v>
          </cell>
          <cell r="H69">
            <v>-21.790377323787155</v>
          </cell>
          <cell r="I69">
            <v>-16.021842537843717</v>
          </cell>
          <cell r="J69">
            <v>-31.35163162239877</v>
          </cell>
          <cell r="K69">
            <v>-28.446123303816606</v>
          </cell>
          <cell r="L69">
            <v>-19.739588556701044</v>
          </cell>
          <cell r="M69">
            <v>-26.35986828157543</v>
          </cell>
          <cell r="N69">
            <v>-34.385339713279656</v>
          </cell>
          <cell r="O69">
            <v>-14.081738244324484</v>
          </cell>
          <cell r="P69">
            <v>-21.458082178098117</v>
          </cell>
        </row>
        <row r="70">
          <cell r="A70" t="str">
            <v>Montenegro</v>
          </cell>
          <cell r="G70">
            <v>-12.556887701153435</v>
          </cell>
          <cell r="H70">
            <v>-11.626538572034178</v>
          </cell>
          <cell r="I70">
            <v>-3.2008366088998415</v>
          </cell>
          <cell r="J70">
            <v>-21.704398604299939</v>
          </cell>
          <cell r="K70">
            <v>-18.980588372375479</v>
          </cell>
          <cell r="L70">
            <v>-25.09996513703323</v>
          </cell>
          <cell r="M70">
            <v>-29.281231458173998</v>
          </cell>
          <cell r="N70">
            <v>-28.366756769983517</v>
          </cell>
          <cell r="O70">
            <v>-30.279534711013525</v>
          </cell>
          <cell r="P70">
            <v>-23.138910940513711</v>
          </cell>
        </row>
        <row r="71">
          <cell r="A71" t="str">
            <v>Morocco</v>
          </cell>
          <cell r="G71">
            <v>-9.6598741439161202</v>
          </cell>
          <cell r="H71">
            <v>-14.79642109162873</v>
          </cell>
          <cell r="I71">
            <v>-6.747711226554145</v>
          </cell>
          <cell r="J71">
            <v>-19.081271334856698</v>
          </cell>
          <cell r="K71">
            <v>-18.675288234459281</v>
          </cell>
          <cell r="L71">
            <v>-22.942506035878637</v>
          </cell>
          <cell r="M71">
            <v>-25.406347560647426</v>
          </cell>
          <cell r="N71">
            <v>-25.878780825972317</v>
          </cell>
          <cell r="O71">
            <v>-21.831637928834503</v>
          </cell>
          <cell r="P71">
            <v>-20.797120520651607</v>
          </cell>
        </row>
        <row r="72">
          <cell r="A72" t="str">
            <v>Mozambique</v>
          </cell>
          <cell r="G72">
            <v>-8.6560360085988677</v>
          </cell>
          <cell r="H72">
            <v>-16.498014165616993</v>
          </cell>
          <cell r="I72">
            <v>-15.455067813567041</v>
          </cell>
          <cell r="J72">
            <v>-21.765978551595634</v>
          </cell>
          <cell r="K72">
            <v>-17.028235489409887</v>
          </cell>
          <cell r="L72">
            <v>-16.259287973048444</v>
          </cell>
          <cell r="M72">
            <v>-26.053398313992027</v>
          </cell>
          <cell r="N72">
            <v>-15.714285714285717</v>
          </cell>
          <cell r="O72">
            <v>-27.703407108668884</v>
          </cell>
          <cell r="P72">
            <v>-5.0135998325460394</v>
          </cell>
        </row>
        <row r="73">
          <cell r="A73" t="str">
            <v>Namibia</v>
          </cell>
          <cell r="G73">
            <v>-6.9145090278099985</v>
          </cell>
          <cell r="H73">
            <v>-7.6496011951343235</v>
          </cell>
          <cell r="I73">
            <v>-10.508558640446935</v>
          </cell>
          <cell r="J73">
            <v>-12.22893152488151</v>
          </cell>
          <cell r="K73">
            <v>-5.7698702130788888</v>
          </cell>
          <cell r="L73">
            <v>-8.8996972899524103</v>
          </cell>
          <cell r="M73">
            <v>-15.84177027245277</v>
          </cell>
          <cell r="N73">
            <v>-5.6289198606271782</v>
          </cell>
          <cell r="O73">
            <v>-20.613733229428242</v>
          </cell>
          <cell r="P73">
            <v>-2.9619048746003411</v>
          </cell>
        </row>
        <row r="74">
          <cell r="A74" t="str">
            <v>Nepal</v>
          </cell>
          <cell r="G74">
            <v>-17.112058392490496</v>
          </cell>
          <cell r="H74">
            <v>-9.7311708875208041</v>
          </cell>
          <cell r="I74">
            <v>-1.1220498846369367</v>
          </cell>
          <cell r="J74">
            <v>-22.795264577355582</v>
          </cell>
          <cell r="K74">
            <v>-19.884242714192411</v>
          </cell>
          <cell r="L74">
            <v>-8.5149393943580378</v>
          </cell>
          <cell r="M74">
            <v>-10.251021882284071</v>
          </cell>
          <cell r="N74">
            <v>-28.906247388994537</v>
          </cell>
          <cell r="O74">
            <v>-4.0814482935624952</v>
          </cell>
          <cell r="P74">
            <v>-16.603602261993768</v>
          </cell>
        </row>
        <row r="75">
          <cell r="A75" t="str">
            <v>Netherlands</v>
          </cell>
          <cell r="G75">
            <v>-10.182870585061373</v>
          </cell>
          <cell r="H75">
            <v>-5.3251915878433209</v>
          </cell>
          <cell r="I75">
            <v>-10.375812678921733</v>
          </cell>
          <cell r="J75">
            <v>-13.431835015511361</v>
          </cell>
          <cell r="K75">
            <v>0</v>
          </cell>
          <cell r="L75">
            <v>-7.13522776532119</v>
          </cell>
          <cell r="M75">
            <v>-15.241738009628335</v>
          </cell>
          <cell r="N75">
            <v>-15.430307422046056</v>
          </cell>
          <cell r="O75">
            <v>-13.085949728524355</v>
          </cell>
          <cell r="P75">
            <v>-3.9063860669933632</v>
          </cell>
        </row>
        <row r="76">
          <cell r="A76" t="str">
            <v>New Zealand</v>
          </cell>
          <cell r="G76">
            <v>-20.59151503351454</v>
          </cell>
          <cell r="H76">
            <v>-6.3421662474696845</v>
          </cell>
          <cell r="I76">
            <v>-2.0829603102309164</v>
          </cell>
          <cell r="J76">
            <v>-13.048917815928043</v>
          </cell>
          <cell r="K76">
            <v>-4.5065070240549687</v>
          </cell>
          <cell r="L76">
            <v>-19.923421018794521</v>
          </cell>
          <cell r="M76">
            <v>-16.009316225496434</v>
          </cell>
          <cell r="N76">
            <v>-44.523062133343117</v>
          </cell>
          <cell r="O76">
            <v>-22.877617646981072</v>
          </cell>
          <cell r="P76">
            <v>-6.1068942614840154</v>
          </cell>
        </row>
        <row r="77">
          <cell r="A77" t="str">
            <v>Nigeria</v>
          </cell>
          <cell r="G77">
            <v>-4.45091689046901</v>
          </cell>
          <cell r="H77">
            <v>-20.74040727649102</v>
          </cell>
          <cell r="I77">
            <v>-6.6785251883682406</v>
          </cell>
          <cell r="J77">
            <v>-19.281099344262479</v>
          </cell>
          <cell r="K77">
            <v>-36.080284640993924</v>
          </cell>
          <cell r="L77">
            <v>-3.8409360019780259</v>
          </cell>
          <cell r="M77">
            <v>-0.75073488386872356</v>
          </cell>
          <cell r="N77">
            <v>-15.396012292866921</v>
          </cell>
          <cell r="O77">
            <v>-8.3246066024324392</v>
          </cell>
          <cell r="P77">
            <v>-0.33992930604292404</v>
          </cell>
        </row>
        <row r="78">
          <cell r="A78" t="str">
            <v>Norway</v>
          </cell>
          <cell r="G78">
            <v>-6.54270814879618</v>
          </cell>
          <cell r="H78">
            <v>-4.5808402571484308</v>
          </cell>
          <cell r="I78">
            <v>-3.8351401753562726</v>
          </cell>
          <cell r="J78">
            <v>-14.072483524073505</v>
          </cell>
          <cell r="K78">
            <v>-2.5641396695152849</v>
          </cell>
          <cell r="L78">
            <v>-15.696171636135787</v>
          </cell>
          <cell r="M78">
            <v>-19.450524898372983</v>
          </cell>
          <cell r="N78">
            <v>-24.36325304002218</v>
          </cell>
          <cell r="O78">
            <v>-23.73141780459607</v>
          </cell>
          <cell r="P78">
            <v>-14.362960967459269</v>
          </cell>
        </row>
        <row r="79">
          <cell r="A79" t="str">
            <v>Oman</v>
          </cell>
          <cell r="G79">
            <v>-4.9644977216714494</v>
          </cell>
          <cell r="H79">
            <v>-6.7380097738733582</v>
          </cell>
          <cell r="I79">
            <v>-11.766641338362717</v>
          </cell>
          <cell r="J79">
            <v>-7.4013572718703884</v>
          </cell>
          <cell r="K79">
            <v>-3.5249979034541568</v>
          </cell>
          <cell r="L79">
            <v>-18.968676199970787</v>
          </cell>
          <cell r="M79">
            <v>-16.881678422201098</v>
          </cell>
          <cell r="N79">
            <v>-26.926477682492703</v>
          </cell>
          <cell r="O79">
            <v>-11.069399024994659</v>
          </cell>
          <cell r="P79">
            <v>-23.141012362786</v>
          </cell>
        </row>
        <row r="80">
          <cell r="A80" t="str">
            <v>Pakistan</v>
          </cell>
          <cell r="G80">
            <v>-11.324750159482448</v>
          </cell>
          <cell r="H80">
            <v>-10.234219935295428</v>
          </cell>
          <cell r="I80">
            <v>-12.186586414646641</v>
          </cell>
          <cell r="J80">
            <v>-15.791012217957196</v>
          </cell>
          <cell r="K80">
            <v>-18.09665220567048</v>
          </cell>
          <cell r="L80">
            <v>-13.280198920686416</v>
          </cell>
          <cell r="M80">
            <v>-12.679702819175105</v>
          </cell>
          <cell r="N80">
            <v>-31.104136300656762</v>
          </cell>
          <cell r="O80">
            <v>-21.053365806142615</v>
          </cell>
          <cell r="P80">
            <v>-14.066153006173892</v>
          </cell>
        </row>
        <row r="81">
          <cell r="A81" t="str">
            <v>Panama</v>
          </cell>
          <cell r="G81">
            <v>-4.4412685154740572</v>
          </cell>
          <cell r="H81">
            <v>-12.278543340840365</v>
          </cell>
          <cell r="I81">
            <v>-9.6899757303398175</v>
          </cell>
          <cell r="J81">
            <v>-19.12434914582596</v>
          </cell>
          <cell r="K81">
            <v>-17.914588914111334</v>
          </cell>
          <cell r="L81">
            <v>-11.48985832272837</v>
          </cell>
          <cell r="M81">
            <v>-22.54602005566954</v>
          </cell>
          <cell r="N81">
            <v>-21.762745608601797</v>
          </cell>
          <cell r="O81">
            <v>-17.821688928029751</v>
          </cell>
          <cell r="P81">
            <v>0</v>
          </cell>
        </row>
        <row r="82">
          <cell r="A82" t="str">
            <v>Uruguay</v>
          </cell>
          <cell r="G82">
            <v>-2.9817892813901139</v>
          </cell>
          <cell r="H82">
            <v>-4.9646420627292329</v>
          </cell>
          <cell r="I82">
            <v>-3.8419951929477989</v>
          </cell>
          <cell r="J82">
            <v>-20.340718390116479</v>
          </cell>
          <cell r="K82">
            <v>-3.1035441886596331</v>
          </cell>
          <cell r="L82">
            <v>-12.523156989505768</v>
          </cell>
          <cell r="M82">
            <v>-3.032474626740381</v>
          </cell>
          <cell r="N82">
            <v>-19.068341017497062</v>
          </cell>
          <cell r="O82">
            <v>-26.561729771769404</v>
          </cell>
          <cell r="P82">
            <v>-17.60110384340383</v>
          </cell>
        </row>
        <row r="83">
          <cell r="A83" t="str">
            <v>Colombia</v>
          </cell>
          <cell r="G83">
            <v>-1.9862915421336069</v>
          </cell>
          <cell r="H83">
            <v>-4.2134594913508536</v>
          </cell>
          <cell r="I83">
            <v>0</v>
          </cell>
          <cell r="J83">
            <v>-4.7073796865796709</v>
          </cell>
          <cell r="K83">
            <v>-15.832088182577131</v>
          </cell>
          <cell r="L83">
            <v>-10.154264585717783</v>
          </cell>
          <cell r="M83">
            <v>-9.8215302576157413</v>
          </cell>
          <cell r="N83">
            <v>-11.997290789737384</v>
          </cell>
          <cell r="O83">
            <v>-16.225764893689188</v>
          </cell>
          <cell r="P83">
            <v>-18.74349370321643</v>
          </cell>
        </row>
        <row r="84">
          <cell r="A84" t="str">
            <v>Philippines</v>
          </cell>
          <cell r="G84">
            <v>-6.540948364239064</v>
          </cell>
          <cell r="H84">
            <v>-5.559146553162357</v>
          </cell>
          <cell r="I84">
            <v>-6.8830502958304649</v>
          </cell>
          <cell r="J84">
            <v>-7.4586778017269211</v>
          </cell>
          <cell r="K84">
            <v>-16.635871651622644</v>
          </cell>
          <cell r="L84">
            <v>-6.663283448610315</v>
          </cell>
          <cell r="M84">
            <v>-14.565039093418989</v>
          </cell>
          <cell r="N84">
            <v>-19.762600947367034</v>
          </cell>
          <cell r="O84">
            <v>-6.9795372258505068</v>
          </cell>
          <cell r="P84">
            <v>-11.128518777207432</v>
          </cell>
        </row>
        <row r="85">
          <cell r="A85" t="str">
            <v>Poland</v>
          </cell>
          <cell r="G85">
            <v>-9.5543395777034164</v>
          </cell>
          <cell r="H85">
            <v>-5.7186846357403027</v>
          </cell>
          <cell r="I85">
            <v>-7.9545485539139449</v>
          </cell>
          <cell r="J85">
            <v>-5.4859719991040805</v>
          </cell>
          <cell r="K85">
            <v>-12.809489526777114</v>
          </cell>
          <cell r="L85">
            <v>-11.788258015484651</v>
          </cell>
          <cell r="M85">
            <v>-23.948085214306161</v>
          </cell>
          <cell r="N85">
            <v>-16.994437313485392</v>
          </cell>
          <cell r="O85">
            <v>-4.2067828291721341</v>
          </cell>
          <cell r="P85">
            <v>-12.670300036526751</v>
          </cell>
        </row>
        <row r="86">
          <cell r="A86" t="str">
            <v>Portugal</v>
          </cell>
          <cell r="G86">
            <v>-2.6408194970470973</v>
          </cell>
          <cell r="H86">
            <v>-10.504970553296914</v>
          </cell>
          <cell r="I86">
            <v>-13.686921474595863</v>
          </cell>
          <cell r="J86">
            <v>-18.628946324776038</v>
          </cell>
          <cell r="K86">
            <v>-6.5682823349298971</v>
          </cell>
          <cell r="L86">
            <v>-12.242765931099512</v>
          </cell>
          <cell r="M86">
            <v>-16.6152234836443</v>
          </cell>
          <cell r="N86">
            <v>-10.226797589398316</v>
          </cell>
          <cell r="O86">
            <v>-21.786611382899927</v>
          </cell>
          <cell r="P86">
            <v>-19.465901434362852</v>
          </cell>
        </row>
        <row r="87">
          <cell r="A87" t="str">
            <v>Qatar</v>
          </cell>
          <cell r="G87">
            <v>-19.389343883829142</v>
          </cell>
          <cell r="H87">
            <v>-7.1469121475442705</v>
          </cell>
          <cell r="I87">
            <v>-14.710704900426506</v>
          </cell>
          <cell r="J87">
            <v>-1.1288175883978866</v>
          </cell>
          <cell r="K87">
            <v>-7.0436109286879685</v>
          </cell>
          <cell r="L87">
            <v>-13.689430355848433</v>
          </cell>
          <cell r="M87">
            <v>-8.2476936429656504</v>
          </cell>
          <cell r="N87">
            <v>-25.220226203529183</v>
          </cell>
          <cell r="O87">
            <v>-2.4818987861584105</v>
          </cell>
          <cell r="P87">
            <v>-20.951765483331783</v>
          </cell>
        </row>
        <row r="88">
          <cell r="A88" t="str">
            <v>Romania</v>
          </cell>
          <cell r="G88">
            <v>-12.123520007245283</v>
          </cell>
          <cell r="H88">
            <v>-4.7019052678806617</v>
          </cell>
          <cell r="I88">
            <v>-4.9196687606937957</v>
          </cell>
          <cell r="J88">
            <v>-8.0059960334685627</v>
          </cell>
          <cell r="K88">
            <v>-10.653682926269752</v>
          </cell>
          <cell r="L88">
            <v>-10.420815768314576</v>
          </cell>
          <cell r="M88">
            <v>-19.253796552723188</v>
          </cell>
          <cell r="N88">
            <v>-21.749610904287323</v>
          </cell>
          <cell r="O88">
            <v>0</v>
          </cell>
          <cell r="P88">
            <v>-11.346428947799609</v>
          </cell>
        </row>
        <row r="89">
          <cell r="A89" t="str">
            <v>Russia</v>
          </cell>
          <cell r="G89">
            <v>-10.536142356264506</v>
          </cell>
          <cell r="H89">
            <v>-29.919678531211268</v>
          </cell>
          <cell r="I89">
            <v>-38.123109672180036</v>
          </cell>
          <cell r="J89">
            <v>-33.201216636416802</v>
          </cell>
          <cell r="K89">
            <v>-29.899119948770412</v>
          </cell>
          <cell r="L89">
            <v>-14.537101111523871</v>
          </cell>
          <cell r="M89">
            <v>-11.105547317314851</v>
          </cell>
          <cell r="N89">
            <v>-31.22349384663795</v>
          </cell>
          <cell r="O89">
            <v>-15.93060660277645</v>
          </cell>
          <cell r="P89">
            <v>-10.555330010918059</v>
          </cell>
        </row>
        <row r="90">
          <cell r="A90" t="str">
            <v>Rwanda</v>
          </cell>
          <cell r="G90">
            <v>-10.95604701724281</v>
          </cell>
          <cell r="H90">
            <v>-8.5614807779879385</v>
          </cell>
          <cell r="I90">
            <v>-7.2418808475103589</v>
          </cell>
          <cell r="J90">
            <v>-9.7648794896888944</v>
          </cell>
          <cell r="K90">
            <v>-12.347616541309819</v>
          </cell>
          <cell r="L90">
            <v>-12.124691782499728</v>
          </cell>
          <cell r="M90">
            <v>-8.7981847241773394</v>
          </cell>
          <cell r="N90">
            <v>-15.628919860627182</v>
          </cell>
          <cell r="O90">
            <v>-31.306189019638325</v>
          </cell>
          <cell r="P90">
            <v>-2.2130126028549633</v>
          </cell>
        </row>
        <row r="91">
          <cell r="A91" t="str">
            <v>Saudi Arabia</v>
          </cell>
          <cell r="G91">
            <v>-14.251348120406526</v>
          </cell>
          <cell r="H91">
            <v>-6.122094883121278</v>
          </cell>
          <cell r="I91">
            <v>-12.820787366288641</v>
          </cell>
          <cell r="J91">
            <v>-8.9198113317357581</v>
          </cell>
          <cell r="K91">
            <v>-5.5760610730480664E-2</v>
          </cell>
          <cell r="L91">
            <v>-17.282339684580844</v>
          </cell>
          <cell r="M91">
            <v>-9.2692021108658764</v>
          </cell>
          <cell r="N91">
            <v>-18.356381351277289</v>
          </cell>
          <cell r="O91">
            <v>-15.17477638993563</v>
          </cell>
          <cell r="P91">
            <v>-28.472861578835882</v>
          </cell>
        </row>
        <row r="92">
          <cell r="A92" t="str">
            <v>Senegal</v>
          </cell>
          <cell r="G92">
            <v>-15.192323412689063</v>
          </cell>
          <cell r="H92">
            <v>-12.688425804371448</v>
          </cell>
          <cell r="I92">
            <v>-12.154672014954329</v>
          </cell>
          <cell r="J92">
            <v>-19.239701209413564</v>
          </cell>
          <cell r="K92">
            <v>-11.874269441892103</v>
          </cell>
          <cell r="L92">
            <v>-7.7016053787743601</v>
          </cell>
          <cell r="M92">
            <v>-14.655601836255055</v>
          </cell>
          <cell r="N92">
            <v>-17.184873949579835</v>
          </cell>
          <cell r="O92">
            <v>-8.413484806561442</v>
          </cell>
          <cell r="P92">
            <v>0</v>
          </cell>
        </row>
        <row r="93">
          <cell r="A93" t="str">
            <v>Serbia</v>
          </cell>
          <cell r="G93">
            <v>-5.2475216824085322</v>
          </cell>
          <cell r="H93">
            <v>-8.7409207927701189</v>
          </cell>
          <cell r="I93">
            <v>-8.5640186611633027</v>
          </cell>
          <cell r="J93">
            <v>-18.569180896441324</v>
          </cell>
          <cell r="K93">
            <v>-10.095570665911694</v>
          </cell>
          <cell r="L93">
            <v>-21.755543962519475</v>
          </cell>
          <cell r="M93">
            <v>-17.557702633537811</v>
          </cell>
          <cell r="N93">
            <v>-37.173468553794251</v>
          </cell>
          <cell r="O93">
            <v>-20.527515856060091</v>
          </cell>
          <cell r="P93">
            <v>-22.430062138237577</v>
          </cell>
        </row>
        <row r="94">
          <cell r="A94" t="str">
            <v>Singapore</v>
          </cell>
          <cell r="G94">
            <v>-3.7337366769950791</v>
          </cell>
          <cell r="H94">
            <v>0</v>
          </cell>
          <cell r="I94">
            <v>0</v>
          </cell>
          <cell r="J94">
            <v>-11.238977232794568</v>
          </cell>
          <cell r="K94">
            <v>-1.0710526899346604</v>
          </cell>
          <cell r="L94">
            <v>-17.001488261096672</v>
          </cell>
          <cell r="M94">
            <v>-27.669024307506604</v>
          </cell>
          <cell r="N94">
            <v>-27.18023372105645</v>
          </cell>
          <cell r="O94">
            <v>-16.670059820570778</v>
          </cell>
          <cell r="P94">
            <v>-13.813309385726356</v>
          </cell>
        </row>
        <row r="95">
          <cell r="A95" t="str">
            <v>Slovakia</v>
          </cell>
          <cell r="G95">
            <v>-14.974859626438125</v>
          </cell>
          <cell r="H95">
            <v>-0.97896263500742009</v>
          </cell>
          <cell r="I95">
            <v>-3.4157199841771728</v>
          </cell>
          <cell r="J95">
            <v>-4.9082695388861737</v>
          </cell>
          <cell r="K95">
            <v>-4.7975827974109038</v>
          </cell>
          <cell r="L95">
            <v>-13.449018392563708</v>
          </cell>
          <cell r="M95">
            <v>-20.293181486124695</v>
          </cell>
          <cell r="N95">
            <v>-8.6564985402541197</v>
          </cell>
          <cell r="O95">
            <v>-15.242919773129834</v>
          </cell>
          <cell r="P95">
            <v>-20.270047102298008</v>
          </cell>
        </row>
        <row r="96">
          <cell r="A96" t="str">
            <v>Slovenia</v>
          </cell>
          <cell r="G96">
            <v>-5.0911541534226146</v>
          </cell>
          <cell r="H96">
            <v>-1.7778462785381848</v>
          </cell>
          <cell r="I96">
            <v>-5.2929467127687673</v>
          </cell>
          <cell r="J96">
            <v>-7.9603013653958286</v>
          </cell>
          <cell r="K96">
            <v>-3.0978479899118838</v>
          </cell>
          <cell r="L96">
            <v>-15.887633556262642</v>
          </cell>
          <cell r="M96">
            <v>-14.253371424139665</v>
          </cell>
          <cell r="N96">
            <v>-27.56189134555288</v>
          </cell>
          <cell r="O96">
            <v>-15.310555022742868</v>
          </cell>
          <cell r="P96">
            <v>-17.091289764166984</v>
          </cell>
        </row>
        <row r="97">
          <cell r="A97" t="str">
            <v>South Africa</v>
          </cell>
          <cell r="G97">
            <v>-9.8979983089955148</v>
          </cell>
          <cell r="H97">
            <v>-10.420778799263793</v>
          </cell>
          <cell r="I97">
            <v>0</v>
          </cell>
          <cell r="J97">
            <v>-11.106236948764099</v>
          </cell>
          <cell r="K97">
            <v>-21.421254135825819</v>
          </cell>
          <cell r="L97">
            <v>0</v>
          </cell>
          <cell r="M97">
            <v>-3.3957127023652731</v>
          </cell>
          <cell r="N97">
            <v>-3.9021456616996026</v>
          </cell>
          <cell r="O97">
            <v>0</v>
          </cell>
          <cell r="P97">
            <v>-2.1496807132340106</v>
          </cell>
        </row>
        <row r="98">
          <cell r="A98" t="str">
            <v>South Korea</v>
          </cell>
          <cell r="G98">
            <v>-0.17826633179500817</v>
          </cell>
          <cell r="H98">
            <v>-19.013250193156239</v>
          </cell>
          <cell r="I98">
            <v>-17.364830197810768</v>
          </cell>
          <cell r="J98">
            <v>-26.514114257608661</v>
          </cell>
          <cell r="K98">
            <v>-24.124202755856601</v>
          </cell>
          <cell r="L98">
            <v>-2.3191138903791995</v>
          </cell>
          <cell r="M98">
            <v>-9.2149044889952307</v>
          </cell>
          <cell r="N98">
            <v>0</v>
          </cell>
          <cell r="O98">
            <v>0</v>
          </cell>
          <cell r="P98">
            <v>-17.388225262995075</v>
          </cell>
        </row>
        <row r="99">
          <cell r="A99" t="str">
            <v>Spain</v>
          </cell>
          <cell r="G99">
            <v>-11.940828024586189</v>
          </cell>
          <cell r="H99">
            <v>-11.559514996055142</v>
          </cell>
          <cell r="I99">
            <v>-15.39524057674015</v>
          </cell>
          <cell r="J99">
            <v>-17.01539002358588</v>
          </cell>
          <cell r="K99">
            <v>-9.1335713411098709</v>
          </cell>
          <cell r="L99">
            <v>-9.7942232272347383</v>
          </cell>
          <cell r="M99">
            <v>0</v>
          </cell>
          <cell r="N99">
            <v>-16.905323524972093</v>
          </cell>
          <cell r="O99">
            <v>-20.766621779101811</v>
          </cell>
          <cell r="P99">
            <v>-20.628417770772405</v>
          </cell>
        </row>
        <row r="100">
          <cell r="A100" t="str">
            <v>Sri Lanka</v>
          </cell>
          <cell r="G100">
            <v>-10.423465431760221</v>
          </cell>
          <cell r="H100">
            <v>-7.2564476377804965</v>
          </cell>
          <cell r="I100">
            <v>-9.2812236124971292</v>
          </cell>
          <cell r="J100">
            <v>-22.531429567271488</v>
          </cell>
          <cell r="K100">
            <v>-7.7759305515095534</v>
          </cell>
          <cell r="L100">
            <v>-11.973914012567967</v>
          </cell>
          <cell r="M100">
            <v>-11.769547753596157</v>
          </cell>
          <cell r="N100">
            <v>-36.714915775048148</v>
          </cell>
          <cell r="O100">
            <v>-5.9290136262826039</v>
          </cell>
          <cell r="P100">
            <v>-19.264741144747674</v>
          </cell>
        </row>
        <row r="101">
          <cell r="A101" t="str">
            <v>Sweden</v>
          </cell>
          <cell r="G101">
            <v>-5.6071524133619164</v>
          </cell>
          <cell r="H101">
            <v>-1.3404465582161862</v>
          </cell>
          <cell r="I101">
            <v>-4.2059588981670686</v>
          </cell>
          <cell r="J101">
            <v>-5.0570618445987918</v>
          </cell>
          <cell r="K101">
            <v>-0.94660763968261108</v>
          </cell>
          <cell r="L101">
            <v>-6.6936845828914073</v>
          </cell>
          <cell r="M101">
            <v>-6.1373785933474778</v>
          </cell>
          <cell r="N101">
            <v>-9.3730445337483737</v>
          </cell>
          <cell r="O101">
            <v>-10.488008182402055</v>
          </cell>
          <cell r="P101">
            <v>-19.899777187975065</v>
          </cell>
        </row>
        <row r="102">
          <cell r="A102" t="str">
            <v>Switzerland</v>
          </cell>
          <cell r="G102">
            <v>-14.196649977543956</v>
          </cell>
          <cell r="H102">
            <v>-5.2117694346377164</v>
          </cell>
          <cell r="I102">
            <v>-10.554294613611646</v>
          </cell>
          <cell r="J102">
            <v>-12.281923380676631</v>
          </cell>
          <cell r="K102">
            <v>-0.44501689209462825</v>
          </cell>
          <cell r="L102">
            <v>-11.778613052544529</v>
          </cell>
          <cell r="M102">
            <v>-3.076646518638249</v>
          </cell>
          <cell r="N102">
            <v>-16.4192942365761</v>
          </cell>
          <cell r="O102">
            <v>-30.261515659294005</v>
          </cell>
          <cell r="P102">
            <v>-16.480465961577139</v>
          </cell>
        </row>
        <row r="103">
          <cell r="A103" t="str">
            <v>Taiwan</v>
          </cell>
          <cell r="G103">
            <v>-8.3812907391697919</v>
          </cell>
          <cell r="H103">
            <v>-12.124034552842645</v>
          </cell>
          <cell r="I103">
            <v>-16.230558689835483</v>
          </cell>
          <cell r="J103">
            <v>-20.743836680339086</v>
          </cell>
          <cell r="K103">
            <v>-12.079575469006279</v>
          </cell>
          <cell r="L103">
            <v>-20.698428798917547</v>
          </cell>
          <cell r="M103">
            <v>-17.515721544706757</v>
          </cell>
          <cell r="N103">
            <v>-24.99922542227204</v>
          </cell>
          <cell r="O103">
            <v>-57.605442419164902</v>
          </cell>
          <cell r="P103">
            <v>0</v>
          </cell>
        </row>
        <row r="104">
          <cell r="A104" t="str">
            <v>Tanzania</v>
          </cell>
          <cell r="G104">
            <v>-3.0847304606129811</v>
          </cell>
          <cell r="H104">
            <v>-17.14826434029932</v>
          </cell>
          <cell r="I104">
            <v>-11.388334030920674</v>
          </cell>
          <cell r="J104">
            <v>-16.389173295070851</v>
          </cell>
          <cell r="K104">
            <v>-25.736515205494072</v>
          </cell>
          <cell r="L104">
            <v>-11.136700616400901</v>
          </cell>
          <cell r="M104">
            <v>-9.8891896136794522</v>
          </cell>
          <cell r="N104">
            <v>-21.071428571428577</v>
          </cell>
          <cell r="O104">
            <v>-22.309973024413949</v>
          </cell>
          <cell r="P104">
            <v>-0.72375033338051864</v>
          </cell>
        </row>
        <row r="105">
          <cell r="A105" t="str">
            <v>Thailand</v>
          </cell>
          <cell r="G105">
            <v>-11.323757162288814</v>
          </cell>
          <cell r="H105">
            <v>-27.314381407799772</v>
          </cell>
          <cell r="I105">
            <v>-21.910950266885074</v>
          </cell>
          <cell r="J105">
            <v>-40.444512637980999</v>
          </cell>
          <cell r="K105">
            <v>-31.019641955380465</v>
          </cell>
          <cell r="L105">
            <v>-17.23492811689534</v>
          </cell>
          <cell r="M105">
            <v>-19.64878516660972</v>
          </cell>
          <cell r="N105">
            <v>-22.558457973554177</v>
          </cell>
          <cell r="O105">
            <v>-25.191826827727425</v>
          </cell>
          <cell r="P105">
            <v>-18.867316690163548</v>
          </cell>
        </row>
        <row r="106">
          <cell r="A106" t="str">
            <v>Tunisia</v>
          </cell>
          <cell r="G106">
            <v>-17.873625615785528</v>
          </cell>
          <cell r="H106">
            <v>-9.505083533829179</v>
          </cell>
          <cell r="I106">
            <v>0</v>
          </cell>
          <cell r="J106">
            <v>-23.786257613706379</v>
          </cell>
          <cell r="K106">
            <v>-6.9789880507387565</v>
          </cell>
          <cell r="L106">
            <v>-19.061603499789332</v>
          </cell>
          <cell r="M106">
            <v>-15.25199122772657</v>
          </cell>
          <cell r="N106">
            <v>-29.14670723772943</v>
          </cell>
          <cell r="O106">
            <v>-6.7273061959514848</v>
          </cell>
          <cell r="P106">
            <v>-27.26427203034115</v>
          </cell>
        </row>
        <row r="107">
          <cell r="A107" t="str">
            <v>Turkey</v>
          </cell>
          <cell r="G107">
            <v>-20.207114780858866</v>
          </cell>
          <cell r="H107">
            <v>-19.771836039663171</v>
          </cell>
          <cell r="I107">
            <v>-25.906350075342196</v>
          </cell>
          <cell r="J107">
            <v>-30.291495389790619</v>
          </cell>
          <cell r="K107">
            <v>-11.82396280152485</v>
          </cell>
          <cell r="L107">
            <v>-19.595770735361498</v>
          </cell>
          <cell r="M107">
            <v>-13.158349020840859</v>
          </cell>
          <cell r="N107">
            <v>-16.21629361061547</v>
          </cell>
          <cell r="O107">
            <v>-36.287798186356838</v>
          </cell>
          <cell r="P107">
            <v>-31.844112289540185</v>
          </cell>
        </row>
        <row r="108">
          <cell r="A108" t="str">
            <v>Uganda</v>
          </cell>
          <cell r="G108">
            <v>-11.468859673475869</v>
          </cell>
          <cell r="H108">
            <v>-15.953860409113169</v>
          </cell>
          <cell r="I108">
            <v>-9.5739468229919424</v>
          </cell>
          <cell r="J108">
            <v>-17.9325268394185</v>
          </cell>
          <cell r="K108">
            <v>-22.953780625214506</v>
          </cell>
          <cell r="L108">
            <v>-10.355985597114014</v>
          </cell>
          <cell r="M108">
            <v>-12.229148856811449</v>
          </cell>
          <cell r="N108">
            <v>-20.986062717770039</v>
          </cell>
          <cell r="O108">
            <v>-12.117858348853211</v>
          </cell>
          <cell r="P108">
            <v>-5.5384115423202536</v>
          </cell>
        </row>
        <row r="109">
          <cell r="A109" t="str">
            <v>Ukraine</v>
          </cell>
          <cell r="G109">
            <v>-1.4259377123506098</v>
          </cell>
          <cell r="H109">
            <v>-20.698274782674687</v>
          </cell>
          <cell r="I109">
            <v>-11.295792265603751</v>
          </cell>
          <cell r="J109">
            <v>-30.342934003871747</v>
          </cell>
          <cell r="K109">
            <v>-29.109810606769955</v>
          </cell>
          <cell r="L109">
            <v>-17.446466392904714</v>
          </cell>
          <cell r="M109">
            <v>-19.108478861052888</v>
          </cell>
          <cell r="N109">
            <v>-26.235800837062772</v>
          </cell>
          <cell r="O109">
            <v>-14.506173038698826</v>
          </cell>
          <cell r="P109">
            <v>-20.601986166356181</v>
          </cell>
        </row>
        <row r="110">
          <cell r="A110" t="str">
            <v>United Arab Emirates</v>
          </cell>
          <cell r="G110">
            <v>-20.076911776554706</v>
          </cell>
          <cell r="H110">
            <v>0</v>
          </cell>
          <cell r="I110">
            <v>-1.4079632352607945</v>
          </cell>
          <cell r="J110">
            <v>0</v>
          </cell>
          <cell r="K110">
            <v>0</v>
          </cell>
          <cell r="L110">
            <v>-9.8882147215547604</v>
          </cell>
          <cell r="M110">
            <v>-8.2207911525478963</v>
          </cell>
          <cell r="N110">
            <v>-13.630916705570332</v>
          </cell>
          <cell r="O110">
            <v>-3.9599235602636469</v>
          </cell>
          <cell r="P110">
            <v>-15.885090160428462</v>
          </cell>
        </row>
        <row r="111">
          <cell r="A111" t="str">
            <v>United Kingdom</v>
          </cell>
          <cell r="G111">
            <v>-13.03239667268123</v>
          </cell>
          <cell r="H111">
            <v>-7.6985825195302482</v>
          </cell>
          <cell r="I111">
            <v>-13.688786049037375</v>
          </cell>
          <cell r="J111">
            <v>-11.709554761202526</v>
          </cell>
          <cell r="K111">
            <v>-4.7404574923622178</v>
          </cell>
          <cell r="L111">
            <v>0</v>
          </cell>
          <cell r="M111">
            <v>-2.1433730847207784</v>
          </cell>
          <cell r="N111">
            <v>-0.67819794152643453</v>
          </cell>
          <cell r="O111">
            <v>0</v>
          </cell>
          <cell r="P111">
            <v>-16.301899139660136</v>
          </cell>
        </row>
        <row r="112">
          <cell r="A112" t="str">
            <v>United States</v>
          </cell>
          <cell r="G112">
            <v>0</v>
          </cell>
          <cell r="H112">
            <v>-10.079072880502792</v>
          </cell>
          <cell r="I112">
            <v>-16.55915053161975</v>
          </cell>
          <cell r="J112">
            <v>-5.3379452400083807</v>
          </cell>
          <cell r="K112">
            <v>-8.7748603725358549</v>
          </cell>
          <cell r="L112">
            <v>0</v>
          </cell>
          <cell r="M112">
            <v>0</v>
          </cell>
          <cell r="N112">
            <v>0</v>
          </cell>
          <cell r="O112">
            <v>0</v>
          </cell>
          <cell r="P112">
            <v>-9.8232061921265483</v>
          </cell>
        </row>
        <row r="113">
          <cell r="A113" t="str">
            <v>El Salvador</v>
          </cell>
          <cell r="G113">
            <v>0</v>
          </cell>
          <cell r="H113">
            <v>-23.083462431166808</v>
          </cell>
          <cell r="I113">
            <v>-13.752645635662567</v>
          </cell>
          <cell r="J113">
            <v>-36.215494887061283</v>
          </cell>
          <cell r="K113">
            <v>-29.061524905008888</v>
          </cell>
          <cell r="L113">
            <v>-11.428298563164258</v>
          </cell>
          <cell r="M113">
            <v>-18.095072684870779</v>
          </cell>
          <cell r="N113">
            <v>-7.2879556926354105</v>
          </cell>
          <cell r="O113">
            <v>-16.367450358878493</v>
          </cell>
          <cell r="P113">
            <v>-20.133736817659944</v>
          </cell>
        </row>
        <row r="114">
          <cell r="A114" t="str">
            <v>Vietnam</v>
          </cell>
          <cell r="G114">
            <v>-22.82987379031027</v>
          </cell>
          <cell r="H114">
            <v>-8.9190813719914814</v>
          </cell>
          <cell r="I114">
            <v>-11.58176277300079</v>
          </cell>
          <cell r="J114">
            <v>-18.904109891825474</v>
          </cell>
          <cell r="K114">
            <v>-12.92760027324379</v>
          </cell>
          <cell r="L114">
            <v>-11.486221086725905</v>
          </cell>
          <cell r="M114">
            <v>-9.7703669149814587</v>
          </cell>
          <cell r="N114">
            <v>-26.361107698438854</v>
          </cell>
          <cell r="O114">
            <v>-23.766251958755738</v>
          </cell>
          <cell r="P114">
            <v>-11.829720024130268</v>
          </cell>
        </row>
        <row r="115">
          <cell r="A115" t="str">
            <v>Zambia</v>
          </cell>
          <cell r="G115">
            <v>-14.126196284920962</v>
          </cell>
          <cell r="H115">
            <v>-14.741502819800104</v>
          </cell>
          <cell r="I115">
            <v>-7.0450479024599559</v>
          </cell>
          <cell r="J115">
            <v>-21.244128268672497</v>
          </cell>
          <cell r="K115">
            <v>-19.335859770390343</v>
          </cell>
          <cell r="L115">
            <v>-12.165868416157267</v>
          </cell>
          <cell r="M115">
            <v>-8.0955842873595145</v>
          </cell>
          <cell r="N115">
            <v>-15.714285714285717</v>
          </cell>
          <cell r="O115">
            <v>-30.645884922175838</v>
          </cell>
          <cell r="P115">
            <v>-3.6552578181068913</v>
          </cell>
        </row>
        <row r="116">
          <cell r="A116" t="str">
            <v>Zimbabwe</v>
          </cell>
          <cell r="G116">
            <v>-15.036126365476932</v>
          </cell>
          <cell r="H116">
            <v>-23.405116066204585</v>
          </cell>
          <cell r="I116">
            <v>-15.369317816694831</v>
          </cell>
          <cell r="J116">
            <v>-26.180540077546492</v>
          </cell>
          <cell r="K116">
            <v>-31.049381594069885</v>
          </cell>
          <cell r="L116">
            <v>-13.218104881046365</v>
          </cell>
          <cell r="M116">
            <v>-24.701903109165691</v>
          </cell>
          <cell r="N116">
            <v>-7.7122531939605139</v>
          </cell>
          <cell r="O116">
            <v>-25.056805787026327</v>
          </cell>
          <cell r="P116">
            <v>-4.8489965113318281</v>
          </cell>
        </row>
      </sheetData>
      <sheetData sheetId="5"/>
      <sheetData sheetId="6">
        <row r="154">
          <cell r="A154" t="str">
            <v>Albania</v>
          </cell>
          <cell r="C154" t="str">
            <v>somewhat adequate</v>
          </cell>
          <cell r="D154" t="str">
            <v>not adequate</v>
          </cell>
          <cell r="E154" t="str">
            <v>not adequate</v>
          </cell>
          <cell r="F154" t="str">
            <v>somewhat adequate</v>
          </cell>
          <cell r="G154" t="str">
            <v>adequate</v>
          </cell>
          <cell r="H154" t="str">
            <v>somewhat adequate</v>
          </cell>
          <cell r="I154" t="str">
            <v>adequate</v>
          </cell>
          <cell r="J154" t="str">
            <v>somewhat adequate</v>
          </cell>
          <cell r="K154" t="str">
            <v>somewhat adequate</v>
          </cell>
          <cell r="L154" t="str">
            <v>somewhat adequate</v>
          </cell>
          <cell r="M154" t="str">
            <v>somewhat adequate</v>
          </cell>
          <cell r="N154" t="str">
            <v>adequate</v>
          </cell>
          <cell r="O154" t="str">
            <v>not adequate</v>
          </cell>
          <cell r="P154" t="str">
            <v>adequate</v>
          </cell>
        </row>
        <row r="155">
          <cell r="A155" t="str">
            <v>Algeria</v>
          </cell>
          <cell r="C155" t="str">
            <v>not adequate</v>
          </cell>
          <cell r="D155" t="str">
            <v>not adequate</v>
          </cell>
          <cell r="E155" t="str">
            <v>not adequate</v>
          </cell>
          <cell r="F155" t="str">
            <v>somewhat adequate</v>
          </cell>
          <cell r="G155" t="str">
            <v>not adequate</v>
          </cell>
          <cell r="H155" t="str">
            <v>not adequate</v>
          </cell>
          <cell r="I155" t="str">
            <v>not adequate</v>
          </cell>
          <cell r="J155" t="str">
            <v>not adequate</v>
          </cell>
          <cell r="K155" t="str">
            <v>not adequate</v>
          </cell>
          <cell r="L155" t="str">
            <v>somewhat adequate</v>
          </cell>
          <cell r="M155" t="str">
            <v>adequate</v>
          </cell>
          <cell r="N155" t="str">
            <v>somewhat adequate</v>
          </cell>
          <cell r="O155" t="str">
            <v>somewhat adequate</v>
          </cell>
          <cell r="P155" t="str">
            <v>somewhat adequate</v>
          </cell>
        </row>
        <row r="156">
          <cell r="A156" t="str">
            <v>Angola</v>
          </cell>
          <cell r="C156" t="str">
            <v>not adequate</v>
          </cell>
          <cell r="D156" t="str">
            <v>not adequate</v>
          </cell>
          <cell r="E156" t="str">
            <v>not adequate</v>
          </cell>
          <cell r="F156" t="str">
            <v>not adequate</v>
          </cell>
          <cell r="G156" t="str">
            <v>not adequate</v>
          </cell>
          <cell r="H156" t="str">
            <v>not adequate</v>
          </cell>
          <cell r="I156" t="str">
            <v>not adequate</v>
          </cell>
          <cell r="J156" t="str">
            <v>not adequate</v>
          </cell>
          <cell r="K156" t="str">
            <v>not adequate</v>
          </cell>
          <cell r="L156" t="str">
            <v>not adequate</v>
          </cell>
          <cell r="M156" t="str">
            <v>not adequate</v>
          </cell>
          <cell r="N156" t="str">
            <v>somewhat adequate</v>
          </cell>
          <cell r="O156" t="str">
            <v>not adequate</v>
          </cell>
          <cell r="P156" t="str">
            <v>not adequate</v>
          </cell>
        </row>
        <row r="157">
          <cell r="A157" t="str">
            <v>Argentina</v>
          </cell>
          <cell r="C157" t="str">
            <v>somewhat adequate</v>
          </cell>
          <cell r="D157" t="str">
            <v>not adequate</v>
          </cell>
          <cell r="E157" t="str">
            <v>not adequate</v>
          </cell>
          <cell r="F157" t="str">
            <v>not adequate</v>
          </cell>
          <cell r="G157" t="str">
            <v>not adequate</v>
          </cell>
          <cell r="H157" t="str">
            <v>adequate</v>
          </cell>
          <cell r="I157" t="str">
            <v>adequate</v>
          </cell>
          <cell r="J157" t="str">
            <v>somewhat adequate</v>
          </cell>
          <cell r="K157" t="str">
            <v>somewhat adequate</v>
          </cell>
          <cell r="L157" t="str">
            <v>somewhat adequate</v>
          </cell>
          <cell r="M157" t="str">
            <v>adequate</v>
          </cell>
          <cell r="N157" t="str">
            <v>somewhat adequate</v>
          </cell>
          <cell r="O157" t="str">
            <v>somewhat adequate</v>
          </cell>
          <cell r="P157" t="str">
            <v>not adequate</v>
          </cell>
        </row>
        <row r="158">
          <cell r="A158" t="str">
            <v>Armenia</v>
          </cell>
          <cell r="C158" t="str">
            <v>somewhat adequate</v>
          </cell>
          <cell r="D158" t="str">
            <v>adequate</v>
          </cell>
          <cell r="E158" t="str">
            <v>adequate</v>
          </cell>
          <cell r="F158" t="str">
            <v>somewhat adequate</v>
          </cell>
          <cell r="G158" t="str">
            <v>adequate</v>
          </cell>
          <cell r="H158" t="str">
            <v>somewhat adequate</v>
          </cell>
          <cell r="I158" t="str">
            <v>not adequate</v>
          </cell>
          <cell r="J158" t="str">
            <v>somewhat adequate</v>
          </cell>
          <cell r="K158" t="str">
            <v>somewhat adequate</v>
          </cell>
          <cell r="L158" t="str">
            <v>adequate</v>
          </cell>
          <cell r="M158" t="str">
            <v>somewhat adequate</v>
          </cell>
          <cell r="N158" t="str">
            <v>not adequate</v>
          </cell>
          <cell r="O158" t="str">
            <v>adequate</v>
          </cell>
          <cell r="P158" t="str">
            <v>adequate</v>
          </cell>
        </row>
        <row r="159">
          <cell r="A159" t="str">
            <v>Australia</v>
          </cell>
          <cell r="C159" t="str">
            <v>most adequate</v>
          </cell>
          <cell r="D159" t="str">
            <v>most adequate</v>
          </cell>
          <cell r="E159" t="str">
            <v>most adequate</v>
          </cell>
          <cell r="F159" t="str">
            <v>most adequate</v>
          </cell>
          <cell r="G159" t="str">
            <v>very adequate</v>
          </cell>
          <cell r="H159" t="str">
            <v>most adequate</v>
          </cell>
          <cell r="I159" t="str">
            <v>most adequate</v>
          </cell>
          <cell r="J159" t="str">
            <v>most adequate</v>
          </cell>
          <cell r="K159" t="str">
            <v>most adequate</v>
          </cell>
          <cell r="L159" t="str">
            <v>most adequate</v>
          </cell>
          <cell r="M159" t="str">
            <v>adequate</v>
          </cell>
          <cell r="N159" t="str">
            <v>most adequate</v>
          </cell>
          <cell r="O159" t="str">
            <v>most adequate</v>
          </cell>
          <cell r="P159" t="str">
            <v>most adequate</v>
          </cell>
        </row>
        <row r="160">
          <cell r="A160" t="str">
            <v>Austria</v>
          </cell>
          <cell r="C160" t="str">
            <v>very adequate</v>
          </cell>
          <cell r="D160" t="str">
            <v>adequate</v>
          </cell>
          <cell r="E160" t="str">
            <v>adequate</v>
          </cell>
          <cell r="F160" t="str">
            <v>very adequate</v>
          </cell>
          <cell r="G160" t="str">
            <v>adequate</v>
          </cell>
          <cell r="H160" t="str">
            <v>adequate</v>
          </cell>
          <cell r="I160" t="str">
            <v>adequate</v>
          </cell>
          <cell r="J160" t="str">
            <v>very adequate</v>
          </cell>
          <cell r="K160" t="str">
            <v>adequate</v>
          </cell>
          <cell r="L160" t="str">
            <v>very adequate</v>
          </cell>
          <cell r="M160" t="str">
            <v>very adequate</v>
          </cell>
          <cell r="N160" t="str">
            <v>adequate</v>
          </cell>
          <cell r="O160" t="str">
            <v>adequate</v>
          </cell>
          <cell r="P160" t="str">
            <v>very adequate</v>
          </cell>
        </row>
        <row r="161">
          <cell r="A161" t="str">
            <v>Azerbaijan</v>
          </cell>
          <cell r="C161" t="str">
            <v>not adequate</v>
          </cell>
          <cell r="D161" t="str">
            <v>not adequate</v>
          </cell>
          <cell r="E161" t="str">
            <v>not adequate</v>
          </cell>
          <cell r="F161" t="str">
            <v>somewhat adequate</v>
          </cell>
          <cell r="G161" t="str">
            <v>not adequate</v>
          </cell>
          <cell r="H161" t="str">
            <v>not adequate</v>
          </cell>
          <cell r="I161" t="str">
            <v>not adequate</v>
          </cell>
          <cell r="J161" t="str">
            <v>somewhat adequate</v>
          </cell>
          <cell r="K161" t="str">
            <v>somewhat adequate</v>
          </cell>
          <cell r="L161" t="str">
            <v>not adequate</v>
          </cell>
          <cell r="M161" t="str">
            <v>somewhat adequate</v>
          </cell>
          <cell r="N161" t="str">
            <v>somewhat adequate</v>
          </cell>
          <cell r="O161" t="str">
            <v>not adequate</v>
          </cell>
          <cell r="P161" t="str">
            <v>not adequate</v>
          </cell>
        </row>
        <row r="162">
          <cell r="A162" t="str">
            <v>Bahrain</v>
          </cell>
          <cell r="C162" t="str">
            <v>somewhat adequate</v>
          </cell>
          <cell r="D162" t="str">
            <v>somewhat adequate</v>
          </cell>
          <cell r="E162" t="str">
            <v>adequate</v>
          </cell>
          <cell r="F162" t="str">
            <v>not adequate</v>
          </cell>
          <cell r="G162" t="str">
            <v>somewhat adequate</v>
          </cell>
          <cell r="H162" t="str">
            <v>somewhat adequate</v>
          </cell>
          <cell r="I162" t="str">
            <v>somewhat adequate</v>
          </cell>
          <cell r="J162" t="str">
            <v>somewhat adequate</v>
          </cell>
          <cell r="K162" t="str">
            <v>somewhat adequate</v>
          </cell>
          <cell r="L162" t="str">
            <v>somewhat adequate</v>
          </cell>
          <cell r="M162" t="str">
            <v>adequate</v>
          </cell>
          <cell r="N162" t="str">
            <v>not adequate</v>
          </cell>
          <cell r="O162" t="str">
            <v>somewhat adequate</v>
          </cell>
          <cell r="P162" t="str">
            <v>adequate</v>
          </cell>
        </row>
        <row r="163">
          <cell r="A163" t="str">
            <v>Bangladesh</v>
          </cell>
          <cell r="C163" t="str">
            <v>not adequate</v>
          </cell>
          <cell r="D163" t="str">
            <v>not adequate</v>
          </cell>
          <cell r="E163" t="str">
            <v>adequate</v>
          </cell>
          <cell r="F163" t="str">
            <v>not adequate</v>
          </cell>
          <cell r="G163" t="str">
            <v>not adequate</v>
          </cell>
          <cell r="H163" t="str">
            <v>not adequate</v>
          </cell>
          <cell r="I163" t="str">
            <v>adequate</v>
          </cell>
          <cell r="J163" t="str">
            <v>not adequate</v>
          </cell>
          <cell r="K163" t="str">
            <v>not adequate</v>
          </cell>
          <cell r="L163" t="str">
            <v>somewhat adequate</v>
          </cell>
          <cell r="M163" t="str">
            <v>very adequate</v>
          </cell>
          <cell r="N163" t="str">
            <v>not adequate</v>
          </cell>
          <cell r="O163" t="str">
            <v>somewhat adequate</v>
          </cell>
          <cell r="P163" t="str">
            <v>somewhat adequate</v>
          </cell>
        </row>
        <row r="164">
          <cell r="A164" t="str">
            <v>Belarus</v>
          </cell>
          <cell r="C164" t="str">
            <v>not adequate</v>
          </cell>
          <cell r="D164" t="str">
            <v>adequate</v>
          </cell>
          <cell r="E164" t="str">
            <v>adequate</v>
          </cell>
          <cell r="F164" t="str">
            <v>very adequate</v>
          </cell>
          <cell r="G164" t="str">
            <v>very adequate</v>
          </cell>
          <cell r="H164" t="str">
            <v>not adequate</v>
          </cell>
          <cell r="I164" t="str">
            <v>not adequate</v>
          </cell>
          <cell r="J164" t="str">
            <v>not adequate</v>
          </cell>
          <cell r="K164" t="str">
            <v>not adequate</v>
          </cell>
          <cell r="L164" t="str">
            <v>somewhat adequate</v>
          </cell>
          <cell r="M164" t="str">
            <v>not adequate</v>
          </cell>
          <cell r="N164" t="str">
            <v>somewhat adequate</v>
          </cell>
          <cell r="O164" t="str">
            <v>adequate</v>
          </cell>
          <cell r="P164" t="str">
            <v>somewhat adequate</v>
          </cell>
        </row>
        <row r="165">
          <cell r="A165" t="str">
            <v>Belgium</v>
          </cell>
          <cell r="C165" t="str">
            <v>very adequate</v>
          </cell>
          <cell r="D165" t="str">
            <v>adequate</v>
          </cell>
          <cell r="E165" t="str">
            <v>adequate</v>
          </cell>
          <cell r="F165" t="str">
            <v>adequate</v>
          </cell>
          <cell r="G165" t="str">
            <v>adequate</v>
          </cell>
          <cell r="H165" t="str">
            <v>very adequate</v>
          </cell>
          <cell r="I165" t="str">
            <v>very adequate</v>
          </cell>
          <cell r="J165" t="str">
            <v>very adequate</v>
          </cell>
          <cell r="K165" t="str">
            <v>very adequate</v>
          </cell>
          <cell r="L165" t="str">
            <v>very adequate</v>
          </cell>
          <cell r="M165" t="str">
            <v>adequate</v>
          </cell>
          <cell r="N165" t="str">
            <v>adequate</v>
          </cell>
          <cell r="O165" t="str">
            <v>adequate</v>
          </cell>
          <cell r="P165" t="str">
            <v>most adequate</v>
          </cell>
        </row>
        <row r="166">
          <cell r="A166" t="str">
            <v>Bolivia</v>
          </cell>
          <cell r="C166" t="str">
            <v>not adequate</v>
          </cell>
          <cell r="D166" t="str">
            <v>not adequate</v>
          </cell>
          <cell r="E166" t="str">
            <v>not adequate</v>
          </cell>
          <cell r="F166" t="str">
            <v>not adequate</v>
          </cell>
          <cell r="G166" t="str">
            <v>adequate</v>
          </cell>
          <cell r="H166" t="str">
            <v>not adequate</v>
          </cell>
          <cell r="I166" t="str">
            <v>not adequate</v>
          </cell>
          <cell r="J166" t="str">
            <v>not adequate</v>
          </cell>
          <cell r="K166" t="str">
            <v>not adequate</v>
          </cell>
          <cell r="L166" t="str">
            <v>not adequate</v>
          </cell>
          <cell r="M166" t="str">
            <v>somewhat adequate</v>
          </cell>
          <cell r="N166" t="str">
            <v>adequate</v>
          </cell>
          <cell r="O166" t="str">
            <v>not adequate</v>
          </cell>
          <cell r="P166" t="str">
            <v>not adequate</v>
          </cell>
        </row>
        <row r="167">
          <cell r="A167" t="str">
            <v>Bosnia and Herzegovina</v>
          </cell>
          <cell r="C167" t="str">
            <v>somewhat adequate</v>
          </cell>
          <cell r="D167" t="str">
            <v>somewhat adequate</v>
          </cell>
          <cell r="E167" t="str">
            <v>not adequate</v>
          </cell>
          <cell r="F167" t="str">
            <v>somewhat adequate</v>
          </cell>
          <cell r="G167" t="str">
            <v>adequate</v>
          </cell>
          <cell r="H167" t="str">
            <v>not adequate</v>
          </cell>
          <cell r="I167" t="str">
            <v>somewhat adequate</v>
          </cell>
          <cell r="J167" t="str">
            <v>not adequate</v>
          </cell>
          <cell r="K167" t="str">
            <v>somewhat adequate</v>
          </cell>
          <cell r="L167" t="str">
            <v>adequate</v>
          </cell>
          <cell r="M167" t="str">
            <v>very adequate</v>
          </cell>
          <cell r="N167" t="str">
            <v>adequate</v>
          </cell>
          <cell r="O167" t="str">
            <v>not adequate</v>
          </cell>
          <cell r="P167" t="str">
            <v>somewhat adequate</v>
          </cell>
        </row>
        <row r="168">
          <cell r="A168" t="str">
            <v>Botswana</v>
          </cell>
          <cell r="C168" t="str">
            <v>adequate</v>
          </cell>
          <cell r="D168" t="str">
            <v>not adequate</v>
          </cell>
          <cell r="E168" t="str">
            <v>not adequate</v>
          </cell>
          <cell r="F168" t="str">
            <v>not adequate</v>
          </cell>
          <cell r="G168" t="str">
            <v>not adequate</v>
          </cell>
          <cell r="H168" t="str">
            <v>adequate</v>
          </cell>
          <cell r="I168" t="str">
            <v>adequate</v>
          </cell>
          <cell r="J168" t="str">
            <v>somewhat adequate</v>
          </cell>
          <cell r="K168" t="str">
            <v>very adequate</v>
          </cell>
          <cell r="L168" t="str">
            <v>adequate</v>
          </cell>
          <cell r="M168" t="str">
            <v>adequate</v>
          </cell>
          <cell r="N168" t="str">
            <v>adequate</v>
          </cell>
          <cell r="O168" t="str">
            <v>adequate</v>
          </cell>
          <cell r="P168" t="str">
            <v>not adequate</v>
          </cell>
        </row>
        <row r="169">
          <cell r="A169" t="str">
            <v>Brazil</v>
          </cell>
          <cell r="C169" t="str">
            <v>somewhat adequate</v>
          </cell>
          <cell r="D169" t="str">
            <v>somewhat adequate</v>
          </cell>
          <cell r="E169" t="str">
            <v>somewhat adequate</v>
          </cell>
          <cell r="F169" t="str">
            <v>somewhat adequate</v>
          </cell>
          <cell r="G169" t="str">
            <v>somewhat adequate</v>
          </cell>
          <cell r="H169" t="str">
            <v>somewhat adequate</v>
          </cell>
          <cell r="I169" t="str">
            <v>not adequate</v>
          </cell>
          <cell r="J169" t="str">
            <v>adequate</v>
          </cell>
          <cell r="K169" t="str">
            <v>not adequate</v>
          </cell>
          <cell r="L169" t="str">
            <v>adequate</v>
          </cell>
          <cell r="M169" t="str">
            <v>adequate</v>
          </cell>
          <cell r="N169" t="str">
            <v>very adequate</v>
          </cell>
          <cell r="O169" t="str">
            <v>somewhat adequate</v>
          </cell>
          <cell r="P169" t="str">
            <v>somewhat adequate</v>
          </cell>
        </row>
        <row r="170">
          <cell r="A170" t="str">
            <v>Bulgaria</v>
          </cell>
          <cell r="C170" t="str">
            <v>adequate</v>
          </cell>
          <cell r="D170" t="str">
            <v>adequate</v>
          </cell>
          <cell r="E170" t="str">
            <v>adequate</v>
          </cell>
          <cell r="F170" t="str">
            <v>not adequate</v>
          </cell>
          <cell r="G170" t="str">
            <v>very adequate</v>
          </cell>
          <cell r="H170" t="str">
            <v>adequate</v>
          </cell>
          <cell r="I170" t="str">
            <v>adequate</v>
          </cell>
          <cell r="J170" t="str">
            <v>adequate</v>
          </cell>
          <cell r="K170" t="str">
            <v>adequate</v>
          </cell>
          <cell r="L170" t="str">
            <v>adequate</v>
          </cell>
          <cell r="M170" t="str">
            <v>not adequate</v>
          </cell>
          <cell r="N170" t="str">
            <v>most adequate</v>
          </cell>
          <cell r="O170" t="str">
            <v>somewhat adequate</v>
          </cell>
          <cell r="P170" t="str">
            <v>very adequate</v>
          </cell>
        </row>
        <row r="171">
          <cell r="A171" t="str">
            <v>Cameroon</v>
          </cell>
          <cell r="C171" t="str">
            <v>not adequate</v>
          </cell>
          <cell r="D171" t="str">
            <v>not adequate</v>
          </cell>
          <cell r="E171" t="str">
            <v>not adequate</v>
          </cell>
          <cell r="F171" t="str">
            <v>not adequate</v>
          </cell>
          <cell r="G171" t="str">
            <v>somewhat adequate</v>
          </cell>
          <cell r="H171" t="str">
            <v>not adequate</v>
          </cell>
          <cell r="I171" t="str">
            <v>not adequate</v>
          </cell>
          <cell r="J171" t="str">
            <v>not adequate</v>
          </cell>
          <cell r="K171" t="str">
            <v>not adequate</v>
          </cell>
          <cell r="L171" t="str">
            <v>not adequate</v>
          </cell>
          <cell r="M171" t="str">
            <v>not adequate</v>
          </cell>
          <cell r="N171" t="str">
            <v>not adequate</v>
          </cell>
          <cell r="O171" t="str">
            <v>adequate</v>
          </cell>
          <cell r="P171" t="str">
            <v>not adequate</v>
          </cell>
        </row>
        <row r="172">
          <cell r="A172" t="str">
            <v>Canada</v>
          </cell>
          <cell r="C172" t="str">
            <v>most adequate</v>
          </cell>
          <cell r="D172" t="str">
            <v>most adequate</v>
          </cell>
          <cell r="E172" t="str">
            <v>most adequate</v>
          </cell>
          <cell r="F172" t="str">
            <v>most adequate</v>
          </cell>
          <cell r="G172" t="str">
            <v>most adequate</v>
          </cell>
          <cell r="H172" t="str">
            <v>most adequate</v>
          </cell>
          <cell r="I172" t="str">
            <v>most adequate</v>
          </cell>
          <cell r="J172" t="str">
            <v>most adequate</v>
          </cell>
          <cell r="K172" t="str">
            <v>very adequate</v>
          </cell>
          <cell r="L172" t="str">
            <v>most adequate</v>
          </cell>
          <cell r="M172" t="str">
            <v>most adequate</v>
          </cell>
          <cell r="N172" t="str">
            <v>most adequate</v>
          </cell>
          <cell r="O172" t="str">
            <v>adequate</v>
          </cell>
          <cell r="P172" t="str">
            <v>very adequate</v>
          </cell>
        </row>
        <row r="173">
          <cell r="A173" t="str">
            <v>Chile</v>
          </cell>
          <cell r="C173" t="str">
            <v>adequate</v>
          </cell>
          <cell r="D173" t="str">
            <v>somewhat adequate</v>
          </cell>
          <cell r="E173" t="str">
            <v>somewhat adequate</v>
          </cell>
          <cell r="F173" t="str">
            <v>somewhat adequate</v>
          </cell>
          <cell r="G173" t="str">
            <v>somewhat adequate</v>
          </cell>
          <cell r="H173" t="str">
            <v>very adequate</v>
          </cell>
          <cell r="I173" t="str">
            <v>somewhat adequate</v>
          </cell>
          <cell r="J173" t="str">
            <v>most adequate</v>
          </cell>
          <cell r="K173" t="str">
            <v>very adequate</v>
          </cell>
          <cell r="L173" t="str">
            <v>very adequate</v>
          </cell>
          <cell r="M173" t="str">
            <v>somewhat adequate</v>
          </cell>
          <cell r="N173" t="str">
            <v>adequate</v>
          </cell>
          <cell r="O173" t="str">
            <v>very adequate</v>
          </cell>
          <cell r="P173" t="str">
            <v>very adequate</v>
          </cell>
        </row>
        <row r="174">
          <cell r="A174" t="str">
            <v>China (mainland)</v>
          </cell>
          <cell r="C174" t="str">
            <v>adequate</v>
          </cell>
          <cell r="D174" t="str">
            <v>adequate</v>
          </cell>
          <cell r="E174" t="str">
            <v>adequate</v>
          </cell>
          <cell r="F174" t="str">
            <v>adequate</v>
          </cell>
          <cell r="G174" t="str">
            <v>somewhat adequate</v>
          </cell>
          <cell r="H174" t="str">
            <v>not adequate</v>
          </cell>
          <cell r="I174" t="str">
            <v>not adequate</v>
          </cell>
          <cell r="J174" t="str">
            <v>not adequate</v>
          </cell>
          <cell r="K174" t="str">
            <v>adequate</v>
          </cell>
          <cell r="L174" t="str">
            <v>most adequate</v>
          </cell>
          <cell r="M174" t="str">
            <v>most adequate</v>
          </cell>
          <cell r="N174" t="str">
            <v>very adequate</v>
          </cell>
          <cell r="O174" t="str">
            <v>most adequate</v>
          </cell>
          <cell r="P174" t="str">
            <v>very adequate</v>
          </cell>
        </row>
        <row r="175">
          <cell r="A175" t="str">
            <v>Colombia</v>
          </cell>
          <cell r="C175" t="str">
            <v>adequate</v>
          </cell>
          <cell r="D175" t="str">
            <v>somewhat adequate</v>
          </cell>
          <cell r="E175" t="str">
            <v>somewhat adequate</v>
          </cell>
          <cell r="F175" t="str">
            <v>somewhat adequate</v>
          </cell>
          <cell r="G175" t="str">
            <v>adequate</v>
          </cell>
          <cell r="H175" t="str">
            <v>adequate</v>
          </cell>
          <cell r="I175" t="str">
            <v>most adequate</v>
          </cell>
          <cell r="J175" t="str">
            <v>very adequate</v>
          </cell>
          <cell r="K175" t="str">
            <v>adequate</v>
          </cell>
          <cell r="L175" t="str">
            <v>not adequate</v>
          </cell>
          <cell r="M175" t="str">
            <v>somewhat adequate</v>
          </cell>
          <cell r="N175" t="str">
            <v>adequate</v>
          </cell>
          <cell r="O175" t="str">
            <v>not adequate</v>
          </cell>
          <cell r="P175" t="str">
            <v>somewhat adequate</v>
          </cell>
        </row>
        <row r="176">
          <cell r="A176" t="str">
            <v>Congo (DRC)</v>
          </cell>
          <cell r="C176" t="str">
            <v>not adequate</v>
          </cell>
          <cell r="D176" t="str">
            <v>not adequate</v>
          </cell>
          <cell r="E176" t="str">
            <v>not adequate</v>
          </cell>
          <cell r="F176" t="str">
            <v>not adequate</v>
          </cell>
          <cell r="G176" t="str">
            <v>adequate</v>
          </cell>
          <cell r="H176" t="str">
            <v>not adequate</v>
          </cell>
          <cell r="I176" t="str">
            <v>not adequate</v>
          </cell>
          <cell r="J176" t="str">
            <v>not adequate</v>
          </cell>
          <cell r="K176" t="str">
            <v>not adequate</v>
          </cell>
          <cell r="L176" t="str">
            <v>not adequate</v>
          </cell>
          <cell r="M176" t="str">
            <v>not adequate</v>
          </cell>
          <cell r="N176" t="str">
            <v>not adequate</v>
          </cell>
          <cell r="O176" t="str">
            <v>not adequate</v>
          </cell>
          <cell r="P176" t="str">
            <v>not adequate</v>
          </cell>
        </row>
        <row r="177">
          <cell r="A177" t="str">
            <v>Costa Rica</v>
          </cell>
          <cell r="C177" t="str">
            <v>somewhat adequate</v>
          </cell>
          <cell r="D177" t="str">
            <v>somewhat adequate</v>
          </cell>
          <cell r="E177" t="str">
            <v>somewhat adequate</v>
          </cell>
          <cell r="F177" t="str">
            <v>somewhat adequate</v>
          </cell>
          <cell r="G177" t="str">
            <v>somewhat adequate</v>
          </cell>
          <cell r="H177" t="str">
            <v>somewhat adequate</v>
          </cell>
          <cell r="I177" t="str">
            <v>somewhat adequate</v>
          </cell>
          <cell r="J177" t="str">
            <v>somewhat adequate</v>
          </cell>
          <cell r="K177" t="str">
            <v>somewhat adequate</v>
          </cell>
          <cell r="L177" t="str">
            <v>adequate</v>
          </cell>
          <cell r="M177" t="str">
            <v>somewhat adequate</v>
          </cell>
          <cell r="N177" t="str">
            <v>adequate</v>
          </cell>
          <cell r="O177" t="str">
            <v>somewhat adequate</v>
          </cell>
          <cell r="P177" t="str">
            <v>adequate</v>
          </cell>
        </row>
        <row r="178">
          <cell r="A178" t="str">
            <v>Croatia</v>
          </cell>
          <cell r="C178" t="str">
            <v>adequate</v>
          </cell>
          <cell r="D178" t="str">
            <v>adequate</v>
          </cell>
          <cell r="E178" t="str">
            <v>adequate</v>
          </cell>
          <cell r="F178" t="str">
            <v>adequate</v>
          </cell>
          <cell r="G178" t="str">
            <v>very adequate</v>
          </cell>
          <cell r="H178" t="str">
            <v>adequate</v>
          </cell>
          <cell r="I178" t="str">
            <v>adequate</v>
          </cell>
          <cell r="J178" t="str">
            <v>adequate</v>
          </cell>
          <cell r="K178" t="str">
            <v>very adequate</v>
          </cell>
          <cell r="L178" t="str">
            <v>adequate</v>
          </cell>
          <cell r="M178" t="str">
            <v>somewhat adequate</v>
          </cell>
          <cell r="N178" t="str">
            <v>most adequate</v>
          </cell>
          <cell r="O178" t="str">
            <v>somewhat adequate</v>
          </cell>
          <cell r="P178" t="str">
            <v>adequate</v>
          </cell>
        </row>
        <row r="179">
          <cell r="A179" t="str">
            <v>Cyprus</v>
          </cell>
          <cell r="C179" t="str">
            <v>adequate</v>
          </cell>
          <cell r="D179" t="str">
            <v>adequate</v>
          </cell>
          <cell r="E179" t="str">
            <v>most adequate</v>
          </cell>
          <cell r="F179" t="str">
            <v>adequate</v>
          </cell>
          <cell r="G179" t="str">
            <v>adequate</v>
          </cell>
          <cell r="H179" t="str">
            <v>adequate</v>
          </cell>
          <cell r="I179" t="str">
            <v>adequate</v>
          </cell>
          <cell r="J179" t="str">
            <v>adequate</v>
          </cell>
          <cell r="K179" t="str">
            <v>somewhat adequate</v>
          </cell>
          <cell r="L179" t="str">
            <v>adequate</v>
          </cell>
          <cell r="M179" t="str">
            <v>not adequate</v>
          </cell>
          <cell r="N179" t="str">
            <v>very adequate</v>
          </cell>
          <cell r="O179" t="str">
            <v>adequate</v>
          </cell>
          <cell r="P179" t="str">
            <v>adequate</v>
          </cell>
        </row>
        <row r="180">
          <cell r="A180" t="str">
            <v>Czechia</v>
          </cell>
          <cell r="C180" t="str">
            <v>very adequate</v>
          </cell>
          <cell r="D180" t="str">
            <v>adequate</v>
          </cell>
          <cell r="E180" t="str">
            <v>adequate</v>
          </cell>
          <cell r="F180" t="str">
            <v>adequate</v>
          </cell>
          <cell r="G180" t="str">
            <v>adequate</v>
          </cell>
          <cell r="H180" t="str">
            <v>adequate</v>
          </cell>
          <cell r="I180" t="str">
            <v>adequate</v>
          </cell>
          <cell r="J180" t="str">
            <v>adequate</v>
          </cell>
          <cell r="K180" t="str">
            <v>adequate</v>
          </cell>
          <cell r="L180" t="str">
            <v>most adequate</v>
          </cell>
          <cell r="M180" t="str">
            <v>adequate</v>
          </cell>
          <cell r="N180" t="str">
            <v>most adequate</v>
          </cell>
          <cell r="O180" t="str">
            <v>most adequate</v>
          </cell>
          <cell r="P180" t="str">
            <v>most adequate</v>
          </cell>
        </row>
        <row r="181">
          <cell r="A181" t="str">
            <v>Denmark</v>
          </cell>
          <cell r="C181" t="str">
            <v>most adequate</v>
          </cell>
          <cell r="D181" t="str">
            <v>most adequate</v>
          </cell>
          <cell r="E181" t="str">
            <v>very adequate</v>
          </cell>
          <cell r="F181" t="str">
            <v>adequate</v>
          </cell>
          <cell r="G181" t="str">
            <v>most adequate</v>
          </cell>
          <cell r="H181" t="str">
            <v>most adequate</v>
          </cell>
          <cell r="I181" t="str">
            <v>very adequate</v>
          </cell>
          <cell r="J181" t="str">
            <v>most adequate</v>
          </cell>
          <cell r="K181" t="str">
            <v>very adequate</v>
          </cell>
          <cell r="L181" t="str">
            <v>adequate</v>
          </cell>
          <cell r="M181" t="str">
            <v>adequate</v>
          </cell>
          <cell r="N181" t="str">
            <v>not adequate</v>
          </cell>
          <cell r="O181" t="str">
            <v>somewhat adequate</v>
          </cell>
          <cell r="P181" t="str">
            <v>most adequate</v>
          </cell>
        </row>
        <row r="182">
          <cell r="A182" t="str">
            <v>Dominican Republic</v>
          </cell>
          <cell r="C182" t="str">
            <v>somewhat adequate</v>
          </cell>
          <cell r="D182" t="str">
            <v>not adequate</v>
          </cell>
          <cell r="E182" t="str">
            <v>not adequate</v>
          </cell>
          <cell r="F182" t="str">
            <v>not adequate</v>
          </cell>
          <cell r="G182" t="str">
            <v>somewhat adequate</v>
          </cell>
          <cell r="H182" t="str">
            <v>adequate</v>
          </cell>
          <cell r="I182" t="str">
            <v>very adequate</v>
          </cell>
          <cell r="J182" t="str">
            <v>adequate</v>
          </cell>
          <cell r="K182" t="str">
            <v>somewhat adequate</v>
          </cell>
          <cell r="L182" t="str">
            <v>somewhat adequate</v>
          </cell>
          <cell r="M182" t="str">
            <v>somewhat adequate</v>
          </cell>
          <cell r="N182" t="str">
            <v>adequate</v>
          </cell>
          <cell r="O182" t="str">
            <v>not adequate</v>
          </cell>
          <cell r="P182" t="str">
            <v>somewhat adequate</v>
          </cell>
        </row>
        <row r="183">
          <cell r="A183" t="str">
            <v>Ecuador</v>
          </cell>
          <cell r="C183" t="str">
            <v>somewhat adequate</v>
          </cell>
          <cell r="D183" t="str">
            <v>not adequate</v>
          </cell>
          <cell r="E183" t="str">
            <v>not adequate</v>
          </cell>
          <cell r="F183" t="str">
            <v>not adequate</v>
          </cell>
          <cell r="G183" t="str">
            <v>not adequate</v>
          </cell>
          <cell r="H183" t="str">
            <v>somewhat adequate</v>
          </cell>
          <cell r="I183" t="str">
            <v>somewhat adequate</v>
          </cell>
          <cell r="J183" t="str">
            <v>adequate</v>
          </cell>
          <cell r="K183" t="str">
            <v>not adequate</v>
          </cell>
          <cell r="L183" t="str">
            <v>adequate</v>
          </cell>
          <cell r="M183" t="str">
            <v>adequate</v>
          </cell>
          <cell r="N183" t="str">
            <v>adequate</v>
          </cell>
          <cell r="O183" t="str">
            <v>adequate</v>
          </cell>
          <cell r="P183" t="str">
            <v>somewhat adequate</v>
          </cell>
        </row>
        <row r="184">
          <cell r="A184" t="str">
            <v>Egypt</v>
          </cell>
          <cell r="C184" t="str">
            <v>not adequate</v>
          </cell>
          <cell r="D184" t="str">
            <v>somewhat adequate</v>
          </cell>
          <cell r="E184" t="str">
            <v>somewhat adequate</v>
          </cell>
          <cell r="F184" t="str">
            <v>adequate</v>
          </cell>
          <cell r="G184" t="str">
            <v>not adequate</v>
          </cell>
          <cell r="H184" t="str">
            <v>not adequate</v>
          </cell>
          <cell r="I184" t="str">
            <v>not adequate</v>
          </cell>
          <cell r="J184" t="str">
            <v>not adequate</v>
          </cell>
          <cell r="K184" t="str">
            <v>adequate</v>
          </cell>
          <cell r="L184" t="str">
            <v>somewhat adequate</v>
          </cell>
          <cell r="M184" t="str">
            <v>somewhat adequate</v>
          </cell>
          <cell r="N184" t="str">
            <v>somewhat adequate</v>
          </cell>
          <cell r="O184" t="str">
            <v>somewhat adequate</v>
          </cell>
          <cell r="P184" t="str">
            <v>not adequate</v>
          </cell>
        </row>
        <row r="185">
          <cell r="A185" t="str">
            <v>El Salvador</v>
          </cell>
          <cell r="C185" t="str">
            <v>not adequate</v>
          </cell>
          <cell r="D185" t="str">
            <v>not adequate</v>
          </cell>
          <cell r="E185" t="str">
            <v>not adequate</v>
          </cell>
          <cell r="F185" t="str">
            <v>not adequate</v>
          </cell>
          <cell r="G185" t="str">
            <v>very adequate</v>
          </cell>
          <cell r="H185" t="str">
            <v>not adequate</v>
          </cell>
          <cell r="I185" t="str">
            <v>not adequate</v>
          </cell>
          <cell r="J185" t="str">
            <v>not adequate</v>
          </cell>
          <cell r="K185" t="str">
            <v>not adequate</v>
          </cell>
          <cell r="L185" t="str">
            <v>not adequate</v>
          </cell>
          <cell r="M185" t="str">
            <v>not adequate</v>
          </cell>
          <cell r="N185" t="str">
            <v>adequate</v>
          </cell>
          <cell r="O185" t="str">
            <v>not adequate</v>
          </cell>
          <cell r="P185" t="str">
            <v>not adequate</v>
          </cell>
        </row>
        <row r="186">
          <cell r="A186" t="str">
            <v>Estonia</v>
          </cell>
          <cell r="C186" t="str">
            <v>adequate</v>
          </cell>
          <cell r="D186" t="str">
            <v>adequate</v>
          </cell>
          <cell r="E186" t="str">
            <v>adequate</v>
          </cell>
          <cell r="F186" t="str">
            <v>adequate</v>
          </cell>
          <cell r="G186" t="str">
            <v>most adequate</v>
          </cell>
          <cell r="H186" t="str">
            <v>very adequate</v>
          </cell>
          <cell r="I186" t="str">
            <v>most adequate</v>
          </cell>
          <cell r="J186" t="str">
            <v>very adequate</v>
          </cell>
          <cell r="K186" t="str">
            <v>adequate</v>
          </cell>
          <cell r="L186" t="str">
            <v>adequate</v>
          </cell>
          <cell r="M186" t="str">
            <v>not adequate</v>
          </cell>
          <cell r="N186" t="str">
            <v>adequate</v>
          </cell>
          <cell r="O186" t="str">
            <v>not adequate</v>
          </cell>
          <cell r="P186" t="str">
            <v>most adequate</v>
          </cell>
        </row>
        <row r="187">
          <cell r="A187" t="str">
            <v>Ethiopia</v>
          </cell>
          <cell r="C187" t="str">
            <v>not adequate</v>
          </cell>
          <cell r="D187" t="str">
            <v>not adequate</v>
          </cell>
          <cell r="E187" t="str">
            <v>not adequate</v>
          </cell>
          <cell r="F187" t="str">
            <v>not adequate</v>
          </cell>
          <cell r="G187" t="str">
            <v>not adequate</v>
          </cell>
          <cell r="H187" t="str">
            <v>not adequate</v>
          </cell>
          <cell r="I187" t="str">
            <v>somewhat adequate</v>
          </cell>
          <cell r="J187" t="str">
            <v>not adequate</v>
          </cell>
          <cell r="K187" t="str">
            <v>not adequate</v>
          </cell>
          <cell r="L187" t="str">
            <v>adequate</v>
          </cell>
          <cell r="M187" t="str">
            <v>adequate</v>
          </cell>
          <cell r="N187" t="str">
            <v>not adequate</v>
          </cell>
          <cell r="O187" t="str">
            <v>adequate</v>
          </cell>
          <cell r="P187" t="str">
            <v>not adequate</v>
          </cell>
        </row>
        <row r="188">
          <cell r="A188" t="str">
            <v>Finland</v>
          </cell>
          <cell r="C188" t="str">
            <v>most adequate</v>
          </cell>
          <cell r="D188" t="str">
            <v>most adequate</v>
          </cell>
          <cell r="E188" t="str">
            <v>most adequate</v>
          </cell>
          <cell r="F188" t="str">
            <v>very adequate</v>
          </cell>
          <cell r="G188" t="str">
            <v>very adequate</v>
          </cell>
          <cell r="H188" t="str">
            <v>most adequate</v>
          </cell>
          <cell r="I188" t="str">
            <v>most adequate</v>
          </cell>
          <cell r="J188" t="str">
            <v>most adequate</v>
          </cell>
          <cell r="K188" t="str">
            <v>very adequate</v>
          </cell>
          <cell r="L188" t="str">
            <v>most adequate</v>
          </cell>
          <cell r="M188" t="str">
            <v>adequate</v>
          </cell>
          <cell r="N188" t="str">
            <v>most adequate</v>
          </cell>
          <cell r="O188" t="str">
            <v>most adequate</v>
          </cell>
          <cell r="P188" t="str">
            <v>very adequate</v>
          </cell>
        </row>
        <row r="189">
          <cell r="A189" t="str">
            <v>France</v>
          </cell>
          <cell r="C189" t="str">
            <v>very adequate</v>
          </cell>
          <cell r="D189" t="str">
            <v>very adequate</v>
          </cell>
          <cell r="E189" t="str">
            <v>adequate</v>
          </cell>
          <cell r="F189" t="str">
            <v>most adequate</v>
          </cell>
          <cell r="G189" t="str">
            <v>most adequate</v>
          </cell>
          <cell r="H189" t="str">
            <v>adequate</v>
          </cell>
          <cell r="I189" t="str">
            <v>somewhat adequate</v>
          </cell>
          <cell r="J189" t="str">
            <v>adequate</v>
          </cell>
          <cell r="K189" t="str">
            <v>very adequate</v>
          </cell>
          <cell r="L189" t="str">
            <v>most adequate</v>
          </cell>
          <cell r="M189" t="str">
            <v>very adequate</v>
          </cell>
          <cell r="N189" t="str">
            <v>most adequate</v>
          </cell>
          <cell r="O189" t="str">
            <v>very adequate</v>
          </cell>
          <cell r="P189" t="str">
            <v>very adequate</v>
          </cell>
        </row>
        <row r="190">
          <cell r="A190" t="str">
            <v>Georgia</v>
          </cell>
          <cell r="C190" t="str">
            <v>somewhat adequate</v>
          </cell>
          <cell r="D190" t="str">
            <v>somewhat adequate</v>
          </cell>
          <cell r="E190" t="str">
            <v>somewhat adequate</v>
          </cell>
          <cell r="F190" t="str">
            <v>not adequate</v>
          </cell>
          <cell r="G190" t="str">
            <v>adequate</v>
          </cell>
          <cell r="H190" t="str">
            <v>adequate</v>
          </cell>
          <cell r="I190" t="str">
            <v>adequate</v>
          </cell>
          <cell r="J190" t="str">
            <v>adequate</v>
          </cell>
          <cell r="K190" t="str">
            <v>somewhat adequate</v>
          </cell>
          <cell r="L190" t="str">
            <v>not adequate</v>
          </cell>
          <cell r="M190" t="str">
            <v>not adequate</v>
          </cell>
          <cell r="N190" t="str">
            <v>somewhat adequate</v>
          </cell>
          <cell r="O190" t="str">
            <v>somewhat adequate</v>
          </cell>
          <cell r="P190" t="str">
            <v>somewhat adequate</v>
          </cell>
        </row>
        <row r="191">
          <cell r="A191" t="str">
            <v>Germany</v>
          </cell>
          <cell r="C191" t="str">
            <v>most adequate</v>
          </cell>
          <cell r="D191" t="str">
            <v>most adequate</v>
          </cell>
          <cell r="E191" t="str">
            <v>adequate</v>
          </cell>
          <cell r="F191" t="str">
            <v>most adequate</v>
          </cell>
          <cell r="G191" t="str">
            <v>very adequate</v>
          </cell>
          <cell r="H191" t="str">
            <v>most adequate</v>
          </cell>
          <cell r="I191" t="str">
            <v>adequate</v>
          </cell>
          <cell r="J191" t="str">
            <v>most adequate</v>
          </cell>
          <cell r="K191" t="str">
            <v>most adequate</v>
          </cell>
          <cell r="L191" t="str">
            <v>most adequate</v>
          </cell>
          <cell r="M191" t="str">
            <v>adequate</v>
          </cell>
          <cell r="N191" t="str">
            <v>very adequate</v>
          </cell>
          <cell r="O191" t="str">
            <v>most adequate</v>
          </cell>
          <cell r="P191" t="str">
            <v>most adequate</v>
          </cell>
        </row>
        <row r="192">
          <cell r="A192" t="str">
            <v>Ghana</v>
          </cell>
          <cell r="C192" t="str">
            <v>not adequate</v>
          </cell>
          <cell r="D192" t="str">
            <v>not adequate</v>
          </cell>
          <cell r="E192" t="str">
            <v>somewhat adequate</v>
          </cell>
          <cell r="F192" t="str">
            <v>not adequate</v>
          </cell>
          <cell r="G192" t="str">
            <v>not adequate</v>
          </cell>
          <cell r="H192" t="str">
            <v>somewhat adequate</v>
          </cell>
          <cell r="I192" t="str">
            <v>somewhat adequate</v>
          </cell>
          <cell r="J192" t="str">
            <v>somewhat adequate</v>
          </cell>
          <cell r="K192" t="str">
            <v>somewhat adequate</v>
          </cell>
          <cell r="L192" t="str">
            <v>somewhat adequate</v>
          </cell>
          <cell r="M192" t="str">
            <v>adequate</v>
          </cell>
          <cell r="N192" t="str">
            <v>somewhat adequate</v>
          </cell>
          <cell r="O192" t="str">
            <v>adequate</v>
          </cell>
          <cell r="P192" t="str">
            <v>not adequate</v>
          </cell>
        </row>
        <row r="193">
          <cell r="A193" t="str">
            <v>Greece</v>
          </cell>
          <cell r="C193" t="str">
            <v>adequate</v>
          </cell>
          <cell r="D193" t="str">
            <v>adequate</v>
          </cell>
          <cell r="E193" t="str">
            <v>adequate</v>
          </cell>
          <cell r="F193" t="str">
            <v>adequate</v>
          </cell>
          <cell r="G193" t="str">
            <v>very adequate</v>
          </cell>
          <cell r="H193" t="str">
            <v>adequate</v>
          </cell>
          <cell r="I193" t="str">
            <v>very adequate</v>
          </cell>
          <cell r="J193" t="str">
            <v>adequate</v>
          </cell>
          <cell r="K193" t="str">
            <v>adequate</v>
          </cell>
          <cell r="L193" t="str">
            <v>adequate</v>
          </cell>
          <cell r="M193" t="str">
            <v>most adequate</v>
          </cell>
          <cell r="N193" t="str">
            <v>adequate</v>
          </cell>
          <cell r="O193" t="str">
            <v>somewhat adequate</v>
          </cell>
          <cell r="P193" t="str">
            <v>somewhat adequate</v>
          </cell>
        </row>
        <row r="194">
          <cell r="A194" t="str">
            <v>Guatemala</v>
          </cell>
          <cell r="C194" t="str">
            <v>not adequate</v>
          </cell>
          <cell r="D194" t="str">
            <v>not adequate</v>
          </cell>
          <cell r="E194" t="str">
            <v>not adequate</v>
          </cell>
          <cell r="F194" t="str">
            <v>not adequate</v>
          </cell>
          <cell r="G194" t="str">
            <v>not adequate</v>
          </cell>
          <cell r="H194" t="str">
            <v>somewhat adequate</v>
          </cell>
          <cell r="I194" t="str">
            <v>not adequate</v>
          </cell>
          <cell r="J194" t="str">
            <v>adequate</v>
          </cell>
          <cell r="K194" t="str">
            <v>not adequate</v>
          </cell>
          <cell r="L194" t="str">
            <v>not adequate</v>
          </cell>
          <cell r="M194" t="str">
            <v>not adequate</v>
          </cell>
          <cell r="N194" t="str">
            <v>not adequate</v>
          </cell>
          <cell r="O194" t="str">
            <v>not adequate</v>
          </cell>
          <cell r="P194" t="str">
            <v>not adequate</v>
          </cell>
        </row>
        <row r="195">
          <cell r="A195" t="str">
            <v>Honduras</v>
          </cell>
          <cell r="C195" t="str">
            <v>not adequate</v>
          </cell>
          <cell r="D195" t="str">
            <v>not adequate</v>
          </cell>
          <cell r="E195" t="str">
            <v>somewhat adequate</v>
          </cell>
          <cell r="F195" t="str">
            <v>not adequate</v>
          </cell>
          <cell r="G195" t="str">
            <v>not adequate</v>
          </cell>
          <cell r="H195" t="str">
            <v>somewhat adequate</v>
          </cell>
          <cell r="I195" t="str">
            <v>not adequate</v>
          </cell>
          <cell r="J195" t="str">
            <v>adequate</v>
          </cell>
          <cell r="K195" t="str">
            <v>not adequate</v>
          </cell>
          <cell r="L195" t="str">
            <v>not adequate</v>
          </cell>
          <cell r="M195" t="str">
            <v>adequate</v>
          </cell>
          <cell r="N195" t="str">
            <v>somewhat adequate</v>
          </cell>
          <cell r="O195" t="str">
            <v>not adequate</v>
          </cell>
          <cell r="P195" t="str">
            <v>not adequate</v>
          </cell>
        </row>
        <row r="196">
          <cell r="A196" t="str">
            <v>Hong Kong SAR</v>
          </cell>
          <cell r="C196" t="str">
            <v>adequate</v>
          </cell>
          <cell r="D196" t="str">
            <v>very adequate</v>
          </cell>
          <cell r="E196" t="str">
            <v>very adequate</v>
          </cell>
          <cell r="F196" t="str">
            <v>very adequate</v>
          </cell>
          <cell r="G196" t="str">
            <v>adequate</v>
          </cell>
          <cell r="H196" t="str">
            <v>very adequate</v>
          </cell>
          <cell r="I196" t="str">
            <v>not adequate</v>
          </cell>
          <cell r="J196" t="str">
            <v>adequate</v>
          </cell>
          <cell r="K196" t="str">
            <v>most adequate</v>
          </cell>
          <cell r="L196" t="str">
            <v>adequate</v>
          </cell>
          <cell r="M196" t="str">
            <v>not adequate</v>
          </cell>
          <cell r="N196" t="str">
            <v>somewhat adequate</v>
          </cell>
          <cell r="O196" t="str">
            <v>somewhat adequate</v>
          </cell>
          <cell r="P196" t="str">
            <v>very adequate</v>
          </cell>
        </row>
        <row r="197">
          <cell r="A197" t="str">
            <v>Hungary</v>
          </cell>
          <cell r="C197" t="str">
            <v>adequate</v>
          </cell>
          <cell r="D197" t="str">
            <v>adequate</v>
          </cell>
          <cell r="E197" t="str">
            <v>adequate</v>
          </cell>
          <cell r="F197" t="str">
            <v>adequate</v>
          </cell>
          <cell r="G197" t="str">
            <v>adequate</v>
          </cell>
          <cell r="H197" t="str">
            <v>adequate</v>
          </cell>
          <cell r="I197" t="str">
            <v>adequate</v>
          </cell>
          <cell r="J197" t="str">
            <v>adequate</v>
          </cell>
          <cell r="K197" t="str">
            <v>adequate</v>
          </cell>
          <cell r="L197" t="str">
            <v>adequate</v>
          </cell>
          <cell r="M197" t="str">
            <v>not adequate</v>
          </cell>
          <cell r="N197" t="str">
            <v>very adequate</v>
          </cell>
          <cell r="O197" t="str">
            <v>adequate</v>
          </cell>
          <cell r="P197" t="str">
            <v>most adequate</v>
          </cell>
        </row>
        <row r="198">
          <cell r="A198" t="str">
            <v>Iceland</v>
          </cell>
          <cell r="C198" t="str">
            <v>very adequate</v>
          </cell>
          <cell r="D198" t="str">
            <v>adequate</v>
          </cell>
          <cell r="E198" t="str">
            <v>adequate</v>
          </cell>
          <cell r="F198" t="str">
            <v>adequate</v>
          </cell>
          <cell r="G198" t="str">
            <v>most adequate</v>
          </cell>
          <cell r="H198" t="str">
            <v>very adequate</v>
          </cell>
          <cell r="I198" t="str">
            <v>adequate</v>
          </cell>
          <cell r="J198" t="str">
            <v>very adequate</v>
          </cell>
          <cell r="K198" t="str">
            <v>most adequate</v>
          </cell>
          <cell r="L198" t="str">
            <v>very adequate</v>
          </cell>
          <cell r="M198" t="str">
            <v>adequate</v>
          </cell>
          <cell r="N198" t="str">
            <v>adequate</v>
          </cell>
          <cell r="O198" t="str">
            <v>adequate</v>
          </cell>
          <cell r="P198" t="str">
            <v>adequate</v>
          </cell>
        </row>
        <row r="199">
          <cell r="A199" t="str">
            <v>India</v>
          </cell>
          <cell r="C199" t="str">
            <v>adequate</v>
          </cell>
          <cell r="D199" t="str">
            <v>adequate</v>
          </cell>
          <cell r="E199" t="str">
            <v>adequate</v>
          </cell>
          <cell r="F199" t="str">
            <v>adequate</v>
          </cell>
          <cell r="G199" t="str">
            <v>somewhat adequate</v>
          </cell>
          <cell r="H199" t="str">
            <v>not adequate</v>
          </cell>
          <cell r="I199" t="str">
            <v>somewhat adequate</v>
          </cell>
          <cell r="J199" t="str">
            <v>somewhat adequate</v>
          </cell>
          <cell r="K199" t="str">
            <v>not adequate</v>
          </cell>
          <cell r="L199" t="str">
            <v>adequate</v>
          </cell>
          <cell r="M199" t="str">
            <v>adequate</v>
          </cell>
          <cell r="N199" t="str">
            <v>very adequate</v>
          </cell>
          <cell r="O199" t="str">
            <v>very adequate</v>
          </cell>
          <cell r="P199" t="str">
            <v>adequate</v>
          </cell>
        </row>
        <row r="200">
          <cell r="A200" t="str">
            <v>Indonesia</v>
          </cell>
          <cell r="C200" t="str">
            <v>adequate</v>
          </cell>
          <cell r="D200" t="str">
            <v>not adequate</v>
          </cell>
          <cell r="E200" t="str">
            <v>somewhat adequate</v>
          </cell>
          <cell r="F200" t="str">
            <v>not adequate</v>
          </cell>
          <cell r="G200" t="str">
            <v>somewhat adequate</v>
          </cell>
          <cell r="H200" t="str">
            <v>adequate</v>
          </cell>
          <cell r="I200" t="str">
            <v>most adequate</v>
          </cell>
          <cell r="J200" t="str">
            <v>adequate</v>
          </cell>
          <cell r="K200" t="str">
            <v>not adequate</v>
          </cell>
          <cell r="L200" t="str">
            <v>very adequate</v>
          </cell>
          <cell r="M200" t="str">
            <v>very adequate</v>
          </cell>
          <cell r="N200" t="str">
            <v>adequate</v>
          </cell>
          <cell r="O200" t="str">
            <v>adequate</v>
          </cell>
          <cell r="P200" t="str">
            <v>adequate</v>
          </cell>
        </row>
        <row r="201">
          <cell r="A201" t="str">
            <v>Iran</v>
          </cell>
          <cell r="C201" t="str">
            <v>not adequate</v>
          </cell>
          <cell r="D201" t="str">
            <v>not adequate</v>
          </cell>
          <cell r="E201" t="str">
            <v>not adequate</v>
          </cell>
          <cell r="F201" t="str">
            <v>somewhat adequate</v>
          </cell>
          <cell r="G201" t="str">
            <v>not adequate</v>
          </cell>
          <cell r="H201" t="str">
            <v>not adequate</v>
          </cell>
          <cell r="I201" t="str">
            <v>not adequate</v>
          </cell>
          <cell r="J201" t="str">
            <v>not adequate</v>
          </cell>
          <cell r="K201" t="str">
            <v>not adequate</v>
          </cell>
          <cell r="L201" t="str">
            <v>adequate</v>
          </cell>
          <cell r="M201" t="str">
            <v>most adequate</v>
          </cell>
          <cell r="N201" t="str">
            <v>not adequate</v>
          </cell>
          <cell r="O201" t="str">
            <v>very adequate</v>
          </cell>
          <cell r="P201" t="str">
            <v>not adequate</v>
          </cell>
        </row>
        <row r="202">
          <cell r="A202" t="str">
            <v>Iraq</v>
          </cell>
          <cell r="C202" t="str">
            <v>not adequate</v>
          </cell>
          <cell r="D202" t="str">
            <v>somewhat adequate</v>
          </cell>
          <cell r="E202" t="str">
            <v>somewhat adequate</v>
          </cell>
          <cell r="F202" t="str">
            <v>somewhat adequate</v>
          </cell>
          <cell r="G202" t="str">
            <v>not adequate</v>
          </cell>
          <cell r="H202" t="str">
            <v>not adequate</v>
          </cell>
          <cell r="I202" t="str">
            <v>not adequate</v>
          </cell>
          <cell r="J202" t="str">
            <v>not adequate</v>
          </cell>
          <cell r="K202" t="str">
            <v>not adequate</v>
          </cell>
          <cell r="L202" t="str">
            <v>not adequate</v>
          </cell>
          <cell r="M202" t="str">
            <v>adequate</v>
          </cell>
          <cell r="N202" t="str">
            <v>not adequate</v>
          </cell>
          <cell r="O202" t="str">
            <v>adequate</v>
          </cell>
          <cell r="P202" t="str">
            <v>not adequate</v>
          </cell>
        </row>
        <row r="203">
          <cell r="A203" t="str">
            <v>Ireland</v>
          </cell>
          <cell r="C203" t="str">
            <v>very adequate</v>
          </cell>
          <cell r="D203" t="str">
            <v>very adequate</v>
          </cell>
          <cell r="E203" t="str">
            <v>very adequate</v>
          </cell>
          <cell r="F203" t="str">
            <v>very adequate</v>
          </cell>
          <cell r="G203" t="str">
            <v>adequate</v>
          </cell>
          <cell r="H203" t="str">
            <v>very adequate</v>
          </cell>
          <cell r="I203" t="str">
            <v>very adequate</v>
          </cell>
          <cell r="J203" t="str">
            <v>very adequate</v>
          </cell>
          <cell r="K203" t="str">
            <v>adequate</v>
          </cell>
          <cell r="L203" t="str">
            <v>very adequate</v>
          </cell>
          <cell r="M203" t="str">
            <v>very adequate</v>
          </cell>
          <cell r="N203" t="str">
            <v>very adequate</v>
          </cell>
          <cell r="O203" t="str">
            <v>adequate</v>
          </cell>
          <cell r="P203" t="str">
            <v>very adequate</v>
          </cell>
        </row>
        <row r="204">
          <cell r="A204" t="str">
            <v>Israel</v>
          </cell>
          <cell r="C204" t="str">
            <v>adequate</v>
          </cell>
          <cell r="D204" t="str">
            <v>very adequate</v>
          </cell>
          <cell r="E204" t="str">
            <v>very adequate</v>
          </cell>
          <cell r="F204" t="str">
            <v>adequate</v>
          </cell>
          <cell r="G204" t="str">
            <v>most adequate</v>
          </cell>
          <cell r="H204" t="str">
            <v>adequate</v>
          </cell>
          <cell r="I204" t="str">
            <v>somewhat adequate</v>
          </cell>
          <cell r="J204" t="str">
            <v>adequate</v>
          </cell>
          <cell r="K204" t="str">
            <v>somewhat adequate</v>
          </cell>
          <cell r="L204" t="str">
            <v>most adequate</v>
          </cell>
          <cell r="M204" t="str">
            <v>most adequate</v>
          </cell>
          <cell r="N204" t="str">
            <v>very adequate</v>
          </cell>
          <cell r="O204" t="str">
            <v>very adequate</v>
          </cell>
          <cell r="P204" t="str">
            <v>most adequate</v>
          </cell>
        </row>
        <row r="205">
          <cell r="A205" t="str">
            <v>Italy</v>
          </cell>
          <cell r="C205" t="str">
            <v>very adequate</v>
          </cell>
          <cell r="D205" t="str">
            <v>most adequate</v>
          </cell>
          <cell r="E205" t="str">
            <v>most adequate</v>
          </cell>
          <cell r="F205" t="str">
            <v>adequate</v>
          </cell>
          <cell r="G205" t="str">
            <v>adequate</v>
          </cell>
          <cell r="H205" t="str">
            <v>adequate</v>
          </cell>
          <cell r="I205" t="str">
            <v>adequate</v>
          </cell>
          <cell r="J205" t="str">
            <v>adequate</v>
          </cell>
          <cell r="K205" t="str">
            <v>adequate</v>
          </cell>
          <cell r="L205" t="str">
            <v>most adequate</v>
          </cell>
          <cell r="M205" t="str">
            <v>very adequate</v>
          </cell>
          <cell r="N205" t="str">
            <v>very adequate</v>
          </cell>
          <cell r="O205" t="str">
            <v>most adequate</v>
          </cell>
          <cell r="P205" t="str">
            <v>adequate</v>
          </cell>
        </row>
        <row r="206">
          <cell r="A206" t="str">
            <v>Japan</v>
          </cell>
          <cell r="C206" t="str">
            <v>most adequate</v>
          </cell>
          <cell r="D206" t="str">
            <v>most adequate</v>
          </cell>
          <cell r="E206" t="str">
            <v>most adequate</v>
          </cell>
          <cell r="F206" t="str">
            <v>most adequate</v>
          </cell>
          <cell r="G206" t="str">
            <v>adequate</v>
          </cell>
          <cell r="H206" t="str">
            <v>very adequate</v>
          </cell>
          <cell r="I206" t="str">
            <v>adequate</v>
          </cell>
          <cell r="J206" t="str">
            <v>most adequate</v>
          </cell>
          <cell r="K206" t="str">
            <v>most adequate</v>
          </cell>
          <cell r="L206" t="str">
            <v>very adequate</v>
          </cell>
          <cell r="M206" t="str">
            <v>most adequate</v>
          </cell>
          <cell r="N206" t="str">
            <v>adequate</v>
          </cell>
          <cell r="O206" t="str">
            <v>very adequate</v>
          </cell>
          <cell r="P206" t="str">
            <v>adequate</v>
          </cell>
        </row>
        <row r="207">
          <cell r="A207" t="str">
            <v>Jordan</v>
          </cell>
          <cell r="C207" t="str">
            <v>somewhat adequate</v>
          </cell>
          <cell r="D207" t="str">
            <v>adequate</v>
          </cell>
          <cell r="E207" t="str">
            <v>adequate</v>
          </cell>
          <cell r="F207" t="str">
            <v>adequate</v>
          </cell>
          <cell r="G207" t="str">
            <v>not adequate</v>
          </cell>
          <cell r="H207" t="str">
            <v>not adequate</v>
          </cell>
          <cell r="I207" t="str">
            <v>not adequate</v>
          </cell>
          <cell r="J207" t="str">
            <v>not adequate</v>
          </cell>
          <cell r="K207" t="str">
            <v>somewhat adequate</v>
          </cell>
          <cell r="L207" t="str">
            <v>adequate</v>
          </cell>
          <cell r="M207" t="str">
            <v>very adequate</v>
          </cell>
          <cell r="N207" t="str">
            <v>somewhat adequate</v>
          </cell>
          <cell r="O207" t="str">
            <v>somewhat adequate</v>
          </cell>
          <cell r="P207" t="str">
            <v>somewhat adequate</v>
          </cell>
        </row>
        <row r="208">
          <cell r="A208" t="str">
            <v>Kazakhstan</v>
          </cell>
          <cell r="C208" t="str">
            <v>somewhat adequate</v>
          </cell>
          <cell r="D208" t="str">
            <v>adequate</v>
          </cell>
          <cell r="E208" t="str">
            <v>not adequate</v>
          </cell>
          <cell r="F208" t="str">
            <v>adequate</v>
          </cell>
          <cell r="G208" t="str">
            <v>very adequate</v>
          </cell>
          <cell r="H208" t="str">
            <v>somewhat adequate</v>
          </cell>
          <cell r="I208" t="str">
            <v>not adequate</v>
          </cell>
          <cell r="J208" t="str">
            <v>somewhat adequate</v>
          </cell>
          <cell r="K208" t="str">
            <v>adequate</v>
          </cell>
          <cell r="L208" t="str">
            <v>somewhat adequate</v>
          </cell>
          <cell r="M208" t="str">
            <v>adequate</v>
          </cell>
          <cell r="N208" t="str">
            <v>not adequate</v>
          </cell>
          <cell r="O208" t="str">
            <v>somewhat adequate</v>
          </cell>
          <cell r="P208" t="str">
            <v>somewhat adequate</v>
          </cell>
        </row>
        <row r="209">
          <cell r="A209" t="str">
            <v>Kenya</v>
          </cell>
          <cell r="C209" t="str">
            <v>somewhat adequate</v>
          </cell>
          <cell r="D209" t="str">
            <v>somewhat adequate</v>
          </cell>
          <cell r="E209" t="str">
            <v>somewhat adequate</v>
          </cell>
          <cell r="F209" t="str">
            <v>somewhat adequate</v>
          </cell>
          <cell r="G209" t="str">
            <v>not adequate</v>
          </cell>
          <cell r="H209" t="str">
            <v>somewhat adequate</v>
          </cell>
          <cell r="I209" t="str">
            <v>adequate</v>
          </cell>
          <cell r="J209" t="str">
            <v>somewhat adequate</v>
          </cell>
          <cell r="K209" t="str">
            <v>not adequate</v>
          </cell>
          <cell r="L209" t="str">
            <v>somewhat adequate</v>
          </cell>
          <cell r="M209" t="str">
            <v>adequate</v>
          </cell>
          <cell r="N209" t="str">
            <v>adequate</v>
          </cell>
          <cell r="O209" t="str">
            <v>not adequate</v>
          </cell>
          <cell r="P209" t="str">
            <v>not adequate</v>
          </cell>
        </row>
        <row r="210">
          <cell r="A210" t="str">
            <v>Kuwait</v>
          </cell>
          <cell r="C210" t="str">
            <v>not adequate</v>
          </cell>
          <cell r="D210" t="str">
            <v>adequate</v>
          </cell>
          <cell r="E210" t="str">
            <v>adequate</v>
          </cell>
          <cell r="F210" t="str">
            <v>adequate</v>
          </cell>
          <cell r="G210" t="str">
            <v>not adequate</v>
          </cell>
          <cell r="H210" t="str">
            <v>not adequate</v>
          </cell>
          <cell r="I210" t="str">
            <v>somewhat adequate</v>
          </cell>
          <cell r="J210" t="str">
            <v>somewhat adequate</v>
          </cell>
          <cell r="K210" t="str">
            <v>not adequate</v>
          </cell>
          <cell r="L210" t="str">
            <v>not adequate</v>
          </cell>
          <cell r="M210" t="str">
            <v>not adequate</v>
          </cell>
          <cell r="N210" t="str">
            <v>not adequate</v>
          </cell>
          <cell r="O210" t="str">
            <v>not adequate</v>
          </cell>
          <cell r="P210" t="str">
            <v>not adequate</v>
          </cell>
        </row>
        <row r="211">
          <cell r="A211" t="str">
            <v>Kyrgyzstan</v>
          </cell>
          <cell r="C211" t="str">
            <v>not adequate</v>
          </cell>
          <cell r="D211" t="str">
            <v>not adequate</v>
          </cell>
          <cell r="E211" t="str">
            <v>not adequate</v>
          </cell>
          <cell r="F211" t="str">
            <v>not adequate</v>
          </cell>
          <cell r="G211" t="str">
            <v>adequate</v>
          </cell>
          <cell r="H211" t="str">
            <v>not adequate</v>
          </cell>
          <cell r="I211" t="str">
            <v>not adequate</v>
          </cell>
          <cell r="J211" t="str">
            <v>somewhat adequate</v>
          </cell>
          <cell r="K211" t="str">
            <v>not adequate</v>
          </cell>
          <cell r="L211" t="str">
            <v>not adequate</v>
          </cell>
          <cell r="M211" t="str">
            <v>not adequate</v>
          </cell>
          <cell r="N211" t="str">
            <v>somewhat adequate</v>
          </cell>
          <cell r="O211" t="str">
            <v>not adequate</v>
          </cell>
          <cell r="P211" t="str">
            <v>adequate</v>
          </cell>
        </row>
        <row r="212">
          <cell r="A212" t="str">
            <v>Latvia</v>
          </cell>
          <cell r="C212" t="str">
            <v>adequate</v>
          </cell>
          <cell r="D212" t="str">
            <v>adequate</v>
          </cell>
          <cell r="E212" t="str">
            <v>somewhat adequate</v>
          </cell>
          <cell r="F212" t="str">
            <v>somewhat adequate</v>
          </cell>
          <cell r="G212" t="str">
            <v>most adequate</v>
          </cell>
          <cell r="H212" t="str">
            <v>adequate</v>
          </cell>
          <cell r="I212" t="str">
            <v>very adequate</v>
          </cell>
          <cell r="J212" t="str">
            <v>adequate</v>
          </cell>
          <cell r="K212" t="str">
            <v>adequate</v>
          </cell>
          <cell r="L212" t="str">
            <v>somewhat adequate</v>
          </cell>
          <cell r="M212" t="str">
            <v>not adequate</v>
          </cell>
          <cell r="N212" t="str">
            <v>adequate</v>
          </cell>
          <cell r="O212" t="str">
            <v>not adequate</v>
          </cell>
          <cell r="P212" t="str">
            <v>very adequate</v>
          </cell>
        </row>
        <row r="213">
          <cell r="A213" t="str">
            <v>Lebanon</v>
          </cell>
          <cell r="C213" t="str">
            <v>not adequate</v>
          </cell>
          <cell r="D213" t="str">
            <v>adequate</v>
          </cell>
          <cell r="E213" t="str">
            <v>somewhat adequate</v>
          </cell>
          <cell r="F213" t="str">
            <v>adequate</v>
          </cell>
          <cell r="G213" t="str">
            <v>very adequate</v>
          </cell>
          <cell r="H213" t="str">
            <v>not adequate</v>
          </cell>
          <cell r="I213" t="str">
            <v>not adequate</v>
          </cell>
          <cell r="J213" t="str">
            <v>not adequate</v>
          </cell>
          <cell r="K213" t="str">
            <v>not adequate</v>
          </cell>
          <cell r="L213" t="str">
            <v>somewhat adequate</v>
          </cell>
          <cell r="M213" t="str">
            <v>adequate</v>
          </cell>
          <cell r="N213" t="str">
            <v>not adequate</v>
          </cell>
          <cell r="O213" t="str">
            <v>not adequate</v>
          </cell>
          <cell r="P213" t="str">
            <v>not adequate</v>
          </cell>
        </row>
        <row r="214">
          <cell r="A214" t="str">
            <v>Lithuania</v>
          </cell>
          <cell r="C214" t="str">
            <v>adequate</v>
          </cell>
          <cell r="D214" t="str">
            <v>adequate</v>
          </cell>
          <cell r="E214" t="str">
            <v>somewhat adequate</v>
          </cell>
          <cell r="F214" t="str">
            <v>adequate</v>
          </cell>
          <cell r="G214" t="str">
            <v>adequate</v>
          </cell>
          <cell r="H214" t="str">
            <v>adequate</v>
          </cell>
          <cell r="I214" t="str">
            <v>adequate</v>
          </cell>
          <cell r="J214" t="str">
            <v>adequate</v>
          </cell>
          <cell r="K214" t="str">
            <v>adequate</v>
          </cell>
          <cell r="L214" t="str">
            <v>somewhat adequate</v>
          </cell>
          <cell r="M214" t="str">
            <v>not adequate</v>
          </cell>
          <cell r="N214" t="str">
            <v>adequate</v>
          </cell>
          <cell r="O214" t="str">
            <v>somewhat adequate</v>
          </cell>
          <cell r="P214" t="str">
            <v>adequate</v>
          </cell>
        </row>
        <row r="215">
          <cell r="A215" t="str">
            <v>Luxembourg</v>
          </cell>
          <cell r="C215" t="str">
            <v>very adequate</v>
          </cell>
          <cell r="D215" t="str">
            <v>adequate</v>
          </cell>
          <cell r="E215" t="str">
            <v>most adequate</v>
          </cell>
          <cell r="F215" t="str">
            <v>adequate</v>
          </cell>
          <cell r="G215" t="str">
            <v>somewhat adequate</v>
          </cell>
          <cell r="H215" t="str">
            <v>most adequate</v>
          </cell>
          <cell r="I215" t="str">
            <v>most adequate</v>
          </cell>
          <cell r="J215" t="str">
            <v>most adequate</v>
          </cell>
          <cell r="K215" t="str">
            <v>most adequate</v>
          </cell>
          <cell r="L215" t="str">
            <v>somewhat adequate</v>
          </cell>
          <cell r="M215" t="str">
            <v>not adequate</v>
          </cell>
          <cell r="N215" t="str">
            <v>adequate</v>
          </cell>
          <cell r="O215" t="str">
            <v>somewhat adequate</v>
          </cell>
          <cell r="P215" t="str">
            <v>most adequate</v>
          </cell>
        </row>
        <row r="216">
          <cell r="A216" t="str">
            <v>Madagascar</v>
          </cell>
          <cell r="C216" t="str">
            <v>not adequate</v>
          </cell>
          <cell r="D216" t="str">
            <v>not adequate</v>
          </cell>
          <cell r="E216" t="str">
            <v>not adequate</v>
          </cell>
          <cell r="F216" t="str">
            <v>not adequate</v>
          </cell>
          <cell r="G216" t="str">
            <v>somewhat adequate</v>
          </cell>
          <cell r="H216" t="str">
            <v>not adequate</v>
          </cell>
          <cell r="I216" t="str">
            <v>not adequate</v>
          </cell>
          <cell r="J216" t="str">
            <v>not adequate</v>
          </cell>
          <cell r="K216" t="str">
            <v>not adequate</v>
          </cell>
          <cell r="L216" t="str">
            <v>not adequate</v>
          </cell>
          <cell r="M216" t="str">
            <v>not adequate</v>
          </cell>
          <cell r="N216" t="str">
            <v>somewhat adequate</v>
          </cell>
          <cell r="O216" t="str">
            <v>not adequate</v>
          </cell>
          <cell r="P216" t="str">
            <v>not adequate</v>
          </cell>
        </row>
        <row r="217">
          <cell r="A217" t="str">
            <v>Malaysia</v>
          </cell>
          <cell r="C217" t="str">
            <v>adequate</v>
          </cell>
          <cell r="D217" t="str">
            <v>very adequate</v>
          </cell>
          <cell r="E217" t="str">
            <v>adequate</v>
          </cell>
          <cell r="F217" t="str">
            <v>most adequate</v>
          </cell>
          <cell r="G217" t="str">
            <v>most adequate</v>
          </cell>
          <cell r="H217" t="str">
            <v>adequate</v>
          </cell>
          <cell r="I217" t="str">
            <v>somewhat adequate</v>
          </cell>
          <cell r="J217" t="str">
            <v>somewhat adequate</v>
          </cell>
          <cell r="K217" t="str">
            <v>adequate</v>
          </cell>
          <cell r="L217" t="str">
            <v>very adequate</v>
          </cell>
          <cell r="M217" t="str">
            <v>adequate</v>
          </cell>
          <cell r="N217" t="str">
            <v>most adequate</v>
          </cell>
          <cell r="O217" t="str">
            <v>adequate</v>
          </cell>
          <cell r="P217" t="str">
            <v>adequate</v>
          </cell>
        </row>
        <row r="218">
          <cell r="A218" t="str">
            <v>Malta</v>
          </cell>
          <cell r="C218" t="str">
            <v>adequate</v>
          </cell>
          <cell r="D218" t="str">
            <v>adequate</v>
          </cell>
          <cell r="E218" t="str">
            <v>very adequate</v>
          </cell>
          <cell r="F218" t="str">
            <v>somewhat adequate</v>
          </cell>
          <cell r="G218" t="str">
            <v>not adequate</v>
          </cell>
          <cell r="H218" t="str">
            <v>adequate</v>
          </cell>
          <cell r="I218" t="str">
            <v>adequate</v>
          </cell>
          <cell r="J218" t="str">
            <v>adequate</v>
          </cell>
          <cell r="K218" t="str">
            <v>adequate</v>
          </cell>
          <cell r="L218" t="str">
            <v>somewhat adequate</v>
          </cell>
          <cell r="M218" t="str">
            <v>not adequate</v>
          </cell>
          <cell r="N218" t="str">
            <v>adequate</v>
          </cell>
          <cell r="O218" t="str">
            <v>not adequate</v>
          </cell>
          <cell r="P218" t="str">
            <v>adequate</v>
          </cell>
        </row>
        <row r="219">
          <cell r="A219" t="str">
            <v>Mauritius</v>
          </cell>
          <cell r="C219" t="str">
            <v>adequate</v>
          </cell>
          <cell r="D219" t="str">
            <v>somewhat adequate</v>
          </cell>
          <cell r="E219" t="str">
            <v>adequate</v>
          </cell>
          <cell r="F219" t="str">
            <v>somewhat adequate</v>
          </cell>
          <cell r="G219" t="str">
            <v>not adequate</v>
          </cell>
          <cell r="H219" t="str">
            <v>adequate</v>
          </cell>
          <cell r="I219" t="str">
            <v>adequate</v>
          </cell>
          <cell r="J219" t="str">
            <v>adequate</v>
          </cell>
          <cell r="K219" t="str">
            <v>very adequate</v>
          </cell>
          <cell r="L219" t="str">
            <v>not adequate</v>
          </cell>
          <cell r="M219" t="str">
            <v>not adequate</v>
          </cell>
          <cell r="N219" t="str">
            <v>adequate</v>
          </cell>
          <cell r="O219" t="str">
            <v>adequate</v>
          </cell>
          <cell r="P219" t="str">
            <v>not adequate</v>
          </cell>
        </row>
        <row r="220">
          <cell r="A220" t="str">
            <v>Mexico</v>
          </cell>
          <cell r="C220" t="str">
            <v>adequate</v>
          </cell>
          <cell r="D220" t="str">
            <v>adequate</v>
          </cell>
          <cell r="E220" t="str">
            <v>somewhat adequate</v>
          </cell>
          <cell r="F220" t="str">
            <v>adequate</v>
          </cell>
          <cell r="G220" t="str">
            <v>adequate</v>
          </cell>
          <cell r="H220" t="str">
            <v>somewhat adequate</v>
          </cell>
          <cell r="I220" t="str">
            <v>not adequate</v>
          </cell>
          <cell r="J220" t="str">
            <v>adequate</v>
          </cell>
          <cell r="K220" t="str">
            <v>somewhat adequate</v>
          </cell>
          <cell r="L220" t="str">
            <v>adequate</v>
          </cell>
          <cell r="M220" t="str">
            <v>adequate</v>
          </cell>
          <cell r="N220" t="str">
            <v>adequate</v>
          </cell>
          <cell r="O220" t="str">
            <v>not adequate</v>
          </cell>
          <cell r="P220" t="str">
            <v>adequate</v>
          </cell>
        </row>
        <row r="221">
          <cell r="A221" t="str">
            <v>Mongolia</v>
          </cell>
          <cell r="C221" t="str">
            <v>not adequate</v>
          </cell>
          <cell r="D221" t="str">
            <v>not adequate</v>
          </cell>
          <cell r="E221" t="str">
            <v>not adequate</v>
          </cell>
          <cell r="F221" t="str">
            <v>not adequate</v>
          </cell>
          <cell r="G221" t="str">
            <v>somewhat adequate</v>
          </cell>
          <cell r="H221" t="str">
            <v>somewhat adequate</v>
          </cell>
          <cell r="I221" t="str">
            <v>adequate</v>
          </cell>
          <cell r="J221" t="str">
            <v>somewhat adequate</v>
          </cell>
          <cell r="K221" t="str">
            <v>somewhat adequate</v>
          </cell>
          <cell r="L221" t="str">
            <v>not adequate</v>
          </cell>
          <cell r="M221" t="str">
            <v>somewhat adequate</v>
          </cell>
          <cell r="N221" t="str">
            <v>not adequate</v>
          </cell>
          <cell r="O221" t="str">
            <v>adequate</v>
          </cell>
          <cell r="P221" t="str">
            <v>not adequate</v>
          </cell>
        </row>
        <row r="222">
          <cell r="A222" t="str">
            <v>Montenegro</v>
          </cell>
          <cell r="C222" t="str">
            <v>somewhat adequate</v>
          </cell>
          <cell r="D222" t="str">
            <v>somewhat adequate</v>
          </cell>
          <cell r="E222" t="str">
            <v>adequate</v>
          </cell>
          <cell r="F222" t="str">
            <v>somewhat adequate</v>
          </cell>
          <cell r="G222" t="str">
            <v>somewhat adequate</v>
          </cell>
          <cell r="H222" t="str">
            <v>somewhat adequate</v>
          </cell>
          <cell r="I222" t="str">
            <v>adequate</v>
          </cell>
          <cell r="J222" t="str">
            <v>somewhat adequate</v>
          </cell>
          <cell r="K222" t="str">
            <v>somewhat adequate</v>
          </cell>
          <cell r="L222" t="str">
            <v>not adequate</v>
          </cell>
          <cell r="M222" t="str">
            <v>not adequate</v>
          </cell>
          <cell r="N222" t="str">
            <v>somewhat adequate</v>
          </cell>
          <cell r="O222" t="str">
            <v>not adequate</v>
          </cell>
          <cell r="P222" t="str">
            <v>adequate</v>
          </cell>
        </row>
        <row r="223">
          <cell r="A223" t="str">
            <v>Morocco</v>
          </cell>
          <cell r="C223" t="str">
            <v>not adequate</v>
          </cell>
          <cell r="D223" t="str">
            <v>somewhat adequate</v>
          </cell>
          <cell r="E223" t="str">
            <v>not adequate</v>
          </cell>
          <cell r="F223" t="str">
            <v>somewhat adequate</v>
          </cell>
          <cell r="G223" t="str">
            <v>adequate</v>
          </cell>
          <cell r="H223" t="str">
            <v>not adequate</v>
          </cell>
          <cell r="I223" t="str">
            <v>somewhat adequate</v>
          </cell>
          <cell r="J223" t="str">
            <v>not adequate</v>
          </cell>
          <cell r="K223" t="str">
            <v>not adequate</v>
          </cell>
          <cell r="L223" t="str">
            <v>not adequate</v>
          </cell>
          <cell r="M223" t="str">
            <v>somewhat adequate</v>
          </cell>
          <cell r="N223" t="str">
            <v>not adequate</v>
          </cell>
          <cell r="O223" t="str">
            <v>not adequate</v>
          </cell>
          <cell r="P223" t="str">
            <v>adequate</v>
          </cell>
        </row>
        <row r="224">
          <cell r="A224" t="str">
            <v>Mozambique</v>
          </cell>
          <cell r="C224" t="str">
            <v>not adequate</v>
          </cell>
          <cell r="D224" t="str">
            <v>not adequate</v>
          </cell>
          <cell r="E224" t="str">
            <v>not adequate</v>
          </cell>
          <cell r="F224" t="str">
            <v>not adequate</v>
          </cell>
          <cell r="G224" t="str">
            <v>not adequate</v>
          </cell>
          <cell r="H224" t="str">
            <v>not adequate</v>
          </cell>
          <cell r="I224" t="str">
            <v>not adequate</v>
          </cell>
          <cell r="J224" t="str">
            <v>not adequate</v>
          </cell>
          <cell r="K224" t="str">
            <v>somewhat adequate</v>
          </cell>
          <cell r="L224" t="str">
            <v>not adequate</v>
          </cell>
          <cell r="M224" t="str">
            <v>not adequate</v>
          </cell>
          <cell r="N224" t="str">
            <v>not adequate</v>
          </cell>
          <cell r="O224" t="str">
            <v>not adequate</v>
          </cell>
          <cell r="P224" t="str">
            <v>not adequate</v>
          </cell>
        </row>
        <row r="225">
          <cell r="A225" t="str">
            <v>Namibia</v>
          </cell>
          <cell r="C225" t="str">
            <v>somewhat adequate</v>
          </cell>
          <cell r="D225" t="str">
            <v>not adequate</v>
          </cell>
          <cell r="E225" t="str">
            <v>not adequate</v>
          </cell>
          <cell r="F225" t="str">
            <v>not adequate</v>
          </cell>
          <cell r="G225" t="str">
            <v>not adequate</v>
          </cell>
          <cell r="H225" t="str">
            <v>adequate</v>
          </cell>
          <cell r="I225" t="str">
            <v>somewhat adequate</v>
          </cell>
          <cell r="J225" t="str">
            <v>not adequate</v>
          </cell>
          <cell r="K225" t="str">
            <v>adequate</v>
          </cell>
          <cell r="L225" t="str">
            <v>not adequate</v>
          </cell>
          <cell r="M225" t="str">
            <v>not adequate</v>
          </cell>
          <cell r="N225" t="str">
            <v>adequate</v>
          </cell>
          <cell r="O225" t="str">
            <v>somewhat adequate</v>
          </cell>
          <cell r="P225" t="str">
            <v>not adequate</v>
          </cell>
        </row>
        <row r="226">
          <cell r="A226" t="str">
            <v>Nepal</v>
          </cell>
          <cell r="C226" t="str">
            <v>not adequate</v>
          </cell>
          <cell r="D226" t="str">
            <v>not adequate</v>
          </cell>
          <cell r="E226" t="str">
            <v>not adequate</v>
          </cell>
          <cell r="F226" t="str">
            <v>somewhat adequate</v>
          </cell>
          <cell r="G226" t="str">
            <v>not adequate</v>
          </cell>
          <cell r="H226" t="str">
            <v>not adequate</v>
          </cell>
          <cell r="I226" t="str">
            <v>most adequate</v>
          </cell>
          <cell r="J226" t="str">
            <v>not adequate</v>
          </cell>
          <cell r="K226" t="str">
            <v>not adequate</v>
          </cell>
          <cell r="L226" t="str">
            <v>somewhat adequate</v>
          </cell>
          <cell r="M226" t="str">
            <v>adequate</v>
          </cell>
          <cell r="N226" t="str">
            <v>not adequate</v>
          </cell>
          <cell r="O226" t="str">
            <v>very adequate</v>
          </cell>
          <cell r="P226" t="str">
            <v>not adequate</v>
          </cell>
        </row>
        <row r="227">
          <cell r="A227" t="str">
            <v>Netherlands</v>
          </cell>
          <cell r="C227" t="str">
            <v>most adequate</v>
          </cell>
          <cell r="D227" t="str">
            <v>very adequate</v>
          </cell>
          <cell r="E227" t="str">
            <v>very adequate</v>
          </cell>
          <cell r="F227" t="str">
            <v>adequate</v>
          </cell>
          <cell r="G227" t="str">
            <v>adequate</v>
          </cell>
          <cell r="H227" t="str">
            <v>most adequate</v>
          </cell>
          <cell r="I227" t="str">
            <v>very adequate</v>
          </cell>
          <cell r="J227" t="str">
            <v>very adequate</v>
          </cell>
          <cell r="K227" t="str">
            <v>most adequate</v>
          </cell>
          <cell r="L227" t="str">
            <v>very adequate</v>
          </cell>
          <cell r="M227" t="str">
            <v>somewhat adequate</v>
          </cell>
          <cell r="N227" t="str">
            <v>adequate</v>
          </cell>
          <cell r="O227" t="str">
            <v>most adequate</v>
          </cell>
          <cell r="P227" t="str">
            <v>most adequate</v>
          </cell>
        </row>
        <row r="228">
          <cell r="A228" t="str">
            <v>New Zealand</v>
          </cell>
          <cell r="C228" t="str">
            <v>very adequate</v>
          </cell>
          <cell r="D228" t="str">
            <v>very adequate</v>
          </cell>
          <cell r="E228" t="str">
            <v>most adequate</v>
          </cell>
          <cell r="F228" t="str">
            <v>very adequate</v>
          </cell>
          <cell r="G228" t="str">
            <v>somewhat adequate</v>
          </cell>
          <cell r="H228" t="str">
            <v>most adequate</v>
          </cell>
          <cell r="I228" t="str">
            <v>most adequate</v>
          </cell>
          <cell r="J228" t="str">
            <v>most adequate</v>
          </cell>
          <cell r="K228" t="str">
            <v>most adequate</v>
          </cell>
          <cell r="L228" t="str">
            <v>somewhat adequate</v>
          </cell>
          <cell r="M228" t="str">
            <v>somewhat adequate</v>
          </cell>
          <cell r="N228" t="str">
            <v>not adequate</v>
          </cell>
          <cell r="O228" t="str">
            <v>not adequate</v>
          </cell>
          <cell r="P228" t="str">
            <v>adequate</v>
          </cell>
        </row>
        <row r="229">
          <cell r="A229" t="str">
            <v>Nigeria</v>
          </cell>
          <cell r="C229" t="str">
            <v>not adequate</v>
          </cell>
          <cell r="D229" t="str">
            <v>not adequate</v>
          </cell>
          <cell r="E229" t="str">
            <v>not adequate</v>
          </cell>
          <cell r="F229" t="str">
            <v>not adequate</v>
          </cell>
          <cell r="G229" t="str">
            <v>somewhat adequate</v>
          </cell>
          <cell r="H229" t="str">
            <v>not adequate</v>
          </cell>
          <cell r="I229" t="str">
            <v>adequate</v>
          </cell>
          <cell r="J229" t="str">
            <v>not adequate</v>
          </cell>
          <cell r="K229" t="str">
            <v>not adequate</v>
          </cell>
          <cell r="L229" t="str">
            <v>adequate</v>
          </cell>
          <cell r="M229" t="str">
            <v>adequate</v>
          </cell>
          <cell r="N229" t="str">
            <v>not adequate</v>
          </cell>
          <cell r="O229" t="str">
            <v>adequate</v>
          </cell>
          <cell r="P229" t="str">
            <v>somewhat adequate</v>
          </cell>
        </row>
        <row r="230">
          <cell r="A230" t="str">
            <v>Norway</v>
          </cell>
          <cell r="C230" t="str">
            <v>very adequate</v>
          </cell>
          <cell r="D230" t="str">
            <v>very adequate</v>
          </cell>
          <cell r="E230" t="str">
            <v>adequate</v>
          </cell>
          <cell r="F230" t="str">
            <v>very adequate</v>
          </cell>
          <cell r="G230" t="str">
            <v>very adequate</v>
          </cell>
          <cell r="H230" t="str">
            <v>most adequate</v>
          </cell>
          <cell r="I230" t="str">
            <v>most adequate</v>
          </cell>
          <cell r="J230" t="str">
            <v>very adequate</v>
          </cell>
          <cell r="K230" t="str">
            <v>most adequate</v>
          </cell>
          <cell r="L230" t="str">
            <v>adequate</v>
          </cell>
          <cell r="M230" t="str">
            <v>not adequate</v>
          </cell>
          <cell r="N230" t="str">
            <v>somewhat adequate</v>
          </cell>
          <cell r="O230" t="str">
            <v>adequate</v>
          </cell>
          <cell r="P230" t="str">
            <v>very adequate</v>
          </cell>
        </row>
        <row r="231">
          <cell r="A231" t="str">
            <v>Oman</v>
          </cell>
          <cell r="C231" t="str">
            <v>adequate</v>
          </cell>
          <cell r="D231" t="str">
            <v>adequate</v>
          </cell>
          <cell r="E231" t="str">
            <v>adequate</v>
          </cell>
          <cell r="F231" t="str">
            <v>adequate</v>
          </cell>
          <cell r="G231" t="str">
            <v>adequate</v>
          </cell>
          <cell r="H231" t="str">
            <v>somewhat adequate</v>
          </cell>
          <cell r="I231" t="str">
            <v>not adequate</v>
          </cell>
          <cell r="J231" t="str">
            <v>somewhat adequate</v>
          </cell>
          <cell r="K231" t="str">
            <v>adequate</v>
          </cell>
          <cell r="L231" t="str">
            <v>somewhat adequate</v>
          </cell>
          <cell r="M231" t="str">
            <v>adequate</v>
          </cell>
          <cell r="N231" t="str">
            <v>not adequate</v>
          </cell>
          <cell r="O231" t="str">
            <v>adequate</v>
          </cell>
          <cell r="P231" t="str">
            <v>somewhat adequate</v>
          </cell>
        </row>
        <row r="232">
          <cell r="A232" t="str">
            <v>Pakistan</v>
          </cell>
          <cell r="C232" t="str">
            <v>not adequate</v>
          </cell>
          <cell r="D232" t="str">
            <v>somewhat adequate</v>
          </cell>
          <cell r="E232" t="str">
            <v>somewhat adequate</v>
          </cell>
          <cell r="F232" t="str">
            <v>not adequate</v>
          </cell>
          <cell r="G232" t="str">
            <v>somewhat adequate</v>
          </cell>
          <cell r="H232" t="str">
            <v>not adequate</v>
          </cell>
          <cell r="I232" t="str">
            <v>somewhat adequate</v>
          </cell>
          <cell r="J232" t="str">
            <v>not adequate</v>
          </cell>
          <cell r="K232" t="str">
            <v>not adequate</v>
          </cell>
          <cell r="L232" t="str">
            <v>not adequate</v>
          </cell>
          <cell r="M232" t="str">
            <v>somewhat adequate</v>
          </cell>
          <cell r="N232" t="str">
            <v>not adequate</v>
          </cell>
          <cell r="O232" t="str">
            <v>not adequate</v>
          </cell>
          <cell r="P232" t="str">
            <v>not adequate</v>
          </cell>
        </row>
        <row r="233">
          <cell r="A233" t="str">
            <v>Panama</v>
          </cell>
          <cell r="C233" t="str">
            <v>somewhat adequate</v>
          </cell>
          <cell r="D233" t="str">
            <v>not adequate</v>
          </cell>
          <cell r="E233" t="str">
            <v>somewhat adequate</v>
          </cell>
          <cell r="F233" t="str">
            <v>not adequate</v>
          </cell>
          <cell r="G233" t="str">
            <v>adequate</v>
          </cell>
          <cell r="H233" t="str">
            <v>adequate</v>
          </cell>
          <cell r="I233" t="str">
            <v>somewhat adequate</v>
          </cell>
          <cell r="J233" t="str">
            <v>adequate</v>
          </cell>
          <cell r="K233" t="str">
            <v>somewhat adequate</v>
          </cell>
          <cell r="L233" t="str">
            <v>not adequate</v>
          </cell>
          <cell r="M233" t="str">
            <v>not adequate</v>
          </cell>
          <cell r="N233" t="str">
            <v>not adequate</v>
          </cell>
          <cell r="O233" t="str">
            <v>not adequate</v>
          </cell>
          <cell r="P233" t="str">
            <v>most adequate</v>
          </cell>
        </row>
        <row r="234">
          <cell r="A234" t="str">
            <v>Paraguay</v>
          </cell>
          <cell r="C234" t="str">
            <v>not adequate</v>
          </cell>
          <cell r="D234" t="str">
            <v>not adequate</v>
          </cell>
          <cell r="E234" t="str">
            <v>not adequate</v>
          </cell>
          <cell r="F234" t="str">
            <v>not adequate</v>
          </cell>
          <cell r="G234" t="str">
            <v>not adequate</v>
          </cell>
          <cell r="H234" t="str">
            <v>not adequate</v>
          </cell>
          <cell r="I234" t="str">
            <v>adequate</v>
          </cell>
          <cell r="J234" t="str">
            <v>not adequate</v>
          </cell>
          <cell r="K234" t="str">
            <v>not adequate</v>
          </cell>
          <cell r="L234" t="str">
            <v>not adequate</v>
          </cell>
          <cell r="M234" t="str">
            <v>not adequate</v>
          </cell>
          <cell r="N234" t="str">
            <v>somewhat adequate</v>
          </cell>
          <cell r="O234" t="str">
            <v>not adequate</v>
          </cell>
          <cell r="P234" t="str">
            <v>not adequate</v>
          </cell>
        </row>
        <row r="235">
          <cell r="A235" t="str">
            <v>Peru</v>
          </cell>
          <cell r="C235" t="str">
            <v>somewhat adequate</v>
          </cell>
          <cell r="D235" t="str">
            <v>not adequate</v>
          </cell>
          <cell r="E235" t="str">
            <v>not adequate</v>
          </cell>
          <cell r="F235" t="str">
            <v>not adequate</v>
          </cell>
          <cell r="G235" t="str">
            <v>somewhat adequate</v>
          </cell>
          <cell r="H235" t="str">
            <v>somewhat adequate</v>
          </cell>
          <cell r="I235" t="str">
            <v>not adequate</v>
          </cell>
          <cell r="J235" t="str">
            <v>adequate</v>
          </cell>
          <cell r="K235" t="str">
            <v>somewhat adequate</v>
          </cell>
          <cell r="L235" t="str">
            <v>not adequate</v>
          </cell>
          <cell r="M235" t="str">
            <v>adequate</v>
          </cell>
          <cell r="N235" t="str">
            <v>not adequate</v>
          </cell>
          <cell r="O235" t="str">
            <v>adequate</v>
          </cell>
          <cell r="P235" t="str">
            <v>not adequate</v>
          </cell>
        </row>
        <row r="236">
          <cell r="A236" t="str">
            <v>Philippines</v>
          </cell>
          <cell r="C236" t="str">
            <v>somewhat adequate</v>
          </cell>
          <cell r="D236" t="str">
            <v>somewhat adequate</v>
          </cell>
          <cell r="E236" t="str">
            <v>somewhat adequate</v>
          </cell>
          <cell r="F236" t="str">
            <v>somewhat adequate</v>
          </cell>
          <cell r="G236" t="str">
            <v>adequate</v>
          </cell>
          <cell r="H236" t="str">
            <v>somewhat adequate</v>
          </cell>
          <cell r="I236" t="str">
            <v>adequate</v>
          </cell>
          <cell r="J236" t="str">
            <v>somewhat adequate</v>
          </cell>
          <cell r="K236" t="str">
            <v>not adequate</v>
          </cell>
          <cell r="L236" t="str">
            <v>adequate</v>
          </cell>
          <cell r="M236" t="str">
            <v>somewhat adequate</v>
          </cell>
          <cell r="N236" t="str">
            <v>somewhat adequate</v>
          </cell>
          <cell r="O236" t="str">
            <v>adequate</v>
          </cell>
          <cell r="P236" t="str">
            <v>somewhat adequate</v>
          </cell>
        </row>
        <row r="237">
          <cell r="A237" t="str">
            <v>Poland</v>
          </cell>
          <cell r="C237" t="str">
            <v>adequate</v>
          </cell>
          <cell r="D237" t="str">
            <v>adequate</v>
          </cell>
          <cell r="E237" t="str">
            <v>adequate</v>
          </cell>
          <cell r="F237" t="str">
            <v>adequate</v>
          </cell>
          <cell r="G237" t="str">
            <v>adequate</v>
          </cell>
          <cell r="H237" t="str">
            <v>adequate</v>
          </cell>
          <cell r="I237" t="str">
            <v>somewhat adequate</v>
          </cell>
          <cell r="J237" t="str">
            <v>adequate</v>
          </cell>
          <cell r="K237" t="str">
            <v>adequate</v>
          </cell>
          <cell r="L237" t="str">
            <v>adequate</v>
          </cell>
          <cell r="M237" t="str">
            <v>not adequate</v>
          </cell>
          <cell r="N237" t="str">
            <v>very adequate</v>
          </cell>
          <cell r="O237" t="str">
            <v>very adequate</v>
          </cell>
          <cell r="P237" t="str">
            <v>adequate</v>
          </cell>
        </row>
        <row r="238">
          <cell r="A238" t="str">
            <v>Portugal</v>
          </cell>
          <cell r="C238" t="str">
            <v>adequate</v>
          </cell>
          <cell r="D238" t="str">
            <v>adequate</v>
          </cell>
          <cell r="E238" t="str">
            <v>adequate</v>
          </cell>
          <cell r="F238" t="str">
            <v>adequate</v>
          </cell>
          <cell r="G238" t="str">
            <v>most adequate</v>
          </cell>
          <cell r="H238" t="str">
            <v>very adequate</v>
          </cell>
          <cell r="I238" t="str">
            <v>adequate</v>
          </cell>
          <cell r="J238" t="str">
            <v>adequate</v>
          </cell>
          <cell r="K238" t="str">
            <v>very adequate</v>
          </cell>
          <cell r="L238" t="str">
            <v>adequate</v>
          </cell>
          <cell r="M238" t="str">
            <v>somewhat adequate</v>
          </cell>
          <cell r="N238" t="str">
            <v>adequate</v>
          </cell>
          <cell r="O238" t="str">
            <v>adequate</v>
          </cell>
          <cell r="P238" t="str">
            <v>adequate</v>
          </cell>
        </row>
        <row r="239">
          <cell r="A239" t="str">
            <v>Qatar</v>
          </cell>
          <cell r="C239" t="str">
            <v>adequate</v>
          </cell>
          <cell r="D239" t="str">
            <v>adequate</v>
          </cell>
          <cell r="E239" t="str">
            <v>adequate</v>
          </cell>
          <cell r="F239" t="str">
            <v>adequate</v>
          </cell>
          <cell r="G239" t="str">
            <v>not adequate</v>
          </cell>
          <cell r="H239" t="str">
            <v>somewhat adequate</v>
          </cell>
          <cell r="I239" t="str">
            <v>not adequate</v>
          </cell>
          <cell r="J239" t="str">
            <v>adequate</v>
          </cell>
          <cell r="K239" t="str">
            <v>adequate</v>
          </cell>
          <cell r="L239" t="str">
            <v>adequate</v>
          </cell>
          <cell r="M239" t="str">
            <v>most adequate</v>
          </cell>
          <cell r="N239" t="str">
            <v>not adequate</v>
          </cell>
          <cell r="O239" t="str">
            <v>very adequate</v>
          </cell>
          <cell r="P239" t="str">
            <v>adequate</v>
          </cell>
        </row>
        <row r="240">
          <cell r="A240" t="str">
            <v>Romania</v>
          </cell>
          <cell r="C240" t="str">
            <v>adequate</v>
          </cell>
          <cell r="D240" t="str">
            <v>adequate</v>
          </cell>
          <cell r="E240" t="str">
            <v>adequate</v>
          </cell>
          <cell r="F240" t="str">
            <v>adequate</v>
          </cell>
          <cell r="G240" t="str">
            <v>somewhat adequate</v>
          </cell>
          <cell r="H240" t="str">
            <v>adequate</v>
          </cell>
          <cell r="I240" t="str">
            <v>adequate</v>
          </cell>
          <cell r="J240" t="str">
            <v>adequate</v>
          </cell>
          <cell r="K240" t="str">
            <v>adequate</v>
          </cell>
          <cell r="L240" t="str">
            <v>adequate</v>
          </cell>
          <cell r="M240" t="str">
            <v>not adequate</v>
          </cell>
          <cell r="N240" t="str">
            <v>adequate</v>
          </cell>
          <cell r="O240" t="str">
            <v>most adequate</v>
          </cell>
          <cell r="P240" t="str">
            <v>adequate</v>
          </cell>
        </row>
        <row r="241">
          <cell r="A241" t="str">
            <v>Russia</v>
          </cell>
          <cell r="C241" t="str">
            <v>not adequate</v>
          </cell>
          <cell r="D241" t="str">
            <v>adequate</v>
          </cell>
          <cell r="E241" t="str">
            <v>somewhat adequate</v>
          </cell>
          <cell r="F241" t="str">
            <v>most adequate</v>
          </cell>
          <cell r="G241" t="str">
            <v>adequate</v>
          </cell>
          <cell r="H241" t="str">
            <v>not adequate</v>
          </cell>
          <cell r="I241" t="str">
            <v>not adequate</v>
          </cell>
          <cell r="J241" t="str">
            <v>not adequate</v>
          </cell>
          <cell r="K241" t="str">
            <v>not adequate</v>
          </cell>
          <cell r="L241" t="str">
            <v>adequate</v>
          </cell>
          <cell r="M241" t="str">
            <v>somewhat adequate</v>
          </cell>
          <cell r="N241" t="str">
            <v>somewhat adequate</v>
          </cell>
          <cell r="O241" t="str">
            <v>adequate</v>
          </cell>
          <cell r="P241" t="str">
            <v>adequate</v>
          </cell>
        </row>
        <row r="242">
          <cell r="A242" t="str">
            <v>Rwanda</v>
          </cell>
          <cell r="C242" t="str">
            <v>not adequate</v>
          </cell>
          <cell r="D242" t="str">
            <v>not adequate</v>
          </cell>
          <cell r="E242" t="str">
            <v>not adequate</v>
          </cell>
          <cell r="F242" t="str">
            <v>not adequate</v>
          </cell>
          <cell r="G242" t="str">
            <v>not adequate</v>
          </cell>
          <cell r="H242" t="str">
            <v>adequate</v>
          </cell>
          <cell r="I242" t="str">
            <v>adequate</v>
          </cell>
          <cell r="J242" t="str">
            <v>somewhat adequate</v>
          </cell>
          <cell r="K242" t="str">
            <v>adequate</v>
          </cell>
          <cell r="L242" t="str">
            <v>not adequate</v>
          </cell>
          <cell r="M242" t="str">
            <v>somewhat adequate</v>
          </cell>
          <cell r="N242" t="str">
            <v>not adequate</v>
          </cell>
          <cell r="O242" t="str">
            <v>not adequate</v>
          </cell>
          <cell r="P242" t="str">
            <v>not adequate</v>
          </cell>
        </row>
        <row r="243">
          <cell r="A243" t="str">
            <v>Saudi Arabia</v>
          </cell>
          <cell r="C243" t="str">
            <v>adequate</v>
          </cell>
          <cell r="D243" t="str">
            <v>adequate</v>
          </cell>
          <cell r="E243" t="str">
            <v>adequate</v>
          </cell>
          <cell r="F243" t="str">
            <v>adequate</v>
          </cell>
          <cell r="G243" t="str">
            <v>not adequate</v>
          </cell>
          <cell r="H243" t="str">
            <v>adequate</v>
          </cell>
          <cell r="I243" t="str">
            <v>not adequate</v>
          </cell>
          <cell r="J243" t="str">
            <v>somewhat adequate</v>
          </cell>
          <cell r="K243" t="str">
            <v>adequate</v>
          </cell>
          <cell r="L243" t="str">
            <v>somewhat adequate</v>
          </cell>
          <cell r="M243" t="str">
            <v>very adequate</v>
          </cell>
          <cell r="N243" t="str">
            <v>not adequate</v>
          </cell>
          <cell r="O243" t="str">
            <v>somewhat adequate</v>
          </cell>
          <cell r="P243" t="str">
            <v>not adequate</v>
          </cell>
        </row>
        <row r="244">
          <cell r="A244" t="str">
            <v>Senegal</v>
          </cell>
          <cell r="C244" t="str">
            <v>not adequate</v>
          </cell>
          <cell r="D244" t="str">
            <v>not adequate</v>
          </cell>
          <cell r="E244" t="str">
            <v>not adequate</v>
          </cell>
          <cell r="F244" t="str">
            <v>not adequate</v>
          </cell>
          <cell r="G244" t="str">
            <v>not adequate</v>
          </cell>
          <cell r="H244" t="str">
            <v>somewhat adequate</v>
          </cell>
          <cell r="I244" t="str">
            <v>not adequate</v>
          </cell>
          <cell r="J244" t="str">
            <v>not adequate</v>
          </cell>
          <cell r="K244" t="str">
            <v>adequate</v>
          </cell>
          <cell r="L244" t="str">
            <v>not adequate</v>
          </cell>
          <cell r="M244" t="str">
            <v>not adequate</v>
          </cell>
          <cell r="N244" t="str">
            <v>not adequate</v>
          </cell>
          <cell r="O244" t="str">
            <v>adequate</v>
          </cell>
          <cell r="P244" t="str">
            <v>somewhat adequate</v>
          </cell>
        </row>
        <row r="245">
          <cell r="A245" t="str">
            <v>Serbia</v>
          </cell>
          <cell r="C245" t="str">
            <v>adequate</v>
          </cell>
          <cell r="D245" t="str">
            <v>adequate</v>
          </cell>
          <cell r="E245" t="str">
            <v>adequate</v>
          </cell>
          <cell r="F245" t="str">
            <v>adequate</v>
          </cell>
          <cell r="G245" t="str">
            <v>adequate</v>
          </cell>
          <cell r="H245" t="str">
            <v>adequate</v>
          </cell>
          <cell r="I245" t="str">
            <v>somewhat adequate</v>
          </cell>
          <cell r="J245" t="str">
            <v>somewhat adequate</v>
          </cell>
          <cell r="K245" t="str">
            <v>adequate</v>
          </cell>
          <cell r="L245" t="str">
            <v>not adequate</v>
          </cell>
          <cell r="M245" t="str">
            <v>not adequate</v>
          </cell>
          <cell r="N245" t="str">
            <v>not adequate</v>
          </cell>
          <cell r="O245" t="str">
            <v>somewhat adequate</v>
          </cell>
          <cell r="P245" t="str">
            <v>adequate</v>
          </cell>
        </row>
        <row r="246">
          <cell r="A246" t="str">
            <v>Singapore</v>
          </cell>
          <cell r="C246" t="str">
            <v>most adequate</v>
          </cell>
          <cell r="D246" t="str">
            <v>most adequate</v>
          </cell>
          <cell r="E246" t="str">
            <v>most adequate</v>
          </cell>
          <cell r="F246" t="str">
            <v>most adequate</v>
          </cell>
          <cell r="G246" t="str">
            <v>adequate</v>
          </cell>
          <cell r="H246" t="str">
            <v>most adequate</v>
          </cell>
          <cell r="I246" t="str">
            <v>most adequate</v>
          </cell>
          <cell r="J246" t="str">
            <v>very adequate</v>
          </cell>
          <cell r="K246" t="str">
            <v>most adequate</v>
          </cell>
          <cell r="L246" t="str">
            <v>adequate</v>
          </cell>
          <cell r="M246" t="str">
            <v>not adequate</v>
          </cell>
          <cell r="N246" t="str">
            <v>somewhat adequate</v>
          </cell>
          <cell r="O246" t="str">
            <v>adequate</v>
          </cell>
          <cell r="P246" t="str">
            <v>adequate</v>
          </cell>
        </row>
        <row r="247">
          <cell r="A247" t="str">
            <v>Slovakia</v>
          </cell>
          <cell r="C247" t="str">
            <v>adequate</v>
          </cell>
          <cell r="D247" t="str">
            <v>somewhat adequate</v>
          </cell>
          <cell r="E247" t="str">
            <v>adequate</v>
          </cell>
          <cell r="F247" t="str">
            <v>somewhat adequate</v>
          </cell>
          <cell r="G247" t="str">
            <v>somewhat adequate</v>
          </cell>
          <cell r="H247" t="str">
            <v>adequate</v>
          </cell>
          <cell r="I247" t="str">
            <v>adequate</v>
          </cell>
          <cell r="J247" t="str">
            <v>adequate</v>
          </cell>
          <cell r="K247" t="str">
            <v>adequate</v>
          </cell>
          <cell r="L247" t="str">
            <v>adequate</v>
          </cell>
          <cell r="M247" t="str">
            <v>not adequate</v>
          </cell>
          <cell r="N247" t="str">
            <v>most adequate</v>
          </cell>
          <cell r="O247" t="str">
            <v>adequate</v>
          </cell>
          <cell r="P247" t="str">
            <v>adequate</v>
          </cell>
        </row>
        <row r="248">
          <cell r="A248" t="str">
            <v>Slovenia</v>
          </cell>
          <cell r="C248" t="str">
            <v>adequate</v>
          </cell>
          <cell r="D248" t="str">
            <v>adequate</v>
          </cell>
          <cell r="E248" t="str">
            <v>very adequate</v>
          </cell>
          <cell r="F248" t="str">
            <v>adequate</v>
          </cell>
          <cell r="G248" t="str">
            <v>adequate</v>
          </cell>
          <cell r="H248" t="str">
            <v>adequate</v>
          </cell>
          <cell r="I248" t="str">
            <v>adequate</v>
          </cell>
          <cell r="J248" t="str">
            <v>adequate</v>
          </cell>
          <cell r="K248" t="str">
            <v>adequate</v>
          </cell>
          <cell r="L248" t="str">
            <v>adequate</v>
          </cell>
          <cell r="M248" t="str">
            <v>somewhat adequate</v>
          </cell>
          <cell r="N248" t="str">
            <v>adequate</v>
          </cell>
          <cell r="O248" t="str">
            <v>adequate</v>
          </cell>
          <cell r="P248" t="str">
            <v>adequate</v>
          </cell>
        </row>
        <row r="249">
          <cell r="A249" t="str">
            <v>South Africa</v>
          </cell>
          <cell r="C249" t="str">
            <v>adequate</v>
          </cell>
          <cell r="D249" t="str">
            <v>somewhat adequate</v>
          </cell>
          <cell r="E249" t="str">
            <v>adequate</v>
          </cell>
          <cell r="F249" t="str">
            <v>not adequate</v>
          </cell>
          <cell r="G249" t="str">
            <v>not adequate</v>
          </cell>
          <cell r="H249" t="str">
            <v>somewhat adequate</v>
          </cell>
          <cell r="I249" t="str">
            <v>very adequate</v>
          </cell>
          <cell r="J249" t="str">
            <v>somewhat adequate</v>
          </cell>
          <cell r="K249" t="str">
            <v>somewhat adequate</v>
          </cell>
          <cell r="L249" t="str">
            <v>adequate</v>
          </cell>
          <cell r="M249" t="str">
            <v>adequate</v>
          </cell>
          <cell r="N249" t="str">
            <v>adequate</v>
          </cell>
          <cell r="O249" t="str">
            <v>very adequate</v>
          </cell>
          <cell r="P249" t="str">
            <v>not adequate</v>
          </cell>
        </row>
        <row r="250">
          <cell r="A250" t="str">
            <v>South Korea</v>
          </cell>
          <cell r="C250" t="str">
            <v>adequate</v>
          </cell>
          <cell r="D250" t="str">
            <v>very adequate</v>
          </cell>
          <cell r="E250" t="str">
            <v>adequate</v>
          </cell>
          <cell r="F250" t="str">
            <v>very adequate</v>
          </cell>
          <cell r="G250" t="str">
            <v>adequate</v>
          </cell>
          <cell r="H250" t="str">
            <v>adequate</v>
          </cell>
          <cell r="I250" t="str">
            <v>somewhat adequate</v>
          </cell>
          <cell r="J250" t="str">
            <v>adequate</v>
          </cell>
          <cell r="K250" t="str">
            <v>adequate</v>
          </cell>
          <cell r="L250" t="str">
            <v>most adequate</v>
          </cell>
          <cell r="M250" t="str">
            <v>most adequate</v>
          </cell>
          <cell r="N250" t="str">
            <v>most adequate</v>
          </cell>
          <cell r="O250" t="str">
            <v>most adequate</v>
          </cell>
          <cell r="P250" t="str">
            <v>somewhat adequate</v>
          </cell>
        </row>
        <row r="251">
          <cell r="A251" t="str">
            <v>Spain</v>
          </cell>
          <cell r="C251" t="str">
            <v>very adequate</v>
          </cell>
          <cell r="D251" t="str">
            <v>very adequate</v>
          </cell>
          <cell r="E251" t="str">
            <v>very adequate</v>
          </cell>
          <cell r="F251" t="str">
            <v>very adequate</v>
          </cell>
          <cell r="G251" t="str">
            <v>adequate</v>
          </cell>
          <cell r="H251" t="str">
            <v>very adequate</v>
          </cell>
          <cell r="I251" t="str">
            <v>adequate</v>
          </cell>
          <cell r="J251" t="str">
            <v>very adequate</v>
          </cell>
          <cell r="K251" t="str">
            <v>adequate</v>
          </cell>
          <cell r="L251" t="str">
            <v>very adequate</v>
          </cell>
          <cell r="M251" t="str">
            <v>most adequate</v>
          </cell>
          <cell r="N251" t="str">
            <v>adequate</v>
          </cell>
          <cell r="O251" t="str">
            <v>adequate</v>
          </cell>
          <cell r="P251" t="str">
            <v>adequate</v>
          </cell>
        </row>
        <row r="252">
          <cell r="A252" t="str">
            <v>Sri Lanka</v>
          </cell>
          <cell r="C252" t="str">
            <v>somewhat adequate</v>
          </cell>
          <cell r="D252" t="str">
            <v>somewhat adequate</v>
          </cell>
          <cell r="E252" t="str">
            <v>adequate</v>
          </cell>
          <cell r="F252" t="str">
            <v>somewhat adequate</v>
          </cell>
          <cell r="G252" t="str">
            <v>adequate</v>
          </cell>
          <cell r="H252" t="str">
            <v>somewhat adequate</v>
          </cell>
          <cell r="I252" t="str">
            <v>adequate</v>
          </cell>
          <cell r="J252" t="str">
            <v>not adequate</v>
          </cell>
          <cell r="K252" t="str">
            <v>somewhat adequate</v>
          </cell>
          <cell r="L252" t="str">
            <v>not adequate</v>
          </cell>
          <cell r="M252" t="str">
            <v>adequate</v>
          </cell>
          <cell r="N252" t="str">
            <v>not adequate</v>
          </cell>
          <cell r="O252" t="str">
            <v>adequate</v>
          </cell>
          <cell r="P252" t="str">
            <v>not adequate</v>
          </cell>
        </row>
        <row r="253">
          <cell r="A253" t="str">
            <v>Sweden</v>
          </cell>
          <cell r="C253" t="str">
            <v>most adequate</v>
          </cell>
          <cell r="D253" t="str">
            <v>most adequate</v>
          </cell>
          <cell r="E253" t="str">
            <v>very adequate</v>
          </cell>
          <cell r="F253" t="str">
            <v>most adequate</v>
          </cell>
          <cell r="G253" t="str">
            <v>most adequate</v>
          </cell>
          <cell r="H253" t="str">
            <v>most adequate</v>
          </cell>
          <cell r="I253" t="str">
            <v>most adequate</v>
          </cell>
          <cell r="J253" t="str">
            <v>most adequate</v>
          </cell>
          <cell r="K253" t="str">
            <v>most adequate</v>
          </cell>
          <cell r="L253" t="str">
            <v>very adequate</v>
          </cell>
          <cell r="M253" t="str">
            <v>very adequate</v>
          </cell>
          <cell r="N253" t="str">
            <v>very adequate</v>
          </cell>
          <cell r="O253" t="str">
            <v>most adequate</v>
          </cell>
          <cell r="P253" t="str">
            <v>adequate</v>
          </cell>
        </row>
        <row r="254">
          <cell r="A254" t="str">
            <v>Switzerland</v>
          </cell>
          <cell r="C254" t="str">
            <v>most adequate</v>
          </cell>
          <cell r="D254" t="str">
            <v>very adequate</v>
          </cell>
          <cell r="E254" t="str">
            <v>most adequate</v>
          </cell>
          <cell r="F254" t="str">
            <v>very adequate</v>
          </cell>
          <cell r="G254" t="str">
            <v>adequate</v>
          </cell>
          <cell r="H254" t="str">
            <v>most adequate</v>
          </cell>
          <cell r="I254" t="str">
            <v>very adequate</v>
          </cell>
          <cell r="J254" t="str">
            <v>very adequate</v>
          </cell>
          <cell r="K254" t="str">
            <v>most adequate</v>
          </cell>
          <cell r="L254" t="str">
            <v>adequate</v>
          </cell>
          <cell r="M254" t="str">
            <v>very adequate</v>
          </cell>
          <cell r="N254" t="str">
            <v>adequate</v>
          </cell>
          <cell r="O254" t="str">
            <v>somewhat adequate</v>
          </cell>
          <cell r="P254" t="str">
            <v>adequate</v>
          </cell>
        </row>
        <row r="255">
          <cell r="A255" t="str">
            <v>Taiwan</v>
          </cell>
          <cell r="C255" t="str">
            <v>adequate</v>
          </cell>
          <cell r="D255" t="str">
            <v>most adequate</v>
          </cell>
          <cell r="E255" t="str">
            <v>very adequate</v>
          </cell>
          <cell r="F255" t="str">
            <v>most adequate</v>
          </cell>
          <cell r="G255" t="str">
            <v>somewhat adequate</v>
          </cell>
          <cell r="H255" t="str">
            <v>adequate</v>
          </cell>
          <cell r="I255" t="str">
            <v>adequate</v>
          </cell>
          <cell r="J255" t="str">
            <v>adequate</v>
          </cell>
          <cell r="K255" t="str">
            <v>adequate</v>
          </cell>
          <cell r="L255" t="str">
            <v>not adequate</v>
          </cell>
          <cell r="M255" t="str">
            <v>adequate</v>
          </cell>
          <cell r="N255" t="str">
            <v>somewhat adequate</v>
          </cell>
          <cell r="O255" t="str">
            <v>not adequate</v>
          </cell>
          <cell r="P255" t="str">
            <v>most adequate</v>
          </cell>
        </row>
        <row r="256">
          <cell r="A256" t="str">
            <v>Tanzania</v>
          </cell>
          <cell r="C256" t="str">
            <v>not adequate</v>
          </cell>
          <cell r="D256" t="str">
            <v>not adequate</v>
          </cell>
          <cell r="E256" t="str">
            <v>not adequate</v>
          </cell>
          <cell r="F256" t="str">
            <v>not adequate</v>
          </cell>
          <cell r="G256" t="str">
            <v>somewhat adequate</v>
          </cell>
          <cell r="H256" t="str">
            <v>not adequate</v>
          </cell>
          <cell r="I256" t="str">
            <v>not adequate</v>
          </cell>
          <cell r="J256" t="str">
            <v>not adequate</v>
          </cell>
          <cell r="K256" t="str">
            <v>not adequate</v>
          </cell>
          <cell r="L256" t="str">
            <v>not adequate</v>
          </cell>
          <cell r="M256" t="str">
            <v>somewhat adequate</v>
          </cell>
          <cell r="N256" t="str">
            <v>not adequate</v>
          </cell>
          <cell r="O256" t="str">
            <v>not adequate</v>
          </cell>
          <cell r="P256" t="str">
            <v>somewhat adequate</v>
          </cell>
        </row>
        <row r="257">
          <cell r="A257" t="str">
            <v>Thailand</v>
          </cell>
          <cell r="C257" t="str">
            <v>somewhat adequate</v>
          </cell>
          <cell r="D257" t="str">
            <v>adequate</v>
          </cell>
          <cell r="E257" t="str">
            <v>somewhat adequate</v>
          </cell>
          <cell r="F257" t="str">
            <v>adequate</v>
          </cell>
          <cell r="G257" t="str">
            <v>somewhat adequate</v>
          </cell>
          <cell r="H257" t="str">
            <v>not adequate</v>
          </cell>
          <cell r="I257" t="str">
            <v>not adequate</v>
          </cell>
          <cell r="J257" t="str">
            <v>not adequate</v>
          </cell>
          <cell r="K257" t="str">
            <v>not adequate</v>
          </cell>
          <cell r="L257" t="str">
            <v>adequate</v>
          </cell>
          <cell r="M257" t="str">
            <v>adequate</v>
          </cell>
          <cell r="N257" t="str">
            <v>adequate</v>
          </cell>
          <cell r="O257" t="str">
            <v>somewhat adequate</v>
          </cell>
          <cell r="P257" t="str">
            <v>somewhat adequate</v>
          </cell>
        </row>
        <row r="258">
          <cell r="A258" t="str">
            <v>Tunisia</v>
          </cell>
          <cell r="C258" t="str">
            <v>somewhat adequate</v>
          </cell>
          <cell r="D258" t="str">
            <v>somewhat adequate</v>
          </cell>
          <cell r="E258" t="str">
            <v>not adequate</v>
          </cell>
          <cell r="F258" t="str">
            <v>adequate</v>
          </cell>
          <cell r="G258" t="str">
            <v>not adequate</v>
          </cell>
          <cell r="H258" t="str">
            <v>somewhat adequate</v>
          </cell>
          <cell r="I258" t="str">
            <v>very adequate</v>
          </cell>
          <cell r="J258" t="str">
            <v>not adequate</v>
          </cell>
          <cell r="K258" t="str">
            <v>adequate</v>
          </cell>
          <cell r="L258" t="str">
            <v>somewhat adequate</v>
          </cell>
          <cell r="M258" t="str">
            <v>adequate</v>
          </cell>
          <cell r="N258" t="str">
            <v>not adequate</v>
          </cell>
          <cell r="O258" t="str">
            <v>adequate</v>
          </cell>
          <cell r="P258" t="str">
            <v>not adequate</v>
          </cell>
        </row>
        <row r="259">
          <cell r="A259" t="str">
            <v>Turkey</v>
          </cell>
          <cell r="C259" t="str">
            <v>adequate</v>
          </cell>
          <cell r="D259" t="str">
            <v>somewhat adequate</v>
          </cell>
          <cell r="E259" t="str">
            <v>somewhat adequate</v>
          </cell>
          <cell r="F259" t="str">
            <v>adequate</v>
          </cell>
          <cell r="G259" t="str">
            <v>not adequate</v>
          </cell>
          <cell r="H259" t="str">
            <v>adequate</v>
          </cell>
          <cell r="I259" t="str">
            <v>not adequate</v>
          </cell>
          <cell r="J259" t="str">
            <v>adequate</v>
          </cell>
          <cell r="K259" t="str">
            <v>adequate</v>
          </cell>
          <cell r="L259" t="str">
            <v>somewhat adequate</v>
          </cell>
          <cell r="M259" t="str">
            <v>adequate</v>
          </cell>
          <cell r="N259" t="str">
            <v>adequate</v>
          </cell>
          <cell r="O259" t="str">
            <v>not adequate</v>
          </cell>
          <cell r="P259" t="str">
            <v>somewhat adequate</v>
          </cell>
        </row>
        <row r="260">
          <cell r="A260" t="str">
            <v>Uganda</v>
          </cell>
          <cell r="C260" t="str">
            <v>not adequate</v>
          </cell>
          <cell r="D260" t="str">
            <v>not adequate</v>
          </cell>
          <cell r="E260" t="str">
            <v>not adequate</v>
          </cell>
          <cell r="F260" t="str">
            <v>not adequate</v>
          </cell>
          <cell r="G260" t="str">
            <v>not adequate</v>
          </cell>
          <cell r="H260" t="str">
            <v>not adequate</v>
          </cell>
          <cell r="I260" t="str">
            <v>somewhat adequate</v>
          </cell>
          <cell r="J260" t="str">
            <v>not adequate</v>
          </cell>
          <cell r="K260" t="str">
            <v>not adequate</v>
          </cell>
          <cell r="L260" t="str">
            <v>not adequate</v>
          </cell>
          <cell r="M260" t="str">
            <v>not adequate</v>
          </cell>
          <cell r="N260" t="str">
            <v>not adequate</v>
          </cell>
          <cell r="O260" t="str">
            <v>adequate</v>
          </cell>
          <cell r="P260" t="str">
            <v>not adequate</v>
          </cell>
        </row>
        <row r="261">
          <cell r="A261" t="str">
            <v>Ukraine</v>
          </cell>
          <cell r="C261" t="str">
            <v>somewhat adequate</v>
          </cell>
          <cell r="D261" t="str">
            <v>adequate</v>
          </cell>
          <cell r="E261" t="str">
            <v>adequate</v>
          </cell>
          <cell r="F261" t="str">
            <v>adequate</v>
          </cell>
          <cell r="G261" t="str">
            <v>most adequate</v>
          </cell>
          <cell r="H261" t="str">
            <v>not adequate</v>
          </cell>
          <cell r="I261" t="str">
            <v>not adequate</v>
          </cell>
          <cell r="J261" t="str">
            <v>not adequate</v>
          </cell>
          <cell r="K261" t="str">
            <v>not adequate</v>
          </cell>
          <cell r="L261" t="str">
            <v>adequate</v>
          </cell>
          <cell r="M261" t="str">
            <v>not adequate</v>
          </cell>
          <cell r="N261" t="str">
            <v>adequate</v>
          </cell>
          <cell r="O261" t="str">
            <v>adequate</v>
          </cell>
          <cell r="P261" t="str">
            <v>adequate</v>
          </cell>
        </row>
        <row r="262">
          <cell r="A262" t="str">
            <v>United Arab Emirates</v>
          </cell>
          <cell r="C262" t="str">
            <v>adequate</v>
          </cell>
          <cell r="D262" t="str">
            <v>adequate</v>
          </cell>
          <cell r="E262" t="str">
            <v>very adequate</v>
          </cell>
          <cell r="F262" t="str">
            <v>very adequate</v>
          </cell>
          <cell r="G262" t="str">
            <v>not adequate</v>
          </cell>
          <cell r="H262" t="str">
            <v>adequate</v>
          </cell>
          <cell r="I262" t="str">
            <v>adequate</v>
          </cell>
          <cell r="J262" t="str">
            <v>adequate</v>
          </cell>
          <cell r="K262" t="str">
            <v>adequate</v>
          </cell>
          <cell r="L262" t="str">
            <v>adequate</v>
          </cell>
          <cell r="M262" t="str">
            <v>most adequate</v>
          </cell>
          <cell r="N262" t="str">
            <v>somewhat adequate</v>
          </cell>
          <cell r="O262" t="str">
            <v>very adequate</v>
          </cell>
          <cell r="P262" t="str">
            <v>adequate</v>
          </cell>
        </row>
        <row r="263">
          <cell r="A263" t="str">
            <v>United Kingdom</v>
          </cell>
          <cell r="C263" t="str">
            <v>most adequate</v>
          </cell>
          <cell r="D263" t="str">
            <v>most adequate</v>
          </cell>
          <cell r="E263" t="str">
            <v>most adequate</v>
          </cell>
          <cell r="F263" t="str">
            <v>most adequate</v>
          </cell>
          <cell r="G263" t="str">
            <v>adequate</v>
          </cell>
          <cell r="H263" t="str">
            <v>very adequate</v>
          </cell>
          <cell r="I263" t="str">
            <v>adequate</v>
          </cell>
          <cell r="J263" t="str">
            <v>most adequate</v>
          </cell>
          <cell r="K263" t="str">
            <v>very adequate</v>
          </cell>
          <cell r="L263" t="str">
            <v>most adequate</v>
          </cell>
          <cell r="M263" t="str">
            <v>most adequate</v>
          </cell>
          <cell r="N263" t="str">
            <v>most adequate</v>
          </cell>
          <cell r="O263" t="str">
            <v>most adequate</v>
          </cell>
          <cell r="P263" t="str">
            <v>adequate</v>
          </cell>
        </row>
        <row r="264">
          <cell r="A264" t="str">
            <v>United States</v>
          </cell>
          <cell r="C264" t="str">
            <v>most adequate</v>
          </cell>
          <cell r="D264" t="str">
            <v>most adequate</v>
          </cell>
          <cell r="E264" t="str">
            <v>most adequate</v>
          </cell>
          <cell r="F264" t="str">
            <v>most adequate</v>
          </cell>
          <cell r="G264" t="str">
            <v>most adequate</v>
          </cell>
          <cell r="H264" t="str">
            <v>very adequate</v>
          </cell>
          <cell r="I264" t="str">
            <v>somewhat adequate</v>
          </cell>
          <cell r="J264" t="str">
            <v>most adequate</v>
          </cell>
          <cell r="K264" t="str">
            <v>adequate</v>
          </cell>
          <cell r="L264" t="str">
            <v>most adequate</v>
          </cell>
          <cell r="M264" t="str">
            <v>most adequate</v>
          </cell>
          <cell r="N264" t="str">
            <v>most adequate</v>
          </cell>
          <cell r="O264" t="str">
            <v>most adequate</v>
          </cell>
          <cell r="P264" t="str">
            <v>adequate</v>
          </cell>
        </row>
        <row r="265">
          <cell r="A265" t="str">
            <v>Uruguay</v>
          </cell>
          <cell r="C265" t="str">
            <v>adequate</v>
          </cell>
          <cell r="D265" t="str">
            <v>somewhat adequate</v>
          </cell>
          <cell r="E265" t="str">
            <v>somewhat adequate</v>
          </cell>
          <cell r="F265" t="str">
            <v>somewhat adequate</v>
          </cell>
          <cell r="G265" t="str">
            <v>adequate</v>
          </cell>
          <cell r="H265" t="str">
            <v>adequate</v>
          </cell>
          <cell r="I265" t="str">
            <v>very adequate</v>
          </cell>
          <cell r="J265" t="str">
            <v>adequate</v>
          </cell>
          <cell r="K265" t="str">
            <v>adequate</v>
          </cell>
          <cell r="L265" t="str">
            <v>not adequate</v>
          </cell>
          <cell r="M265" t="str">
            <v>adequate</v>
          </cell>
          <cell r="N265" t="str">
            <v>not adequate</v>
          </cell>
          <cell r="O265" t="str">
            <v>not adequate</v>
          </cell>
          <cell r="P265" t="str">
            <v>somewhat adequate</v>
          </cell>
        </row>
        <row r="266">
          <cell r="A266" t="str">
            <v>Vietnam</v>
          </cell>
          <cell r="C266" t="str">
            <v>not adequate</v>
          </cell>
          <cell r="D266" t="str">
            <v>somewhat adequate</v>
          </cell>
          <cell r="E266" t="str">
            <v>not adequate</v>
          </cell>
          <cell r="F266" t="str">
            <v>adequate</v>
          </cell>
          <cell r="G266" t="str">
            <v>not adequate</v>
          </cell>
          <cell r="H266" t="str">
            <v>not adequate</v>
          </cell>
          <cell r="I266" t="str">
            <v>somewhat adequate</v>
          </cell>
          <cell r="J266" t="str">
            <v>not adequate</v>
          </cell>
          <cell r="K266" t="str">
            <v>not adequate</v>
          </cell>
          <cell r="L266" t="str">
            <v>not adequate</v>
          </cell>
          <cell r="M266" t="str">
            <v>adequate</v>
          </cell>
          <cell r="N266" t="str">
            <v>not adequate</v>
          </cell>
          <cell r="O266" t="str">
            <v>not adequate</v>
          </cell>
          <cell r="P266" t="str">
            <v>somewhat adequate</v>
          </cell>
        </row>
        <row r="267">
          <cell r="A267" t="str">
            <v>Zambia</v>
          </cell>
          <cell r="C267" t="str">
            <v>not adequate</v>
          </cell>
          <cell r="D267" t="str">
            <v>not adequate</v>
          </cell>
          <cell r="E267" t="str">
            <v>not adequate</v>
          </cell>
          <cell r="F267" t="str">
            <v>not adequate</v>
          </cell>
          <cell r="G267" t="str">
            <v>not adequate</v>
          </cell>
          <cell r="H267" t="str">
            <v>not adequate</v>
          </cell>
          <cell r="I267" t="str">
            <v>adequate</v>
          </cell>
          <cell r="J267" t="str">
            <v>not adequate</v>
          </cell>
          <cell r="K267" t="str">
            <v>somewhat adequate</v>
          </cell>
          <cell r="L267" t="str">
            <v>not adequate</v>
          </cell>
          <cell r="M267" t="str">
            <v>somewhat adequate</v>
          </cell>
          <cell r="N267" t="str">
            <v>not adequate</v>
          </cell>
          <cell r="O267" t="str">
            <v>not adequate</v>
          </cell>
          <cell r="P267" t="str">
            <v>not adequate</v>
          </cell>
        </row>
        <row r="268">
          <cell r="A268" t="str">
            <v>Zimbabwe</v>
          </cell>
          <cell r="C268" t="str">
            <v>not adequate</v>
          </cell>
          <cell r="D268" t="str">
            <v>not adequate</v>
          </cell>
          <cell r="E268" t="str">
            <v>not adequate</v>
          </cell>
          <cell r="F268" t="str">
            <v>not adequate</v>
          </cell>
          <cell r="G268" t="str">
            <v>not adequate</v>
          </cell>
          <cell r="H268" t="str">
            <v>not adequate</v>
          </cell>
          <cell r="I268" t="str">
            <v>not adequate</v>
          </cell>
          <cell r="J268" t="str">
            <v>not adequate</v>
          </cell>
          <cell r="K268" t="str">
            <v>not adequate</v>
          </cell>
          <cell r="L268" t="str">
            <v>not adequate</v>
          </cell>
          <cell r="M268" t="str">
            <v>not adequate</v>
          </cell>
          <cell r="N268" t="str">
            <v>somewhat adequate</v>
          </cell>
          <cell r="O268" t="str">
            <v>not adequate</v>
          </cell>
          <cell r="P268" t="str">
            <v>not adequate</v>
          </cell>
        </row>
      </sheetData>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833.614607407406" createdVersion="8" refreshedVersion="8" minRefreshableVersion="3" recordCount="1610" xr:uid="{E3873232-401F-4CA0-9975-51370E61F557}">
  <cacheSource type="worksheet">
    <worksheetSource ref="A1:F1611" sheet="Data (All Pillars)"/>
  </cacheSource>
  <cacheFields count="6">
    <cacheField name="Country" numFmtId="0">
      <sharedItems count="115">
        <s v="Albania"/>
        <s v="Algeria"/>
        <s v="Angola"/>
        <s v="Argentina"/>
        <s v="Armenia"/>
        <s v="Australia"/>
        <s v="Austria"/>
        <s v="Azerbaijan"/>
        <s v="Bahrain"/>
        <s v="Bangladesh"/>
        <s v="Belarus"/>
        <s v="Belgium"/>
        <s v="Bolivia"/>
        <s v="Bosnia and Herzegovina"/>
        <s v="Botswana"/>
        <s v="Brazil"/>
        <s v="Bulgaria"/>
        <s v="Cameroon"/>
        <s v="Canada"/>
        <s v="Chile"/>
        <s v="China (mainland)"/>
        <s v="Colombia"/>
        <s v="Congo (DRC)"/>
        <s v="Costa Rica"/>
        <s v="Croatia"/>
        <s v="Cyprus"/>
        <s v="Czechia"/>
        <s v="Denmark"/>
        <s v="Dominican Republic"/>
        <s v="Ecuador"/>
        <s v="Egypt"/>
        <s v="El Salvador"/>
        <s v="Estonia"/>
        <s v="Ethiopia"/>
        <s v="Finland"/>
        <s v="France"/>
        <s v="Georgia"/>
        <s v="Germany"/>
        <s v="Ghana"/>
        <s v="Greece"/>
        <s v="Guatemala"/>
        <s v="Honduras"/>
        <s v="Hong Kong SAR"/>
        <s v="Hungary"/>
        <s v="Iceland"/>
        <s v="India"/>
        <s v="Indonesia"/>
        <s v="Iran"/>
        <s v="Iraq"/>
        <s v="Ireland"/>
        <s v="Israel"/>
        <s v="Italy"/>
        <s v="Japan"/>
        <s v="Jordan"/>
        <s v="Kazakhstan"/>
        <s v="Kenya"/>
        <s v="Kuwait"/>
        <s v="Kyrgyzstan"/>
        <s v="Latvia"/>
        <s v="Lebanon"/>
        <s v="Lithuania"/>
        <s v="Luxembourg"/>
        <s v="Madagascar"/>
        <s v="Malaysia"/>
        <s v="Malta"/>
        <s v="Mauritius"/>
        <s v="Mexico"/>
        <s v="Mongolia"/>
        <s v="Montenegro"/>
        <s v="Morocco"/>
        <s v="Mozambique"/>
        <s v="Namibia"/>
        <s v="Nepal"/>
        <s v="Netherlands"/>
        <s v="New Zealand"/>
        <s v="Nigeria"/>
        <s v="Norway"/>
        <s v="Oman"/>
        <s v="Pakistan"/>
        <s v="Panama"/>
        <s v="Paraguay"/>
        <s v="Peru"/>
        <s v="Philippines"/>
        <s v="Poland"/>
        <s v="Portugal"/>
        <s v="Qatar"/>
        <s v="Romania"/>
        <s v="Russia"/>
        <s v="Rwanda"/>
        <s v="Saudi Arabia"/>
        <s v="Senegal"/>
        <s v="Serbia"/>
        <s v="Singapore"/>
        <s v="Slovakia"/>
        <s v="Slovenia"/>
        <s v="South Africa"/>
        <s v="South Korea"/>
        <s v="Spain"/>
        <s v="Sri Lanka"/>
        <s v="Sweden"/>
        <s v="Switzerland"/>
        <s v="Taiwan"/>
        <s v="Tanzania"/>
        <s v="Thailand"/>
        <s v="Tunisia"/>
        <s v="Turkey"/>
        <s v="Uganda"/>
        <s v="Ukraine"/>
        <s v="United Arab Emirates"/>
        <s v="United Kingdom"/>
        <s v="United States"/>
        <s v="Uruguay"/>
        <s v="Vietnam"/>
        <s v="Zambia"/>
        <s v="Zimbabwe"/>
      </sharedItems>
    </cacheField>
    <cacheField name="Region" numFmtId="0">
      <sharedItems count="14">
        <s v="Eastern Europe"/>
        <s v="MENA"/>
        <s v="Sub-Saharan Africa"/>
        <s v="South/Central America"/>
        <s v="NA-Oceania"/>
        <s v="Western Europe"/>
        <s v="East and Central Asia"/>
        <s v="South and Southeast Asia"/>
        <s v="Asia" u="1"/>
        <s v="SE Asia" u="1"/>
        <s v="Americas" u="1"/>
        <s v="Africa" u="1"/>
        <s v="Europe" u="1"/>
        <s v="Middle East" u="1"/>
      </sharedItems>
    </cacheField>
    <cacheField name="Pillar" numFmtId="0">
      <sharedItems count="19">
        <s v="1. Overall"/>
        <s v="2. Professional Engineers"/>
        <s v="2a. Skills and Experience"/>
        <s v="2b. Academia"/>
        <s v="2c. Diversity"/>
        <s v="3. Government"/>
        <s v="3a. Engineering Expertise and Investment"/>
        <s v="3b. Codes and Policies"/>
        <s v="3c. Enforcement"/>
        <s v="4. Engineering Industry"/>
        <s v="4a. Employment and Training"/>
        <s v="4b. Governance"/>
        <s v="4c. Partnerships"/>
        <s v="4d. Investment in Equipment and Product Testing"/>
        <s v="2c. Representation" u="1"/>
        <s v="3a. Engineering Credentials and Commitment" u="1"/>
        <s v="4d. Production, Testing, and Safety Equipment" u="1"/>
        <s v="2c. Representative" u="1"/>
        <s v="4. Industry" u="1"/>
      </sharedItems>
    </cacheField>
    <cacheField name="Standardized Score" numFmtId="2">
      <sharedItems containsSemiMixedTypes="0" containsString="0" containsNumber="1" minValue="1.1632520894536671" maxValue="75.352505126914636"/>
    </cacheField>
    <cacheField name="Ranking" numFmtId="2">
      <sharedItems containsSemiMixedTypes="0" containsString="0" containsNumber="1" containsInteger="1" minValue="1" maxValue="115"/>
    </cacheField>
    <cacheField name="Letter" numFmtId="2">
      <sharedItems/>
    </cacheField>
  </cacheFields>
  <extLst>
    <ext xmlns:x14="http://schemas.microsoft.com/office/spreadsheetml/2009/9/main" uri="{725AE2AE-9491-48be-B2B4-4EB974FC3084}">
      <x14:pivotCacheDefinition pivotCacheId="81075112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10">
  <r>
    <x v="0"/>
    <x v="0"/>
    <x v="0"/>
    <n v="33.431549802954528"/>
    <n v="74"/>
    <s v="Low capacity"/>
  </r>
  <r>
    <x v="0"/>
    <x v="0"/>
    <x v="1"/>
    <n v="31.016940852167515"/>
    <n v="81"/>
    <s v="Inadequate capacity"/>
  </r>
  <r>
    <x v="0"/>
    <x v="0"/>
    <x v="2"/>
    <n v="25.636496775515656"/>
    <n v="100"/>
    <s v="Inadequate capacity"/>
  </r>
  <r>
    <x v="0"/>
    <x v="0"/>
    <x v="3"/>
    <n v="28.410536911860795"/>
    <n v="80"/>
    <s v="Inadequate capacity"/>
  </r>
  <r>
    <x v="0"/>
    <x v="0"/>
    <x v="4"/>
    <n v="40.334930205285858"/>
    <n v="45"/>
    <s v="Adequate capacity"/>
  </r>
  <r>
    <x v="0"/>
    <x v="0"/>
    <x v="5"/>
    <n v="41.178870495547059"/>
    <n v="71"/>
    <s v="Low capacity"/>
  </r>
  <r>
    <x v="0"/>
    <x v="0"/>
    <x v="6"/>
    <n v="49.193179270591088"/>
    <n v="24"/>
    <s v="Adequate capacity"/>
  </r>
  <r>
    <x v="0"/>
    <x v="0"/>
    <x v="7"/>
    <n v="33.694862386744205"/>
    <n v="79"/>
    <s v="Inadequate capacity"/>
  </r>
  <r>
    <x v="0"/>
    <x v="0"/>
    <x v="8"/>
    <n v="40.781144995866185"/>
    <n v="80"/>
    <s v="Low capacity"/>
  </r>
  <r>
    <x v="0"/>
    <x v="0"/>
    <x v="9"/>
    <n v="25.516397830284838"/>
    <n v="75"/>
    <s v="Inadequate capacity"/>
  </r>
  <r>
    <x v="0"/>
    <x v="0"/>
    <x v="10"/>
    <n v="33.350713879468664"/>
    <n v="64"/>
    <s v="Low capacity"/>
  </r>
  <r>
    <x v="0"/>
    <x v="0"/>
    <x v="11"/>
    <n v="20.306107808977245"/>
    <n v="57"/>
    <s v="Inadequate capacity"/>
  </r>
  <r>
    <x v="0"/>
    <x v="0"/>
    <x v="12"/>
    <n v="35.810330733864262"/>
    <n v="90"/>
    <s v="Inadequate capacity"/>
  </r>
  <r>
    <x v="0"/>
    <x v="0"/>
    <x v="13"/>
    <n v="12.598438898829182"/>
    <n v="57"/>
    <s v="Inadequate capacity"/>
  </r>
  <r>
    <x v="1"/>
    <x v="1"/>
    <x v="0"/>
    <n v="29.344749274311404"/>
    <n v="99"/>
    <s v="Inadequate capacity"/>
  </r>
  <r>
    <x v="1"/>
    <x v="1"/>
    <x v="1"/>
    <n v="27.343885235584175"/>
    <n v="94"/>
    <s v="Inadequate capacity"/>
  </r>
  <r>
    <x v="1"/>
    <x v="1"/>
    <x v="2"/>
    <n v="22.606528309450795"/>
    <n v="107"/>
    <s v="Inadequate capacity"/>
  </r>
  <r>
    <x v="1"/>
    <x v="1"/>
    <x v="3"/>
    <n v="29.945476750408723"/>
    <n v="75"/>
    <s v="Inadequate capacity"/>
  </r>
  <r>
    <x v="1"/>
    <x v="1"/>
    <x v="4"/>
    <n v="29.83561154877782"/>
    <n v="97"/>
    <s v="Inadequate capacity"/>
  </r>
  <r>
    <x v="1"/>
    <x v="1"/>
    <x v="5"/>
    <n v="33.193218350063987"/>
    <n v="105"/>
    <s v="Inadequate capacity"/>
  </r>
  <r>
    <x v="1"/>
    <x v="1"/>
    <x v="6"/>
    <n v="37.137813524869458"/>
    <n v="96"/>
    <s v="Low capacity"/>
  </r>
  <r>
    <x v="1"/>
    <x v="1"/>
    <x v="7"/>
    <n v="28.208578076540743"/>
    <n v="90"/>
    <s v="Inadequate capacity"/>
  </r>
  <r>
    <x v="1"/>
    <x v="1"/>
    <x v="8"/>
    <n v="33.973252174102321"/>
    <n v="103"/>
    <s v="Inadequate capacity"/>
  </r>
  <r>
    <x v="1"/>
    <x v="1"/>
    <x v="9"/>
    <n v="26.214321212035188"/>
    <n v="70"/>
    <s v="Low capacity"/>
  </r>
  <r>
    <x v="1"/>
    <x v="1"/>
    <x v="10"/>
    <n v="34.537493337071382"/>
    <n v="56"/>
    <s v="Low capacity"/>
  </r>
  <r>
    <x v="1"/>
    <x v="1"/>
    <x v="11"/>
    <n v="18.554416888706704"/>
    <n v="68"/>
    <s v="Inadequate capacity"/>
  </r>
  <r>
    <x v="1"/>
    <x v="1"/>
    <x v="12"/>
    <n v="41.321671519194545"/>
    <n v="63"/>
    <s v="Low capacity"/>
  </r>
  <r>
    <x v="1"/>
    <x v="1"/>
    <x v="13"/>
    <n v="10.443703103168119"/>
    <n v="77"/>
    <s v="Inadequate capacity"/>
  </r>
  <r>
    <x v="2"/>
    <x v="2"/>
    <x v="0"/>
    <n v="25.110549761315507"/>
    <n v="112"/>
    <s v="Inadequate capacity"/>
  </r>
  <r>
    <x v="2"/>
    <x v="2"/>
    <x v="1"/>
    <n v="17.672820675771032"/>
    <n v="115"/>
    <s v="Inadequate capacity"/>
  </r>
  <r>
    <x v="2"/>
    <x v="2"/>
    <x v="2"/>
    <n v="23.063938398603419"/>
    <n v="106"/>
    <s v="Inadequate capacity"/>
  </r>
  <r>
    <x v="2"/>
    <x v="2"/>
    <x v="3"/>
    <n v="10.424701191999976"/>
    <n v="114"/>
    <s v="Inadequate capacity"/>
  </r>
  <r>
    <x v="2"/>
    <x v="2"/>
    <x v="4"/>
    <n v="19.839322730199484"/>
    <n v="114"/>
    <s v="Inadequate capacity"/>
  </r>
  <r>
    <x v="2"/>
    <x v="2"/>
    <x v="5"/>
    <n v="34.373132211577591"/>
    <n v="101"/>
    <s v="Inadequate capacity"/>
  </r>
  <r>
    <x v="2"/>
    <x v="2"/>
    <x v="6"/>
    <n v="40.48053614285277"/>
    <n v="85"/>
    <s v="Low capacity"/>
  </r>
  <r>
    <x v="2"/>
    <x v="2"/>
    <x v="7"/>
    <n v="21.233201308436946"/>
    <n v="107"/>
    <s v="Inadequate capacity"/>
  </r>
  <r>
    <x v="2"/>
    <x v="2"/>
    <x v="8"/>
    <n v="39.647527440476679"/>
    <n v="87"/>
    <s v="Low capacity"/>
  </r>
  <r>
    <x v="2"/>
    <x v="2"/>
    <x v="9"/>
    <n v="20.198168913177206"/>
    <n v="106"/>
    <s v="Inadequate capacity"/>
  </r>
  <r>
    <x v="2"/>
    <x v="2"/>
    <x v="10"/>
    <n v="26.586656110742858"/>
    <n v="89"/>
    <s v="Inadequate capacity"/>
  </r>
  <r>
    <x v="2"/>
    <x v="2"/>
    <x v="11"/>
    <n v="17.184873949579831"/>
    <n v="75"/>
    <s v="Inadequate capacity"/>
  </r>
  <r>
    <x v="2"/>
    <x v="2"/>
    <x v="12"/>
    <n v="31.006618816201097"/>
    <n v="104"/>
    <s v="Inadequate capacity"/>
  </r>
  <r>
    <x v="2"/>
    <x v="2"/>
    <x v="13"/>
    <n v="6.0145267761850336"/>
    <n v="108"/>
    <s v="Inadequate capacity"/>
  </r>
  <r>
    <x v="3"/>
    <x v="3"/>
    <x v="0"/>
    <n v="34.072163425427703"/>
    <n v="68"/>
    <s v="Low capacity"/>
  </r>
  <r>
    <x v="3"/>
    <x v="3"/>
    <x v="1"/>
    <n v="27.702585451352775"/>
    <n v="92"/>
    <s v="Inadequate capacity"/>
  </r>
  <r>
    <x v="3"/>
    <x v="3"/>
    <x v="2"/>
    <n v="28.301730347997996"/>
    <n v="84"/>
    <s v="Inadequate capacity"/>
  </r>
  <r>
    <x v="3"/>
    <x v="3"/>
    <x v="3"/>
    <n v="26.555373776000369"/>
    <n v="85"/>
    <s v="Inadequate capacity"/>
  </r>
  <r>
    <x v="3"/>
    <x v="3"/>
    <x v="4"/>
    <n v="28.341996693177826"/>
    <n v="104"/>
    <s v="Inadequate capacity"/>
  </r>
  <r>
    <x v="3"/>
    <x v="3"/>
    <x v="5"/>
    <n v="44.231079882693805"/>
    <n v="55"/>
    <s v="Low capacity"/>
  </r>
  <r>
    <x v="3"/>
    <x v="3"/>
    <x v="6"/>
    <n v="48.999148513642844"/>
    <n v="26"/>
    <s v="Adequate capacity"/>
  </r>
  <r>
    <x v="3"/>
    <x v="3"/>
    <x v="7"/>
    <n v="40.272001647266109"/>
    <n v="63"/>
    <s v="Inadequate capacity"/>
  </r>
  <r>
    <x v="3"/>
    <x v="3"/>
    <x v="8"/>
    <n v="43.624337086052812"/>
    <n v="72"/>
    <s v="Low capacity"/>
  </r>
  <r>
    <x v="3"/>
    <x v="3"/>
    <x v="9"/>
    <n v="26.896519456481172"/>
    <n v="60"/>
    <s v="Low capacity"/>
  </r>
  <r>
    <x v="3"/>
    <x v="3"/>
    <x v="10"/>
    <n v="40.757184928945875"/>
    <n v="30"/>
    <s v="Adequate capacity"/>
  </r>
  <r>
    <x v="3"/>
    <x v="3"/>
    <x v="11"/>
    <n v="17.216540274646444"/>
    <n v="73"/>
    <s v="Inadequate capacity"/>
  </r>
  <r>
    <x v="3"/>
    <x v="3"/>
    <x v="12"/>
    <n v="41.306423837781736"/>
    <n v="64"/>
    <s v="Low capacity"/>
  </r>
  <r>
    <x v="3"/>
    <x v="3"/>
    <x v="13"/>
    <n v="8.3059287845506304"/>
    <n v="91"/>
    <s v="Inadequate capacity"/>
  </r>
  <r>
    <x v="4"/>
    <x v="0"/>
    <x v="0"/>
    <n v="35.068542835503791"/>
    <n v="65"/>
    <s v="Low capacity"/>
  </r>
  <r>
    <x v="4"/>
    <x v="0"/>
    <x v="1"/>
    <n v="36.469756637472024"/>
    <n v="58"/>
    <s v="Low capacity"/>
  </r>
  <r>
    <x v="4"/>
    <x v="0"/>
    <x v="2"/>
    <n v="37.458670972039855"/>
    <n v="57"/>
    <s v="Low capacity"/>
  </r>
  <r>
    <x v="4"/>
    <x v="0"/>
    <x v="3"/>
    <n v="29.891101864243179"/>
    <n v="76"/>
    <s v="Inadequate capacity"/>
  </r>
  <r>
    <x v="4"/>
    <x v="0"/>
    <x v="4"/>
    <n v="42.991120482576548"/>
    <n v="32"/>
    <s v="Adequate capacity"/>
  </r>
  <r>
    <x v="4"/>
    <x v="0"/>
    <x v="5"/>
    <n v="39.908221557572631"/>
    <n v="77"/>
    <s v="Low capacity"/>
  </r>
  <r>
    <x v="4"/>
    <x v="0"/>
    <x v="6"/>
    <n v="39.896117197565701"/>
    <n v="90"/>
    <s v="Low capacity"/>
  </r>
  <r>
    <x v="4"/>
    <x v="0"/>
    <x v="7"/>
    <n v="34.785116408064688"/>
    <n v="76"/>
    <s v="Inadequate capacity"/>
  </r>
  <r>
    <x v="4"/>
    <x v="0"/>
    <x v="8"/>
    <n v="43.759628689708777"/>
    <n v="71"/>
    <s v="Low capacity"/>
  </r>
  <r>
    <x v="4"/>
    <x v="0"/>
    <x v="9"/>
    <n v="27.214424070777106"/>
    <n v="57"/>
    <s v="Low capacity"/>
  </r>
  <r>
    <x v="4"/>
    <x v="0"/>
    <x v="10"/>
    <n v="32.258765611125526"/>
    <n v="72"/>
    <s v="Low capacity"/>
  </r>
  <r>
    <x v="4"/>
    <x v="0"/>
    <x v="11"/>
    <n v="14.623180979708957"/>
    <n v="85"/>
    <s v="Inadequate capacity"/>
  </r>
  <r>
    <x v="4"/>
    <x v="0"/>
    <x v="12"/>
    <n v="48.456004666244347"/>
    <n v="41"/>
    <s v="Adequate capacity"/>
  </r>
  <r>
    <x v="4"/>
    <x v="0"/>
    <x v="13"/>
    <n v="13.519745026029597"/>
    <n v="53"/>
    <s v="Inadequate capacity"/>
  </r>
  <r>
    <x v="5"/>
    <x v="4"/>
    <x v="0"/>
    <n v="55.820319511883909"/>
    <n v="2"/>
    <s v="Advanced capacity"/>
  </r>
  <r>
    <x v="5"/>
    <x v="4"/>
    <x v="1"/>
    <n v="51.975690346210911"/>
    <n v="7"/>
    <s v="High capacity"/>
  </r>
  <r>
    <x v="5"/>
    <x v="4"/>
    <x v="2"/>
    <n v="53.98311881609466"/>
    <n v="12"/>
    <s v="High capacity"/>
  </r>
  <r>
    <x v="5"/>
    <x v="4"/>
    <x v="3"/>
    <n v="54.481642672202966"/>
    <n v="11"/>
    <s v="Adequate capacity"/>
  </r>
  <r>
    <x v="5"/>
    <x v="4"/>
    <x v="4"/>
    <n v="46.710079417689165"/>
    <n v="17"/>
    <s v="High capacity"/>
  </r>
  <r>
    <x v="5"/>
    <x v="4"/>
    <x v="5"/>
    <n v="68.194418123282929"/>
    <n v="1"/>
    <s v="Advanced capacity"/>
  </r>
  <r>
    <x v="5"/>
    <x v="4"/>
    <x v="6"/>
    <n v="60.048763015745891"/>
    <n v="3"/>
    <s v="Advanced capacity"/>
  </r>
  <r>
    <x v="5"/>
    <x v="4"/>
    <x v="7"/>
    <n v="75.352505126914636"/>
    <n v="1"/>
    <s v="Advanced capacity"/>
  </r>
  <r>
    <x v="5"/>
    <x v="4"/>
    <x v="8"/>
    <n v="68.935094201211911"/>
    <n v="3"/>
    <s v="Advanced capacity"/>
  </r>
  <r>
    <x v="5"/>
    <x v="4"/>
    <x v="9"/>
    <n v="43.166150529024861"/>
    <n v="6"/>
    <s v="Advanced capacity"/>
  </r>
  <r>
    <x v="5"/>
    <x v="4"/>
    <x v="10"/>
    <n v="42.885142386010195"/>
    <n v="24"/>
    <s v="Adequate capacity"/>
  </r>
  <r>
    <x v="5"/>
    <x v="4"/>
    <x v="11"/>
    <n v="40.648050067664151"/>
    <n v="4"/>
    <s v="Adequate capacity"/>
  </r>
  <r>
    <x v="5"/>
    <x v="4"/>
    <x v="12"/>
    <n v="59.093084677739867"/>
    <n v="11"/>
    <s v="High capacity"/>
  </r>
  <r>
    <x v="5"/>
    <x v="4"/>
    <x v="13"/>
    <n v="30.038324984685225"/>
    <n v="7"/>
    <s v="Adequate capacity"/>
  </r>
  <r>
    <x v="6"/>
    <x v="5"/>
    <x v="0"/>
    <n v="46.480638527980588"/>
    <n v="23"/>
    <s v="High capacity"/>
  </r>
  <r>
    <x v="6"/>
    <x v="5"/>
    <x v="1"/>
    <n v="46.63193332609282"/>
    <n v="27"/>
    <s v="Adequate capacity"/>
  </r>
  <r>
    <x v="6"/>
    <x v="5"/>
    <x v="2"/>
    <n v="43.0628866692374"/>
    <n v="41"/>
    <s v="Adequate capacity"/>
  </r>
  <r>
    <x v="6"/>
    <x v="5"/>
    <x v="3"/>
    <n v="52.882693400204374"/>
    <n v="16"/>
    <s v="Adequate capacity"/>
  </r>
  <r>
    <x v="6"/>
    <x v="5"/>
    <x v="4"/>
    <n v="43.503267672627331"/>
    <n v="29"/>
    <s v="Adequate capacity"/>
  </r>
  <r>
    <x v="6"/>
    <x v="5"/>
    <x v="5"/>
    <n v="54.372558367672319"/>
    <n v="24"/>
    <s v="Adequate capacity"/>
  </r>
  <r>
    <x v="6"/>
    <x v="5"/>
    <x v="6"/>
    <n v="45.116823758445676"/>
    <n v="52"/>
    <s v="Adequate capacity"/>
  </r>
  <r>
    <x v="6"/>
    <x v="5"/>
    <x v="7"/>
    <n v="55.459721537070479"/>
    <n v="23"/>
    <s v="Adequate capacity"/>
  </r>
  <r>
    <x v="6"/>
    <x v="5"/>
    <x v="8"/>
    <n v="60.498986947543685"/>
    <n v="24"/>
    <s v="High capacity"/>
  </r>
  <r>
    <x v="6"/>
    <x v="5"/>
    <x v="9"/>
    <n v="35.806783943612707"/>
    <n v="19"/>
    <s v="Adequate capacity"/>
  </r>
  <r>
    <x v="6"/>
    <x v="5"/>
    <x v="10"/>
    <n v="45.275664058981597"/>
    <n v="18"/>
    <s v="Adequate capacity"/>
  </r>
  <r>
    <x v="6"/>
    <x v="5"/>
    <x v="11"/>
    <n v="24.30670476281751"/>
    <n v="41"/>
    <s v="Inadequate capacity"/>
  </r>
  <r>
    <x v="6"/>
    <x v="5"/>
    <x v="12"/>
    <n v="45.31810975101665"/>
    <n v="53"/>
    <s v="Low capacity"/>
  </r>
  <r>
    <x v="6"/>
    <x v="5"/>
    <x v="13"/>
    <n v="28.326657201635072"/>
    <n v="14"/>
    <s v="Adequate capacity"/>
  </r>
  <r>
    <x v="7"/>
    <x v="6"/>
    <x v="0"/>
    <n v="31.326627219458416"/>
    <n v="89"/>
    <s v="Low capacity"/>
  </r>
  <r>
    <x v="7"/>
    <x v="6"/>
    <x v="1"/>
    <n v="28.568390803876113"/>
    <n v="90"/>
    <s v="Inadequate capacity"/>
  </r>
  <r>
    <x v="7"/>
    <x v="6"/>
    <x v="2"/>
    <n v="26.274640028335618"/>
    <n v="95"/>
    <s v="Inadequate capacity"/>
  </r>
  <r>
    <x v="7"/>
    <x v="6"/>
    <x v="3"/>
    <n v="31.039813069637169"/>
    <n v="70"/>
    <s v="Inadequate capacity"/>
  </r>
  <r>
    <x v="7"/>
    <x v="6"/>
    <x v="4"/>
    <n v="28.361107398618806"/>
    <n v="103"/>
    <s v="Inadequate capacity"/>
  </r>
  <r>
    <x v="7"/>
    <x v="6"/>
    <x v="5"/>
    <n v="39.247477216134087"/>
    <n v="83"/>
    <s v="Low capacity"/>
  </r>
  <r>
    <x v="7"/>
    <x v="6"/>
    <x v="6"/>
    <n v="38.189562835984795"/>
    <n v="92"/>
    <s v="Low capacity"/>
  </r>
  <r>
    <x v="7"/>
    <x v="6"/>
    <x v="7"/>
    <n v="33.76146453120792"/>
    <n v="78"/>
    <s v="Inadequate capacity"/>
  </r>
  <r>
    <x v="7"/>
    <x v="6"/>
    <x v="8"/>
    <n v="44.155422514940696"/>
    <n v="69"/>
    <s v="Low capacity"/>
  </r>
  <r>
    <x v="7"/>
    <x v="6"/>
    <x v="9"/>
    <n v="23.523730306139829"/>
    <n v="89"/>
    <s v="Inadequate capacity"/>
  </r>
  <r>
    <x v="7"/>
    <x v="6"/>
    <x v="10"/>
    <n v="32.299558980192295"/>
    <n v="71"/>
    <s v="Low capacity"/>
  </r>
  <r>
    <x v="7"/>
    <x v="6"/>
    <x v="11"/>
    <n v="20.011990161918426"/>
    <n v="59"/>
    <s v="Inadequate capacity"/>
  </r>
  <r>
    <x v="7"/>
    <x v="6"/>
    <x v="12"/>
    <n v="36.889445247317468"/>
    <n v="84"/>
    <s v="Inadequate capacity"/>
  </r>
  <r>
    <x v="7"/>
    <x v="6"/>
    <x v="13"/>
    <n v="4.8939268351311283"/>
    <n v="110"/>
    <s v="Inadequate capacity"/>
  </r>
  <r>
    <x v="8"/>
    <x v="1"/>
    <x v="0"/>
    <n v="35.020283298426747"/>
    <n v="66"/>
    <s v="Low capacity"/>
  </r>
  <r>
    <x v="8"/>
    <x v="1"/>
    <x v="1"/>
    <n v="34.512985366652607"/>
    <n v="67"/>
    <s v="Inadequate capacity"/>
  </r>
  <r>
    <x v="8"/>
    <x v="1"/>
    <x v="2"/>
    <n v="43.054966239625564"/>
    <n v="42"/>
    <s v="Adequate capacity"/>
  </r>
  <r>
    <x v="8"/>
    <x v="1"/>
    <x v="3"/>
    <n v="26.764076229995567"/>
    <n v="84"/>
    <s v="Inadequate capacity"/>
  </r>
  <r>
    <x v="8"/>
    <x v="1"/>
    <x v="4"/>
    <n v="33.587735007617376"/>
    <n v="79"/>
    <s v="Low capacity"/>
  </r>
  <r>
    <x v="8"/>
    <x v="1"/>
    <x v="5"/>
    <n v="41.895371928920717"/>
    <n v="66"/>
    <s v="Low capacity"/>
  </r>
  <r>
    <x v="8"/>
    <x v="1"/>
    <x v="6"/>
    <n v="42.965685040464095"/>
    <n v="68"/>
    <s v="Adequate capacity"/>
  </r>
  <r>
    <x v="8"/>
    <x v="1"/>
    <x v="7"/>
    <n v="40.061382809847061"/>
    <n v="64"/>
    <s v="Inadequate capacity"/>
  </r>
  <r>
    <x v="8"/>
    <x v="1"/>
    <x v="8"/>
    <n v="42.468128934568426"/>
    <n v="76"/>
    <s v="Low capacity"/>
  </r>
  <r>
    <x v="8"/>
    <x v="1"/>
    <x v="9"/>
    <n v="26.360796389542276"/>
    <n v="67"/>
    <s v="Low capacity"/>
  </r>
  <r>
    <x v="8"/>
    <x v="1"/>
    <x v="10"/>
    <n v="36.596956098818538"/>
    <n v="44"/>
    <s v="Low capacity"/>
  </r>
  <r>
    <x v="8"/>
    <x v="1"/>
    <x v="11"/>
    <n v="14.768907563025209"/>
    <n v="83"/>
    <s v="Inadequate capacity"/>
  </r>
  <r>
    <x v="8"/>
    <x v="1"/>
    <x v="12"/>
    <n v="39.316939079593816"/>
    <n v="77"/>
    <s v="Inadequate capacity"/>
  </r>
  <r>
    <x v="8"/>
    <x v="1"/>
    <x v="13"/>
    <n v="14.760382816731541"/>
    <n v="49"/>
    <s v="Inadequate capacity"/>
  </r>
  <r>
    <x v="9"/>
    <x v="7"/>
    <x v="0"/>
    <n v="31.073622030305977"/>
    <n v="90"/>
    <s v="Inadequate capacity"/>
  </r>
  <r>
    <x v="9"/>
    <x v="7"/>
    <x v="1"/>
    <n v="30.794403060513687"/>
    <n v="82"/>
    <s v="Inadequate capacity"/>
  </r>
  <r>
    <x v="9"/>
    <x v="7"/>
    <x v="2"/>
    <n v="38.098009858444058"/>
    <n v="54"/>
    <s v="Low capacity"/>
  </r>
  <r>
    <x v="9"/>
    <x v="7"/>
    <x v="3"/>
    <n v="23.562878873562159"/>
    <n v="92"/>
    <s v="Inadequate capacity"/>
  </r>
  <r>
    <x v="9"/>
    <x v="7"/>
    <x v="4"/>
    <n v="30.710306681038368"/>
    <n v="93"/>
    <s v="Low capacity"/>
  </r>
  <r>
    <x v="9"/>
    <x v="7"/>
    <x v="5"/>
    <n v="34.465818155061768"/>
    <n v="100"/>
    <s v="Inadequate capacity"/>
  </r>
  <r>
    <x v="9"/>
    <x v="7"/>
    <x v="6"/>
    <n v="44.070463242921974"/>
    <n v="56"/>
    <s v="Adequate capacity"/>
  </r>
  <r>
    <x v="9"/>
    <x v="7"/>
    <x v="7"/>
    <n v="24.290675999130631"/>
    <n v="101"/>
    <s v="Inadequate capacity"/>
  </r>
  <r>
    <x v="9"/>
    <x v="7"/>
    <x v="8"/>
    <n v="34.893690956114973"/>
    <n v="99"/>
    <s v="Inadequate capacity"/>
  </r>
  <r>
    <x v="9"/>
    <x v="7"/>
    <x v="9"/>
    <n v="26.829912833757213"/>
    <n v="61"/>
    <s v="Low capacity"/>
  </r>
  <r>
    <x v="9"/>
    <x v="7"/>
    <x v="10"/>
    <n v="43.332618124669914"/>
    <n v="22"/>
    <s v="Adequate capacity"/>
  </r>
  <r>
    <x v="9"/>
    <x v="7"/>
    <x v="11"/>
    <n v="13.029206804673089"/>
    <n v="89"/>
    <s v="Inadequate capacity"/>
  </r>
  <r>
    <x v="9"/>
    <x v="7"/>
    <x v="12"/>
    <n v="39.516053176890019"/>
    <n v="76"/>
    <s v="Inadequate capacity"/>
  </r>
  <r>
    <x v="9"/>
    <x v="7"/>
    <x v="13"/>
    <n v="11.441773228795828"/>
    <n v="70"/>
    <s v="Inadequate capacity"/>
  </r>
  <r>
    <x v="10"/>
    <x v="0"/>
    <x v="0"/>
    <n v="31.579520795861328"/>
    <n v="87"/>
    <s v="Low capacity"/>
  </r>
  <r>
    <x v="10"/>
    <x v="0"/>
    <x v="1"/>
    <n v="46.901553158258764"/>
    <n v="26"/>
    <s v="Adequate capacity"/>
  </r>
  <r>
    <x v="10"/>
    <x v="0"/>
    <x v="2"/>
    <n v="41.138785288020699"/>
    <n v="49"/>
    <s v="Adequate capacity"/>
  </r>
  <r>
    <x v="10"/>
    <x v="0"/>
    <x v="3"/>
    <n v="52.702339088748268"/>
    <n v="17"/>
    <s v="Adequate capacity"/>
  </r>
  <r>
    <x v="10"/>
    <x v="0"/>
    <x v="4"/>
    <n v="46.85719875463208"/>
    <n v="15"/>
    <s v="High capacity"/>
  </r>
  <r>
    <x v="10"/>
    <x v="0"/>
    <x v="5"/>
    <n v="24.715627356432911"/>
    <n v="110"/>
    <s v="Inadequate capacity"/>
  </r>
  <r>
    <x v="10"/>
    <x v="0"/>
    <x v="6"/>
    <n v="17.319862550748329"/>
    <n v="114"/>
    <s v="Inadequate capacity"/>
  </r>
  <r>
    <x v="10"/>
    <x v="0"/>
    <x v="7"/>
    <n v="21.666198103925947"/>
    <n v="106"/>
    <s v="Inadequate capacity"/>
  </r>
  <r>
    <x v="10"/>
    <x v="0"/>
    <x v="8"/>
    <n v="32.549522900076568"/>
    <n v="109"/>
    <s v="Inadequate capacity"/>
  </r>
  <r>
    <x v="10"/>
    <x v="0"/>
    <x v="9"/>
    <n v="25.409346352701782"/>
    <n v="76"/>
    <s v="Inadequate capacity"/>
  </r>
  <r>
    <x v="10"/>
    <x v="0"/>
    <x v="10"/>
    <n v="19.401983803356387"/>
    <n v="100"/>
    <s v="Inadequate capacity"/>
  </r>
  <r>
    <x v="10"/>
    <x v="0"/>
    <x v="11"/>
    <n v="17.851403976224635"/>
    <n v="71"/>
    <s v="Inadequate capacity"/>
  </r>
  <r>
    <x v="10"/>
    <x v="0"/>
    <x v="12"/>
    <n v="51.901987024498929"/>
    <n v="25"/>
    <s v="Adequate capacity"/>
  </r>
  <r>
    <x v="10"/>
    <x v="0"/>
    <x v="13"/>
    <n v="12.482010606727194"/>
    <n v="59"/>
    <s v="Inadequate capacity"/>
  </r>
  <r>
    <x v="11"/>
    <x v="5"/>
    <x v="0"/>
    <n v="47.804069272701085"/>
    <n v="17"/>
    <s v="High capacity"/>
  </r>
  <r>
    <x v="11"/>
    <x v="5"/>
    <x v="1"/>
    <n v="45.475437506518759"/>
    <n v="30"/>
    <s v="Adequate capacity"/>
  </r>
  <r>
    <x v="11"/>
    <x v="5"/>
    <x v="2"/>
    <n v="48.652160554806578"/>
    <n v="24"/>
    <s v="Adequate capacity"/>
  </r>
  <r>
    <x v="11"/>
    <x v="5"/>
    <x v="3"/>
    <n v="44.528379916814707"/>
    <n v="41"/>
    <s v="Low capacity"/>
  </r>
  <r>
    <x v="11"/>
    <x v="5"/>
    <x v="4"/>
    <n v="42.874161138171033"/>
    <n v="33"/>
    <s v="Adequate capacity"/>
  </r>
  <r>
    <x v="11"/>
    <x v="5"/>
    <x v="5"/>
    <n v="58.023570215824535"/>
    <n v="17"/>
    <s v="High capacity"/>
  </r>
  <r>
    <x v="11"/>
    <x v="5"/>
    <x v="6"/>
    <n v="52.965541944335342"/>
    <n v="13"/>
    <s v="High capacity"/>
  </r>
  <r>
    <x v="11"/>
    <x v="5"/>
    <x v="7"/>
    <n v="55.712999974356279"/>
    <n v="22"/>
    <s v="Adequate capacity"/>
  </r>
  <r>
    <x v="11"/>
    <x v="5"/>
    <x v="8"/>
    <n v="63.550019100542613"/>
    <n v="17"/>
    <s v="Advanced capacity"/>
  </r>
  <r>
    <x v="11"/>
    <x v="5"/>
    <x v="9"/>
    <n v="36.506699781385478"/>
    <n v="17"/>
    <s v="Adequate capacity"/>
  </r>
  <r>
    <x v="11"/>
    <x v="5"/>
    <x v="10"/>
    <n v="41.520149307761798"/>
    <n v="28"/>
    <s v="Adequate capacity"/>
  </r>
  <r>
    <x v="11"/>
    <x v="5"/>
    <x v="11"/>
    <n v="27.695626658391944"/>
    <n v="29"/>
    <s v="Inadequate capacity"/>
  </r>
  <r>
    <x v="11"/>
    <x v="5"/>
    <x v="12"/>
    <n v="46.945890494869914"/>
    <n v="48"/>
    <s v="Low capacity"/>
  </r>
  <r>
    <x v="11"/>
    <x v="5"/>
    <x v="13"/>
    <n v="29.865132664518264"/>
    <n v="8"/>
    <s v="Adequate capacity"/>
  </r>
  <r>
    <x v="12"/>
    <x v="3"/>
    <x v="0"/>
    <n v="29.1385526606269"/>
    <n v="102"/>
    <s v="Inadequate capacity"/>
  </r>
  <r>
    <x v="12"/>
    <x v="3"/>
    <x v="1"/>
    <n v="28.689597291008674"/>
    <n v="89"/>
    <s v="Inadequate capacity"/>
  </r>
  <r>
    <x v="12"/>
    <x v="3"/>
    <x v="2"/>
    <n v="23.647121186958582"/>
    <n v="104"/>
    <s v="Inadequate capacity"/>
  </r>
  <r>
    <x v="12"/>
    <x v="3"/>
    <x v="3"/>
    <n v="24.351955351072633"/>
    <n v="91"/>
    <s v="Inadequate capacity"/>
  </r>
  <r>
    <x v="12"/>
    <x v="3"/>
    <x v="4"/>
    <n v="39.633068342325828"/>
    <n v="50"/>
    <s v="Adequate capacity"/>
  </r>
  <r>
    <x v="12"/>
    <x v="3"/>
    <x v="5"/>
    <n v="34.804700840226111"/>
    <n v="98"/>
    <s v="Inadequate capacity"/>
  </r>
  <r>
    <x v="12"/>
    <x v="3"/>
    <x v="6"/>
    <n v="36.249700217560189"/>
    <n v="103"/>
    <s v="Low capacity"/>
  </r>
  <r>
    <x v="12"/>
    <x v="3"/>
    <x v="7"/>
    <n v="31.464515994195288"/>
    <n v="84"/>
    <s v="Inadequate capacity"/>
  </r>
  <r>
    <x v="12"/>
    <x v="3"/>
    <x v="8"/>
    <n v="36.226089941748668"/>
    <n v="96"/>
    <s v="Inadequate capacity"/>
  </r>
  <r>
    <x v="12"/>
    <x v="3"/>
    <x v="9"/>
    <n v="22.03264379077951"/>
    <n v="98"/>
    <s v="Inadequate capacity"/>
  </r>
  <r>
    <x v="12"/>
    <x v="3"/>
    <x v="10"/>
    <n v="32.346154818198187"/>
    <n v="70"/>
    <s v="Low capacity"/>
  </r>
  <r>
    <x v="12"/>
    <x v="3"/>
    <x v="11"/>
    <n v="22.270239803238368"/>
    <n v="50"/>
    <s v="Inadequate capacity"/>
  </r>
  <r>
    <x v="12"/>
    <x v="3"/>
    <x v="12"/>
    <n v="26.969636741155654"/>
    <n v="110"/>
    <s v="Inadequate capacity"/>
  </r>
  <r>
    <x v="12"/>
    <x v="3"/>
    <x v="13"/>
    <n v="6.5445438005258243"/>
    <n v="102"/>
    <s v="Inadequate capacity"/>
  </r>
  <r>
    <x v="13"/>
    <x v="0"/>
    <x v="0"/>
    <n v="33.802210126348854"/>
    <n v="71"/>
    <s v="Low capacity"/>
  </r>
  <r>
    <x v="13"/>
    <x v="0"/>
    <x v="1"/>
    <n v="31.573778891202423"/>
    <n v="76"/>
    <s v="Inadequate capacity"/>
  </r>
  <r>
    <x v="13"/>
    <x v="0"/>
    <x v="2"/>
    <n v="26.699135693371268"/>
    <n v="92"/>
    <s v="Inadequate capacity"/>
  </r>
  <r>
    <x v="13"/>
    <x v="0"/>
    <x v="3"/>
    <n v="30.0891156154984"/>
    <n v="73"/>
    <s v="Inadequate capacity"/>
  </r>
  <r>
    <x v="13"/>
    <x v="0"/>
    <x v="4"/>
    <n v="38.992969776993476"/>
    <n v="55"/>
    <s v="Adequate capacity"/>
  </r>
  <r>
    <x v="13"/>
    <x v="0"/>
    <x v="5"/>
    <n v="38.813003781014473"/>
    <n v="84"/>
    <s v="Low capacity"/>
  </r>
  <r>
    <x v="13"/>
    <x v="0"/>
    <x v="6"/>
    <n v="42.164564629629282"/>
    <n v="77"/>
    <s v="Adequate capacity"/>
  </r>
  <r>
    <x v="13"/>
    <x v="0"/>
    <x v="7"/>
    <n v="26.648381078346866"/>
    <n v="93"/>
    <s v="Inadequate capacity"/>
  </r>
  <r>
    <x v="13"/>
    <x v="0"/>
    <x v="8"/>
    <n v="45.422800171554066"/>
    <n v="63"/>
    <s v="Low capacity"/>
  </r>
  <r>
    <x v="13"/>
    <x v="0"/>
    <x v="9"/>
    <n v="29.349583155274448"/>
    <n v="44"/>
    <s v="Low capacity"/>
  </r>
  <r>
    <x v="13"/>
    <x v="0"/>
    <x v="10"/>
    <n v="44.220260443173032"/>
    <n v="20"/>
    <s v="Adequate capacity"/>
  </r>
  <r>
    <x v="13"/>
    <x v="0"/>
    <x v="11"/>
    <n v="24.623180979708955"/>
    <n v="40"/>
    <s v="Inadequate capacity"/>
  </r>
  <r>
    <x v="13"/>
    <x v="0"/>
    <x v="12"/>
    <n v="36.162067881189763"/>
    <n v="88"/>
    <s v="Inadequate capacity"/>
  </r>
  <r>
    <x v="13"/>
    <x v="0"/>
    <x v="13"/>
    <n v="12.392823317026048"/>
    <n v="61"/>
    <s v="Inadequate capacity"/>
  </r>
  <r>
    <x v="14"/>
    <x v="2"/>
    <x v="0"/>
    <n v="36.14216150559394"/>
    <n v="58"/>
    <s v="Low capacity"/>
  </r>
  <r>
    <x v="14"/>
    <x v="2"/>
    <x v="1"/>
    <n v="23.378019709855611"/>
    <n v="106"/>
    <s v="Inadequate capacity"/>
  </r>
  <r>
    <x v="14"/>
    <x v="2"/>
    <x v="2"/>
    <n v="24.737867756519492"/>
    <n v="103"/>
    <s v="Inadequate capacity"/>
  </r>
  <r>
    <x v="14"/>
    <x v="2"/>
    <x v="3"/>
    <n v="20.317197849073963"/>
    <n v="100"/>
    <s v="Inadequate capacity"/>
  </r>
  <r>
    <x v="14"/>
    <x v="2"/>
    <x v="4"/>
    <n v="25.362489159659681"/>
    <n v="111"/>
    <s v="Inadequate capacity"/>
  </r>
  <r>
    <x v="14"/>
    <x v="2"/>
    <x v="5"/>
    <n v="51.265776800423367"/>
    <n v="35"/>
    <s v="Adequate capacity"/>
  </r>
  <r>
    <x v="14"/>
    <x v="2"/>
    <x v="6"/>
    <n v="46.589655059972799"/>
    <n v="42"/>
    <s v="Adequate capacity"/>
  </r>
  <r>
    <x v="14"/>
    <x v="2"/>
    <x v="7"/>
    <n v="41.343350417412992"/>
    <n v="59"/>
    <s v="Inadequate capacity"/>
  </r>
  <r>
    <x v="14"/>
    <x v="2"/>
    <x v="8"/>
    <n v="62.214687893019068"/>
    <n v="22"/>
    <s v="High capacity"/>
  </r>
  <r>
    <x v="14"/>
    <x v="2"/>
    <x v="9"/>
    <n v="28.741482908226359"/>
    <n v="50"/>
    <s v="Low capacity"/>
  </r>
  <r>
    <x v="14"/>
    <x v="2"/>
    <x v="10"/>
    <n v="34.129198741696975"/>
    <n v="58"/>
    <s v="Low capacity"/>
  </r>
  <r>
    <x v="14"/>
    <x v="2"/>
    <x v="11"/>
    <n v="27.542016806722692"/>
    <n v="31"/>
    <s v="Inadequate capacity"/>
  </r>
  <r>
    <x v="14"/>
    <x v="2"/>
    <x v="12"/>
    <n v="44.982737271971608"/>
    <n v="54"/>
    <s v="Low capacity"/>
  </r>
  <r>
    <x v="14"/>
    <x v="2"/>
    <x v="13"/>
    <n v="8.3119788125141625"/>
    <n v="90"/>
    <s v="Inadequate capacity"/>
  </r>
  <r>
    <x v="15"/>
    <x v="3"/>
    <x v="0"/>
    <n v="35.482091834428672"/>
    <n v="62"/>
    <s v="Low capacity"/>
  </r>
  <r>
    <x v="15"/>
    <x v="3"/>
    <x v="1"/>
    <n v="34.641626080648116"/>
    <n v="66"/>
    <s v="Inadequate capacity"/>
  </r>
  <r>
    <x v="15"/>
    <x v="3"/>
    <x v="2"/>
    <n v="34.651801306683915"/>
    <n v="63"/>
    <s v="Low capacity"/>
  </r>
  <r>
    <x v="15"/>
    <x v="3"/>
    <x v="3"/>
    <n v="32.496844189304007"/>
    <n v="67"/>
    <s v="Inadequate capacity"/>
  </r>
  <r>
    <x v="15"/>
    <x v="3"/>
    <x v="4"/>
    <n v="37.132000523507813"/>
    <n v="65"/>
    <s v="Adequate capacity"/>
  </r>
  <r>
    <x v="15"/>
    <x v="3"/>
    <x v="5"/>
    <n v="40.376622738826079"/>
    <n v="75"/>
    <s v="Low capacity"/>
  </r>
  <r>
    <x v="15"/>
    <x v="3"/>
    <x v="6"/>
    <n v="35.870809408826034"/>
    <n v="104"/>
    <s v="Low capacity"/>
  </r>
  <r>
    <x v="15"/>
    <x v="3"/>
    <x v="7"/>
    <n v="48.340609746898387"/>
    <n v="36"/>
    <s v="Low capacity"/>
  </r>
  <r>
    <x v="15"/>
    <x v="3"/>
    <x v="8"/>
    <n v="37.782992480271886"/>
    <n v="92"/>
    <s v="Inadequate capacity"/>
  </r>
  <r>
    <x v="15"/>
    <x v="3"/>
    <x v="9"/>
    <n v="29.79651638234601"/>
    <n v="42"/>
    <s v="Low capacity"/>
  </r>
  <r>
    <x v="15"/>
    <x v="3"/>
    <x v="10"/>
    <n v="35.501625495786996"/>
    <n v="51"/>
    <s v="Low capacity"/>
  </r>
  <r>
    <x v="15"/>
    <x v="3"/>
    <x v="11"/>
    <n v="32.414006112803477"/>
    <n v="15"/>
    <s v="Low capacity"/>
  </r>
  <r>
    <x v="15"/>
    <x v="3"/>
    <x v="12"/>
    <n v="39.867355422840788"/>
    <n v="73"/>
    <s v="Inadequate capacity"/>
  </r>
  <r>
    <x v="15"/>
    <x v="3"/>
    <x v="13"/>
    <n v="11.40307849795278"/>
    <n v="71"/>
    <s v="Inadequate capacity"/>
  </r>
  <r>
    <x v="16"/>
    <x v="0"/>
    <x v="0"/>
    <n v="41.790442597676645"/>
    <n v="39"/>
    <s v="Adequate capacity"/>
  </r>
  <r>
    <x v="16"/>
    <x v="0"/>
    <x v="1"/>
    <n v="40.374041102005883"/>
    <n v="48"/>
    <s v="Low capacity"/>
  </r>
  <r>
    <x v="16"/>
    <x v="0"/>
    <x v="2"/>
    <n v="47.64577076969023"/>
    <n v="27"/>
    <s v="Adequate capacity"/>
  </r>
  <r>
    <x v="16"/>
    <x v="0"/>
    <x v="3"/>
    <n v="27.077460124328105"/>
    <n v="82"/>
    <s v="Inadequate capacity"/>
  </r>
  <r>
    <x v="16"/>
    <x v="0"/>
    <x v="4"/>
    <n v="47.403034296998214"/>
    <n v="13"/>
    <s v="High capacity"/>
  </r>
  <r>
    <x v="16"/>
    <x v="0"/>
    <x v="5"/>
    <n v="49.703327053188197"/>
    <n v="40"/>
    <s v="Adequate capacity"/>
  </r>
  <r>
    <x v="16"/>
    <x v="0"/>
    <x v="6"/>
    <n v="47.629744776203566"/>
    <n v="36"/>
    <s v="Adequate capacity"/>
  </r>
  <r>
    <x v="16"/>
    <x v="0"/>
    <x v="7"/>
    <n v="47.062464880218471"/>
    <n v="43"/>
    <s v="Low capacity"/>
  </r>
  <r>
    <x v="16"/>
    <x v="0"/>
    <x v="8"/>
    <n v="53.239160390653964"/>
    <n v="43"/>
    <s v="Adequate capacity"/>
  </r>
  <r>
    <x v="16"/>
    <x v="0"/>
    <x v="9"/>
    <n v="32.65633148599867"/>
    <n v="32"/>
    <s v="Adequate capacity"/>
  </r>
  <r>
    <x v="16"/>
    <x v="0"/>
    <x v="10"/>
    <n v="25.948901789502422"/>
    <n v="90"/>
    <s v="Inadequate capacity"/>
  </r>
  <r>
    <x v="16"/>
    <x v="0"/>
    <x v="11"/>
    <n v="38.988948743159334"/>
    <n v="8"/>
    <s v="Adequate capacity"/>
  </r>
  <r>
    <x v="16"/>
    <x v="0"/>
    <x v="12"/>
    <n v="39.811607877186944"/>
    <n v="74"/>
    <s v="Inadequate capacity"/>
  </r>
  <r>
    <x v="16"/>
    <x v="0"/>
    <x v="13"/>
    <n v="25.875867534145989"/>
    <n v="21"/>
    <s v="Low capacity"/>
  </r>
  <r>
    <x v="17"/>
    <x v="2"/>
    <x v="0"/>
    <n v="27.165853102136033"/>
    <n v="107"/>
    <s v="Inadequate capacity"/>
  </r>
  <r>
    <x v="17"/>
    <x v="2"/>
    <x v="1"/>
    <n v="24.628723243144286"/>
    <n v="105"/>
    <s v="Inadequate capacity"/>
  </r>
  <r>
    <x v="17"/>
    <x v="2"/>
    <x v="2"/>
    <n v="25.575805830746141"/>
    <n v="101"/>
    <s v="Inadequate capacity"/>
  </r>
  <r>
    <x v="17"/>
    <x v="2"/>
    <x v="3"/>
    <n v="12.777668904600114"/>
    <n v="110"/>
    <s v="Inadequate capacity"/>
  </r>
  <r>
    <x v="17"/>
    <x v="2"/>
    <x v="4"/>
    <n v="37.35002361924365"/>
    <n v="64"/>
    <s v="Adequate capacity"/>
  </r>
  <r>
    <x v="17"/>
    <x v="2"/>
    <x v="5"/>
    <n v="31.21158477068294"/>
    <n v="108"/>
    <s v="Inadequate capacity"/>
  </r>
  <r>
    <x v="17"/>
    <x v="2"/>
    <x v="6"/>
    <n v="40.194706840122976"/>
    <n v="88"/>
    <s v="Low capacity"/>
  </r>
  <r>
    <x v="17"/>
    <x v="2"/>
    <x v="7"/>
    <n v="19.586734027753749"/>
    <n v="109"/>
    <s v="Inadequate capacity"/>
  </r>
  <r>
    <x v="17"/>
    <x v="2"/>
    <x v="8"/>
    <n v="33.192881275799806"/>
    <n v="107"/>
    <s v="Inadequate capacity"/>
  </r>
  <r>
    <x v="17"/>
    <x v="2"/>
    <x v="9"/>
    <n v="24.308674069731893"/>
    <n v="85"/>
    <s v="Inadequate capacity"/>
  </r>
  <r>
    <x v="17"/>
    <x v="2"/>
    <x v="10"/>
    <n v="25.485952707662413"/>
    <n v="93"/>
    <s v="Inadequate capacity"/>
  </r>
  <r>
    <x v="17"/>
    <x v="2"/>
    <x v="11"/>
    <n v="15.126050420168067"/>
    <n v="81"/>
    <s v="Inadequate capacity"/>
  </r>
  <r>
    <x v="17"/>
    <x v="2"/>
    <x v="12"/>
    <n v="49.283743127059296"/>
    <n v="38"/>
    <s v="Adequate capacity"/>
  </r>
  <r>
    <x v="17"/>
    <x v="2"/>
    <x v="13"/>
    <n v="7.3389500240378007"/>
    <n v="97"/>
    <s v="Inadequate capacity"/>
  </r>
  <r>
    <x v="18"/>
    <x v="4"/>
    <x v="0"/>
    <n v="53.459368157537128"/>
    <n v="4"/>
    <s v="Advanced capacity"/>
  </r>
  <r>
    <x v="18"/>
    <x v="4"/>
    <x v="1"/>
    <n v="53.375729221750902"/>
    <n v="3"/>
    <s v="High capacity"/>
  </r>
  <r>
    <x v="18"/>
    <x v="4"/>
    <x v="2"/>
    <n v="55.242572220173983"/>
    <n v="8"/>
    <s v="Advanced capacity"/>
  </r>
  <r>
    <x v="18"/>
    <x v="4"/>
    <x v="3"/>
    <n v="55.756833979949931"/>
    <n v="9"/>
    <s v="Adequate capacity"/>
  </r>
  <r>
    <x v="18"/>
    <x v="4"/>
    <x v="4"/>
    <n v="48.419790172358432"/>
    <n v="8"/>
    <s v="High capacity"/>
  </r>
  <r>
    <x v="18"/>
    <x v="4"/>
    <x v="5"/>
    <n v="63.369017077494277"/>
    <n v="4"/>
    <s v="Advanced capacity"/>
  </r>
  <r>
    <x v="18"/>
    <x v="4"/>
    <x v="6"/>
    <n v="58.37909111317277"/>
    <n v="5"/>
    <s v="Advanced capacity"/>
  </r>
  <r>
    <x v="18"/>
    <x v="4"/>
    <x v="7"/>
    <n v="66.963294022703948"/>
    <n v="7"/>
    <s v="Advanced capacity"/>
  </r>
  <r>
    <x v="18"/>
    <x v="4"/>
    <x v="8"/>
    <n v="64.415753841828149"/>
    <n v="13"/>
    <s v="Advanced capacity"/>
  </r>
  <r>
    <x v="18"/>
    <x v="4"/>
    <x v="9"/>
    <n v="40.330141866713817"/>
    <n v="12"/>
    <s v="High capacity"/>
  </r>
  <r>
    <x v="18"/>
    <x v="4"/>
    <x v="10"/>
    <n v="47.028108562585039"/>
    <n v="11"/>
    <s v="High capacity"/>
  </r>
  <r>
    <x v="18"/>
    <x v="4"/>
    <x v="11"/>
    <n v="38.053254752094233"/>
    <n v="10"/>
    <s v="Adequate capacity"/>
  </r>
  <r>
    <x v="18"/>
    <x v="4"/>
    <x v="12"/>
    <n v="49.502710390273158"/>
    <n v="37"/>
    <s v="Adequate capacity"/>
  </r>
  <r>
    <x v="18"/>
    <x v="4"/>
    <x v="13"/>
    <n v="26.736493761902828"/>
    <n v="18"/>
    <s v="Low capacity"/>
  </r>
  <r>
    <x v="19"/>
    <x v="3"/>
    <x v="0"/>
    <n v="43.359400352959781"/>
    <n v="33"/>
    <s v="Adequate capacity"/>
  </r>
  <r>
    <x v="19"/>
    <x v="3"/>
    <x v="1"/>
    <n v="34.348258419105875"/>
    <n v="69"/>
    <s v="Inadequate capacity"/>
  </r>
  <r>
    <x v="19"/>
    <x v="3"/>
    <x v="2"/>
    <n v="34.609221320854559"/>
    <n v="64"/>
    <s v="Low capacity"/>
  </r>
  <r>
    <x v="19"/>
    <x v="3"/>
    <x v="3"/>
    <n v="32.848880665513299"/>
    <n v="65"/>
    <s v="Inadequate capacity"/>
  </r>
  <r>
    <x v="19"/>
    <x v="3"/>
    <x v="4"/>
    <n v="35.793075746257095"/>
    <n v="71"/>
    <s v="Low capacity"/>
  </r>
  <r>
    <x v="19"/>
    <x v="3"/>
    <x v="5"/>
    <n v="56.435124104782908"/>
    <n v="19"/>
    <s v="High capacity"/>
  </r>
  <r>
    <x v="19"/>
    <x v="3"/>
    <x v="6"/>
    <n v="41.548909577337803"/>
    <n v="80"/>
    <s v="Adequate capacity"/>
  </r>
  <r>
    <x v="19"/>
    <x v="3"/>
    <x v="7"/>
    <n v="62.618226416504598"/>
    <n v="9"/>
    <s v="High capacity"/>
  </r>
  <r>
    <x v="19"/>
    <x v="3"/>
    <x v="8"/>
    <n v="62.96245826657546"/>
    <n v="19"/>
    <s v="Advanced capacity"/>
  </r>
  <r>
    <x v="19"/>
    <x v="3"/>
    <x v="9"/>
    <n v="34.936243951049512"/>
    <n v="21"/>
    <s v="Adequate capacity"/>
  </r>
  <r>
    <x v="19"/>
    <x v="3"/>
    <x v="10"/>
    <n v="33.902865090318421"/>
    <n v="62"/>
    <s v="Low capacity"/>
  </r>
  <r>
    <x v="19"/>
    <x v="3"/>
    <x v="11"/>
    <n v="25.151804159666217"/>
    <n v="38"/>
    <s v="Inadequate capacity"/>
  </r>
  <r>
    <x v="19"/>
    <x v="3"/>
    <x v="12"/>
    <n v="53.150594451783356"/>
    <n v="23"/>
    <s v="Adequate capacity"/>
  </r>
  <r>
    <x v="19"/>
    <x v="3"/>
    <x v="13"/>
    <n v="27.539712102430066"/>
    <n v="15"/>
    <s v="Adequate capacity"/>
  </r>
  <r>
    <x v="20"/>
    <x v="6"/>
    <x v="0"/>
    <n v="41.60004599911052"/>
    <n v="40"/>
    <s v="Adequate capacity"/>
  </r>
  <r>
    <x v="20"/>
    <x v="6"/>
    <x v="1"/>
    <n v="43.943759681844071"/>
    <n v="34"/>
    <s v="Adequate capacity"/>
  </r>
  <r>
    <x v="20"/>
    <x v="6"/>
    <x v="2"/>
    <n v="42.725732796045207"/>
    <n v="43"/>
    <s v="Adequate capacity"/>
  </r>
  <r>
    <x v="20"/>
    <x v="6"/>
    <x v="3"/>
    <n v="50.316737210814658"/>
    <n v="26"/>
    <s v="Adequate capacity"/>
  </r>
  <r>
    <x v="20"/>
    <x v="6"/>
    <x v="4"/>
    <n v="37.929650598143724"/>
    <n v="59"/>
    <s v="Adequate capacity"/>
  </r>
  <r>
    <x v="20"/>
    <x v="6"/>
    <x v="5"/>
    <n v="37.59154926178995"/>
    <n v="90"/>
    <s v="Inadequate capacity"/>
  </r>
  <r>
    <x v="20"/>
    <x v="6"/>
    <x v="6"/>
    <n v="28.342890355962375"/>
    <n v="111"/>
    <s v="Inadequate capacity"/>
  </r>
  <r>
    <x v="20"/>
    <x v="6"/>
    <x v="7"/>
    <n v="29.198465608162778"/>
    <n v="87"/>
    <s v="Inadequate capacity"/>
  </r>
  <r>
    <x v="20"/>
    <x v="6"/>
    <x v="8"/>
    <n v="50.822856181380999"/>
    <n v="53"/>
    <s v="Adequate capacity"/>
  </r>
  <r>
    <x v="20"/>
    <x v="6"/>
    <x v="9"/>
    <n v="44.600994632804387"/>
    <n v="4"/>
    <s v="Advanced capacity"/>
  </r>
  <r>
    <x v="20"/>
    <x v="6"/>
    <x v="10"/>
    <n v="57.292510015084488"/>
    <n v="1"/>
    <s v="Advanced capacity"/>
  </r>
  <r>
    <x v="20"/>
    <x v="6"/>
    <x v="11"/>
    <n v="31.211095881283658"/>
    <n v="18"/>
    <s v="Inadequate capacity"/>
  </r>
  <r>
    <x v="20"/>
    <x v="6"/>
    <x v="12"/>
    <n v="64.182108936925488"/>
    <n v="4"/>
    <s v="Advanced capacity"/>
  </r>
  <r>
    <x v="20"/>
    <x v="6"/>
    <x v="13"/>
    <n v="25.718263697923931"/>
    <n v="23"/>
    <s v="Low capacity"/>
  </r>
  <r>
    <x v="21"/>
    <x v="3"/>
    <x v="0"/>
    <n v="38.9924232684507"/>
    <n v="47"/>
    <s v="Adequate capacity"/>
  </r>
  <r>
    <x v="21"/>
    <x v="3"/>
    <x v="1"/>
    <n v="35.563878711594519"/>
    <n v="62"/>
    <s v="Low capacity"/>
  </r>
  <r>
    <x v="21"/>
    <x v="3"/>
    <x v="2"/>
    <n v="30.224382360019064"/>
    <n v="78"/>
    <s v="Inadequate capacity"/>
  </r>
  <r>
    <x v="21"/>
    <x v="3"/>
    <x v="3"/>
    <n v="34.295788683195639"/>
    <n v="62"/>
    <s v="Inadequate capacity"/>
  </r>
  <r>
    <x v="21"/>
    <x v="3"/>
    <x v="4"/>
    <n v="43.272729488231249"/>
    <n v="31"/>
    <s v="Adequate capacity"/>
  </r>
  <r>
    <x v="21"/>
    <x v="3"/>
    <x v="5"/>
    <n v="52.221664613432054"/>
    <n v="32"/>
    <s v="Adequate capacity"/>
  </r>
  <r>
    <x v="21"/>
    <x v="3"/>
    <x v="6"/>
    <n v="53.320875202850821"/>
    <n v="12"/>
    <s v="High capacity"/>
  </r>
  <r>
    <x v="21"/>
    <x v="3"/>
    <x v="7"/>
    <n v="57.910846729924927"/>
    <n v="17"/>
    <s v="Adequate capacity"/>
  </r>
  <r>
    <x v="21"/>
    <x v="3"/>
    <x v="8"/>
    <n v="47.130370083998329"/>
    <n v="57"/>
    <s v="Adequate capacity"/>
  </r>
  <r>
    <x v="21"/>
    <x v="3"/>
    <x v="9"/>
    <n v="24.781979365331729"/>
    <n v="84"/>
    <s v="Inadequate capacity"/>
  </r>
  <r>
    <x v="21"/>
    <x v="3"/>
    <x v="10"/>
    <n v="30.935654671330134"/>
    <n v="77"/>
    <s v="Inadequate capacity"/>
  </r>
  <r>
    <x v="21"/>
    <x v="3"/>
    <x v="11"/>
    <n v="20.416715323066093"/>
    <n v="56"/>
    <s v="Inadequate capacity"/>
  </r>
  <r>
    <x v="21"/>
    <x v="3"/>
    <x v="12"/>
    <n v="36.924829558094167"/>
    <n v="83"/>
    <s v="Inadequate capacity"/>
  </r>
  <r>
    <x v="21"/>
    <x v="3"/>
    <x v="13"/>
    <n v="10.850717908836515"/>
    <n v="74"/>
    <s v="Inadequate capacity"/>
  </r>
  <r>
    <x v="22"/>
    <x v="2"/>
    <x v="0"/>
    <n v="19.81385913424403"/>
    <n v="115"/>
    <s v="Inadequate capacity"/>
  </r>
  <r>
    <x v="22"/>
    <x v="2"/>
    <x v="1"/>
    <n v="22.447527900818486"/>
    <n v="109"/>
    <s v="Inadequate capacity"/>
  </r>
  <r>
    <x v="22"/>
    <x v="2"/>
    <x v="2"/>
    <n v="19.126248911266153"/>
    <n v="114"/>
    <s v="Inadequate capacity"/>
  </r>
  <r>
    <x v="22"/>
    <x v="2"/>
    <x v="3"/>
    <n v="10.612324853667786"/>
    <n v="113"/>
    <s v="Inadequate capacity"/>
  </r>
  <r>
    <x v="22"/>
    <x v="2"/>
    <x v="4"/>
    <n v="40.13009027697202"/>
    <n v="46"/>
    <s v="Adequate capacity"/>
  </r>
  <r>
    <x v="22"/>
    <x v="2"/>
    <x v="5"/>
    <n v="19.992034424015735"/>
    <n v="115"/>
    <s v="Inadequate capacity"/>
  </r>
  <r>
    <x v="22"/>
    <x v="2"/>
    <x v="6"/>
    <n v="23.105155731990944"/>
    <n v="113"/>
    <s v="Inadequate capacity"/>
  </r>
  <r>
    <x v="22"/>
    <x v="2"/>
    <x v="7"/>
    <n v="7.565393215219288"/>
    <n v="115"/>
    <s v="Inadequate capacity"/>
  </r>
  <r>
    <x v="22"/>
    <x v="2"/>
    <x v="8"/>
    <n v="26.977174349631667"/>
    <n v="112"/>
    <s v="Inadequate capacity"/>
  </r>
  <r>
    <x v="22"/>
    <x v="2"/>
    <x v="9"/>
    <n v="16.942623314640631"/>
    <n v="112"/>
    <s v="Inadequate capacity"/>
  </r>
  <r>
    <x v="22"/>
    <x v="2"/>
    <x v="10"/>
    <n v="20.535104345371831"/>
    <n v="98"/>
    <s v="Inadequate capacity"/>
  </r>
  <r>
    <x v="22"/>
    <x v="2"/>
    <x v="11"/>
    <n v="6.4705882352941178"/>
    <n v="108"/>
    <s v="Inadequate capacity"/>
  </r>
  <r>
    <x v="22"/>
    <x v="2"/>
    <x v="12"/>
    <n v="33.785047304605342"/>
    <n v="96"/>
    <s v="Inadequate capacity"/>
  </r>
  <r>
    <x v="22"/>
    <x v="2"/>
    <x v="13"/>
    <n v="6.9797533732912278"/>
    <n v="100"/>
    <s v="Inadequate capacity"/>
  </r>
  <r>
    <x v="23"/>
    <x v="3"/>
    <x v="0"/>
    <n v="35.833150603343391"/>
    <n v="60"/>
    <s v="Low capacity"/>
  </r>
  <r>
    <x v="23"/>
    <x v="3"/>
    <x v="1"/>
    <n v="33.136787713243308"/>
    <n v="72"/>
    <s v="Inadequate capacity"/>
  </r>
  <r>
    <x v="23"/>
    <x v="3"/>
    <x v="2"/>
    <n v="35.772928525266494"/>
    <n v="61"/>
    <s v="Low capacity"/>
  </r>
  <r>
    <x v="23"/>
    <x v="3"/>
    <x v="3"/>
    <n v="28.660992724083179"/>
    <n v="79"/>
    <s v="Inadequate capacity"/>
  </r>
  <r>
    <x v="23"/>
    <x v="3"/>
    <x v="4"/>
    <n v="35.283050919903097"/>
    <n v="73"/>
    <s v="Low capacity"/>
  </r>
  <r>
    <x v="23"/>
    <x v="3"/>
    <x v="5"/>
    <n v="42.730936469136338"/>
    <n v="63"/>
    <s v="Low capacity"/>
  </r>
  <r>
    <x v="23"/>
    <x v="3"/>
    <x v="6"/>
    <n v="42.490858557950645"/>
    <n v="75"/>
    <s v="Adequate capacity"/>
  </r>
  <r>
    <x v="23"/>
    <x v="3"/>
    <x v="7"/>
    <n v="39.435752597173469"/>
    <n v="65"/>
    <s v="Inadequate capacity"/>
  </r>
  <r>
    <x v="23"/>
    <x v="3"/>
    <x v="8"/>
    <n v="45.382382806497766"/>
    <n v="64"/>
    <s v="Low capacity"/>
  </r>
  <r>
    <x v="23"/>
    <x v="3"/>
    <x v="9"/>
    <n v="29.332465672386213"/>
    <n v="45"/>
    <s v="Low capacity"/>
  </r>
  <r>
    <x v="23"/>
    <x v="3"/>
    <x v="10"/>
    <n v="33.919269383439335"/>
    <n v="61"/>
    <s v="Low capacity"/>
  </r>
  <r>
    <x v="23"/>
    <x v="3"/>
    <x v="11"/>
    <n v="27.858475097356017"/>
    <n v="27"/>
    <s v="Inadequate capacity"/>
  </r>
  <r>
    <x v="23"/>
    <x v="3"/>
    <x v="12"/>
    <n v="39.909633192418575"/>
    <n v="72"/>
    <s v="Inadequate capacity"/>
  </r>
  <r>
    <x v="23"/>
    <x v="3"/>
    <x v="13"/>
    <n v="15.642485016330932"/>
    <n v="47"/>
    <s v="Inadequate capacity"/>
  </r>
  <r>
    <x v="24"/>
    <x v="0"/>
    <x v="0"/>
    <n v="43.566446366560569"/>
    <n v="31"/>
    <s v="Adequate capacity"/>
  </r>
  <r>
    <x v="24"/>
    <x v="0"/>
    <x v="1"/>
    <n v="43.635208748543619"/>
    <n v="38"/>
    <s v="Adequate capacity"/>
  </r>
  <r>
    <x v="24"/>
    <x v="0"/>
    <x v="2"/>
    <n v="45.264816593713441"/>
    <n v="36"/>
    <s v="Adequate capacity"/>
  </r>
  <r>
    <x v="24"/>
    <x v="0"/>
    <x v="3"/>
    <n v="40.256591427370623"/>
    <n v="50"/>
    <s v="Inadequate capacity"/>
  </r>
  <r>
    <x v="24"/>
    <x v="0"/>
    <x v="4"/>
    <n v="45.675719803880675"/>
    <n v="20"/>
    <s v="High capacity"/>
  </r>
  <r>
    <x v="24"/>
    <x v="0"/>
    <x v="5"/>
    <n v="53.622917572059805"/>
    <n v="26"/>
    <s v="Adequate capacity"/>
  </r>
  <r>
    <x v="24"/>
    <x v="0"/>
    <x v="6"/>
    <n v="47.568651716448635"/>
    <n v="37"/>
    <s v="Adequate capacity"/>
  </r>
  <r>
    <x v="24"/>
    <x v="0"/>
    <x v="7"/>
    <n v="47.759115617594112"/>
    <n v="38"/>
    <s v="Low capacity"/>
  </r>
  <r>
    <x v="24"/>
    <x v="0"/>
    <x v="8"/>
    <n v="62.561468429617463"/>
    <n v="20"/>
    <s v="Advanced capacity"/>
  </r>
  <r>
    <x v="24"/>
    <x v="0"/>
    <x v="9"/>
    <n v="30.089055710578556"/>
    <n v="41"/>
    <s v="Low capacity"/>
  </r>
  <r>
    <x v="24"/>
    <x v="0"/>
    <x v="10"/>
    <n v="31.214809136343721"/>
    <n v="75"/>
    <s v="Inadequate capacity"/>
  </r>
  <r>
    <x v="24"/>
    <x v="0"/>
    <x v="11"/>
    <n v="36.049672007255424"/>
    <n v="12"/>
    <s v="Low capacity"/>
  </r>
  <r>
    <x v="24"/>
    <x v="0"/>
    <x v="12"/>
    <n v="40.530367364911619"/>
    <n v="68"/>
    <s v="Low capacity"/>
  </r>
  <r>
    <x v="24"/>
    <x v="0"/>
    <x v="13"/>
    <n v="12.561374333803453"/>
    <n v="58"/>
    <s v="Inadequate capacity"/>
  </r>
  <r>
    <x v="25"/>
    <x v="0"/>
    <x v="0"/>
    <n v="40.621975229075396"/>
    <n v="43"/>
    <s v="Adequate capacity"/>
  </r>
  <r>
    <x v="25"/>
    <x v="0"/>
    <x v="1"/>
    <n v="44.083108985646966"/>
    <n v="33"/>
    <s v="Adequate capacity"/>
  </r>
  <r>
    <x v="25"/>
    <x v="0"/>
    <x v="2"/>
    <n v="54.6695816039988"/>
    <n v="9"/>
    <s v="Advanced capacity"/>
  </r>
  <r>
    <x v="25"/>
    <x v="0"/>
    <x v="3"/>
    <n v="37.728183039195081"/>
    <n v="56"/>
    <s v="Inadequate capacity"/>
  </r>
  <r>
    <x v="25"/>
    <x v="0"/>
    <x v="4"/>
    <n v="39.146304535097045"/>
    <n v="54"/>
    <s v="Adequate capacity"/>
  </r>
  <r>
    <x v="25"/>
    <x v="0"/>
    <x v="5"/>
    <n v="46.57672818269829"/>
    <n v="46"/>
    <s v="Adequate capacity"/>
  </r>
  <r>
    <x v="25"/>
    <x v="0"/>
    <x v="6"/>
    <n v="46.955773305231304"/>
    <n v="39"/>
    <s v="Adequate capacity"/>
  </r>
  <r>
    <x v="25"/>
    <x v="0"/>
    <x v="7"/>
    <n v="48.178025885320729"/>
    <n v="37"/>
    <s v="Low capacity"/>
  </r>
  <r>
    <x v="25"/>
    <x v="0"/>
    <x v="8"/>
    <n v="45.09147106383169"/>
    <n v="65"/>
    <s v="Low capacity"/>
  </r>
  <r>
    <x v="25"/>
    <x v="0"/>
    <x v="9"/>
    <n v="29.221170867673287"/>
    <n v="47"/>
    <s v="Low capacity"/>
  </r>
  <r>
    <x v="25"/>
    <x v="0"/>
    <x v="10"/>
    <n v="18.615217385481131"/>
    <n v="102"/>
    <s v="Inadequate capacity"/>
  </r>
  <r>
    <x v="25"/>
    <x v="0"/>
    <x v="11"/>
    <n v="35.751091912497934"/>
    <n v="13"/>
    <s v="Low capacity"/>
  </r>
  <r>
    <x v="25"/>
    <x v="0"/>
    <x v="12"/>
    <n v="44.037633092011546"/>
    <n v="56"/>
    <s v="Low capacity"/>
  </r>
  <r>
    <x v="25"/>
    <x v="0"/>
    <x v="13"/>
    <n v="18.480741080702536"/>
    <n v="44"/>
    <s v="Inadequate capacity"/>
  </r>
  <r>
    <x v="26"/>
    <x v="0"/>
    <x v="0"/>
    <n v="47.744394974144043"/>
    <n v="18"/>
    <s v="High capacity"/>
  </r>
  <r>
    <x v="26"/>
    <x v="0"/>
    <x v="1"/>
    <n v="43.426274159306772"/>
    <n v="39"/>
    <s v="Adequate capacity"/>
  </r>
  <r>
    <x v="26"/>
    <x v="0"/>
    <x v="2"/>
    <n v="41.749456210953703"/>
    <n v="47"/>
    <s v="Adequate capacity"/>
  </r>
  <r>
    <x v="26"/>
    <x v="0"/>
    <x v="3"/>
    <n v="44.685509665790136"/>
    <n v="40"/>
    <s v="Low capacity"/>
  </r>
  <r>
    <x v="26"/>
    <x v="0"/>
    <x v="4"/>
    <n v="43.913453674821419"/>
    <n v="27"/>
    <s v="Adequate capacity"/>
  </r>
  <r>
    <x v="26"/>
    <x v="0"/>
    <x v="5"/>
    <n v="52.926930330287568"/>
    <n v="29"/>
    <s v="Adequate capacity"/>
  </r>
  <r>
    <x v="26"/>
    <x v="0"/>
    <x v="6"/>
    <n v="46.394758849633902"/>
    <n v="44"/>
    <s v="Adequate capacity"/>
  </r>
  <r>
    <x v="26"/>
    <x v="0"/>
    <x v="7"/>
    <n v="55.37365345883515"/>
    <n v="24"/>
    <s v="Adequate capacity"/>
  </r>
  <r>
    <x v="26"/>
    <x v="0"/>
    <x v="8"/>
    <n v="55.991016594367132"/>
    <n v="37"/>
    <s v="Adequate capacity"/>
  </r>
  <r>
    <x v="26"/>
    <x v="0"/>
    <x v="9"/>
    <n v="45.152468647456601"/>
    <n v="3"/>
    <s v="Advanced capacity"/>
  </r>
  <r>
    <x v="26"/>
    <x v="0"/>
    <x v="10"/>
    <n v="34.858343075672281"/>
    <n v="55"/>
    <s v="Low capacity"/>
  </r>
  <r>
    <x v="26"/>
    <x v="0"/>
    <x v="11"/>
    <n v="47.803526599866693"/>
    <n v="2"/>
    <s v="High capacity"/>
  </r>
  <r>
    <x v="26"/>
    <x v="0"/>
    <x v="12"/>
    <n v="61.761365014384694"/>
    <n v="7"/>
    <s v="High capacity"/>
  </r>
  <r>
    <x v="26"/>
    <x v="0"/>
    <x v="13"/>
    <n v="36.18663989990273"/>
    <n v="4"/>
    <s v="High capacity"/>
  </r>
  <r>
    <x v="27"/>
    <x v="5"/>
    <x v="0"/>
    <n v="49.601535700397022"/>
    <n v="11"/>
    <s v="Advanced capacity"/>
  </r>
  <r>
    <x v="27"/>
    <x v="5"/>
    <x v="1"/>
    <n v="51.417769115491282"/>
    <n v="10"/>
    <s v="High capacity"/>
  </r>
  <r>
    <x v="27"/>
    <x v="5"/>
    <x v="2"/>
    <n v="50.661370661756806"/>
    <n v="18"/>
    <s v="High capacity"/>
  </r>
  <r>
    <x v="27"/>
    <x v="5"/>
    <x v="3"/>
    <n v="50.411781170962222"/>
    <n v="25"/>
    <s v="Adequate capacity"/>
  </r>
  <r>
    <x v="27"/>
    <x v="5"/>
    <x v="4"/>
    <n v="53.473886580132081"/>
    <n v="2"/>
    <s v="Advanced capacity"/>
  </r>
  <r>
    <x v="27"/>
    <x v="5"/>
    <x v="5"/>
    <n v="60.497743492586991"/>
    <n v="12"/>
    <s v="Advanced capacity"/>
  </r>
  <r>
    <x v="27"/>
    <x v="5"/>
    <x v="6"/>
    <n v="50.184833138927971"/>
    <n v="20"/>
    <s v="High capacity"/>
  </r>
  <r>
    <x v="27"/>
    <x v="5"/>
    <x v="7"/>
    <n v="65.711167894088561"/>
    <n v="8"/>
    <s v="High capacity"/>
  </r>
  <r>
    <x v="27"/>
    <x v="5"/>
    <x v="8"/>
    <n v="64.322357956705076"/>
    <n v="14"/>
    <s v="Advanced capacity"/>
  </r>
  <r>
    <x v="27"/>
    <x v="5"/>
    <x v="9"/>
    <n v="33.257025229049482"/>
    <n v="31"/>
    <s v="Adequate capacity"/>
  </r>
  <r>
    <x v="27"/>
    <x v="5"/>
    <x v="10"/>
    <n v="37.971026745685542"/>
    <n v="38"/>
    <s v="Adequate capacity"/>
  </r>
  <r>
    <x v="27"/>
    <x v="5"/>
    <x v="11"/>
    <n v="14.705300630099167"/>
    <n v="84"/>
    <s v="Inadequate capacity"/>
  </r>
  <r>
    <x v="27"/>
    <x v="5"/>
    <x v="12"/>
    <n v="40.808851525306487"/>
    <n v="67"/>
    <s v="Low capacity"/>
  </r>
  <r>
    <x v="27"/>
    <x v="5"/>
    <x v="13"/>
    <n v="39.542922015106733"/>
    <n v="2"/>
    <s v="Advanced capacity"/>
  </r>
  <r>
    <x v="28"/>
    <x v="3"/>
    <x v="0"/>
    <n v="34.063018502276364"/>
    <n v="69"/>
    <s v="Low capacity"/>
  </r>
  <r>
    <x v="28"/>
    <x v="3"/>
    <x v="1"/>
    <n v="26.734809464904757"/>
    <n v="99"/>
    <s v="Inadequate capacity"/>
  </r>
  <r>
    <x v="28"/>
    <x v="3"/>
    <x v="2"/>
    <n v="28.090523798489055"/>
    <n v="85"/>
    <s v="Inadequate capacity"/>
  </r>
  <r>
    <x v="28"/>
    <x v="3"/>
    <x v="3"/>
    <n v="16.224236759772126"/>
    <n v="104"/>
    <s v="Inadequate capacity"/>
  </r>
  <r>
    <x v="28"/>
    <x v="3"/>
    <x v="4"/>
    <n v="37.415477565044483"/>
    <n v="62"/>
    <s v="Adequate capacity"/>
  </r>
  <r>
    <x v="28"/>
    <x v="3"/>
    <x v="5"/>
    <n v="45.724781092675435"/>
    <n v="48"/>
    <s v="Adequate capacity"/>
  </r>
  <r>
    <x v="28"/>
    <x v="3"/>
    <x v="6"/>
    <n v="49.638615384878889"/>
    <n v="22"/>
    <s v="Adequate capacity"/>
  </r>
  <r>
    <x v="28"/>
    <x v="3"/>
    <x v="7"/>
    <n v="47.59396176156902"/>
    <n v="40"/>
    <s v="Low capacity"/>
  </r>
  <r>
    <x v="28"/>
    <x v="3"/>
    <x v="8"/>
    <n v="41.38751987185266"/>
    <n v="79"/>
    <s v="Low capacity"/>
  </r>
  <r>
    <x v="28"/>
    <x v="3"/>
    <x v="9"/>
    <n v="25.842210752449205"/>
    <n v="72"/>
    <s v="Low capacity"/>
  </r>
  <r>
    <x v="28"/>
    <x v="3"/>
    <x v="10"/>
    <n v="31.204564836347469"/>
    <n v="76"/>
    <s v="Inadequate capacity"/>
  </r>
  <r>
    <x v="28"/>
    <x v="3"/>
    <x v="11"/>
    <n v="25.211416273826604"/>
    <n v="37"/>
    <s v="Inadequate capacity"/>
  </r>
  <r>
    <x v="28"/>
    <x v="3"/>
    <x v="12"/>
    <n v="35.171216347184846"/>
    <n v="93"/>
    <s v="Inadequate capacity"/>
  </r>
  <r>
    <x v="28"/>
    <x v="3"/>
    <x v="13"/>
    <n v="11.781645552437906"/>
    <n v="67"/>
    <s v="Inadequate capacity"/>
  </r>
  <r>
    <x v="29"/>
    <x v="3"/>
    <x v="0"/>
    <n v="32.805023400424787"/>
    <n v="79"/>
    <s v="Low capacity"/>
  </r>
  <r>
    <x v="29"/>
    <x v="3"/>
    <x v="1"/>
    <n v="24.884397622322634"/>
    <n v="103"/>
    <s v="Inadequate capacity"/>
  </r>
  <r>
    <x v="29"/>
    <x v="3"/>
    <x v="2"/>
    <n v="25.027337971027144"/>
    <n v="102"/>
    <s v="Inadequate capacity"/>
  </r>
  <r>
    <x v="29"/>
    <x v="3"/>
    <x v="3"/>
    <n v="22.378656020395741"/>
    <n v="97"/>
    <s v="Inadequate capacity"/>
  </r>
  <r>
    <x v="29"/>
    <x v="3"/>
    <x v="4"/>
    <n v="27.640999084415416"/>
    <n v="108"/>
    <s v="Inadequate capacity"/>
  </r>
  <r>
    <x v="29"/>
    <x v="3"/>
    <x v="5"/>
    <n v="41.323676030744053"/>
    <n v="70"/>
    <s v="Low capacity"/>
  </r>
  <r>
    <x v="29"/>
    <x v="3"/>
    <x v="6"/>
    <n v="41.670345855208808"/>
    <n v="79"/>
    <s v="Adequate capacity"/>
  </r>
  <r>
    <x v="29"/>
    <x v="3"/>
    <x v="7"/>
    <n v="46.997802232558037"/>
    <n v="44"/>
    <s v="Low capacity"/>
  </r>
  <r>
    <x v="29"/>
    <x v="3"/>
    <x v="8"/>
    <n v="36.808079011035005"/>
    <n v="94"/>
    <s v="Inadequate capacity"/>
  </r>
  <r>
    <x v="29"/>
    <x v="3"/>
    <x v="9"/>
    <n v="29.367445671434577"/>
    <n v="43"/>
    <s v="Low capacity"/>
  </r>
  <r>
    <x v="29"/>
    <x v="3"/>
    <x v="10"/>
    <n v="40.225328431170006"/>
    <n v="31"/>
    <s v="Adequate capacity"/>
  </r>
  <r>
    <x v="29"/>
    <x v="3"/>
    <x v="11"/>
    <n v="22.108833777413405"/>
    <n v="51"/>
    <s v="Inadequate capacity"/>
  </r>
  <r>
    <x v="29"/>
    <x v="3"/>
    <x v="12"/>
    <n v="44.82234319791359"/>
    <n v="55"/>
    <s v="Low capacity"/>
  </r>
  <r>
    <x v="29"/>
    <x v="3"/>
    <x v="13"/>
    <n v="10.313277279241316"/>
    <n v="79"/>
    <s v="Inadequate capacity"/>
  </r>
  <r>
    <x v="30"/>
    <x v="1"/>
    <x v="0"/>
    <n v="32.156703234079494"/>
    <n v="84"/>
    <s v="Low capacity"/>
  </r>
  <r>
    <x v="30"/>
    <x v="1"/>
    <x v="1"/>
    <n v="35.368022839402428"/>
    <n v="63"/>
    <s v="Low capacity"/>
  </r>
  <r>
    <x v="30"/>
    <x v="1"/>
    <x v="2"/>
    <n v="33.957149888854659"/>
    <n v="67"/>
    <s v="Inadequate capacity"/>
  </r>
  <r>
    <x v="30"/>
    <x v="1"/>
    <x v="3"/>
    <n v="39.873958725896152"/>
    <n v="52"/>
    <s v="Inadequate capacity"/>
  </r>
  <r>
    <x v="30"/>
    <x v="1"/>
    <x v="4"/>
    <n v="31.757116080798813"/>
    <n v="86"/>
    <s v="Low capacity"/>
  </r>
  <r>
    <x v="30"/>
    <x v="1"/>
    <x v="5"/>
    <n v="34.625996586989686"/>
    <n v="99"/>
    <s v="Inadequate capacity"/>
  </r>
  <r>
    <x v="30"/>
    <x v="1"/>
    <x v="6"/>
    <n v="32.508069575261786"/>
    <n v="108"/>
    <s v="Inadequate capacity"/>
  </r>
  <r>
    <x v="30"/>
    <x v="1"/>
    <x v="7"/>
    <n v="14.476914304654729"/>
    <n v="113"/>
    <s v="Inadequate capacity"/>
  </r>
  <r>
    <x v="30"/>
    <x v="1"/>
    <x v="8"/>
    <n v="51.326253557536823"/>
    <n v="50"/>
    <s v="Adequate capacity"/>
  </r>
  <r>
    <x v="30"/>
    <x v="1"/>
    <x v="9"/>
    <n v="25.652992491542967"/>
    <n v="73"/>
    <s v="Inadequate capacity"/>
  </r>
  <r>
    <x v="30"/>
    <x v="1"/>
    <x v="10"/>
    <n v="33.123091903592972"/>
    <n v="65"/>
    <s v="Low capacity"/>
  </r>
  <r>
    <x v="30"/>
    <x v="1"/>
    <x v="11"/>
    <n v="19.668002269579631"/>
    <n v="63"/>
    <s v="Inadequate capacity"/>
  </r>
  <r>
    <x v="30"/>
    <x v="1"/>
    <x v="12"/>
    <n v="41.296683765375974"/>
    <n v="65"/>
    <s v="Low capacity"/>
  </r>
  <r>
    <x v="30"/>
    <x v="1"/>
    <x v="13"/>
    <n v="8.5241920276232843"/>
    <n v="88"/>
    <s v="Inadequate capacity"/>
  </r>
  <r>
    <x v="31"/>
    <x v="3"/>
    <x v="0"/>
    <n v="29.283400461698328"/>
    <n v="101"/>
    <s v="Inadequate capacity"/>
  </r>
  <r>
    <x v="31"/>
    <x v="3"/>
    <x v="1"/>
    <n v="29.634507252954386"/>
    <n v="85"/>
    <s v="Inadequate capacity"/>
  </r>
  <r>
    <x v="31"/>
    <x v="3"/>
    <x v="2"/>
    <n v="22.406905523947778"/>
    <n v="109"/>
    <s v="Inadequate capacity"/>
  </r>
  <r>
    <x v="31"/>
    <x v="3"/>
    <x v="3"/>
    <n v="23.469668601323455"/>
    <n v="93"/>
    <s v="Inadequate capacity"/>
  </r>
  <r>
    <x v="31"/>
    <x v="3"/>
    <x v="4"/>
    <n v="45.259021030364856"/>
    <n v="22"/>
    <s v="High capacity"/>
  </r>
  <r>
    <x v="31"/>
    <x v="3"/>
    <x v="5"/>
    <n v="33.3516616736161"/>
    <n v="103"/>
    <s v="Inadequate capacity"/>
  </r>
  <r>
    <x v="31"/>
    <x v="3"/>
    <x v="6"/>
    <n v="39.568229567188254"/>
    <n v="91"/>
    <s v="Low capacity"/>
  </r>
  <r>
    <x v="31"/>
    <x v="3"/>
    <x v="7"/>
    <n v="26.402731529443319"/>
    <n v="94"/>
    <s v="Inadequate capacity"/>
  </r>
  <r>
    <x v="31"/>
    <x v="3"/>
    <x v="8"/>
    <n v="33.900933361566572"/>
    <n v="104"/>
    <s v="Inadequate capacity"/>
  </r>
  <r>
    <x v="31"/>
    <x v="3"/>
    <x v="9"/>
    <n v="23.507945387885254"/>
    <n v="91"/>
    <s v="Inadequate capacity"/>
  </r>
  <r>
    <x v="31"/>
    <x v="3"/>
    <x v="10"/>
    <n v="22.662112244075097"/>
    <n v="97"/>
    <s v="Inadequate capacity"/>
  </r>
  <r>
    <x v="31"/>
    <x v="3"/>
    <x v="11"/>
    <n v="25.126050420168067"/>
    <n v="39"/>
    <s v="Inadequate capacity"/>
  </r>
  <r>
    <x v="31"/>
    <x v="3"/>
    <x v="12"/>
    <n v="36.783144092904863"/>
    <n v="85"/>
    <s v="Inadequate capacity"/>
  </r>
  <r>
    <x v="31"/>
    <x v="3"/>
    <x v="13"/>
    <n v="9.460474794392999"/>
    <n v="81"/>
    <s v="Inadequate capacity"/>
  </r>
  <r>
    <x v="32"/>
    <x v="5"/>
    <x v="0"/>
    <n v="44.251424717083111"/>
    <n v="28"/>
    <s v="Adequate capacity"/>
  </r>
  <r>
    <x v="32"/>
    <x v="5"/>
    <x v="1"/>
    <n v="44.894530787298699"/>
    <n v="32"/>
    <s v="Adequate capacity"/>
  </r>
  <r>
    <x v="32"/>
    <x v="5"/>
    <x v="2"/>
    <n v="39.477898257691827"/>
    <n v="50"/>
    <s v="Low capacity"/>
  </r>
  <r>
    <x v="32"/>
    <x v="5"/>
    <x v="3"/>
    <n v="47.819391027777186"/>
    <n v="30"/>
    <s v="Low capacity"/>
  </r>
  <r>
    <x v="32"/>
    <x v="5"/>
    <x v="4"/>
    <n v="47.801598457948494"/>
    <n v="11"/>
    <s v="High capacity"/>
  </r>
  <r>
    <x v="32"/>
    <x v="5"/>
    <x v="5"/>
    <n v="56.357847524150529"/>
    <n v="20"/>
    <s v="High capacity"/>
  </r>
  <r>
    <x v="32"/>
    <x v="5"/>
    <x v="6"/>
    <n v="54.073599345235301"/>
    <n v="10"/>
    <s v="High capacity"/>
  </r>
  <r>
    <x v="32"/>
    <x v="5"/>
    <x v="7"/>
    <n v="56.684990636134756"/>
    <n v="20"/>
    <s v="Adequate capacity"/>
  </r>
  <r>
    <x v="32"/>
    <x v="5"/>
    <x v="8"/>
    <n v="57.825676324348784"/>
    <n v="31"/>
    <s v="High capacity"/>
  </r>
  <r>
    <x v="32"/>
    <x v="5"/>
    <x v="9"/>
    <n v="27.466421570777623"/>
    <n v="55"/>
    <s v="Low capacity"/>
  </r>
  <r>
    <x v="32"/>
    <x v="5"/>
    <x v="10"/>
    <n v="19.261234885601777"/>
    <n v="101"/>
    <s v="Inadequate capacity"/>
  </r>
  <r>
    <x v="32"/>
    <x v="5"/>
    <x v="11"/>
    <n v="27.993540675077618"/>
    <n v="25"/>
    <s v="Inadequate capacity"/>
  </r>
  <r>
    <x v="32"/>
    <x v="5"/>
    <x v="12"/>
    <n v="28.975389834132947"/>
    <n v="106"/>
    <s v="Inadequate capacity"/>
  </r>
  <r>
    <x v="32"/>
    <x v="5"/>
    <x v="13"/>
    <n v="33.63552088829816"/>
    <n v="6"/>
    <s v="High capacity"/>
  </r>
  <r>
    <x v="33"/>
    <x v="2"/>
    <x v="0"/>
    <n v="29.559223930097311"/>
    <n v="98"/>
    <s v="Inadequate capacity"/>
  </r>
  <r>
    <x v="33"/>
    <x v="2"/>
    <x v="1"/>
    <n v="19.951000903747616"/>
    <n v="113"/>
    <s v="Inadequate capacity"/>
  </r>
  <r>
    <x v="33"/>
    <x v="2"/>
    <x v="2"/>
    <n v="23.116724872283665"/>
    <n v="105"/>
    <s v="Inadequate capacity"/>
  </r>
  <r>
    <x v="33"/>
    <x v="2"/>
    <x v="3"/>
    <n v="18.873201297146554"/>
    <n v="101"/>
    <s v="Inadequate capacity"/>
  </r>
  <r>
    <x v="33"/>
    <x v="2"/>
    <x v="4"/>
    <n v="17.5150891481568"/>
    <n v="115"/>
    <s v="Inadequate capacity"/>
  </r>
  <r>
    <x v="33"/>
    <x v="2"/>
    <x v="5"/>
    <n v="38.528877190585561"/>
    <n v="86"/>
    <s v="Low capacity"/>
  </r>
  <r>
    <x v="33"/>
    <x v="2"/>
    <x v="6"/>
    <n v="42.488969403095979"/>
    <n v="76"/>
    <s v="Adequate capacity"/>
  </r>
  <r>
    <x v="33"/>
    <x v="2"/>
    <x v="7"/>
    <n v="33.313878787472035"/>
    <n v="81"/>
    <s v="Inadequate capacity"/>
  </r>
  <r>
    <x v="33"/>
    <x v="2"/>
    <x v="8"/>
    <n v="39.470056833537903"/>
    <n v="88"/>
    <s v="Low capacity"/>
  </r>
  <r>
    <x v="33"/>
    <x v="2"/>
    <x v="9"/>
    <n v="27.207909275796005"/>
    <n v="58"/>
    <s v="Low capacity"/>
  </r>
  <r>
    <x v="33"/>
    <x v="2"/>
    <x v="10"/>
    <n v="37.938814411025"/>
    <n v="39"/>
    <s v="Adequate capacity"/>
  </r>
  <r>
    <x v="33"/>
    <x v="2"/>
    <x v="11"/>
    <n v="12.083828653412585"/>
    <n v="94"/>
    <s v="Inadequate capacity"/>
  </r>
  <r>
    <x v="33"/>
    <x v="2"/>
    <x v="12"/>
    <n v="50.671736456297609"/>
    <n v="32"/>
    <s v="Adequate capacity"/>
  </r>
  <r>
    <x v="33"/>
    <x v="2"/>
    <x v="13"/>
    <n v="8.1372575824488322"/>
    <n v="93"/>
    <s v="Inadequate capacity"/>
  </r>
  <r>
    <x v="34"/>
    <x v="5"/>
    <x v="0"/>
    <n v="55.084949970533486"/>
    <n v="3"/>
    <s v="Advanced capacity"/>
  </r>
  <r>
    <x v="34"/>
    <x v="5"/>
    <x v="1"/>
    <n v="52.544114374307497"/>
    <n v="5"/>
    <s v="High capacity"/>
  </r>
  <r>
    <x v="34"/>
    <x v="5"/>
    <x v="2"/>
    <n v="57.540582217647191"/>
    <n v="6"/>
    <s v="Advanced capacity"/>
  </r>
  <r>
    <x v="34"/>
    <x v="5"/>
    <x v="3"/>
    <n v="52.477973780398685"/>
    <n v="18"/>
    <s v="Adequate capacity"/>
  </r>
  <r>
    <x v="34"/>
    <x v="5"/>
    <x v="4"/>
    <n v="46.792065916638151"/>
    <n v="16"/>
    <s v="High capacity"/>
  </r>
  <r>
    <x v="34"/>
    <x v="5"/>
    <x v="5"/>
    <n v="65.955296181688468"/>
    <n v="2"/>
    <s v="Advanced capacity"/>
  </r>
  <r>
    <x v="34"/>
    <x v="5"/>
    <x v="6"/>
    <n v="62.179542384446307"/>
    <n v="1"/>
    <s v="Advanced capacity"/>
  </r>
  <r>
    <x v="34"/>
    <x v="5"/>
    <x v="7"/>
    <n v="72.886804371710639"/>
    <n v="2"/>
    <s v="Advanced capacity"/>
  </r>
  <r>
    <x v="34"/>
    <x v="5"/>
    <x v="8"/>
    <n v="63.588480387103473"/>
    <n v="16"/>
    <s v="Advanced capacity"/>
  </r>
  <r>
    <x v="34"/>
    <x v="5"/>
    <x v="9"/>
    <n v="43.131990618552841"/>
    <n v="7"/>
    <s v="Advanced capacity"/>
  </r>
  <r>
    <x v="34"/>
    <x v="5"/>
    <x v="10"/>
    <n v="42.351732374676509"/>
    <n v="25"/>
    <s v="Adequate capacity"/>
  </r>
  <r>
    <x v="34"/>
    <x v="5"/>
    <x v="11"/>
    <n v="39.316390395075075"/>
    <n v="6"/>
    <s v="Adequate capacity"/>
  </r>
  <r>
    <x v="34"/>
    <x v="5"/>
    <x v="12"/>
    <n v="62.49202287891061"/>
    <n v="6"/>
    <s v="High capacity"/>
  </r>
  <r>
    <x v="34"/>
    <x v="5"/>
    <x v="13"/>
    <n v="28.36781682554918"/>
    <n v="13"/>
    <s v="Adequate capacity"/>
  </r>
  <r>
    <x v="35"/>
    <x v="5"/>
    <x v="0"/>
    <n v="48.742318124917389"/>
    <n v="14"/>
    <s v="High capacity"/>
  </r>
  <r>
    <x v="35"/>
    <x v="5"/>
    <x v="1"/>
    <n v="50.068384019231253"/>
    <n v="14"/>
    <s v="Adequate capacity"/>
  </r>
  <r>
    <x v="35"/>
    <x v="5"/>
    <x v="2"/>
    <n v="46.299051568161644"/>
    <n v="30"/>
    <s v="Adequate capacity"/>
  </r>
  <r>
    <x v="35"/>
    <x v="5"/>
    <x v="3"/>
    <n v="54.238319374134669"/>
    <n v="12"/>
    <s v="Adequate capacity"/>
  </r>
  <r>
    <x v="35"/>
    <x v="5"/>
    <x v="4"/>
    <n v="49.601013964758472"/>
    <n v="5"/>
    <s v="Advanced capacity"/>
  </r>
  <r>
    <x v="35"/>
    <x v="5"/>
    <x v="5"/>
    <n v="53.173837764804908"/>
    <n v="28"/>
    <s v="Adequate capacity"/>
  </r>
  <r>
    <x v="35"/>
    <x v="5"/>
    <x v="6"/>
    <n v="43.066522293357103"/>
    <n v="67"/>
    <s v="Adequate capacity"/>
  </r>
  <r>
    <x v="35"/>
    <x v="5"/>
    <x v="7"/>
    <n v="50.782888701408034"/>
    <n v="28"/>
    <s v="Adequate capacity"/>
  </r>
  <r>
    <x v="35"/>
    <x v="5"/>
    <x v="8"/>
    <n v="62.547536165938411"/>
    <n v="21"/>
    <s v="Advanced capacity"/>
  </r>
  <r>
    <x v="35"/>
    <x v="5"/>
    <x v="9"/>
    <n v="41.507559377420165"/>
    <n v="11"/>
    <s v="Advanced capacity"/>
  </r>
  <r>
    <x v="35"/>
    <x v="5"/>
    <x v="10"/>
    <n v="43.492206320533441"/>
    <n v="21"/>
    <s v="Adequate capacity"/>
  </r>
  <r>
    <x v="35"/>
    <x v="5"/>
    <x v="11"/>
    <n v="39.649408794934388"/>
    <n v="5"/>
    <s v="Adequate capacity"/>
  </r>
  <r>
    <x v="35"/>
    <x v="5"/>
    <x v="12"/>
    <n v="56.90882054901072"/>
    <n v="18"/>
    <s v="Adequate capacity"/>
  </r>
  <r>
    <x v="35"/>
    <x v="5"/>
    <x v="13"/>
    <n v="25.979801845202115"/>
    <n v="20"/>
    <s v="Low capacity"/>
  </r>
  <r>
    <x v="36"/>
    <x v="0"/>
    <x v="0"/>
    <n v="34.372212467474199"/>
    <n v="67"/>
    <s v="Low capacity"/>
  </r>
  <r>
    <x v="36"/>
    <x v="0"/>
    <x v="1"/>
    <n v="34.128289739762309"/>
    <n v="71"/>
    <s v="Inadequate capacity"/>
  </r>
  <r>
    <x v="36"/>
    <x v="0"/>
    <x v="2"/>
    <n v="36.50620481344199"/>
    <n v="59"/>
    <s v="Low capacity"/>
  </r>
  <r>
    <x v="36"/>
    <x v="0"/>
    <x v="3"/>
    <n v="24.429943108689621"/>
    <n v="90"/>
    <s v="Inadequate capacity"/>
  </r>
  <r>
    <x v="36"/>
    <x v="0"/>
    <x v="4"/>
    <n v="42.668793223387489"/>
    <n v="36"/>
    <s v="Adequate capacity"/>
  </r>
  <r>
    <x v="36"/>
    <x v="0"/>
    <x v="5"/>
    <n v="44.994387647668326"/>
    <n v="51"/>
    <s v="Low capacity"/>
  </r>
  <r>
    <x v="36"/>
    <x v="0"/>
    <x v="6"/>
    <n v="46.870110491339986"/>
    <n v="40"/>
    <s v="Adequate capacity"/>
  </r>
  <r>
    <x v="36"/>
    <x v="0"/>
    <x v="7"/>
    <n v="42.091617265586137"/>
    <n v="55"/>
    <s v="Low capacity"/>
  </r>
  <r>
    <x v="36"/>
    <x v="0"/>
    <x v="8"/>
    <n v="45.764673301476222"/>
    <n v="61"/>
    <s v="Low capacity"/>
  </r>
  <r>
    <x v="36"/>
    <x v="0"/>
    <x v="9"/>
    <n v="20.453234954927254"/>
    <n v="102"/>
    <s v="Inadequate capacity"/>
  </r>
  <r>
    <x v="36"/>
    <x v="0"/>
    <x v="10"/>
    <n v="12.146529089175935"/>
    <n v="114"/>
    <s v="Inadequate capacity"/>
  </r>
  <r>
    <x v="36"/>
    <x v="0"/>
    <x v="11"/>
    <n v="19.180672268907564"/>
    <n v="67"/>
    <s v="Inadequate capacity"/>
  </r>
  <r>
    <x v="36"/>
    <x v="0"/>
    <x v="12"/>
    <n v="40.106301154412606"/>
    <n v="71"/>
    <s v="Low capacity"/>
  </r>
  <r>
    <x v="36"/>
    <x v="0"/>
    <x v="13"/>
    <n v="10.379437307212907"/>
    <n v="78"/>
    <s v="Inadequate capacity"/>
  </r>
  <r>
    <x v="37"/>
    <x v="5"/>
    <x v="0"/>
    <n v="53.083491095340719"/>
    <n v="6"/>
    <s v="Advanced capacity"/>
  </r>
  <r>
    <x v="37"/>
    <x v="5"/>
    <x v="1"/>
    <n v="51.29429968030685"/>
    <n v="11"/>
    <s v="High capacity"/>
  </r>
  <r>
    <x v="37"/>
    <x v="5"/>
    <x v="2"/>
    <n v="46.226054987705311"/>
    <n v="31"/>
    <s v="Adequate capacity"/>
  </r>
  <r>
    <x v="37"/>
    <x v="5"/>
    <x v="3"/>
    <n v="60.4216913442745"/>
    <n v="4"/>
    <s v="High capacity"/>
  </r>
  <r>
    <x v="37"/>
    <x v="5"/>
    <x v="4"/>
    <n v="46.558628213713064"/>
    <n v="19"/>
    <s v="High capacity"/>
  </r>
  <r>
    <x v="37"/>
    <x v="5"/>
    <x v="5"/>
    <n v="62.073658042432967"/>
    <n v="7"/>
    <s v="Advanced capacity"/>
  </r>
  <r>
    <x v="37"/>
    <x v="5"/>
    <x v="6"/>
    <n v="45.157080209072376"/>
    <n v="50"/>
    <s v="Adequate capacity"/>
  </r>
  <r>
    <x v="37"/>
    <x v="5"/>
    <x v="7"/>
    <n v="72.36699218430644"/>
    <n v="3"/>
    <s v="Advanced capacity"/>
  </r>
  <r>
    <x v="37"/>
    <x v="5"/>
    <x v="8"/>
    <n v="67.041090811048292"/>
    <n v="8"/>
    <s v="Advanced capacity"/>
  </r>
  <r>
    <x v="37"/>
    <x v="5"/>
    <x v="9"/>
    <n v="42.885793247584914"/>
    <n v="8"/>
    <s v="Advanced capacity"/>
  </r>
  <r>
    <x v="37"/>
    <x v="5"/>
    <x v="10"/>
    <n v="37.638271706711635"/>
    <n v="42"/>
    <s v="Low capacity"/>
  </r>
  <r>
    <x v="37"/>
    <x v="5"/>
    <x v="11"/>
    <n v="31.465107841663059"/>
    <n v="17"/>
    <s v="Inadequate capacity"/>
  </r>
  <r>
    <x v="37"/>
    <x v="5"/>
    <x v="12"/>
    <n v="60.732232233229816"/>
    <n v="9"/>
    <s v="High capacity"/>
  </r>
  <r>
    <x v="37"/>
    <x v="5"/>
    <x v="13"/>
    <n v="41.707561208735143"/>
    <n v="1"/>
    <s v="Advanced capacity"/>
  </r>
  <r>
    <x v="38"/>
    <x v="2"/>
    <x v="0"/>
    <n v="32.328232151010681"/>
    <n v="82"/>
    <s v="Low capacity"/>
  </r>
  <r>
    <x v="38"/>
    <x v="2"/>
    <x v="1"/>
    <n v="25.776890429048059"/>
    <n v="101"/>
    <s v="Inadequate capacity"/>
  </r>
  <r>
    <x v="38"/>
    <x v="2"/>
    <x v="2"/>
    <n v="33.625375640180835"/>
    <n v="69"/>
    <s v="Inadequate capacity"/>
  </r>
  <r>
    <x v="38"/>
    <x v="2"/>
    <x v="3"/>
    <n v="13.780258378916248"/>
    <n v="108"/>
    <s v="Inadequate capacity"/>
  </r>
  <r>
    <x v="38"/>
    <x v="2"/>
    <x v="4"/>
    <n v="30.616395074546922"/>
    <n v="94"/>
    <s v="Low capacity"/>
  </r>
  <r>
    <x v="38"/>
    <x v="2"/>
    <x v="5"/>
    <n v="41.534309875354822"/>
    <n v="67"/>
    <s v="Low capacity"/>
  </r>
  <r>
    <x v="38"/>
    <x v="2"/>
    <x v="6"/>
    <n v="43.589918470854471"/>
    <n v="60"/>
    <s v="Adequate capacity"/>
  </r>
  <r>
    <x v="38"/>
    <x v="2"/>
    <x v="7"/>
    <n v="36.137625770281836"/>
    <n v="73"/>
    <s v="Inadequate capacity"/>
  </r>
  <r>
    <x v="38"/>
    <x v="2"/>
    <x v="8"/>
    <n v="44.040116507534819"/>
    <n v="70"/>
    <s v="Low capacity"/>
  </r>
  <r>
    <x v="38"/>
    <x v="2"/>
    <x v="9"/>
    <n v="26.604803573847782"/>
    <n v="64"/>
    <s v="Low capacity"/>
  </r>
  <r>
    <x v="38"/>
    <x v="2"/>
    <x v="10"/>
    <n v="35.656387708798896"/>
    <n v="50"/>
    <s v="Low capacity"/>
  </r>
  <r>
    <x v="38"/>
    <x v="2"/>
    <x v="11"/>
    <n v="19.560155769624927"/>
    <n v="64"/>
    <s v="Inadequate capacity"/>
  </r>
  <r>
    <x v="38"/>
    <x v="2"/>
    <x v="12"/>
    <n v="46.592625606202972"/>
    <n v="51"/>
    <s v="Low capacity"/>
  </r>
  <r>
    <x v="38"/>
    <x v="2"/>
    <x v="13"/>
    <n v="4.610045210764329"/>
    <n v="112"/>
    <s v="Inadequate capacity"/>
  </r>
  <r>
    <x v="39"/>
    <x v="5"/>
    <x v="0"/>
    <n v="43.555063821831887"/>
    <n v="32"/>
    <s v="Adequate capacity"/>
  </r>
  <r>
    <x v="39"/>
    <x v="5"/>
    <x v="1"/>
    <n v="46.929107631979008"/>
    <n v="25"/>
    <s v="Adequate capacity"/>
  </r>
  <r>
    <x v="39"/>
    <x v="5"/>
    <x v="2"/>
    <n v="47.795288055576997"/>
    <n v="26"/>
    <s v="Adequate capacity"/>
  </r>
  <r>
    <x v="39"/>
    <x v="5"/>
    <x v="3"/>
    <n v="47.389415140387541"/>
    <n v="33"/>
    <s v="Low capacity"/>
  </r>
  <r>
    <x v="39"/>
    <x v="5"/>
    <x v="4"/>
    <n v="45.38153837797141"/>
    <n v="21"/>
    <s v="High capacity"/>
  </r>
  <r>
    <x v="39"/>
    <x v="5"/>
    <x v="5"/>
    <n v="50.227351182150386"/>
    <n v="39"/>
    <s v="Adequate capacity"/>
  </r>
  <r>
    <x v="39"/>
    <x v="5"/>
    <x v="6"/>
    <n v="50.384383696972158"/>
    <n v="19"/>
    <s v="High capacity"/>
  </r>
  <r>
    <x v="39"/>
    <x v="5"/>
    <x v="7"/>
    <n v="48.707484456034344"/>
    <n v="34"/>
    <s v="Low capacity"/>
  </r>
  <r>
    <x v="39"/>
    <x v="5"/>
    <x v="8"/>
    <n v="51.249476840621085"/>
    <n v="51"/>
    <s v="Adequate capacity"/>
  </r>
  <r>
    <x v="39"/>
    <x v="5"/>
    <x v="9"/>
    <n v="31.284636864593441"/>
    <n v="35"/>
    <s v="Adequate capacity"/>
  </r>
  <r>
    <x v="39"/>
    <x v="5"/>
    <x v="10"/>
    <n v="47.445965262323654"/>
    <n v="7"/>
    <s v="High capacity"/>
  </r>
  <r>
    <x v="39"/>
    <x v="5"/>
    <x v="11"/>
    <n v="27.946176581139493"/>
    <n v="26"/>
    <s v="Inadequate capacity"/>
  </r>
  <r>
    <x v="39"/>
    <x v="5"/>
    <x v="12"/>
    <n v="37.776005535055461"/>
    <n v="80"/>
    <s v="Inadequate capacity"/>
  </r>
  <r>
    <x v="39"/>
    <x v="5"/>
    <x v="13"/>
    <n v="11.970400079855148"/>
    <n v="64"/>
    <s v="Inadequate capacity"/>
  </r>
  <r>
    <x v="40"/>
    <x v="3"/>
    <x v="0"/>
    <n v="30.470586059349735"/>
    <n v="96"/>
    <s v="Inadequate capacity"/>
  </r>
  <r>
    <x v="40"/>
    <x v="3"/>
    <x v="1"/>
    <n v="27.546831972793825"/>
    <n v="93"/>
    <s v="Inadequate capacity"/>
  </r>
  <r>
    <x v="40"/>
    <x v="3"/>
    <x v="2"/>
    <n v="29.12572649707008"/>
    <n v="82"/>
    <s v="Inadequate capacity"/>
  </r>
  <r>
    <x v="40"/>
    <x v="3"/>
    <x v="3"/>
    <n v="22.361784649087291"/>
    <n v="98"/>
    <s v="Inadequate capacity"/>
  </r>
  <r>
    <x v="40"/>
    <x v="3"/>
    <x v="4"/>
    <n v="31.754010238795829"/>
    <n v="87"/>
    <s v="Low capacity"/>
  </r>
  <r>
    <x v="40"/>
    <x v="3"/>
    <x v="5"/>
    <n v="40.294157190338979"/>
    <n v="76"/>
    <s v="Low capacity"/>
  </r>
  <r>
    <x v="40"/>
    <x v="3"/>
    <x v="6"/>
    <n v="36.901509387110643"/>
    <n v="100"/>
    <s v="Low capacity"/>
  </r>
  <r>
    <x v="40"/>
    <x v="3"/>
    <x v="7"/>
    <n v="43.222540323138716"/>
    <n v="52"/>
    <s v="Low capacity"/>
  </r>
  <r>
    <x v="40"/>
    <x v="3"/>
    <x v="8"/>
    <n v="40.642355693160418"/>
    <n v="81"/>
    <s v="Low capacity"/>
  </r>
  <r>
    <x v="40"/>
    <x v="3"/>
    <x v="9"/>
    <n v="20.296245304586645"/>
    <n v="105"/>
    <s v="Inadequate capacity"/>
  </r>
  <r>
    <x v="40"/>
    <x v="3"/>
    <x v="10"/>
    <n v="27.19909552351394"/>
    <n v="85"/>
    <s v="Inadequate capacity"/>
  </r>
  <r>
    <x v="40"/>
    <x v="3"/>
    <x v="11"/>
    <n v="14.831932773109244"/>
    <n v="82"/>
    <s v="Inadequate capacity"/>
  </r>
  <r>
    <x v="40"/>
    <x v="3"/>
    <x v="12"/>
    <n v="32.750862070938638"/>
    <n v="101"/>
    <s v="Inadequate capacity"/>
  </r>
  <r>
    <x v="40"/>
    <x v="3"/>
    <x v="13"/>
    <n v="6.4030908507847517"/>
    <n v="107"/>
    <s v="Inadequate capacity"/>
  </r>
  <r>
    <x v="41"/>
    <x v="3"/>
    <x v="0"/>
    <n v="29.28648219868678"/>
    <n v="100"/>
    <s v="Inadequate capacity"/>
  </r>
  <r>
    <x v="41"/>
    <x v="3"/>
    <x v="1"/>
    <n v="25.263861541585626"/>
    <n v="102"/>
    <s v="Inadequate capacity"/>
  </r>
  <r>
    <x v="41"/>
    <x v="3"/>
    <x v="2"/>
    <n v="31.410103066424604"/>
    <n v="75"/>
    <s v="Inadequate capacity"/>
  </r>
  <r>
    <x v="41"/>
    <x v="3"/>
    <x v="3"/>
    <n v="16.970403540346695"/>
    <n v="103"/>
    <s v="Inadequate capacity"/>
  </r>
  <r>
    <x v="41"/>
    <x v="3"/>
    <x v="4"/>
    <n v="27.768947430718896"/>
    <n v="105"/>
    <s v="Inadequate capacity"/>
  </r>
  <r>
    <x v="41"/>
    <x v="3"/>
    <x v="5"/>
    <n v="39.689870333656742"/>
    <n v="79"/>
    <s v="Low capacity"/>
  </r>
  <r>
    <x v="41"/>
    <x v="3"/>
    <x v="6"/>
    <n v="36.559692672087508"/>
    <n v="101"/>
    <s v="Low capacity"/>
  </r>
  <r>
    <x v="41"/>
    <x v="3"/>
    <x v="7"/>
    <n v="50.238831638511044"/>
    <n v="30"/>
    <s v="Adequate capacity"/>
  </r>
  <r>
    <x v="41"/>
    <x v="3"/>
    <x v="8"/>
    <n v="34.125782601192938"/>
    <n v="102"/>
    <s v="Inadequate capacity"/>
  </r>
  <r>
    <x v="41"/>
    <x v="3"/>
    <x v="9"/>
    <n v="19.43791867582798"/>
    <n v="108"/>
    <s v="Inadequate capacity"/>
  </r>
  <r>
    <x v="41"/>
    <x v="3"/>
    <x v="10"/>
    <n v="38.097770420186464"/>
    <n v="37"/>
    <s v="Adequate capacity"/>
  </r>
  <r>
    <x v="41"/>
    <x v="3"/>
    <x v="11"/>
    <n v="15.420168067226891"/>
    <n v="79"/>
    <s v="Inadequate capacity"/>
  </r>
  <r>
    <x v="41"/>
    <x v="3"/>
    <x v="12"/>
    <n v="15.178335535006605"/>
    <n v="113"/>
    <s v="Inadequate capacity"/>
  </r>
  <r>
    <x v="41"/>
    <x v="3"/>
    <x v="13"/>
    <n v="9.055400680891962"/>
    <n v="85"/>
    <s v="Inadequate capacity"/>
  </r>
  <r>
    <x v="42"/>
    <x v="6"/>
    <x v="0"/>
    <n v="45.123232806563401"/>
    <n v="26"/>
    <s v="High capacity"/>
  </r>
  <r>
    <x v="42"/>
    <x v="6"/>
    <x v="1"/>
    <n v="47.559020737741513"/>
    <n v="23"/>
    <s v="Adequate capacity"/>
  </r>
  <r>
    <x v="42"/>
    <x v="6"/>
    <x v="2"/>
    <n v="48.663339719337912"/>
    <n v="23"/>
    <s v="Adequate capacity"/>
  </r>
  <r>
    <x v="42"/>
    <x v="6"/>
    <x v="3"/>
    <n v="52.99551675049068"/>
    <n v="15"/>
    <s v="Adequate capacity"/>
  </r>
  <r>
    <x v="42"/>
    <x v="6"/>
    <x v="4"/>
    <n v="39.928069911005004"/>
    <n v="48"/>
    <s v="Adequate capacity"/>
  </r>
  <r>
    <x v="42"/>
    <x v="6"/>
    <x v="5"/>
    <n v="55.515961139789646"/>
    <n v="21"/>
    <s v="High capacity"/>
  </r>
  <r>
    <x v="42"/>
    <x v="6"/>
    <x v="6"/>
    <n v="41.220610402239224"/>
    <n v="81"/>
    <s v="Adequate capacity"/>
  </r>
  <r>
    <x v="42"/>
    <x v="6"/>
    <x v="7"/>
    <n v="49.129352126692702"/>
    <n v="32"/>
    <s v="Low capacity"/>
  </r>
  <r>
    <x v="42"/>
    <x v="6"/>
    <x v="8"/>
    <n v="71.027430952775177"/>
    <n v="1"/>
    <s v="Advanced capacity"/>
  </r>
  <r>
    <x v="42"/>
    <x v="6"/>
    <x v="9"/>
    <n v="28.830473764416951"/>
    <n v="49"/>
    <s v="Low capacity"/>
  </r>
  <r>
    <x v="42"/>
    <x v="6"/>
    <x v="10"/>
    <n v="29.291942711123259"/>
    <n v="84"/>
    <s v="Inadequate capacity"/>
  </r>
  <r>
    <x v="42"/>
    <x v="6"/>
    <x v="11"/>
    <n v="19.783782860890106"/>
    <n v="61"/>
    <s v="Inadequate capacity"/>
  </r>
  <r>
    <x v="42"/>
    <x v="6"/>
    <x v="12"/>
    <n v="39.033030506961097"/>
    <n v="78"/>
    <s v="Inadequate capacity"/>
  </r>
  <r>
    <x v="42"/>
    <x v="6"/>
    <x v="13"/>
    <n v="27.21313897869333"/>
    <n v="17"/>
    <s v="Low capacity"/>
  </r>
  <r>
    <x v="43"/>
    <x v="0"/>
    <x v="0"/>
    <n v="42.733727984225894"/>
    <n v="37"/>
    <s v="Adequate capacity"/>
  </r>
  <r>
    <x v="43"/>
    <x v="0"/>
    <x v="1"/>
    <n v="42.662688153222874"/>
    <n v="43"/>
    <s v="Adequate capacity"/>
  </r>
  <r>
    <x v="43"/>
    <x v="0"/>
    <x v="2"/>
    <n v="42.48970621253202"/>
    <n v="45"/>
    <s v="Adequate capacity"/>
  </r>
  <r>
    <x v="43"/>
    <x v="0"/>
    <x v="3"/>
    <n v="42.933099586891757"/>
    <n v="46"/>
    <s v="Low capacity"/>
  </r>
  <r>
    <x v="43"/>
    <x v="0"/>
    <x v="4"/>
    <n v="42.549020411415171"/>
    <n v="37"/>
    <s v="Adequate capacity"/>
  </r>
  <r>
    <x v="43"/>
    <x v="0"/>
    <x v="5"/>
    <n v="49.509415460398031"/>
    <n v="41"/>
    <s v="Adequate capacity"/>
  </r>
  <r>
    <x v="43"/>
    <x v="0"/>
    <x v="6"/>
    <n v="48.538290221054268"/>
    <n v="28"/>
    <s v="Adequate capacity"/>
  </r>
  <r>
    <x v="43"/>
    <x v="0"/>
    <x v="7"/>
    <n v="44.581477563582673"/>
    <n v="49"/>
    <s v="Low capacity"/>
  </r>
  <r>
    <x v="43"/>
    <x v="0"/>
    <x v="8"/>
    <n v="53.933712812517385"/>
    <n v="40"/>
    <s v="Adequate capacity"/>
  </r>
  <r>
    <x v="43"/>
    <x v="0"/>
    <x v="9"/>
    <n v="33.770517846999404"/>
    <n v="28"/>
    <s v="Adequate capacity"/>
  </r>
  <r>
    <x v="43"/>
    <x v="0"/>
    <x v="10"/>
    <n v="27.083713221662286"/>
    <n v="86"/>
    <s v="Inadequate capacity"/>
  </r>
  <r>
    <x v="43"/>
    <x v="0"/>
    <x v="11"/>
    <n v="31.794444588245153"/>
    <n v="16"/>
    <s v="Low capacity"/>
  </r>
  <r>
    <x v="43"/>
    <x v="0"/>
    <x v="12"/>
    <n v="47.100733254774561"/>
    <n v="47"/>
    <s v="Low capacity"/>
  </r>
  <r>
    <x v="43"/>
    <x v="0"/>
    <x v="13"/>
    <n v="29.103180323315627"/>
    <n v="11"/>
    <s v="Adequate capacity"/>
  </r>
  <r>
    <x v="44"/>
    <x v="5"/>
    <x v="0"/>
    <n v="46.79808965257206"/>
    <n v="22"/>
    <s v="High capacity"/>
  </r>
  <r>
    <x v="44"/>
    <x v="5"/>
    <x v="1"/>
    <n v="43.316973757894928"/>
    <n v="40"/>
    <s v="Adequate capacity"/>
  </r>
  <r>
    <x v="44"/>
    <x v="5"/>
    <x v="2"/>
    <n v="39.427347958103965"/>
    <n v="51"/>
    <s v="Low capacity"/>
  </r>
  <r>
    <x v="44"/>
    <x v="5"/>
    <x v="3"/>
    <n v="40.048888485899631"/>
    <n v="51"/>
    <s v="Inadequate capacity"/>
  </r>
  <r>
    <x v="44"/>
    <x v="5"/>
    <x v="4"/>
    <n v="51.667636674978894"/>
    <n v="3"/>
    <s v="Advanced capacity"/>
  </r>
  <r>
    <x v="44"/>
    <x v="5"/>
    <x v="5"/>
    <n v="58.374201548142523"/>
    <n v="14"/>
    <s v="High capacity"/>
  </r>
  <r>
    <x v="44"/>
    <x v="5"/>
    <x v="6"/>
    <n v="48.874777333822372"/>
    <n v="27"/>
    <s v="Adequate capacity"/>
  </r>
  <r>
    <x v="44"/>
    <x v="5"/>
    <x v="7"/>
    <n v="59.384412201946681"/>
    <n v="15"/>
    <s v="Adequate capacity"/>
  </r>
  <r>
    <x v="44"/>
    <x v="5"/>
    <x v="8"/>
    <n v="64.74111171852951"/>
    <n v="11"/>
    <s v="Advanced capacity"/>
  </r>
  <r>
    <x v="44"/>
    <x v="5"/>
    <x v="9"/>
    <n v="34.844389686488562"/>
    <n v="23"/>
    <s v="Adequate capacity"/>
  </r>
  <r>
    <x v="44"/>
    <x v="5"/>
    <x v="10"/>
    <n v="38.447832821669323"/>
    <n v="35"/>
    <s v="Adequate capacity"/>
  </r>
  <r>
    <x v="44"/>
    <x v="5"/>
    <x v="11"/>
    <n v="26.958342585001486"/>
    <n v="33"/>
    <s v="Inadequate capacity"/>
  </r>
  <r>
    <x v="44"/>
    <x v="5"/>
    <x v="12"/>
    <n v="50.523314167853727"/>
    <n v="33"/>
    <s v="Adequate capacity"/>
  </r>
  <r>
    <x v="44"/>
    <x v="5"/>
    <x v="13"/>
    <n v="23.448069171429719"/>
    <n v="32"/>
    <s v="Low capacity"/>
  </r>
  <r>
    <x v="45"/>
    <x v="7"/>
    <x v="0"/>
    <n v="38.898986030398468"/>
    <n v="48"/>
    <s v="Adequate capacity"/>
  </r>
  <r>
    <x v="45"/>
    <x v="7"/>
    <x v="1"/>
    <n v="43.316963440769683"/>
    <n v="41"/>
    <s v="Adequate capacity"/>
  </r>
  <r>
    <x v="45"/>
    <x v="7"/>
    <x v="2"/>
    <n v="43.637237789277137"/>
    <n v="39"/>
    <s v="Adequate capacity"/>
  </r>
  <r>
    <x v="45"/>
    <x v="7"/>
    <x v="3"/>
    <n v="49.226222989803397"/>
    <n v="29"/>
    <s v="Adequate capacity"/>
  </r>
  <r>
    <x v="45"/>
    <x v="7"/>
    <x v="4"/>
    <n v="36.049173893638354"/>
    <n v="70"/>
    <s v="Low capacity"/>
  </r>
  <r>
    <x v="45"/>
    <x v="7"/>
    <x v="5"/>
    <n v="39.258148202427165"/>
    <n v="82"/>
    <s v="Low capacity"/>
  </r>
  <r>
    <x v="45"/>
    <x v="7"/>
    <x v="6"/>
    <n v="43.238743206861372"/>
    <n v="65"/>
    <s v="Adequate capacity"/>
  </r>
  <r>
    <x v="45"/>
    <x v="7"/>
    <x v="7"/>
    <n v="41.276252757482553"/>
    <n v="60"/>
    <s v="Inadequate capacity"/>
  </r>
  <r>
    <x v="45"/>
    <x v="7"/>
    <x v="8"/>
    <n v="34.759123532809966"/>
    <n v="101"/>
    <s v="Inadequate capacity"/>
  </r>
  <r>
    <x v="45"/>
    <x v="7"/>
    <x v="9"/>
    <n v="34.002125723988996"/>
    <n v="27"/>
    <s v="Adequate capacity"/>
  </r>
  <r>
    <x v="45"/>
    <x v="7"/>
    <x v="10"/>
    <n v="35.203276963957038"/>
    <n v="52"/>
    <s v="Low capacity"/>
  </r>
  <r>
    <x v="45"/>
    <x v="7"/>
    <x v="11"/>
    <n v="29.423527476004864"/>
    <n v="23"/>
    <s v="Inadequate capacity"/>
  </r>
  <r>
    <x v="45"/>
    <x v="7"/>
    <x v="12"/>
    <n v="58.720649804726641"/>
    <n v="15"/>
    <s v="High capacity"/>
  </r>
  <r>
    <x v="45"/>
    <x v="7"/>
    <x v="13"/>
    <n v="12.661048651267437"/>
    <n v="56"/>
    <s v="Inadequate capacity"/>
  </r>
  <r>
    <x v="46"/>
    <x v="7"/>
    <x v="0"/>
    <n v="38.441812111429677"/>
    <n v="51"/>
    <s v="Adequate capacity"/>
  </r>
  <r>
    <x v="46"/>
    <x v="7"/>
    <x v="1"/>
    <n v="30.450950523395299"/>
    <n v="84"/>
    <s v="Inadequate capacity"/>
  </r>
  <r>
    <x v="46"/>
    <x v="7"/>
    <x v="2"/>
    <n v="32.199897364439664"/>
    <n v="74"/>
    <s v="Inadequate capacity"/>
  </r>
  <r>
    <x v="46"/>
    <x v="7"/>
    <x v="3"/>
    <n v="25.680969594767703"/>
    <n v="86"/>
    <s v="Inadequate capacity"/>
  </r>
  <r>
    <x v="46"/>
    <x v="7"/>
    <x v="4"/>
    <n v="33.975490292242426"/>
    <n v="77"/>
    <s v="Low capacity"/>
  </r>
  <r>
    <x v="46"/>
    <x v="7"/>
    <x v="5"/>
    <n v="46.902467871470193"/>
    <n v="45"/>
    <s v="Adequate capacity"/>
  </r>
  <r>
    <x v="46"/>
    <x v="7"/>
    <x v="6"/>
    <n v="54.911417361304032"/>
    <n v="9"/>
    <s v="Advanced capacity"/>
  </r>
  <r>
    <x v="46"/>
    <x v="7"/>
    <x v="7"/>
    <n v="48.349871150392829"/>
    <n v="35"/>
    <s v="Low capacity"/>
  </r>
  <r>
    <x v="46"/>
    <x v="7"/>
    <x v="8"/>
    <n v="39.810203294902834"/>
    <n v="86"/>
    <s v="Low capacity"/>
  </r>
  <r>
    <x v="46"/>
    <x v="7"/>
    <x v="9"/>
    <n v="35.151799352743353"/>
    <n v="20"/>
    <s v="Adequate capacity"/>
  </r>
  <r>
    <x v="46"/>
    <x v="7"/>
    <x v="10"/>
    <n v="46.718784028103954"/>
    <n v="13"/>
    <s v="High capacity"/>
  </r>
  <r>
    <x v="46"/>
    <x v="7"/>
    <x v="11"/>
    <n v="23.356726363251582"/>
    <n v="47"/>
    <s v="Inadequate capacity"/>
  </r>
  <r>
    <x v="46"/>
    <x v="7"/>
    <x v="12"/>
    <n v="51.558638408591491"/>
    <n v="27"/>
    <s v="Adequate capacity"/>
  </r>
  <r>
    <x v="46"/>
    <x v="7"/>
    <x v="13"/>
    <n v="18.973048611026375"/>
    <n v="43"/>
    <s v="Inadequate capacity"/>
  </r>
  <r>
    <x v="47"/>
    <x v="1"/>
    <x v="0"/>
    <n v="27.642637905644527"/>
    <n v="106"/>
    <s v="Inadequate capacity"/>
  </r>
  <r>
    <x v="47"/>
    <x v="1"/>
    <x v="1"/>
    <n v="30.634639629208756"/>
    <n v="83"/>
    <s v="Inadequate capacity"/>
  </r>
  <r>
    <x v="47"/>
    <x v="1"/>
    <x v="2"/>
    <n v="27.672943110056003"/>
    <n v="87"/>
    <s v="Inadequate capacity"/>
  </r>
  <r>
    <x v="47"/>
    <x v="1"/>
    <x v="3"/>
    <n v="34.668393573088139"/>
    <n v="60"/>
    <s v="Inadequate capacity"/>
  </r>
  <r>
    <x v="47"/>
    <x v="1"/>
    <x v="4"/>
    <n v="29.383905967027694"/>
    <n v="98"/>
    <s v="Inadequate capacity"/>
  </r>
  <r>
    <x v="47"/>
    <x v="1"/>
    <x v="5"/>
    <n v="23.106754718435617"/>
    <n v="112"/>
    <s v="Inadequate capacity"/>
  </r>
  <r>
    <x v="47"/>
    <x v="1"/>
    <x v="6"/>
    <n v="32.958541273607118"/>
    <n v="107"/>
    <s v="Inadequate capacity"/>
  </r>
  <r>
    <x v="47"/>
    <x v="1"/>
    <x v="7"/>
    <n v="12.180272269065899"/>
    <n v="114"/>
    <s v="Inadequate capacity"/>
  </r>
  <r>
    <x v="47"/>
    <x v="1"/>
    <x v="8"/>
    <n v="23.912776639084278"/>
    <n v="113"/>
    <s v="Inadequate capacity"/>
  </r>
  <r>
    <x v="47"/>
    <x v="1"/>
    <x v="9"/>
    <n v="30.698480431692182"/>
    <n v="36"/>
    <s v="Adequate capacity"/>
  </r>
  <r>
    <x v="47"/>
    <x v="1"/>
    <x v="10"/>
    <n v="55.448202827046131"/>
    <n v="2"/>
    <s v="Advanced capacity"/>
  </r>
  <r>
    <x v="47"/>
    <x v="1"/>
    <x v="11"/>
    <n v="5.4425087108013939"/>
    <n v="111"/>
    <s v="Inadequate capacity"/>
  </r>
  <r>
    <x v="47"/>
    <x v="1"/>
    <x v="12"/>
    <n v="57.764632641882052"/>
    <n v="17"/>
    <s v="High capacity"/>
  </r>
  <r>
    <x v="47"/>
    <x v="1"/>
    <x v="13"/>
    <n v="4.1385775470391444"/>
    <n v="113"/>
    <s v="Inadequate capacity"/>
  </r>
  <r>
    <x v="48"/>
    <x v="1"/>
    <x v="0"/>
    <n v="24.878163960085146"/>
    <n v="113"/>
    <s v="Inadequate capacity"/>
  </r>
  <r>
    <x v="48"/>
    <x v="1"/>
    <x v="1"/>
    <n v="31.248776951156074"/>
    <n v="79"/>
    <s v="Inadequate capacity"/>
  </r>
  <r>
    <x v="48"/>
    <x v="1"/>
    <x v="2"/>
    <n v="29.777712857338116"/>
    <n v="79"/>
    <s v="Inadequate capacity"/>
  </r>
  <r>
    <x v="48"/>
    <x v="1"/>
    <x v="3"/>
    <n v="32.832623709384677"/>
    <n v="66"/>
    <s v="Inadequate capacity"/>
  </r>
  <r>
    <x v="48"/>
    <x v="1"/>
    <x v="4"/>
    <n v="31.117197176010333"/>
    <n v="91"/>
    <s v="Low capacity"/>
  </r>
  <r>
    <x v="48"/>
    <x v="1"/>
    <x v="5"/>
    <n v="21.126767076119378"/>
    <n v="114"/>
    <s v="Inadequate capacity"/>
  </r>
  <r>
    <x v="48"/>
    <x v="1"/>
    <x v="6"/>
    <n v="34.163584618353326"/>
    <n v="106"/>
    <s v="Inadequate capacity"/>
  </r>
  <r>
    <x v="48"/>
    <x v="1"/>
    <x v="7"/>
    <n v="16.476625827034304"/>
    <n v="111"/>
    <s v="Inadequate capacity"/>
  </r>
  <r>
    <x v="48"/>
    <x v="1"/>
    <x v="8"/>
    <n v="14.836759856257716"/>
    <n v="115"/>
    <s v="Inadequate capacity"/>
  </r>
  <r>
    <x v="48"/>
    <x v="1"/>
    <x v="9"/>
    <n v="23.509413480968586"/>
    <n v="90"/>
    <s v="Inadequate capacity"/>
  </r>
  <r>
    <x v="48"/>
    <x v="1"/>
    <x v="10"/>
    <n v="34.322354442212657"/>
    <n v="57"/>
    <s v="Low capacity"/>
  </r>
  <r>
    <x v="48"/>
    <x v="1"/>
    <x v="11"/>
    <n v="8.2983193277310932"/>
    <n v="104"/>
    <s v="Inadequate capacity"/>
  </r>
  <r>
    <x v="48"/>
    <x v="1"/>
    <x v="12"/>
    <n v="47.326306197032864"/>
    <n v="45"/>
    <s v="Low capacity"/>
  </r>
  <r>
    <x v="48"/>
    <x v="1"/>
    <x v="13"/>
    <n v="4.0906739568977324"/>
    <n v="114"/>
    <s v="Inadequate capacity"/>
  </r>
  <r>
    <x v="49"/>
    <x v="5"/>
    <x v="0"/>
    <n v="49.015094657978906"/>
    <n v="13"/>
    <s v="High capacity"/>
  </r>
  <r>
    <x v="49"/>
    <x v="5"/>
    <x v="1"/>
    <n v="48.533022012202373"/>
    <n v="20"/>
    <s v="Adequate capacity"/>
  </r>
  <r>
    <x v="49"/>
    <x v="5"/>
    <x v="2"/>
    <n v="50.613957066634761"/>
    <n v="19"/>
    <s v="High capacity"/>
  </r>
  <r>
    <x v="49"/>
    <x v="5"/>
    <x v="3"/>
    <n v="54.229379044529935"/>
    <n v="13"/>
    <s v="Adequate capacity"/>
  </r>
  <r>
    <x v="49"/>
    <x v="5"/>
    <x v="4"/>
    <n v="39.459514577649117"/>
    <n v="51"/>
    <s v="Adequate capacity"/>
  </r>
  <r>
    <x v="49"/>
    <x v="5"/>
    <x v="5"/>
    <n v="56.944216702138775"/>
    <n v="18"/>
    <s v="High capacity"/>
  </r>
  <r>
    <x v="49"/>
    <x v="5"/>
    <x v="6"/>
    <n v="52.186502947096059"/>
    <n v="15"/>
    <s v="High capacity"/>
  </r>
  <r>
    <x v="49"/>
    <x v="5"/>
    <x v="7"/>
    <n v="57.377512414476961"/>
    <n v="18"/>
    <s v="Adequate capacity"/>
  </r>
  <r>
    <x v="49"/>
    <x v="5"/>
    <x v="8"/>
    <n v="60.187530234167163"/>
    <n v="25"/>
    <s v="High capacity"/>
  </r>
  <r>
    <x v="49"/>
    <x v="5"/>
    <x v="9"/>
    <n v="38.925004578208956"/>
    <n v="14"/>
    <s v="High capacity"/>
  </r>
  <r>
    <x v="49"/>
    <x v="5"/>
    <x v="10"/>
    <n v="45.605116834046704"/>
    <n v="17"/>
    <s v="Adequate capacity"/>
  </r>
  <r>
    <x v="49"/>
    <x v="5"/>
    <x v="11"/>
    <n v="32.428418256269637"/>
    <n v="14"/>
    <s v="Low capacity"/>
  </r>
  <r>
    <x v="49"/>
    <x v="5"/>
    <x v="12"/>
    <n v="51.460865406285187"/>
    <n v="28"/>
    <s v="Adequate capacity"/>
  </r>
  <r>
    <x v="49"/>
    <x v="5"/>
    <x v="13"/>
    <n v="26.20561781623428"/>
    <n v="19"/>
    <s v="Low capacity"/>
  </r>
  <r>
    <x v="50"/>
    <x v="1"/>
    <x v="0"/>
    <n v="46.060789069370493"/>
    <n v="25"/>
    <s v="High capacity"/>
  </r>
  <r>
    <x v="50"/>
    <x v="1"/>
    <x v="1"/>
    <n v="50.412861646816573"/>
    <n v="13"/>
    <s v="High capacity"/>
  </r>
  <r>
    <x v="50"/>
    <x v="1"/>
    <x v="2"/>
    <n v="53.532328592659496"/>
    <n v="13"/>
    <s v="High capacity"/>
  </r>
  <r>
    <x v="50"/>
    <x v="1"/>
    <x v="3"/>
    <n v="49.572835621929208"/>
    <n v="27"/>
    <s v="Adequate capacity"/>
  </r>
  <r>
    <x v="50"/>
    <x v="1"/>
    <x v="4"/>
    <n v="47.753513905701773"/>
    <n v="12"/>
    <s v="High capacity"/>
  </r>
  <r>
    <x v="50"/>
    <x v="1"/>
    <x v="5"/>
    <n v="44.133595685328729"/>
    <n v="58"/>
    <s v="Low capacity"/>
  </r>
  <r>
    <x v="50"/>
    <x v="1"/>
    <x v="6"/>
    <n v="43.564053785028754"/>
    <n v="61"/>
    <s v="Adequate capacity"/>
  </r>
  <r>
    <x v="50"/>
    <x v="1"/>
    <x v="7"/>
    <n v="41.580897684284544"/>
    <n v="58"/>
    <s v="Inadequate capacity"/>
  </r>
  <r>
    <x v="50"/>
    <x v="1"/>
    <x v="8"/>
    <n v="46.475275611336862"/>
    <n v="60"/>
    <s v="Low capacity"/>
  </r>
  <r>
    <x v="50"/>
    <x v="1"/>
    <x v="9"/>
    <n v="44.278307670646775"/>
    <n v="5"/>
    <s v="Advanced capacity"/>
  </r>
  <r>
    <x v="50"/>
    <x v="1"/>
    <x v="10"/>
    <n v="55.321962123959089"/>
    <n v="3"/>
    <s v="Advanced capacity"/>
  </r>
  <r>
    <x v="50"/>
    <x v="1"/>
    <x v="11"/>
    <n v="31.129490594974769"/>
    <n v="19"/>
    <s v="Inadequate capacity"/>
  </r>
  <r>
    <x v="50"/>
    <x v="1"/>
    <x v="12"/>
    <n v="55.747010652377789"/>
    <n v="19"/>
    <s v="Adequate capacity"/>
  </r>
  <r>
    <x v="50"/>
    <x v="1"/>
    <x v="13"/>
    <n v="34.914767311275455"/>
    <n v="5"/>
    <s v="High capacity"/>
  </r>
  <r>
    <x v="51"/>
    <x v="5"/>
    <x v="0"/>
    <n v="47.816642157222645"/>
    <n v="16"/>
    <s v="High capacity"/>
  </r>
  <r>
    <x v="51"/>
    <x v="5"/>
    <x v="1"/>
    <n v="52.479749121581669"/>
    <n v="6"/>
    <s v="High capacity"/>
  </r>
  <r>
    <x v="51"/>
    <x v="5"/>
    <x v="2"/>
    <n v="61.639529921435603"/>
    <n v="1"/>
    <s v="Advanced capacity"/>
  </r>
  <r>
    <x v="51"/>
    <x v="5"/>
    <x v="3"/>
    <n v="50.903317095212934"/>
    <n v="24"/>
    <s v="Adequate capacity"/>
  </r>
  <r>
    <x v="51"/>
    <x v="5"/>
    <x v="4"/>
    <n v="43.632508885848928"/>
    <n v="28"/>
    <s v="Adequate capacity"/>
  </r>
  <r>
    <x v="51"/>
    <x v="5"/>
    <x v="5"/>
    <n v="48.500198984615771"/>
    <n v="43"/>
    <s v="Adequate capacity"/>
  </r>
  <r>
    <x v="51"/>
    <x v="5"/>
    <x v="6"/>
    <n v="44.787331034276164"/>
    <n v="54"/>
    <s v="Adequate capacity"/>
  </r>
  <r>
    <x v="51"/>
    <x v="5"/>
    <x v="7"/>
    <n v="46.576842430219621"/>
    <n v="45"/>
    <s v="Low capacity"/>
  </r>
  <r>
    <x v="51"/>
    <x v="5"/>
    <x v="8"/>
    <n v="52.727367363167588"/>
    <n v="45"/>
    <s v="Adequate capacity"/>
  </r>
  <r>
    <x v="51"/>
    <x v="5"/>
    <x v="9"/>
    <n v="42.24212608967278"/>
    <n v="10"/>
    <s v="Advanced capacity"/>
  </r>
  <r>
    <x v="51"/>
    <x v="5"/>
    <x v="10"/>
    <n v="44.809486597620563"/>
    <n v="19"/>
    <s v="Adequate capacity"/>
  </r>
  <r>
    <x v="51"/>
    <x v="5"/>
    <x v="11"/>
    <n v="30.720549969332303"/>
    <n v="21"/>
    <s v="Inadequate capacity"/>
  </r>
  <r>
    <x v="51"/>
    <x v="5"/>
    <x v="12"/>
    <n v="68.936691336751863"/>
    <n v="2"/>
    <s v="Advanced capacity"/>
  </r>
  <r>
    <x v="51"/>
    <x v="5"/>
    <x v="13"/>
    <n v="24.501776454986398"/>
    <n v="29"/>
    <s v="Low capacity"/>
  </r>
  <r>
    <x v="52"/>
    <x v="6"/>
    <x v="0"/>
    <n v="50.845260265534691"/>
    <n v="8"/>
    <s v="Advanced capacity"/>
  </r>
  <r>
    <x v="52"/>
    <x v="6"/>
    <x v="1"/>
    <n v="51.96945440592026"/>
    <n v="8"/>
    <s v="High capacity"/>
  </r>
  <r>
    <x v="52"/>
    <x v="6"/>
    <x v="2"/>
    <n v="54.005018063463432"/>
    <n v="11"/>
    <s v="High capacity"/>
  </r>
  <r>
    <x v="52"/>
    <x v="6"/>
    <x v="3"/>
    <n v="57.761675766238341"/>
    <n v="7"/>
    <s v="Adequate capacity"/>
  </r>
  <r>
    <x v="52"/>
    <x v="6"/>
    <x v="4"/>
    <n v="42.83703855174879"/>
    <n v="34"/>
    <s v="Adequate capacity"/>
  </r>
  <r>
    <x v="52"/>
    <x v="6"/>
    <x v="5"/>
    <n v="60.21463585801456"/>
    <n v="13"/>
    <s v="Advanced capacity"/>
  </r>
  <r>
    <x v="52"/>
    <x v="6"/>
    <x v="6"/>
    <n v="44.259591172790849"/>
    <n v="55"/>
    <s v="Adequate capacity"/>
  </r>
  <r>
    <x v="52"/>
    <x v="6"/>
    <x v="7"/>
    <n v="68.443277414248044"/>
    <n v="5"/>
    <s v="Advanced capacity"/>
  </r>
  <r>
    <x v="52"/>
    <x v="6"/>
    <x v="8"/>
    <n v="66.009438204757231"/>
    <n v="9"/>
    <s v="Advanced capacity"/>
  </r>
  <r>
    <x v="52"/>
    <x v="6"/>
    <x v="9"/>
    <n v="37.228565335175944"/>
    <n v="16"/>
    <s v="High capacity"/>
  </r>
  <r>
    <x v="52"/>
    <x v="6"/>
    <x v="10"/>
    <n v="46.935714722067303"/>
    <n v="12"/>
    <s v="High capacity"/>
  </r>
  <r>
    <x v="52"/>
    <x v="6"/>
    <x v="11"/>
    <n v="22.011005301359756"/>
    <n v="52"/>
    <s v="Inadequate capacity"/>
  </r>
  <r>
    <x v="52"/>
    <x v="6"/>
    <x v="12"/>
    <n v="58.298849469045877"/>
    <n v="16"/>
    <s v="High capacity"/>
  </r>
  <r>
    <x v="52"/>
    <x v="6"/>
    <x v="13"/>
    <n v="21.668691848230836"/>
    <n v="37"/>
    <s v="Inadequate capacity"/>
  </r>
  <r>
    <x v="53"/>
    <x v="1"/>
    <x v="0"/>
    <n v="35.828157401195483"/>
    <n v="61"/>
    <s v="Low capacity"/>
  </r>
  <r>
    <x v="53"/>
    <x v="1"/>
    <x v="1"/>
    <n v="39.198713872768479"/>
    <n v="52"/>
    <s v="Low capacity"/>
  </r>
  <r>
    <x v="53"/>
    <x v="1"/>
    <x v="2"/>
    <n v="45.911070777124813"/>
    <n v="34"/>
    <s v="Adequate capacity"/>
  </r>
  <r>
    <x v="53"/>
    <x v="1"/>
    <x v="3"/>
    <n v="41.368127124583175"/>
    <n v="49"/>
    <s v="Low capacity"/>
  </r>
  <r>
    <x v="53"/>
    <x v="1"/>
    <x v="4"/>
    <n v="28.836648690568961"/>
    <n v="100"/>
    <s v="Inadequate capacity"/>
  </r>
  <r>
    <x v="53"/>
    <x v="1"/>
    <x v="5"/>
    <n v="38.542556926138587"/>
    <n v="85"/>
    <s v="Low capacity"/>
  </r>
  <r>
    <x v="53"/>
    <x v="1"/>
    <x v="6"/>
    <n v="41.216120751961995"/>
    <n v="82"/>
    <s v="Adequate capacity"/>
  </r>
  <r>
    <x v="53"/>
    <x v="1"/>
    <x v="7"/>
    <n v="31.247408326926891"/>
    <n v="85"/>
    <s v="Inadequate capacity"/>
  </r>
  <r>
    <x v="53"/>
    <x v="1"/>
    <x v="8"/>
    <n v="42.0087455061798"/>
    <n v="78"/>
    <s v="Low capacity"/>
  </r>
  <r>
    <x v="53"/>
    <x v="1"/>
    <x v="9"/>
    <n v="28.838401563031681"/>
    <n v="48"/>
    <s v="Low capacity"/>
  </r>
  <r>
    <x v="53"/>
    <x v="1"/>
    <x v="10"/>
    <n v="46.164340433761595"/>
    <n v="16"/>
    <s v="High capacity"/>
  </r>
  <r>
    <x v="53"/>
    <x v="1"/>
    <x v="11"/>
    <n v="16.936107776443912"/>
    <n v="76"/>
    <s v="Inadequate capacity"/>
  </r>
  <r>
    <x v="53"/>
    <x v="1"/>
    <x v="12"/>
    <n v="40.364833106638656"/>
    <n v="69"/>
    <s v="Low capacity"/>
  </r>
  <r>
    <x v="53"/>
    <x v="1"/>
    <x v="13"/>
    <n v="11.888324935282553"/>
    <n v="66"/>
    <s v="Inadequate capacity"/>
  </r>
  <r>
    <x v="54"/>
    <x v="6"/>
    <x v="0"/>
    <n v="36.000794210925633"/>
    <n v="59"/>
    <s v="Low capacity"/>
  </r>
  <r>
    <x v="54"/>
    <x v="6"/>
    <x v="1"/>
    <n v="37.897541203529933"/>
    <n v="54"/>
    <s v="Low capacity"/>
  </r>
  <r>
    <x v="54"/>
    <x v="6"/>
    <x v="2"/>
    <n v="26.31457178581617"/>
    <n v="94"/>
    <s v="Inadequate capacity"/>
  </r>
  <r>
    <x v="54"/>
    <x v="6"/>
    <x v="3"/>
    <n v="43.2535218131083"/>
    <n v="45"/>
    <s v="Low capacity"/>
  </r>
  <r>
    <x v="54"/>
    <x v="6"/>
    <x v="4"/>
    <n v="45.162361479687895"/>
    <n v="23"/>
    <s v="High capacity"/>
  </r>
  <r>
    <x v="54"/>
    <x v="6"/>
    <x v="5"/>
    <n v="42.181541646864133"/>
    <n v="64"/>
    <s v="Low capacity"/>
  </r>
  <r>
    <x v="54"/>
    <x v="6"/>
    <x v="6"/>
    <n v="31.288385660105771"/>
    <n v="109"/>
    <s v="Inadequate capacity"/>
  </r>
  <r>
    <x v="54"/>
    <x v="6"/>
    <x v="7"/>
    <n v="40.585850698075092"/>
    <n v="62"/>
    <s v="Inadequate capacity"/>
  </r>
  <r>
    <x v="54"/>
    <x v="6"/>
    <x v="8"/>
    <n v="51.548176848524676"/>
    <n v="49"/>
    <s v="Adequate capacity"/>
  </r>
  <r>
    <x v="54"/>
    <x v="6"/>
    <x v="9"/>
    <n v="25.86305063707001"/>
    <n v="71"/>
    <s v="Low capacity"/>
  </r>
  <r>
    <x v="54"/>
    <x v="6"/>
    <x v="10"/>
    <n v="36.307339954304673"/>
    <n v="47"/>
    <s v="Low capacity"/>
  </r>
  <r>
    <x v="54"/>
    <x v="6"/>
    <x v="11"/>
    <n v="13.865004694811008"/>
    <n v="86"/>
    <s v="Inadequate capacity"/>
  </r>
  <r>
    <x v="54"/>
    <x v="6"/>
    <x v="12"/>
    <n v="40.868061075164142"/>
    <n v="66"/>
    <s v="Low capacity"/>
  </r>
  <r>
    <x v="54"/>
    <x v="6"/>
    <x v="13"/>
    <n v="12.411796824000213"/>
    <n v="60"/>
    <s v="Inadequate capacity"/>
  </r>
  <r>
    <x v="55"/>
    <x v="2"/>
    <x v="0"/>
    <n v="33.196247318958065"/>
    <n v="77"/>
    <s v="Low capacity"/>
  </r>
  <r>
    <x v="55"/>
    <x v="2"/>
    <x v="1"/>
    <n v="31.260580445400585"/>
    <n v="78"/>
    <s v="Inadequate capacity"/>
  </r>
  <r>
    <x v="55"/>
    <x v="2"/>
    <x v="2"/>
    <n v="30.790979983346833"/>
    <n v="77"/>
    <s v="Inadequate capacity"/>
  </r>
  <r>
    <x v="55"/>
    <x v="2"/>
    <x v="3"/>
    <n v="31.94361895361698"/>
    <n v="68"/>
    <s v="Inadequate capacity"/>
  </r>
  <r>
    <x v="55"/>
    <x v="2"/>
    <x v="4"/>
    <n v="31.011569391544175"/>
    <n v="92"/>
    <s v="Low capacity"/>
  </r>
  <r>
    <x v="55"/>
    <x v="2"/>
    <x v="5"/>
    <n v="39.81769877262434"/>
    <n v="78"/>
    <s v="Low capacity"/>
  </r>
  <r>
    <x v="55"/>
    <x v="2"/>
    <x v="6"/>
    <n v="46.23629929215906"/>
    <n v="45"/>
    <s v="Adequate capacity"/>
  </r>
  <r>
    <x v="55"/>
    <x v="2"/>
    <x v="7"/>
    <n v="36.417744566099984"/>
    <n v="72"/>
    <s v="Inadequate capacity"/>
  </r>
  <r>
    <x v="55"/>
    <x v="2"/>
    <x v="8"/>
    <n v="37.55371403786657"/>
    <n v="93"/>
    <s v="Inadequate capacity"/>
  </r>
  <r>
    <x v="55"/>
    <x v="2"/>
    <x v="9"/>
    <n v="26.30331225429385"/>
    <n v="68"/>
    <s v="Low capacity"/>
  </r>
  <r>
    <x v="55"/>
    <x v="2"/>
    <x v="10"/>
    <n v="41.660347132249861"/>
    <n v="27"/>
    <s v="Adequate capacity"/>
  </r>
  <r>
    <x v="55"/>
    <x v="2"/>
    <x v="11"/>
    <n v="24.026269044203048"/>
    <n v="44"/>
    <s v="Inadequate capacity"/>
  </r>
  <r>
    <x v="55"/>
    <x v="2"/>
    <x v="12"/>
    <n v="31.470799875268735"/>
    <n v="102"/>
    <s v="Inadequate capacity"/>
  </r>
  <r>
    <x v="55"/>
    <x v="2"/>
    <x v="13"/>
    <n v="8.055832965453753"/>
    <n v="94"/>
    <s v="Inadequate capacity"/>
  </r>
  <r>
    <x v="56"/>
    <x v="1"/>
    <x v="0"/>
    <n v="32.470640694984219"/>
    <n v="81"/>
    <s v="Low capacity"/>
  </r>
  <r>
    <x v="56"/>
    <x v="1"/>
    <x v="1"/>
    <n v="36.857344721155663"/>
    <n v="57"/>
    <s v="Low capacity"/>
  </r>
  <r>
    <x v="56"/>
    <x v="1"/>
    <x v="2"/>
    <n v="41.744855091277906"/>
    <n v="48"/>
    <s v="Adequate capacity"/>
  </r>
  <r>
    <x v="56"/>
    <x v="1"/>
    <x v="3"/>
    <n v="35.427457696377886"/>
    <n v="58"/>
    <s v="Inadequate capacity"/>
  </r>
  <r>
    <x v="56"/>
    <x v="1"/>
    <x v="4"/>
    <n v="32.823450818253782"/>
    <n v="84"/>
    <s v="Low capacity"/>
  </r>
  <r>
    <x v="56"/>
    <x v="1"/>
    <x v="5"/>
    <n v="39.448631970460205"/>
    <n v="81"/>
    <s v="Low capacity"/>
  </r>
  <r>
    <x v="56"/>
    <x v="1"/>
    <x v="6"/>
    <n v="42.592410192636706"/>
    <n v="74"/>
    <s v="Adequate capacity"/>
  </r>
  <r>
    <x v="56"/>
    <x v="1"/>
    <x v="7"/>
    <n v="38.147387162006773"/>
    <n v="67"/>
    <s v="Inadequate capacity"/>
  </r>
  <r>
    <x v="56"/>
    <x v="1"/>
    <x v="8"/>
    <n v="38.066731910167903"/>
    <n v="89"/>
    <s v="Inadequate capacity"/>
  </r>
  <r>
    <x v="56"/>
    <x v="1"/>
    <x v="9"/>
    <n v="18.77994830151146"/>
    <n v="110"/>
    <s v="Inadequate capacity"/>
  </r>
  <r>
    <x v="56"/>
    <x v="1"/>
    <x v="10"/>
    <n v="25.801597593704784"/>
    <n v="92"/>
    <s v="Inadequate capacity"/>
  </r>
  <r>
    <x v="56"/>
    <x v="1"/>
    <x v="11"/>
    <n v="12.131212035375945"/>
    <n v="93"/>
    <s v="Inadequate capacity"/>
  </r>
  <r>
    <x v="56"/>
    <x v="1"/>
    <x v="12"/>
    <n v="30.664211554141872"/>
    <n v="105"/>
    <s v="Inadequate capacity"/>
  </r>
  <r>
    <x v="56"/>
    <x v="1"/>
    <x v="13"/>
    <n v="6.5227720228232293"/>
    <n v="103"/>
    <s v="Inadequate capacity"/>
  </r>
  <r>
    <x v="57"/>
    <x v="6"/>
    <x v="0"/>
    <n v="26.404232219497501"/>
    <n v="109"/>
    <s v="Inadequate capacity"/>
  </r>
  <r>
    <x v="57"/>
    <x v="6"/>
    <x v="1"/>
    <n v="29.326351187380872"/>
    <n v="87"/>
    <s v="Inadequate capacity"/>
  </r>
  <r>
    <x v="57"/>
    <x v="6"/>
    <x v="2"/>
    <n v="22.553284124815804"/>
    <n v="108"/>
    <s v="Inadequate capacity"/>
  </r>
  <r>
    <x v="57"/>
    <x v="6"/>
    <x v="3"/>
    <n v="26.935792358378819"/>
    <n v="83"/>
    <s v="Inadequate capacity"/>
  </r>
  <r>
    <x v="57"/>
    <x v="6"/>
    <x v="4"/>
    <n v="40.017248060875843"/>
    <n v="47"/>
    <s v="Adequate capacity"/>
  </r>
  <r>
    <x v="57"/>
    <x v="6"/>
    <x v="5"/>
    <n v="33.306095120446521"/>
    <n v="104"/>
    <s v="Inadequate capacity"/>
  </r>
  <r>
    <x v="57"/>
    <x v="6"/>
    <x v="6"/>
    <n v="27.161637113580504"/>
    <n v="112"/>
    <s v="Inadequate capacity"/>
  </r>
  <r>
    <x v="57"/>
    <x v="6"/>
    <x v="7"/>
    <n v="37.501332865084194"/>
    <n v="68"/>
    <s v="Inadequate capacity"/>
  </r>
  <r>
    <x v="57"/>
    <x v="6"/>
    <x v="8"/>
    <n v="34.768010317117785"/>
    <n v="100"/>
    <s v="Inadequate capacity"/>
  </r>
  <r>
    <x v="57"/>
    <x v="6"/>
    <x v="9"/>
    <n v="14.279629383682106"/>
    <n v="115"/>
    <s v="Inadequate capacity"/>
  </r>
  <r>
    <x v="57"/>
    <x v="6"/>
    <x v="10"/>
    <n v="14.246302126035975"/>
    <n v="113"/>
    <s v="Inadequate capacity"/>
  </r>
  <r>
    <x v="57"/>
    <x v="6"/>
    <x v="11"/>
    <n v="19.243697478991596"/>
    <n v="66"/>
    <s v="Inadequate capacity"/>
  </r>
  <r>
    <x v="57"/>
    <x v="6"/>
    <x v="12"/>
    <n v="10.146401700074666"/>
    <n v="114"/>
    <s v="Inadequate capacity"/>
  </r>
  <r>
    <x v="57"/>
    <x v="6"/>
    <x v="13"/>
    <n v="13.482116229626183"/>
    <n v="54"/>
    <s v="Inadequate capacity"/>
  </r>
  <r>
    <x v="58"/>
    <x v="0"/>
    <x v="0"/>
    <n v="40.650508500609476"/>
    <n v="42"/>
    <s v="Adequate capacity"/>
  </r>
  <r>
    <x v="58"/>
    <x v="0"/>
    <x v="1"/>
    <n v="38.741478597082377"/>
    <n v="53"/>
    <s v="Low capacity"/>
  </r>
  <r>
    <x v="58"/>
    <x v="0"/>
    <x v="2"/>
    <n v="33.196439126497324"/>
    <n v="71"/>
    <s v="Inadequate capacity"/>
  </r>
  <r>
    <x v="58"/>
    <x v="0"/>
    <x v="3"/>
    <n v="35.080576095152843"/>
    <n v="59"/>
    <s v="Inadequate capacity"/>
  </r>
  <r>
    <x v="58"/>
    <x v="0"/>
    <x v="4"/>
    <n v="49.481744231682718"/>
    <n v="6"/>
    <s v="Advanced capacity"/>
  </r>
  <r>
    <x v="58"/>
    <x v="0"/>
    <x v="5"/>
    <n v="53.642043605410464"/>
    <n v="25"/>
    <s v="Adequate capacity"/>
  </r>
  <r>
    <x v="58"/>
    <x v="0"/>
    <x v="6"/>
    <n v="51.475425122629602"/>
    <n v="18"/>
    <s v="High capacity"/>
  </r>
  <r>
    <x v="58"/>
    <x v="0"/>
    <x v="7"/>
    <n v="54.094099352352259"/>
    <n v="26"/>
    <s v="Adequate capacity"/>
  </r>
  <r>
    <x v="58"/>
    <x v="0"/>
    <x v="8"/>
    <n v="54.927965657289775"/>
    <n v="38"/>
    <s v="Adequate capacity"/>
  </r>
  <r>
    <x v="58"/>
    <x v="0"/>
    <x v="9"/>
    <n v="25.237491597735243"/>
    <n v="78"/>
    <s v="Inadequate capacity"/>
  </r>
  <r>
    <x v="58"/>
    <x v="0"/>
    <x v="10"/>
    <n v="16.114850468691603"/>
    <n v="109"/>
    <s v="Inadequate capacity"/>
  </r>
  <r>
    <x v="58"/>
    <x v="0"/>
    <x v="11"/>
    <n v="25.945422049864021"/>
    <n v="35"/>
    <s v="Inadequate capacity"/>
  </r>
  <r>
    <x v="58"/>
    <x v="0"/>
    <x v="12"/>
    <n v="33.01875938672972"/>
    <n v="99"/>
    <s v="Inadequate capacity"/>
  </r>
  <r>
    <x v="58"/>
    <x v="0"/>
    <x v="13"/>
    <n v="25.870934485655617"/>
    <n v="22"/>
    <s v="Low capacity"/>
  </r>
  <r>
    <x v="59"/>
    <x v="1"/>
    <x v="0"/>
    <n v="28.898337853716356"/>
    <n v="104"/>
    <s v="Inadequate capacity"/>
  </r>
  <r>
    <x v="59"/>
    <x v="1"/>
    <x v="1"/>
    <n v="41.268363851703555"/>
    <n v="47"/>
    <s v="Low capacity"/>
  </r>
  <r>
    <x v="59"/>
    <x v="1"/>
    <x v="2"/>
    <n v="35.907183498708257"/>
    <n v="60"/>
    <s v="Low capacity"/>
  </r>
  <r>
    <x v="59"/>
    <x v="1"/>
    <x v="3"/>
    <n v="42.053707883936895"/>
    <n v="47"/>
    <s v="Low capacity"/>
  </r>
  <r>
    <x v="59"/>
    <x v="1"/>
    <x v="4"/>
    <n v="46.606839559259193"/>
    <n v="18"/>
    <s v="High capacity"/>
  </r>
  <r>
    <x v="59"/>
    <x v="1"/>
    <x v="5"/>
    <n v="22.613065217185152"/>
    <n v="113"/>
    <s v="Inadequate capacity"/>
  </r>
  <r>
    <x v="59"/>
    <x v="1"/>
    <x v="6"/>
    <n v="31.279974368413008"/>
    <n v="110"/>
    <s v="Inadequate capacity"/>
  </r>
  <r>
    <x v="59"/>
    <x v="1"/>
    <x v="7"/>
    <n v="15.244926030435884"/>
    <n v="112"/>
    <s v="Inadequate capacity"/>
  </r>
  <r>
    <x v="59"/>
    <x v="1"/>
    <x v="8"/>
    <n v="21.63898774382621"/>
    <n v="114"/>
    <s v="Inadequate capacity"/>
  </r>
  <r>
    <x v="59"/>
    <x v="1"/>
    <x v="9"/>
    <n v="24.908675371104096"/>
    <n v="80"/>
    <s v="Inadequate capacity"/>
  </r>
  <r>
    <x v="59"/>
    <x v="1"/>
    <x v="10"/>
    <n v="42.096752436582861"/>
    <n v="26"/>
    <s v="Adequate capacity"/>
  </r>
  <r>
    <x v="59"/>
    <x v="1"/>
    <x v="11"/>
    <n v="13.740828038532488"/>
    <n v="87"/>
    <s v="Inadequate capacity"/>
  </r>
  <r>
    <x v="59"/>
    <x v="1"/>
    <x v="12"/>
    <n v="34.744920404635032"/>
    <n v="95"/>
    <s v="Inadequate capacity"/>
  </r>
  <r>
    <x v="59"/>
    <x v="1"/>
    <x v="13"/>
    <n v="9.0522006046660159"/>
    <n v="86"/>
    <s v="Inadequate capacity"/>
  </r>
  <r>
    <x v="60"/>
    <x v="0"/>
    <x v="0"/>
    <n v="40.438197009329912"/>
    <n v="44"/>
    <s v="Adequate capacity"/>
  </r>
  <r>
    <x v="60"/>
    <x v="0"/>
    <x v="1"/>
    <n v="37.669439797486838"/>
    <n v="56"/>
    <s v="Low capacity"/>
  </r>
  <r>
    <x v="60"/>
    <x v="0"/>
    <x v="2"/>
    <n v="35.059327900462847"/>
    <n v="62"/>
    <s v="Low capacity"/>
  </r>
  <r>
    <x v="60"/>
    <x v="0"/>
    <x v="3"/>
    <n v="37.944835826054053"/>
    <n v="55"/>
    <s v="Inadequate capacity"/>
  </r>
  <r>
    <x v="60"/>
    <x v="0"/>
    <x v="4"/>
    <n v="40.393274977353066"/>
    <n v="44"/>
    <s v="Adequate capacity"/>
  </r>
  <r>
    <x v="60"/>
    <x v="0"/>
    <x v="5"/>
    <n v="52.749564815243232"/>
    <n v="30"/>
    <s v="Adequate capacity"/>
  </r>
  <r>
    <x v="60"/>
    <x v="0"/>
    <x v="6"/>
    <n v="49.112103371297451"/>
    <n v="25"/>
    <s v="Adequate capacity"/>
  </r>
  <r>
    <x v="60"/>
    <x v="0"/>
    <x v="7"/>
    <n v="54.05972235539133"/>
    <n v="27"/>
    <s v="Adequate capacity"/>
  </r>
  <r>
    <x v="60"/>
    <x v="0"/>
    <x v="8"/>
    <n v="54.495042743091503"/>
    <n v="39"/>
    <s v="Adequate capacity"/>
  </r>
  <r>
    <x v="60"/>
    <x v="0"/>
    <x v="9"/>
    <n v="26.791797146621875"/>
    <n v="62"/>
    <s v="Low capacity"/>
  </r>
  <r>
    <x v="60"/>
    <x v="0"/>
    <x v="10"/>
    <n v="17.79765069689687"/>
    <n v="105"/>
    <s v="Inadequate capacity"/>
  </r>
  <r>
    <x v="60"/>
    <x v="0"/>
    <x v="11"/>
    <n v="25.750772587342155"/>
    <n v="36"/>
    <s v="Inadequate capacity"/>
  </r>
  <r>
    <x v="60"/>
    <x v="0"/>
    <x v="12"/>
    <n v="42.4606636640017"/>
    <n v="61"/>
    <s v="Low capacity"/>
  </r>
  <r>
    <x v="60"/>
    <x v="0"/>
    <x v="13"/>
    <n v="21.158101638246769"/>
    <n v="38"/>
    <s v="Inadequate capacity"/>
  </r>
  <r>
    <x v="61"/>
    <x v="5"/>
    <x v="0"/>
    <n v="46.846737377523787"/>
    <n v="21"/>
    <s v="High capacity"/>
  </r>
  <r>
    <x v="61"/>
    <x v="5"/>
    <x v="1"/>
    <n v="45.483356915236115"/>
    <n v="29"/>
    <s v="Adequate capacity"/>
  </r>
  <r>
    <x v="61"/>
    <x v="5"/>
    <x v="2"/>
    <n v="54.088921183446232"/>
    <n v="10"/>
    <s v="High capacity"/>
  </r>
  <r>
    <x v="61"/>
    <x v="5"/>
    <x v="3"/>
    <n v="43.436904053782968"/>
    <n v="44"/>
    <s v="Low capacity"/>
  </r>
  <r>
    <x v="61"/>
    <x v="5"/>
    <x v="4"/>
    <n v="37.831060274019649"/>
    <n v="60"/>
    <s v="Adequate capacity"/>
  </r>
  <r>
    <x v="61"/>
    <x v="5"/>
    <x v="5"/>
    <n v="63.063041223646053"/>
    <n v="6"/>
    <s v="Advanced capacity"/>
  </r>
  <r>
    <x v="61"/>
    <x v="5"/>
    <x v="6"/>
    <n v="59.495274206922389"/>
    <n v="4"/>
    <s v="Advanced capacity"/>
  </r>
  <r>
    <x v="61"/>
    <x v="5"/>
    <x v="7"/>
    <n v="60.996257929270428"/>
    <n v="12"/>
    <s v="High capacity"/>
  </r>
  <r>
    <x v="61"/>
    <x v="5"/>
    <x v="8"/>
    <n v="67.288953956970516"/>
    <n v="6"/>
    <s v="Advanced capacity"/>
  </r>
  <r>
    <x v="61"/>
    <x v="5"/>
    <x v="9"/>
    <n v="26.588379378315089"/>
    <n v="65"/>
    <s v="Low capacity"/>
  </r>
  <r>
    <x v="61"/>
    <x v="5"/>
    <x v="10"/>
    <n v="10.281146059539658"/>
    <n v="115"/>
    <s v="Inadequate capacity"/>
  </r>
  <r>
    <x v="61"/>
    <x v="5"/>
    <x v="11"/>
    <n v="27.742944667940915"/>
    <n v="28"/>
    <s v="Inadequate capacity"/>
  </r>
  <r>
    <x v="61"/>
    <x v="5"/>
    <x v="12"/>
    <n v="39.636964424928628"/>
    <n v="75"/>
    <s v="Inadequate capacity"/>
  </r>
  <r>
    <x v="61"/>
    <x v="5"/>
    <x v="13"/>
    <n v="28.69246236085116"/>
    <n v="12"/>
    <s v="Adequate capacity"/>
  </r>
  <r>
    <x v="62"/>
    <x v="2"/>
    <x v="0"/>
    <n v="25.465322417676081"/>
    <n v="111"/>
    <s v="Inadequate capacity"/>
  </r>
  <r>
    <x v="62"/>
    <x v="2"/>
    <x v="1"/>
    <n v="22.169208581547771"/>
    <n v="110"/>
    <s v="Inadequate capacity"/>
  </r>
  <r>
    <x v="62"/>
    <x v="2"/>
    <x v="2"/>
    <n v="17.030926708550801"/>
    <n v="115"/>
    <s v="Inadequate capacity"/>
  </r>
  <r>
    <x v="62"/>
    <x v="2"/>
    <x v="3"/>
    <n v="15.111091037404075"/>
    <n v="105"/>
    <s v="Inadequate capacity"/>
  </r>
  <r>
    <x v="62"/>
    <x v="2"/>
    <x v="4"/>
    <n v="36.398341234878551"/>
    <n v="69"/>
    <s v="Adequate capacity"/>
  </r>
  <r>
    <x v="62"/>
    <x v="2"/>
    <x v="5"/>
    <n v="33.649450360647961"/>
    <n v="102"/>
    <s v="Inadequate capacity"/>
  </r>
  <r>
    <x v="62"/>
    <x v="2"/>
    <x v="6"/>
    <n v="40.369539050197879"/>
    <n v="86"/>
    <s v="Low capacity"/>
  </r>
  <r>
    <x v="62"/>
    <x v="2"/>
    <x v="7"/>
    <n v="23.645021281467116"/>
    <n v="103"/>
    <s v="Inadequate capacity"/>
  </r>
  <r>
    <x v="62"/>
    <x v="2"/>
    <x v="8"/>
    <n v="36.112705652871163"/>
    <n v="97"/>
    <s v="Inadequate capacity"/>
  </r>
  <r>
    <x v="62"/>
    <x v="2"/>
    <x v="9"/>
    <n v="17.84926566317522"/>
    <n v="111"/>
    <s v="Inadequate capacity"/>
  </r>
  <r>
    <x v="62"/>
    <x v="2"/>
    <x v="10"/>
    <n v="18.267528628126726"/>
    <n v="103"/>
    <s v="Inadequate capacity"/>
  </r>
  <r>
    <x v="62"/>
    <x v="2"/>
    <x v="11"/>
    <n v="17.184873949579899"/>
    <n v="74"/>
    <s v="Inadequate capacity"/>
  </r>
  <r>
    <x v="62"/>
    <x v="2"/>
    <x v="12"/>
    <n v="28.702208456494823"/>
    <n v="107"/>
    <s v="Inadequate capacity"/>
  </r>
  <r>
    <x v="62"/>
    <x v="2"/>
    <x v="13"/>
    <n v="7.242451618499496"/>
    <n v="98"/>
    <s v="Inadequate capacity"/>
  </r>
  <r>
    <x v="63"/>
    <x v="7"/>
    <x v="0"/>
    <n v="43.690049645892316"/>
    <n v="30"/>
    <s v="Adequate capacity"/>
  </r>
  <r>
    <x v="63"/>
    <x v="7"/>
    <x v="1"/>
    <n v="49.894783220013103"/>
    <n v="15"/>
    <s v="Adequate capacity"/>
  </r>
  <r>
    <x v="63"/>
    <x v="7"/>
    <x v="2"/>
    <n v="43.307051265781134"/>
    <n v="40"/>
    <s v="Adequate capacity"/>
  </r>
  <r>
    <x v="63"/>
    <x v="7"/>
    <x v="3"/>
    <n v="57.40858814401706"/>
    <n v="8"/>
    <s v="Adequate capacity"/>
  </r>
  <r>
    <x v="63"/>
    <x v="7"/>
    <x v="4"/>
    <n v="48.814364755279136"/>
    <n v="7"/>
    <s v="Advanced capacity"/>
  </r>
  <r>
    <x v="63"/>
    <x v="7"/>
    <x v="5"/>
    <n v="45.6601595377563"/>
    <n v="49"/>
    <s v="Adequate capacity"/>
  </r>
  <r>
    <x v="63"/>
    <x v="7"/>
    <x v="6"/>
    <n v="42.942989054220781"/>
    <n v="69"/>
    <s v="Adequate capacity"/>
  </r>
  <r>
    <x v="63"/>
    <x v="7"/>
    <x v="7"/>
    <n v="38.184869889250066"/>
    <n v="66"/>
    <s v="Inadequate capacity"/>
  </r>
  <r>
    <x v="63"/>
    <x v="7"/>
    <x v="8"/>
    <n v="53.30450463678762"/>
    <n v="42"/>
    <s v="Adequate capacity"/>
  </r>
  <r>
    <x v="63"/>
    <x v="7"/>
    <x v="9"/>
    <n v="34.858502882619554"/>
    <n v="22"/>
    <s v="Adequate capacity"/>
  </r>
  <r>
    <x v="63"/>
    <x v="7"/>
    <x v="10"/>
    <n v="35.012561007696036"/>
    <n v="53"/>
    <s v="Low capacity"/>
  </r>
  <r>
    <x v="63"/>
    <x v="7"/>
    <x v="11"/>
    <n v="37.878167864501812"/>
    <n v="11"/>
    <s v="Adequate capacity"/>
  </r>
  <r>
    <x v="63"/>
    <x v="7"/>
    <x v="12"/>
    <n v="43.471124695236661"/>
    <n v="57"/>
    <s v="Low capacity"/>
  </r>
  <r>
    <x v="63"/>
    <x v="7"/>
    <x v="13"/>
    <n v="23.072157963043715"/>
    <n v="34"/>
    <s v="Inadequate capacity"/>
  </r>
  <r>
    <x v="64"/>
    <x v="5"/>
    <x v="0"/>
    <n v="39.838917179184634"/>
    <n v="45"/>
    <s v="Adequate capacity"/>
  </r>
  <r>
    <x v="64"/>
    <x v="5"/>
    <x v="1"/>
    <n v="40.112167107574656"/>
    <n v="51"/>
    <s v="Low capacity"/>
  </r>
  <r>
    <x v="64"/>
    <x v="5"/>
    <x v="2"/>
    <n v="53.453743276946888"/>
    <n v="14"/>
    <s v="High capacity"/>
  </r>
  <r>
    <x v="64"/>
    <x v="5"/>
    <x v="3"/>
    <n v="34.402437216459745"/>
    <n v="61"/>
    <s v="Inadequate capacity"/>
  </r>
  <r>
    <x v="64"/>
    <x v="5"/>
    <x v="4"/>
    <n v="31.208346449607788"/>
    <n v="90"/>
    <s v="Low capacity"/>
  </r>
  <r>
    <x v="64"/>
    <x v="5"/>
    <x v="5"/>
    <n v="50.353672490861449"/>
    <n v="38"/>
    <s v="Adequate capacity"/>
  </r>
  <r>
    <x v="64"/>
    <x v="5"/>
    <x v="6"/>
    <n v="47.848115546126962"/>
    <n v="35"/>
    <s v="Adequate capacity"/>
  </r>
  <r>
    <x v="64"/>
    <x v="5"/>
    <x v="7"/>
    <n v="48.89423752446163"/>
    <n v="33"/>
    <s v="Low capacity"/>
  </r>
  <r>
    <x v="64"/>
    <x v="5"/>
    <x v="8"/>
    <n v="53.327416424212174"/>
    <n v="41"/>
    <s v="Adequate capacity"/>
  </r>
  <r>
    <x v="64"/>
    <x v="5"/>
    <x v="9"/>
    <n v="25.54599350189218"/>
    <n v="74"/>
    <s v="Inadequate capacity"/>
  </r>
  <r>
    <x v="64"/>
    <x v="5"/>
    <x v="10"/>
    <n v="16.249127986180238"/>
    <n v="108"/>
    <s v="Inadequate capacity"/>
  </r>
  <r>
    <x v="64"/>
    <x v="5"/>
    <x v="11"/>
    <n v="27.567021930723513"/>
    <n v="30"/>
    <s v="Inadequate capacity"/>
  </r>
  <r>
    <x v="64"/>
    <x v="5"/>
    <x v="12"/>
    <n v="33.676409013548309"/>
    <n v="97"/>
    <s v="Inadequate capacity"/>
  </r>
  <r>
    <x v="64"/>
    <x v="5"/>
    <x v="13"/>
    <n v="24.691415077116659"/>
    <n v="28"/>
    <s v="Low capacity"/>
  </r>
  <r>
    <x v="65"/>
    <x v="2"/>
    <x v="0"/>
    <n v="39.113913354517607"/>
    <n v="46"/>
    <s v="Adequate capacity"/>
  </r>
  <r>
    <x v="65"/>
    <x v="2"/>
    <x v="1"/>
    <n v="34.501098338048706"/>
    <n v="68"/>
    <s v="Inadequate capacity"/>
  </r>
  <r>
    <x v="65"/>
    <x v="2"/>
    <x v="2"/>
    <n v="37.844087136306108"/>
    <n v="55"/>
    <s v="Low capacity"/>
  </r>
  <r>
    <x v="65"/>
    <x v="2"/>
    <x v="3"/>
    <n v="33.453331314425682"/>
    <n v="64"/>
    <s v="Inadequate capacity"/>
  </r>
  <r>
    <x v="65"/>
    <x v="2"/>
    <x v="4"/>
    <n v="31.823339600975274"/>
    <n v="85"/>
    <s v="Low capacity"/>
  </r>
  <r>
    <x v="65"/>
    <x v="2"/>
    <x v="5"/>
    <n v="53.246146349362874"/>
    <n v="27"/>
    <s v="Adequate capacity"/>
  </r>
  <r>
    <x v="65"/>
    <x v="2"/>
    <x v="6"/>
    <n v="47.433972616031127"/>
    <n v="38"/>
    <s v="Adequate capacity"/>
  </r>
  <r>
    <x v="65"/>
    <x v="2"/>
    <x v="7"/>
    <n v="45.261014340935127"/>
    <n v="47"/>
    <s v="Low capacity"/>
  </r>
  <r>
    <x v="65"/>
    <x v="2"/>
    <x v="8"/>
    <n v="63.59412565568249"/>
    <n v="15"/>
    <s v="Advanced capacity"/>
  </r>
  <r>
    <x v="65"/>
    <x v="2"/>
    <x v="9"/>
    <n v="24.883751044526139"/>
    <n v="81"/>
    <s v="Inadequate capacity"/>
  </r>
  <r>
    <x v="65"/>
    <x v="2"/>
    <x v="10"/>
    <n v="17.035799880287598"/>
    <n v="106"/>
    <s v="Inadequate capacity"/>
  </r>
  <r>
    <x v="65"/>
    <x v="2"/>
    <x v="11"/>
    <n v="27.404333482376693"/>
    <n v="32"/>
    <s v="Inadequate capacity"/>
  </r>
  <r>
    <x v="65"/>
    <x v="2"/>
    <x v="12"/>
    <n v="45.954835614144208"/>
    <n v="52"/>
    <s v="Low capacity"/>
  </r>
  <r>
    <x v="65"/>
    <x v="2"/>
    <x v="13"/>
    <n v="9.1400352012960546"/>
    <n v="84"/>
    <s v="Inadequate capacity"/>
  </r>
  <r>
    <x v="66"/>
    <x v="3"/>
    <x v="0"/>
    <n v="37.443315808253701"/>
    <n v="55"/>
    <s v="Adequate capacity"/>
  </r>
  <r>
    <x v="66"/>
    <x v="3"/>
    <x v="1"/>
    <n v="40.230278989056018"/>
    <n v="49"/>
    <s v="Low capacity"/>
  </r>
  <r>
    <x v="66"/>
    <x v="3"/>
    <x v="2"/>
    <n v="34.317915848844351"/>
    <n v="66"/>
    <s v="Low capacity"/>
  </r>
  <r>
    <x v="66"/>
    <x v="3"/>
    <x v="3"/>
    <n v="46.967606334895457"/>
    <n v="35"/>
    <s v="Low capacity"/>
  </r>
  <r>
    <x v="66"/>
    <x v="3"/>
    <x v="4"/>
    <n v="39.267820749156947"/>
    <n v="53"/>
    <s v="Adequate capacity"/>
  </r>
  <r>
    <x v="66"/>
    <x v="3"/>
    <x v="5"/>
    <n v="40.850977988346322"/>
    <n v="73"/>
    <s v="Low capacity"/>
  </r>
  <r>
    <x v="66"/>
    <x v="3"/>
    <x v="6"/>
    <n v="37.228430842255463"/>
    <n v="95"/>
    <s v="Low capacity"/>
  </r>
  <r>
    <x v="66"/>
    <x v="3"/>
    <x v="7"/>
    <n v="41.869027642160532"/>
    <n v="57"/>
    <s v="Low capacity"/>
  </r>
  <r>
    <x v="66"/>
    <x v="3"/>
    <x v="8"/>
    <n v="42.804351107553806"/>
    <n v="74"/>
    <s v="Low capacity"/>
  </r>
  <r>
    <x v="66"/>
    <x v="3"/>
    <x v="9"/>
    <n v="30.112803053994561"/>
    <n v="40"/>
    <s v="Low capacity"/>
  </r>
  <r>
    <x v="66"/>
    <x v="3"/>
    <x v="10"/>
    <n v="36.295324417131347"/>
    <n v="48"/>
    <s v="Low capacity"/>
  </r>
  <r>
    <x v="66"/>
    <x v="3"/>
    <x v="11"/>
    <n v="24.296860595897179"/>
    <n v="42"/>
    <s v="Inadequate capacity"/>
  </r>
  <r>
    <x v="66"/>
    <x v="3"/>
    <x v="12"/>
    <n v="36.746856704751409"/>
    <n v="86"/>
    <s v="Inadequate capacity"/>
  </r>
  <r>
    <x v="66"/>
    <x v="3"/>
    <x v="13"/>
    <n v="23.112170498198317"/>
    <n v="33"/>
    <s v="Inadequate capacity"/>
  </r>
  <r>
    <x v="67"/>
    <x v="6"/>
    <x v="0"/>
    <n v="32.161282957313119"/>
    <n v="83"/>
    <s v="Low capacity"/>
  </r>
  <r>
    <x v="67"/>
    <x v="6"/>
    <x v="1"/>
    <n v="27.174062594165228"/>
    <n v="95"/>
    <s v="Inadequate capacity"/>
  </r>
  <r>
    <x v="67"/>
    <x v="6"/>
    <x v="2"/>
    <n v="25.877520306863076"/>
    <n v="98"/>
    <s v="Inadequate capacity"/>
  </r>
  <r>
    <x v="67"/>
    <x v="6"/>
    <x v="3"/>
    <n v="23.021607726618974"/>
    <n v="96"/>
    <s v="Inadequate capacity"/>
  </r>
  <r>
    <x v="67"/>
    <x v="6"/>
    <x v="4"/>
    <n v="33.53122594148838"/>
    <n v="80"/>
    <s v="Low capacity"/>
  </r>
  <r>
    <x v="67"/>
    <x v="6"/>
    <x v="5"/>
    <n v="41.376605890581374"/>
    <n v="68"/>
    <s v="Low capacity"/>
  </r>
  <r>
    <x v="67"/>
    <x v="6"/>
    <x v="6"/>
    <n v="44.055296978143872"/>
    <n v="57"/>
    <s v="Adequate capacity"/>
  </r>
  <r>
    <x v="67"/>
    <x v="6"/>
    <x v="7"/>
    <n v="37.091645791849274"/>
    <n v="70"/>
    <s v="Inadequate capacity"/>
  </r>
  <r>
    <x v="67"/>
    <x v="6"/>
    <x v="8"/>
    <n v="42.581307648958571"/>
    <n v="75"/>
    <s v="Low capacity"/>
  </r>
  <r>
    <x v="67"/>
    <x v="6"/>
    <x v="9"/>
    <n v="24.861406076103343"/>
    <n v="82"/>
    <s v="Inadequate capacity"/>
  </r>
  <r>
    <x v="67"/>
    <x v="6"/>
    <x v="10"/>
    <n v="30.932641733509058"/>
    <n v="78"/>
    <s v="Inadequate capacity"/>
  </r>
  <r>
    <x v="67"/>
    <x v="6"/>
    <x v="11"/>
    <n v="9.0572863291658141"/>
    <n v="102"/>
    <s v="Inadequate capacity"/>
  </r>
  <r>
    <x v="67"/>
    <x v="6"/>
    <x v="12"/>
    <n v="51.223579920739766"/>
    <n v="30"/>
    <s v="Adequate capacity"/>
  </r>
  <r>
    <x v="67"/>
    <x v="6"/>
    <x v="13"/>
    <n v="8.2321163209987294"/>
    <n v="92"/>
    <s v="Inadequate capacity"/>
  </r>
  <r>
    <x v="68"/>
    <x v="0"/>
    <x v="0"/>
    <n v="33.547496431178551"/>
    <n v="72"/>
    <s v="Low capacity"/>
  </r>
  <r>
    <x v="68"/>
    <x v="0"/>
    <x v="1"/>
    <n v="35.751811215670088"/>
    <n v="61"/>
    <s v="Low capacity"/>
  </r>
  <r>
    <x v="68"/>
    <x v="0"/>
    <x v="2"/>
    <n v="38.718874566596263"/>
    <n v="53"/>
    <s v="Low capacity"/>
  </r>
  <r>
    <x v="68"/>
    <x v="0"/>
    <x v="3"/>
    <n v="31.779280452007484"/>
    <n v="69"/>
    <s v="Inadequate capacity"/>
  </r>
  <r>
    <x v="68"/>
    <x v="0"/>
    <x v="4"/>
    <n v="36.924856530529283"/>
    <n v="67"/>
    <s v="Adequate capacity"/>
  </r>
  <r>
    <x v="68"/>
    <x v="0"/>
    <x v="5"/>
    <n v="42.015505033376286"/>
    <n v="65"/>
    <s v="Low capacity"/>
  </r>
  <r>
    <x v="68"/>
    <x v="0"/>
    <x v="6"/>
    <n v="48.274588513729761"/>
    <n v="32"/>
    <s v="Adequate capacity"/>
  </r>
  <r>
    <x v="68"/>
    <x v="0"/>
    <x v="7"/>
    <n v="33.669254854535211"/>
    <n v="80"/>
    <s v="Inadequate capacity"/>
  </r>
  <r>
    <x v="68"/>
    <x v="0"/>
    <x v="8"/>
    <n v="43.580880057241984"/>
    <n v="73"/>
    <s v="Low capacity"/>
  </r>
  <r>
    <x v="68"/>
    <x v="0"/>
    <x v="9"/>
    <n v="20.052503510423371"/>
    <n v="107"/>
    <s v="Inadequate capacity"/>
  </r>
  <r>
    <x v="68"/>
    <x v="0"/>
    <x v="10"/>
    <n v="14.939028984999032"/>
    <n v="112"/>
    <s v="Inadequate capacity"/>
  </r>
  <r>
    <x v="68"/>
    <x v="0"/>
    <x v="11"/>
    <n v="19.436769829883175"/>
    <n v="65"/>
    <s v="Inadequate capacity"/>
  </r>
  <r>
    <x v="68"/>
    <x v="0"/>
    <x v="12"/>
    <n v="32.786486267422248"/>
    <n v="100"/>
    <s v="Inadequate capacity"/>
  </r>
  <r>
    <x v="68"/>
    <x v="0"/>
    <x v="13"/>
    <n v="13.047728959389017"/>
    <n v="55"/>
    <s v="Inadequate capacity"/>
  </r>
  <r>
    <x v="69"/>
    <x v="1"/>
    <x v="0"/>
    <n v="30.539302278994018"/>
    <n v="94"/>
    <s v="Inadequate capacity"/>
  </r>
  <r>
    <x v="69"/>
    <x v="1"/>
    <x v="1"/>
    <n v="32.80453153993998"/>
    <n v="73"/>
    <s v="Inadequate capacity"/>
  </r>
  <r>
    <x v="69"/>
    <x v="1"/>
    <x v="2"/>
    <n v="27.499145189992749"/>
    <n v="89"/>
    <s v="Inadequate capacity"/>
  </r>
  <r>
    <x v="69"/>
    <x v="1"/>
    <x v="3"/>
    <n v="33.576396556876631"/>
    <n v="63"/>
    <s v="Inadequate capacity"/>
  </r>
  <r>
    <x v="69"/>
    <x v="1"/>
    <x v="4"/>
    <n v="38.093639761785653"/>
    <n v="58"/>
    <s v="Adequate capacity"/>
  </r>
  <r>
    <x v="69"/>
    <x v="1"/>
    <x v="5"/>
    <n v="35.743005816453959"/>
    <n v="97"/>
    <s v="Inadequate capacity"/>
  </r>
  <r>
    <x v="69"/>
    <x v="1"/>
    <x v="6"/>
    <n v="43.120300587834748"/>
    <n v="66"/>
    <s v="Adequate capacity"/>
  </r>
  <r>
    <x v="69"/>
    <x v="1"/>
    <x v="7"/>
    <n v="25.55619249436889"/>
    <n v="98"/>
    <s v="Inadequate capacity"/>
  </r>
  <r>
    <x v="69"/>
    <x v="1"/>
    <x v="8"/>
    <n v="37.850144729482174"/>
    <n v="91"/>
    <s v="Inadequate capacity"/>
  </r>
  <r>
    <x v="69"/>
    <x v="1"/>
    <x v="9"/>
    <n v="21.335801634768139"/>
    <n v="101"/>
    <s v="Inadequate capacity"/>
  </r>
  <r>
    <x v="69"/>
    <x v="1"/>
    <x v="10"/>
    <n v="30.041855266398706"/>
    <n v="79"/>
    <s v="Inadequate capacity"/>
  </r>
  <r>
    <x v="69"/>
    <x v="1"/>
    <x v="11"/>
    <n v="5.2507097690024516"/>
    <n v="112"/>
    <s v="Inadequate capacity"/>
  </r>
  <r>
    <x v="69"/>
    <x v="1"/>
    <x v="12"/>
    <n v="35.932994713047549"/>
    <n v="89"/>
    <s v="Inadequate capacity"/>
  </r>
  <r>
    <x v="69"/>
    <x v="1"/>
    <x v="13"/>
    <n v="14.117646790623848"/>
    <n v="50"/>
    <s v="Inadequate capacity"/>
  </r>
  <r>
    <x v="70"/>
    <x v="2"/>
    <x v="0"/>
    <n v="26.440009593383895"/>
    <n v="108"/>
    <s v="Inadequate capacity"/>
  </r>
  <r>
    <x v="70"/>
    <x v="2"/>
    <x v="1"/>
    <n v="22.903838680399197"/>
    <n v="108"/>
    <s v="Inadequate capacity"/>
  </r>
  <r>
    <x v="70"/>
    <x v="2"/>
    <x v="2"/>
    <n v="26.711304119167359"/>
    <n v="91"/>
    <s v="Inadequate capacity"/>
  </r>
  <r>
    <x v="70"/>
    <x v="2"/>
    <x v="3"/>
    <n v="11.750474166224802"/>
    <n v="112"/>
    <s v="Inadequate capacity"/>
  </r>
  <r>
    <x v="70"/>
    <x v="2"/>
    <x v="4"/>
    <n v="31.474054268373152"/>
    <n v="89"/>
    <s v="Low capacity"/>
  </r>
  <r>
    <x v="70"/>
    <x v="2"/>
    <x v="5"/>
    <n v="36.748132183745881"/>
    <n v="93"/>
    <s v="Inadequate capacity"/>
  </r>
  <r>
    <x v="70"/>
    <x v="2"/>
    <x v="6"/>
    <n v="36.910884601449979"/>
    <n v="99"/>
    <s v="Low capacity"/>
  </r>
  <r>
    <x v="70"/>
    <x v="2"/>
    <x v="7"/>
    <n v="23.495035789339493"/>
    <n v="104"/>
    <s v="Inadequate capacity"/>
  </r>
  <r>
    <x v="70"/>
    <x v="2"/>
    <x v="8"/>
    <n v="46.565890166272602"/>
    <n v="59"/>
    <s v="Low capacity"/>
  </r>
  <r>
    <x v="70"/>
    <x v="2"/>
    <x v="9"/>
    <n v="16.232017052552607"/>
    <n v="114"/>
    <s v="Inadequate capacity"/>
  </r>
  <r>
    <x v="70"/>
    <x v="2"/>
    <x v="10"/>
    <n v="15.606948818257832"/>
    <n v="111"/>
    <s v="Inadequate capacity"/>
  </r>
  <r>
    <x v="70"/>
    <x v="2"/>
    <x v="11"/>
    <n v="11.827731092436975"/>
    <n v="97"/>
    <s v="Inadequate capacity"/>
  </r>
  <r>
    <x v="70"/>
    <x v="2"/>
    <x v="12"/>
    <n v="31.02459296355989"/>
    <n v="103"/>
    <s v="Inadequate capacity"/>
  </r>
  <r>
    <x v="70"/>
    <x v="2"/>
    <x v="13"/>
    <n v="6.4687953359557318"/>
    <n v="104"/>
    <s v="Inadequate capacity"/>
  </r>
  <r>
    <x v="71"/>
    <x v="2"/>
    <x v="0"/>
    <n v="32.774674374943167"/>
    <n v="80"/>
    <s v="Low capacity"/>
  </r>
  <r>
    <x v="71"/>
    <x v="2"/>
    <x v="1"/>
    <n v="24.861913308523835"/>
    <n v="104"/>
    <s v="Inadequate capacity"/>
  </r>
  <r>
    <x v="71"/>
    <x v="2"/>
    <x v="2"/>
    <n v="27.460439027376271"/>
    <n v="90"/>
    <s v="Inadequate capacity"/>
  </r>
  <r>
    <x v="71"/>
    <x v="2"/>
    <x v="3"/>
    <n v="15.103100783410103"/>
    <n v="106"/>
    <s v="Inadequate capacity"/>
  </r>
  <r>
    <x v="71"/>
    <x v="2"/>
    <x v="4"/>
    <n v="33.215581249162021"/>
    <n v="83"/>
    <s v="Low capacity"/>
  </r>
  <r>
    <x v="71"/>
    <x v="2"/>
    <x v="5"/>
    <n v="45.596545154228551"/>
    <n v="50"/>
    <s v="Adequate capacity"/>
  </r>
  <r>
    <x v="71"/>
    <x v="2"/>
    <x v="6"/>
    <n v="41.857393774570085"/>
    <n v="78"/>
    <s v="Adequate capacity"/>
  </r>
  <r>
    <x v="71"/>
    <x v="2"/>
    <x v="7"/>
    <n v="33.032082816053617"/>
    <n v="82"/>
    <s v="Inadequate capacity"/>
  </r>
  <r>
    <x v="71"/>
    <x v="2"/>
    <x v="8"/>
    <n v="57.824255442603601"/>
    <n v="32"/>
    <s v="High capacity"/>
  </r>
  <r>
    <x v="71"/>
    <x v="2"/>
    <x v="9"/>
    <n v="23.59160773564864"/>
    <n v="88"/>
    <s v="Inadequate capacity"/>
  </r>
  <r>
    <x v="71"/>
    <x v="2"/>
    <x v="10"/>
    <n v="25.818576859797091"/>
    <n v="91"/>
    <s v="Inadequate capacity"/>
  </r>
  <r>
    <x v="71"/>
    <x v="2"/>
    <x v="11"/>
    <n v="21.913096946095514"/>
    <n v="53"/>
    <s v="Inadequate capacity"/>
  </r>
  <r>
    <x v="71"/>
    <x v="2"/>
    <x v="12"/>
    <n v="38.114266842800532"/>
    <n v="79"/>
    <s v="Inadequate capacity"/>
  </r>
  <r>
    <x v="71"/>
    <x v="2"/>
    <x v="13"/>
    <n v="8.52049029390143"/>
    <n v="89"/>
    <s v="Inadequate capacity"/>
  </r>
  <r>
    <x v="72"/>
    <x v="7"/>
    <x v="0"/>
    <n v="30.960259419842444"/>
    <n v="91"/>
    <s v="Inadequate capacity"/>
  </r>
  <r>
    <x v="72"/>
    <x v="7"/>
    <x v="1"/>
    <n v="27.002275462490307"/>
    <n v="98"/>
    <s v="Inadequate capacity"/>
  </r>
  <r>
    <x v="72"/>
    <x v="7"/>
    <x v="2"/>
    <n v="19.346109420224789"/>
    <n v="113"/>
    <s v="Inadequate capacity"/>
  </r>
  <r>
    <x v="72"/>
    <x v="7"/>
    <x v="3"/>
    <n v="30.629843590214399"/>
    <n v="72"/>
    <s v="Inadequate capacity"/>
  </r>
  <r>
    <x v="72"/>
    <x v="7"/>
    <x v="4"/>
    <n v="31.70230636278864"/>
    <n v="88"/>
    <s v="Low capacity"/>
  </r>
  <r>
    <x v="72"/>
    <x v="7"/>
    <x v="5"/>
    <n v="37.171296983949389"/>
    <n v="92"/>
    <s v="Inadequate capacity"/>
  </r>
  <r>
    <x v="72"/>
    <x v="7"/>
    <x v="6"/>
    <n v="53.789367476667096"/>
    <n v="11"/>
    <s v="High capacity"/>
  </r>
  <r>
    <x v="72"/>
    <x v="7"/>
    <x v="7"/>
    <n v="25.554606573037248"/>
    <n v="99"/>
    <s v="Inadequate capacity"/>
  </r>
  <r>
    <x v="72"/>
    <x v="7"/>
    <x v="8"/>
    <n v="33.420261922595209"/>
    <n v="106"/>
    <s v="Inadequate capacity"/>
  </r>
  <r>
    <x v="72"/>
    <x v="7"/>
    <x v="9"/>
    <n v="26.636859958385315"/>
    <n v="63"/>
    <s v="Low capacity"/>
  </r>
  <r>
    <x v="72"/>
    <x v="7"/>
    <x v="10"/>
    <n v="36.467762145819883"/>
    <n v="46"/>
    <s v="Low capacity"/>
  </r>
  <r>
    <x v="72"/>
    <x v="7"/>
    <x v="11"/>
    <n v="8.971920475507277"/>
    <n v="103"/>
    <s v="Inadequate capacity"/>
  </r>
  <r>
    <x v="72"/>
    <x v="7"/>
    <x v="12"/>
    <n v="54.639201511164146"/>
    <n v="21"/>
    <s v="Adequate capacity"/>
  </r>
  <r>
    <x v="72"/>
    <x v="7"/>
    <x v="13"/>
    <n v="6.4685557010499464"/>
    <n v="105"/>
    <s v="Inadequate capacity"/>
  </r>
  <r>
    <x v="73"/>
    <x v="5"/>
    <x v="0"/>
    <n v="50.223269712089966"/>
    <n v="9"/>
    <s v="Advanced capacity"/>
  </r>
  <r>
    <x v="73"/>
    <x v="5"/>
    <x v="1"/>
    <n v="47.831925418137104"/>
    <n v="21"/>
    <s v="Adequate capacity"/>
  </r>
  <r>
    <x v="73"/>
    <x v="5"/>
    <x v="2"/>
    <n v="52.035263320323082"/>
    <n v="16"/>
    <s v="High capacity"/>
  </r>
  <r>
    <x v="73"/>
    <x v="5"/>
    <x v="3"/>
    <n v="47.520795592865198"/>
    <n v="32"/>
    <s v="Low capacity"/>
  </r>
  <r>
    <x v="73"/>
    <x v="5"/>
    <x v="4"/>
    <n v="43.291015995070708"/>
    <n v="30"/>
    <s v="Adequate capacity"/>
  </r>
  <r>
    <x v="73"/>
    <x v="5"/>
    <x v="5"/>
    <n v="60.630104593845147"/>
    <n v="11"/>
    <s v="Advanced capacity"/>
  </r>
  <r>
    <x v="73"/>
    <x v="5"/>
    <x v="6"/>
    <n v="51.803729705524574"/>
    <n v="16"/>
    <s v="High capacity"/>
  </r>
  <r>
    <x v="73"/>
    <x v="5"/>
    <x v="7"/>
    <n v="59.454969356199278"/>
    <n v="14"/>
    <s v="Adequate capacity"/>
  </r>
  <r>
    <x v="73"/>
    <x v="5"/>
    <x v="8"/>
    <n v="68.13123718832"/>
    <n v="4"/>
    <s v="Advanced capacity"/>
  </r>
  <r>
    <x v="73"/>
    <x v="5"/>
    <x v="9"/>
    <n v="38.738834163702606"/>
    <n v="15"/>
    <s v="High capacity"/>
  </r>
  <r>
    <x v="73"/>
    <x v="5"/>
    <x v="10"/>
    <n v="34.014202810685482"/>
    <n v="60"/>
    <s v="Low capacity"/>
  </r>
  <r>
    <x v="73"/>
    <x v="5"/>
    <x v="11"/>
    <n v="24.219101372888332"/>
    <n v="43"/>
    <s v="Inadequate capacity"/>
  </r>
  <r>
    <x v="73"/>
    <x v="5"/>
    <x v="12"/>
    <n v="58.920857329494837"/>
    <n v="12"/>
    <s v="High capacity"/>
  </r>
  <r>
    <x v="73"/>
    <x v="5"/>
    <x v="13"/>
    <n v="37.80117514174178"/>
    <n v="3"/>
    <s v="Advanced capacity"/>
  </r>
  <r>
    <x v="74"/>
    <x v="4"/>
    <x v="0"/>
    <n v="47.667782221273832"/>
    <n v="19"/>
    <s v="High capacity"/>
  </r>
  <r>
    <x v="74"/>
    <x v="4"/>
    <x v="1"/>
    <n v="49.869433644353187"/>
    <n v="16"/>
    <s v="Adequate capacity"/>
  </r>
  <r>
    <x v="74"/>
    <x v="4"/>
    <x v="2"/>
    <n v="60.976539271194987"/>
    <n v="2"/>
    <s v="Advanced capacity"/>
  </r>
  <r>
    <x v="74"/>
    <x v="4"/>
    <x v="3"/>
    <n v="51.917278894623948"/>
    <n v="21"/>
    <s v="Adequate capacity"/>
  </r>
  <r>
    <x v="74"/>
    <x v="4"/>
    <x v="4"/>
    <n v="34.521990954388542"/>
    <n v="75"/>
    <s v="Low capacity"/>
  </r>
  <r>
    <x v="74"/>
    <x v="4"/>
    <x v="5"/>
    <n v="61.852251875813245"/>
    <n v="8"/>
    <s v="Advanced capacity"/>
  </r>
  <r>
    <x v="74"/>
    <x v="4"/>
    <x v="6"/>
    <n v="57.965802705514974"/>
    <n v="8"/>
    <s v="Advanced capacity"/>
  </r>
  <r>
    <x v="74"/>
    <x v="4"/>
    <x v="7"/>
    <n v="62.303587310986593"/>
    <n v="10"/>
    <s v="High capacity"/>
  </r>
  <r>
    <x v="74"/>
    <x v="4"/>
    <x v="8"/>
    <n v="64.428587177156942"/>
    <n v="12"/>
    <s v="Advanced capacity"/>
  </r>
  <r>
    <x v="74"/>
    <x v="4"/>
    <x v="9"/>
    <n v="26.553504592141934"/>
    <n v="66"/>
    <s v="Low capacity"/>
  </r>
  <r>
    <x v="74"/>
    <x v="4"/>
    <x v="10"/>
    <n v="32.386060493242354"/>
    <n v="69"/>
    <s v="Low capacity"/>
  </r>
  <r>
    <x v="74"/>
    <x v="4"/>
    <x v="11"/>
    <n v="12.643858403475948"/>
    <n v="91"/>
    <s v="Inadequate capacity"/>
  </r>
  <r>
    <x v="74"/>
    <x v="4"/>
    <x v="12"/>
    <n v="37.252668748648226"/>
    <n v="82"/>
    <s v="Inadequate capacity"/>
  </r>
  <r>
    <x v="74"/>
    <x v="4"/>
    <x v="13"/>
    <n v="23.93143072320121"/>
    <n v="30"/>
    <s v="Low capacity"/>
  </r>
  <r>
    <x v="75"/>
    <x v="2"/>
    <x v="0"/>
    <n v="30.484631671738921"/>
    <n v="95"/>
    <s v="Inadequate capacity"/>
  </r>
  <r>
    <x v="75"/>
    <x v="2"/>
    <x v="1"/>
    <n v="29.624084451677575"/>
    <n v="86"/>
    <s v="Inadequate capacity"/>
  </r>
  <r>
    <x v="75"/>
    <x v="2"/>
    <x v="2"/>
    <n v="26.143693982197195"/>
    <n v="96"/>
    <s v="Inadequate capacity"/>
  </r>
  <r>
    <x v="75"/>
    <x v="2"/>
    <x v="3"/>
    <n v="27.914398691307575"/>
    <n v="81"/>
    <s v="Inadequate capacity"/>
  </r>
  <r>
    <x v="75"/>
    <x v="2"/>
    <x v="4"/>
    <n v="35.67917338650301"/>
    <n v="72"/>
    <s v="Low capacity"/>
  </r>
  <r>
    <x v="75"/>
    <x v="2"/>
    <x v="5"/>
    <n v="32.505739072871854"/>
    <n v="107"/>
    <s v="Inadequate capacity"/>
  </r>
  <r>
    <x v="75"/>
    <x v="2"/>
    <x v="6"/>
    <n v="45.687427226648779"/>
    <n v="47"/>
    <s v="Adequate capacity"/>
  </r>
  <r>
    <x v="75"/>
    <x v="2"/>
    <x v="7"/>
    <n v="25.979914996672647"/>
    <n v="96"/>
    <s v="Inadequate capacity"/>
  </r>
  <r>
    <x v="75"/>
    <x v="2"/>
    <x v="8"/>
    <n v="27.51384101468857"/>
    <n v="111"/>
    <s v="Inadequate capacity"/>
  </r>
  <r>
    <x v="75"/>
    <x v="2"/>
    <x v="9"/>
    <n v="28.650369023623025"/>
    <n v="51"/>
    <s v="Low capacity"/>
  </r>
  <r>
    <x v="75"/>
    <x v="2"/>
    <x v="10"/>
    <n v="40.909612248381137"/>
    <n v="29"/>
    <s v="Adequate capacity"/>
  </r>
  <r>
    <x v="75"/>
    <x v="2"/>
    <x v="11"/>
    <n v="12.146004513855772"/>
    <n v="92"/>
    <s v="Inadequate capacity"/>
  </r>
  <r>
    <x v="75"/>
    <x v="2"/>
    <x v="12"/>
    <n v="50.403393469796335"/>
    <n v="34"/>
    <s v="Adequate capacity"/>
  </r>
  <r>
    <x v="75"/>
    <x v="2"/>
    <x v="13"/>
    <n v="11.142465862458847"/>
    <n v="73"/>
    <s v="Inadequate capacity"/>
  </r>
  <r>
    <x v="76"/>
    <x v="5"/>
    <x v="0"/>
    <n v="48.363955774328446"/>
    <n v="15"/>
    <s v="High capacity"/>
  </r>
  <r>
    <x v="76"/>
    <x v="5"/>
    <x v="1"/>
    <n v="49.202687722153435"/>
    <n v="18"/>
    <s v="Adequate capacity"/>
  </r>
  <r>
    <x v="76"/>
    <x v="5"/>
    <x v="2"/>
    <n v="48.56862936950926"/>
    <n v="25"/>
    <s v="Adequate capacity"/>
  </r>
  <r>
    <x v="76"/>
    <x v="5"/>
    <x v="3"/>
    <n v="51.783754038355497"/>
    <n v="22"/>
    <s v="Adequate capacity"/>
  </r>
  <r>
    <x v="76"/>
    <x v="5"/>
    <x v="4"/>
    <n v="46.931178431335901"/>
    <n v="14"/>
    <s v="High capacity"/>
  </r>
  <r>
    <x v="76"/>
    <x v="5"/>
    <x v="5"/>
    <n v="61.374455924540037"/>
    <n v="9"/>
    <s v="Advanced capacity"/>
  </r>
  <r>
    <x v="76"/>
    <x v="5"/>
    <x v="6"/>
    <n v="58.344402209090035"/>
    <n v="6"/>
    <s v="Advanced capacity"/>
  </r>
  <r>
    <x v="76"/>
    <x v="5"/>
    <x v="7"/>
    <n v="58.814320847637134"/>
    <n v="16"/>
    <s v="Adequate capacity"/>
  </r>
  <r>
    <x v="76"/>
    <x v="5"/>
    <x v="8"/>
    <n v="65.567097518804715"/>
    <n v="10"/>
    <s v="Advanced capacity"/>
  </r>
  <r>
    <x v="76"/>
    <x v="5"/>
    <x v="9"/>
    <n v="30.177890292888009"/>
    <n v="39"/>
    <s v="Low capacity"/>
  </r>
  <r>
    <x v="76"/>
    <x v="5"/>
    <x v="10"/>
    <n v="29.805415921940835"/>
    <n v="81"/>
    <s v="Inadequate capacity"/>
  </r>
  <r>
    <x v="76"/>
    <x v="5"/>
    <x v="11"/>
    <n v="15.286155754912208"/>
    <n v="80"/>
    <s v="Inadequate capacity"/>
  </r>
  <r>
    <x v="76"/>
    <x v="5"/>
    <x v="12"/>
    <n v="48.275389253423121"/>
    <n v="42"/>
    <s v="Adequate capacity"/>
  </r>
  <r>
    <x v="76"/>
    <x v="5"/>
    <x v="13"/>
    <n v="27.344600241275874"/>
    <n v="16"/>
    <s v="Low capacity"/>
  </r>
  <r>
    <x v="77"/>
    <x v="1"/>
    <x v="0"/>
    <n v="38.205045910299617"/>
    <n v="52"/>
    <s v="Adequate capacity"/>
  </r>
  <r>
    <x v="77"/>
    <x v="1"/>
    <x v="1"/>
    <n v="43.63863205137698"/>
    <n v="37"/>
    <s v="Adequate capacity"/>
  </r>
  <r>
    <x v="77"/>
    <x v="1"/>
    <x v="2"/>
    <n v="43.857129468701665"/>
    <n v="38"/>
    <s v="Adequate capacity"/>
  </r>
  <r>
    <x v="77"/>
    <x v="1"/>
    <x v="3"/>
    <n v="44.148376806063709"/>
    <n v="43"/>
    <s v="Low capacity"/>
  </r>
  <r>
    <x v="77"/>
    <x v="1"/>
    <x v="4"/>
    <n v="42.789016184030324"/>
    <n v="35"/>
    <s v="Adequate capacity"/>
  </r>
  <r>
    <x v="77"/>
    <x v="1"/>
    <x v="5"/>
    <n v="43.801417134209331"/>
    <n v="59"/>
    <s v="Low capacity"/>
  </r>
  <r>
    <x v="77"/>
    <x v="1"/>
    <x v="6"/>
    <n v="38.101370476026176"/>
    <n v="94"/>
    <s v="Low capacity"/>
  </r>
  <r>
    <x v="77"/>
    <x v="1"/>
    <x v="7"/>
    <n v="37.2361065573552"/>
    <n v="69"/>
    <s v="Inadequate capacity"/>
  </r>
  <r>
    <x v="77"/>
    <x v="1"/>
    <x v="8"/>
    <n v="53.000435060487298"/>
    <n v="44"/>
    <s v="Adequate capacity"/>
  </r>
  <r>
    <x v="77"/>
    <x v="1"/>
    <x v="9"/>
    <n v="25.309631470675988"/>
    <n v="77"/>
    <s v="Inadequate capacity"/>
  </r>
  <r>
    <x v="77"/>
    <x v="1"/>
    <x v="10"/>
    <n v="38.566524404845033"/>
    <n v="34"/>
    <s v="Adequate capacity"/>
  </r>
  <r>
    <x v="77"/>
    <x v="1"/>
    <x v="11"/>
    <n v="4.2030129124820661"/>
    <n v="113"/>
    <s v="Inadequate capacity"/>
  </r>
  <r>
    <x v="77"/>
    <x v="1"/>
    <x v="12"/>
    <n v="46.695233616887393"/>
    <n v="49"/>
    <s v="Low capacity"/>
  </r>
  <r>
    <x v="77"/>
    <x v="1"/>
    <x v="13"/>
    <n v="11.773754948489454"/>
    <n v="68"/>
    <s v="Inadequate capacity"/>
  </r>
  <r>
    <x v="78"/>
    <x v="7"/>
    <x v="0"/>
    <n v="30.758833663630639"/>
    <n v="92"/>
    <s v="Inadequate capacity"/>
  </r>
  <r>
    <x v="78"/>
    <x v="7"/>
    <x v="1"/>
    <n v="31.766847865145515"/>
    <n v="75"/>
    <s v="Inadequate capacity"/>
  </r>
  <r>
    <x v="78"/>
    <x v="7"/>
    <x v="2"/>
    <n v="33.876056416512171"/>
    <n v="68"/>
    <s v="Inadequate capacity"/>
  </r>
  <r>
    <x v="78"/>
    <x v="7"/>
    <x v="3"/>
    <n v="24.752410687506423"/>
    <n v="89"/>
    <s v="Inadequate capacity"/>
  </r>
  <r>
    <x v="78"/>
    <x v="7"/>
    <x v="4"/>
    <n v="37.489614595796688"/>
    <n v="61"/>
    <s v="Adequate capacity"/>
  </r>
  <r>
    <x v="78"/>
    <x v="7"/>
    <x v="5"/>
    <n v="36.668247936174765"/>
    <n v="94"/>
    <s v="Inadequate capacity"/>
  </r>
  <r>
    <x v="78"/>
    <x v="7"/>
    <x v="6"/>
    <n v="42.724830946657391"/>
    <n v="72"/>
    <s v="Adequate capacity"/>
  </r>
  <r>
    <x v="78"/>
    <x v="7"/>
    <x v="7"/>
    <n v="32.558858932435633"/>
    <n v="83"/>
    <s v="Inadequate capacity"/>
  </r>
  <r>
    <x v="78"/>
    <x v="7"/>
    <x v="8"/>
    <n v="35.207852431117139"/>
    <n v="98"/>
    <s v="Inadequate capacity"/>
  </r>
  <r>
    <x v="78"/>
    <x v="7"/>
    <x v="9"/>
    <n v="21.871600432056937"/>
    <n v="99"/>
    <s v="Inadequate capacity"/>
  </r>
  <r>
    <x v="78"/>
    <x v="7"/>
    <x v="10"/>
    <n v="34.039081208928849"/>
    <n v="59"/>
    <s v="Low capacity"/>
  </r>
  <r>
    <x v="78"/>
    <x v="7"/>
    <x v="11"/>
    <n v="6.7740315638450497"/>
    <n v="105"/>
    <s v="Inadequate capacity"/>
  </r>
  <r>
    <x v="78"/>
    <x v="7"/>
    <x v="12"/>
    <n v="37.667283998584026"/>
    <n v="81"/>
    <s v="Inadequate capacity"/>
  </r>
  <r>
    <x v="78"/>
    <x v="7"/>
    <x v="13"/>
    <n v="9.0060049568698233"/>
    <n v="87"/>
    <s v="Inadequate capacity"/>
  </r>
  <r>
    <x v="79"/>
    <x v="3"/>
    <x v="0"/>
    <n v="33.335777625501464"/>
    <n v="75"/>
    <s v="Low capacity"/>
  </r>
  <r>
    <x v="79"/>
    <x v="3"/>
    <x v="1"/>
    <n v="28.797432104760347"/>
    <n v="88"/>
    <s v="Inadequate capacity"/>
  </r>
  <r>
    <x v="79"/>
    <x v="3"/>
    <x v="2"/>
    <n v="33.542444793686229"/>
    <n v="70"/>
    <s v="Inadequate capacity"/>
  </r>
  <r>
    <x v="79"/>
    <x v="3"/>
    <x v="3"/>
    <n v="13.749287635722649"/>
    <n v="109"/>
    <s v="Inadequate capacity"/>
  </r>
  <r>
    <x v="79"/>
    <x v="3"/>
    <x v="4"/>
    <n v="40.817752514890799"/>
    <n v="42"/>
    <s v="Adequate capacity"/>
  </r>
  <r>
    <x v="79"/>
    <x v="3"/>
    <x v="5"/>
    <n v="44.156580763942543"/>
    <n v="56"/>
    <s v="Low capacity"/>
  </r>
  <r>
    <x v="79"/>
    <x v="3"/>
    <x v="6"/>
    <n v="43.630899472511004"/>
    <n v="59"/>
    <s v="Adequate capacity"/>
  </r>
  <r>
    <x v="79"/>
    <x v="3"/>
    <x v="7"/>
    <n v="43.493877270678638"/>
    <n v="51"/>
    <s v="Low capacity"/>
  </r>
  <r>
    <x v="79"/>
    <x v="3"/>
    <x v="8"/>
    <n v="45.047869352464126"/>
    <n v="66"/>
    <s v="Low capacity"/>
  </r>
  <r>
    <x v="79"/>
    <x v="3"/>
    <x v="9"/>
    <n v="23.446385628321142"/>
    <n v="92"/>
    <s v="Inadequate capacity"/>
  </r>
  <r>
    <x v="79"/>
    <x v="3"/>
    <x v="10"/>
    <n v="18.211164873276335"/>
    <n v="104"/>
    <s v="Inadequate capacity"/>
  </r>
  <r>
    <x v="79"/>
    <x v="3"/>
    <x v="11"/>
    <n v="10.65126050420168"/>
    <n v="99"/>
    <s v="Inadequate capacity"/>
  </r>
  <r>
    <x v="79"/>
    <x v="3"/>
    <x v="12"/>
    <n v="35.328905523753605"/>
    <n v="92"/>
    <s v="Inadequate capacity"/>
  </r>
  <r>
    <x v="79"/>
    <x v="3"/>
    <x v="13"/>
    <n v="29.594211612052945"/>
    <n v="10"/>
    <s v="Adequate capacity"/>
  </r>
  <r>
    <x v="80"/>
    <x v="3"/>
    <x v="0"/>
    <n v="26.330999667554327"/>
    <n v="110"/>
    <s v="Inadequate capacity"/>
  </r>
  <r>
    <x v="80"/>
    <x v="3"/>
    <x v="1"/>
    <n v="20.16155954693312"/>
    <n v="112"/>
    <s v="Inadequate capacity"/>
  </r>
  <r>
    <x v="80"/>
    <x v="3"/>
    <x v="2"/>
    <n v="21.730209073153773"/>
    <n v="111"/>
    <s v="Inadequate capacity"/>
  </r>
  <r>
    <x v="80"/>
    <x v="3"/>
    <x v="3"/>
    <n v="12.119317762972639"/>
    <n v="111"/>
    <s v="Inadequate capacity"/>
  </r>
  <r>
    <x v="80"/>
    <x v="3"/>
    <x v="4"/>
    <n v="27.714083847629595"/>
    <n v="106"/>
    <s v="Inadequate capacity"/>
  </r>
  <r>
    <x v="80"/>
    <x v="3"/>
    <x v="5"/>
    <n v="38.44237770417493"/>
    <n v="88"/>
    <s v="Low capacity"/>
  </r>
  <r>
    <x v="80"/>
    <x v="3"/>
    <x v="6"/>
    <n v="44.910603505523284"/>
    <n v="53"/>
    <s v="Adequate capacity"/>
  </r>
  <r>
    <x v="80"/>
    <x v="3"/>
    <x v="7"/>
    <n v="29.150956254845067"/>
    <n v="88"/>
    <s v="Inadequate capacity"/>
  </r>
  <r>
    <x v="80"/>
    <x v="3"/>
    <x v="8"/>
    <n v="40.559774440161057"/>
    <n v="83"/>
    <s v="Low capacity"/>
  </r>
  <r>
    <x v="80"/>
    <x v="3"/>
    <x v="9"/>
    <n v="16.351935739348068"/>
    <n v="113"/>
    <s v="Inadequate capacity"/>
  </r>
  <r>
    <x v="80"/>
    <x v="3"/>
    <x v="10"/>
    <n v="15.6388180906618"/>
    <n v="110"/>
    <s v="Inadequate capacity"/>
  </r>
  <r>
    <x v="80"/>
    <x v="3"/>
    <x v="11"/>
    <n v="19.768907563025213"/>
    <n v="62"/>
    <s v="Inadequate capacity"/>
  </r>
  <r>
    <x v="80"/>
    <x v="3"/>
    <x v="12"/>
    <n v="25.18276762402089"/>
    <n v="112"/>
    <s v="Inadequate capacity"/>
  </r>
  <r>
    <x v="80"/>
    <x v="3"/>
    <x v="13"/>
    <n v="4.8172496796843793"/>
    <n v="111"/>
    <s v="Inadequate capacity"/>
  </r>
  <r>
    <x v="81"/>
    <x v="3"/>
    <x v="0"/>
    <n v="32.811394851211986"/>
    <n v="78"/>
    <s v="Low capacity"/>
  </r>
  <r>
    <x v="81"/>
    <x v="3"/>
    <x v="1"/>
    <n v="27.776190324543869"/>
    <n v="91"/>
    <s v="Inadequate capacity"/>
  </r>
  <r>
    <x v="81"/>
    <x v="3"/>
    <x v="2"/>
    <n v="29.286968583274291"/>
    <n v="81"/>
    <s v="Inadequate capacity"/>
  </r>
  <r>
    <x v="81"/>
    <x v="3"/>
    <x v="3"/>
    <n v="20.368171957592331"/>
    <n v="99"/>
    <s v="Inadequate capacity"/>
  </r>
  <r>
    <x v="81"/>
    <x v="3"/>
    <x v="4"/>
    <n v="34.656303784135176"/>
    <n v="74"/>
    <s v="Low capacity"/>
  </r>
  <r>
    <x v="81"/>
    <x v="3"/>
    <x v="5"/>
    <n v="43.686627740520215"/>
    <n v="60"/>
    <s v="Low capacity"/>
  </r>
  <r>
    <x v="81"/>
    <x v="3"/>
    <x v="6"/>
    <n v="40.847575706775828"/>
    <n v="84"/>
    <s v="Low capacity"/>
  </r>
  <r>
    <x v="81"/>
    <x v="3"/>
    <x v="7"/>
    <n v="45.293908114820383"/>
    <n v="46"/>
    <s v="Low capacity"/>
  </r>
  <r>
    <x v="81"/>
    <x v="3"/>
    <x v="8"/>
    <n v="44.610456485103384"/>
    <n v="67"/>
    <s v="Low capacity"/>
  </r>
  <r>
    <x v="81"/>
    <x v="3"/>
    <x v="9"/>
    <n v="23.346288858802463"/>
    <n v="94"/>
    <s v="Inadequate capacity"/>
  </r>
  <r>
    <x v="81"/>
    <x v="3"/>
    <x v="10"/>
    <n v="36.554268240864559"/>
    <n v="45"/>
    <s v="Low capacity"/>
  </r>
  <r>
    <x v="81"/>
    <x v="3"/>
    <x v="11"/>
    <n v="6.3497837740664131"/>
    <n v="109"/>
    <s v="Inadequate capacity"/>
  </r>
  <r>
    <x v="81"/>
    <x v="3"/>
    <x v="12"/>
    <n v="43.305090635558585"/>
    <n v="58"/>
    <s v="Low capacity"/>
  </r>
  <r>
    <x v="81"/>
    <x v="3"/>
    <x v="13"/>
    <n v="7.1760127847202968"/>
    <n v="99"/>
    <s v="Inadequate capacity"/>
  </r>
  <r>
    <x v="82"/>
    <x v="7"/>
    <x v="0"/>
    <n v="35.350952061022788"/>
    <n v="63"/>
    <s v="Low capacity"/>
  </r>
  <r>
    <x v="82"/>
    <x v="7"/>
    <x v="1"/>
    <n v="34.223562541532473"/>
    <n v="70"/>
    <s v="Inadequate capacity"/>
  </r>
  <r>
    <x v="82"/>
    <x v="7"/>
    <x v="2"/>
    <n v="32.845663993261219"/>
    <n v="73"/>
    <s v="Inadequate capacity"/>
  </r>
  <r>
    <x v="82"/>
    <x v="7"/>
    <x v="3"/>
    <n v="28.701586361654371"/>
    <n v="78"/>
    <s v="Inadequate capacity"/>
  </r>
  <r>
    <x v="82"/>
    <x v="7"/>
    <x v="4"/>
    <n v="42.273416391040072"/>
    <n v="39"/>
    <s v="Adequate capacity"/>
  </r>
  <r>
    <x v="82"/>
    <x v="7"/>
    <x v="5"/>
    <n v="41.343321318307837"/>
    <n v="69"/>
    <s v="Low capacity"/>
  </r>
  <r>
    <x v="82"/>
    <x v="7"/>
    <x v="6"/>
    <n v="48.028367065473567"/>
    <n v="34"/>
    <s v="Adequate capacity"/>
  </r>
  <r>
    <x v="82"/>
    <x v="7"/>
    <x v="7"/>
    <n v="40.891193348665908"/>
    <n v="61"/>
    <s v="Inadequate capacity"/>
  </r>
  <r>
    <x v="82"/>
    <x v="7"/>
    <x v="8"/>
    <n v="36.668632985164976"/>
    <n v="95"/>
    <s v="Inadequate capacity"/>
  </r>
  <r>
    <x v="82"/>
    <x v="7"/>
    <x v="9"/>
    <n v="28.488515904133038"/>
    <n v="52"/>
    <s v="Low capacity"/>
  </r>
  <r>
    <x v="82"/>
    <x v="7"/>
    <x v="10"/>
    <n v="32.153744934684966"/>
    <n v="73"/>
    <s v="Low capacity"/>
  </r>
  <r>
    <x v="82"/>
    <x v="7"/>
    <x v="11"/>
    <n v="18.115566917134778"/>
    <n v="70"/>
    <s v="Inadequate capacity"/>
  </r>
  <r>
    <x v="82"/>
    <x v="7"/>
    <x v="12"/>
    <n v="51.741112578876134"/>
    <n v="26"/>
    <s v="Adequate capacity"/>
  </r>
  <r>
    <x v="82"/>
    <x v="7"/>
    <x v="13"/>
    <n v="11.943639185836282"/>
    <n v="65"/>
    <s v="Inadequate capacity"/>
  </r>
  <r>
    <x v="83"/>
    <x v="0"/>
    <x v="0"/>
    <n v="41.876187927399073"/>
    <n v="38"/>
    <s v="Adequate capacity"/>
  </r>
  <r>
    <x v="83"/>
    <x v="0"/>
    <x v="1"/>
    <n v="42.32527049979808"/>
    <n v="46"/>
    <s v="Adequate capacity"/>
  </r>
  <r>
    <x v="83"/>
    <x v="0"/>
    <x v="2"/>
    <n v="42.005216378427704"/>
    <n v="46"/>
    <s v="Adequate capacity"/>
  </r>
  <r>
    <x v="83"/>
    <x v="0"/>
    <x v="3"/>
    <n v="44.700638203298851"/>
    <n v="39"/>
    <s v="Low capacity"/>
  </r>
  <r>
    <x v="83"/>
    <x v="0"/>
    <x v="4"/>
    <n v="39.927404653979302"/>
    <n v="49"/>
    <s v="Adequate capacity"/>
  </r>
  <r>
    <x v="83"/>
    <x v="0"/>
    <x v="5"/>
    <n v="47.923358969670161"/>
    <n v="44"/>
    <s v="Adequate capacity"/>
  </r>
  <r>
    <x v="83"/>
    <x v="0"/>
    <x v="6"/>
    <n v="43.520876568715657"/>
    <n v="62"/>
    <s v="Adequate capacity"/>
  </r>
  <r>
    <x v="83"/>
    <x v="0"/>
    <x v="7"/>
    <n v="49.88768145973107"/>
    <n v="31"/>
    <s v="Adequate capacity"/>
  </r>
  <r>
    <x v="83"/>
    <x v="0"/>
    <x v="8"/>
    <n v="49.751978902840349"/>
    <n v="54"/>
    <s v="Adequate capacity"/>
  </r>
  <r>
    <x v="83"/>
    <x v="0"/>
    <x v="9"/>
    <n v="33.36421063197195"/>
    <n v="30"/>
    <s v="Adequate capacity"/>
  </r>
  <r>
    <x v="83"/>
    <x v="0"/>
    <x v="10"/>
    <n v="20.272175228866871"/>
    <n v="99"/>
    <s v="Inadequate capacity"/>
  </r>
  <r>
    <x v="83"/>
    <x v="0"/>
    <x v="11"/>
    <n v="30.809089286381301"/>
    <n v="20"/>
    <s v="Inadequate capacity"/>
  </r>
  <r>
    <x v="83"/>
    <x v="0"/>
    <x v="12"/>
    <n v="58.859238149263639"/>
    <n v="13"/>
    <s v="High capacity"/>
  </r>
  <r>
    <x v="83"/>
    <x v="0"/>
    <x v="13"/>
    <n v="23.516339863375979"/>
    <n v="31"/>
    <s v="Low capacity"/>
  </r>
  <r>
    <x v="84"/>
    <x v="5"/>
    <x v="0"/>
    <n v="46.430261213461129"/>
    <n v="24"/>
    <s v="High capacity"/>
  </r>
  <r>
    <x v="84"/>
    <x v="5"/>
    <x v="1"/>
    <n v="47.202473875757427"/>
    <n v="24"/>
    <s v="Adequate capacity"/>
  </r>
  <r>
    <x v="84"/>
    <x v="5"/>
    <x v="2"/>
    <n v="43.97127661768662"/>
    <n v="37"/>
    <s v="Adequate capacity"/>
  </r>
  <r>
    <x v="84"/>
    <x v="5"/>
    <x v="3"/>
    <n v="47.321734098976059"/>
    <n v="34"/>
    <s v="Low capacity"/>
  </r>
  <r>
    <x v="84"/>
    <x v="5"/>
    <x v="4"/>
    <n v="50.833067083084984"/>
    <n v="4"/>
    <s v="Advanced capacity"/>
  </r>
  <r>
    <x v="84"/>
    <x v="5"/>
    <x v="5"/>
    <n v="55.450325628391553"/>
    <n v="22"/>
    <s v="High capacity"/>
  </r>
  <r>
    <x v="84"/>
    <x v="5"/>
    <x v="6"/>
    <n v="48.492620909850444"/>
    <n v="29"/>
    <s v="Adequate capacity"/>
  </r>
  <r>
    <x v="84"/>
    <x v="5"/>
    <x v="7"/>
    <n v="54.257858046934601"/>
    <n v="25"/>
    <s v="Adequate capacity"/>
  </r>
  <r>
    <x v="84"/>
    <x v="5"/>
    <x v="8"/>
    <n v="61.562954853390103"/>
    <n v="23"/>
    <s v="High capacity"/>
  </r>
  <r>
    <x v="84"/>
    <x v="5"/>
    <x v="9"/>
    <n v="33.631295997924283"/>
    <n v="29"/>
    <s v="Adequate capacity"/>
  </r>
  <r>
    <x v="84"/>
    <x v="5"/>
    <x v="10"/>
    <n v="32.640717336669518"/>
    <n v="68"/>
    <s v="Low capacity"/>
  </r>
  <r>
    <x v="84"/>
    <x v="5"/>
    <x v="11"/>
    <n v="29.422611205536072"/>
    <n v="24"/>
    <s v="Inadequate capacity"/>
  </r>
  <r>
    <x v="84"/>
    <x v="5"/>
    <x v="12"/>
    <n v="50.220195675119264"/>
    <n v="36"/>
    <s v="Adequate capacity"/>
  </r>
  <r>
    <x v="84"/>
    <x v="5"/>
    <x v="13"/>
    <n v="22.241659774372291"/>
    <n v="35"/>
    <s v="Inadequate capacity"/>
  </r>
  <r>
    <x v="85"/>
    <x v="1"/>
    <x v="0"/>
    <n v="38.57401372046202"/>
    <n v="50"/>
    <s v="Adequate capacity"/>
  </r>
  <r>
    <x v="85"/>
    <x v="1"/>
    <x v="1"/>
    <n v="40.134482072690496"/>
    <n v="50"/>
    <s v="Low capacity"/>
  </r>
  <r>
    <x v="85"/>
    <x v="1"/>
    <x v="2"/>
    <n v="45.935069020827569"/>
    <n v="33"/>
    <s v="Adequate capacity"/>
  </r>
  <r>
    <x v="85"/>
    <x v="1"/>
    <x v="3"/>
    <n v="44.422734025254449"/>
    <n v="42"/>
    <s v="Low capacity"/>
  </r>
  <r>
    <x v="85"/>
    <x v="1"/>
    <x v="4"/>
    <n v="28.364170021872631"/>
    <n v="102"/>
    <s v="Inadequate capacity"/>
  </r>
  <r>
    <x v="85"/>
    <x v="1"/>
    <x v="5"/>
    <n v="43.392514760538418"/>
    <n v="61"/>
    <s v="Low capacity"/>
  </r>
  <r>
    <x v="85"/>
    <x v="1"/>
    <x v="6"/>
    <n v="35.157306913962387"/>
    <n v="105"/>
    <s v="Low capacity"/>
  </r>
  <r>
    <x v="85"/>
    <x v="1"/>
    <x v="7"/>
    <n v="43.508646240827701"/>
    <n v="50"/>
    <s v="Low capacity"/>
  </r>
  <r>
    <x v="85"/>
    <x v="1"/>
    <x v="8"/>
    <n v="49.481822035253487"/>
    <n v="56"/>
    <s v="Adequate capacity"/>
  </r>
  <r>
    <x v="85"/>
    <x v="1"/>
    <x v="9"/>
    <n v="30.588877314798342"/>
    <n v="38"/>
    <s v="Low capacity"/>
  </r>
  <r>
    <x v="85"/>
    <x v="1"/>
    <x v="10"/>
    <n v="47.200509184080481"/>
    <n v="9"/>
    <s v="High capacity"/>
  </r>
  <r>
    <x v="85"/>
    <x v="1"/>
    <x v="11"/>
    <n v="5.9092643914455856"/>
    <n v="110"/>
    <s v="Inadequate capacity"/>
  </r>
  <r>
    <x v="85"/>
    <x v="1"/>
    <x v="12"/>
    <n v="55.282733855723642"/>
    <n v="20"/>
    <s v="Adequate capacity"/>
  </r>
  <r>
    <x v="85"/>
    <x v="1"/>
    <x v="13"/>
    <n v="13.963001827943671"/>
    <n v="51"/>
    <s v="Inadequate capacity"/>
  </r>
  <r>
    <x v="86"/>
    <x v="0"/>
    <x v="0"/>
    <n v="43.112433299662243"/>
    <n v="35"/>
    <s v="Adequate capacity"/>
  </r>
  <r>
    <x v="86"/>
    <x v="0"/>
    <x v="1"/>
    <n v="43.722940336359038"/>
    <n v="36"/>
    <s v="Adequate capacity"/>
  </r>
  <r>
    <x v="86"/>
    <x v="0"/>
    <x v="2"/>
    <n v="46.056896803320335"/>
    <n v="32"/>
    <s v="Adequate capacity"/>
  </r>
  <r>
    <x v="86"/>
    <x v="0"/>
    <x v="3"/>
    <n v="46.844454822473388"/>
    <n v="36"/>
    <s v="Low capacity"/>
  </r>
  <r>
    <x v="86"/>
    <x v="0"/>
    <x v="4"/>
    <n v="37.358224224437436"/>
    <n v="63"/>
    <s v="Adequate capacity"/>
  </r>
  <r>
    <x v="86"/>
    <x v="0"/>
    <x v="5"/>
    <n v="48.940138337529802"/>
    <n v="42"/>
    <s v="Adequate capacity"/>
  </r>
  <r>
    <x v="86"/>
    <x v="0"/>
    <x v="6"/>
    <n v="46.555756361935806"/>
    <n v="43"/>
    <s v="Adequate capacity"/>
  </r>
  <r>
    <x v="86"/>
    <x v="0"/>
    <x v="7"/>
    <n v="47.367657425366588"/>
    <n v="42"/>
    <s v="Low capacity"/>
  </r>
  <r>
    <x v="86"/>
    <x v="0"/>
    <x v="8"/>
    <n v="51.907785503347711"/>
    <n v="47"/>
    <s v="Adequate capacity"/>
  </r>
  <r>
    <x v="86"/>
    <x v="0"/>
    <x v="9"/>
    <n v="34.731652879142025"/>
    <n v="24"/>
    <s v="Adequate capacity"/>
  </r>
  <r>
    <x v="86"/>
    <x v="0"/>
    <x v="10"/>
    <n v="24.966463890449845"/>
    <n v="95"/>
    <s v="Inadequate capacity"/>
  </r>
  <r>
    <x v="86"/>
    <x v="0"/>
    <x v="11"/>
    <n v="26.05391569557937"/>
    <n v="34"/>
    <s v="Inadequate capacity"/>
  </r>
  <r>
    <x v="86"/>
    <x v="0"/>
    <x v="12"/>
    <n v="63.066020978435773"/>
    <n v="5"/>
    <s v="High capacity"/>
  </r>
  <r>
    <x v="86"/>
    <x v="0"/>
    <x v="13"/>
    <n v="24.840210952103121"/>
    <n v="27"/>
    <s v="Low capacity"/>
  </r>
  <r>
    <x v="87"/>
    <x v="0"/>
    <x v="0"/>
    <n v="31.525933122864856"/>
    <n v="88"/>
    <s v="Low capacity"/>
  </r>
  <r>
    <x v="87"/>
    <x v="0"/>
    <x v="1"/>
    <n v="42.841256108017866"/>
    <n v="42"/>
    <s v="Adequate capacity"/>
  </r>
  <r>
    <x v="87"/>
    <x v="0"/>
    <x v="2"/>
    <n v="30.968536261626248"/>
    <n v="76"/>
    <s v="Inadequate capacity"/>
  </r>
  <r>
    <x v="87"/>
    <x v="0"/>
    <x v="3"/>
    <n v="58.053108153780634"/>
    <n v="6"/>
    <s v="Adequate capacity"/>
  </r>
  <r>
    <x v="87"/>
    <x v="0"/>
    <x v="4"/>
    <n v="38.945601875418213"/>
    <n v="56"/>
    <s v="Adequate capacity"/>
  </r>
  <r>
    <x v="87"/>
    <x v="0"/>
    <x v="5"/>
    <n v="23.722365074199196"/>
    <n v="111"/>
    <s v="Inadequate capacity"/>
  </r>
  <r>
    <x v="87"/>
    <x v="0"/>
    <x v="6"/>
    <n v="13.352315450449566"/>
    <n v="115"/>
    <s v="Inadequate capacity"/>
  </r>
  <r>
    <x v="87"/>
    <x v="0"/>
    <x v="7"/>
    <n v="22.172436822418351"/>
    <n v="105"/>
    <s v="Inadequate capacity"/>
  </r>
  <r>
    <x v="87"/>
    <x v="0"/>
    <x v="8"/>
    <n v="32.662348480847051"/>
    <n v="108"/>
    <s v="Inadequate capacity"/>
  </r>
  <r>
    <x v="87"/>
    <x v="0"/>
    <x v="9"/>
    <n v="30.61536753593273"/>
    <n v="37"/>
    <s v="Low capacity"/>
  </r>
  <r>
    <x v="87"/>
    <x v="0"/>
    <x v="10"/>
    <n v="33.114713125858181"/>
    <n v="66"/>
    <s v="Low capacity"/>
  </r>
  <r>
    <x v="87"/>
    <x v="0"/>
    <x v="11"/>
    <n v="16.580032753228743"/>
    <n v="77"/>
    <s v="Inadequate capacity"/>
  </r>
  <r>
    <x v="87"/>
    <x v="0"/>
    <x v="12"/>
    <n v="47.135414375659323"/>
    <n v="46"/>
    <s v="Low capacity"/>
  </r>
  <r>
    <x v="87"/>
    <x v="0"/>
    <x v="13"/>
    <n v="25.631309888984671"/>
    <n v="24"/>
    <s v="Low capacity"/>
  </r>
  <r>
    <x v="88"/>
    <x v="2"/>
    <x v="0"/>
    <n v="31.763215227685187"/>
    <n v="86"/>
    <s v="Low capacity"/>
  </r>
  <r>
    <x v="88"/>
    <x v="2"/>
    <x v="1"/>
    <n v="25.931216754016052"/>
    <n v="100"/>
    <s v="Inadequate capacity"/>
  </r>
  <r>
    <x v="88"/>
    <x v="2"/>
    <x v="2"/>
    <n v="26.01099197883326"/>
    <n v="97"/>
    <s v="Inadequate capacity"/>
  </r>
  <r>
    <x v="88"/>
    <x v="2"/>
    <x v="3"/>
    <n v="23.071875952873278"/>
    <n v="95"/>
    <s v="Inadequate capacity"/>
  </r>
  <r>
    <x v="88"/>
    <x v="2"/>
    <x v="4"/>
    <n v="29.17404325972921"/>
    <n v="99"/>
    <s v="Inadequate capacity"/>
  </r>
  <r>
    <x v="88"/>
    <x v="2"/>
    <x v="5"/>
    <n v="44.684665571374936"/>
    <n v="53"/>
    <s v="Low capacity"/>
  </r>
  <r>
    <x v="88"/>
    <x v="2"/>
    <x v="6"/>
    <n v="45.124071567506661"/>
    <n v="51"/>
    <s v="Adequate capacity"/>
  </r>
  <r>
    <x v="88"/>
    <x v="2"/>
    <x v="7"/>
    <n v="35.496134851246232"/>
    <n v="75"/>
    <s v="Inadequate capacity"/>
  </r>
  <r>
    <x v="88"/>
    <x v="2"/>
    <x v="8"/>
    <n v="51.246509114372671"/>
    <n v="52"/>
    <s v="Adequate capacity"/>
  </r>
  <r>
    <x v="88"/>
    <x v="2"/>
    <x v="9"/>
    <n v="20.366613243101323"/>
    <n v="103"/>
    <s v="Inadequate capacity"/>
  </r>
  <r>
    <x v="88"/>
    <x v="2"/>
    <x v="10"/>
    <n v="32.862162408072521"/>
    <n v="67"/>
    <s v="Low capacity"/>
  </r>
  <r>
    <x v="88"/>
    <x v="2"/>
    <x v="11"/>
    <n v="11.913096946095511"/>
    <n v="95"/>
    <s v="Inadequate capacity"/>
  </r>
  <r>
    <x v="88"/>
    <x v="2"/>
    <x v="12"/>
    <n v="27.421811052590449"/>
    <n v="109"/>
    <s v="Inadequate capacity"/>
  </r>
  <r>
    <x v="88"/>
    <x v="2"/>
    <x v="13"/>
    <n v="9.2693825656468078"/>
    <n v="83"/>
    <s v="Inadequate capacity"/>
  </r>
  <r>
    <x v="89"/>
    <x v="1"/>
    <x v="0"/>
    <n v="38.654404693436163"/>
    <n v="49"/>
    <s v="Adequate capacity"/>
  </r>
  <r>
    <x v="89"/>
    <x v="1"/>
    <x v="1"/>
    <n v="42.628938292106049"/>
    <n v="44"/>
    <s v="Adequate capacity"/>
  </r>
  <r>
    <x v="89"/>
    <x v="1"/>
    <x v="2"/>
    <n v="45.290868511005094"/>
    <n v="35"/>
    <s v="Adequate capacity"/>
  </r>
  <r>
    <x v="89"/>
    <x v="1"/>
    <x v="3"/>
    <n v="47.78995593618771"/>
    <n v="31"/>
    <s v="Low capacity"/>
  </r>
  <r>
    <x v="89"/>
    <x v="1"/>
    <x v="4"/>
    <n v="33.502165785295247"/>
    <n v="81"/>
    <s v="Low capacity"/>
  </r>
  <r>
    <x v="89"/>
    <x v="1"/>
    <x v="5"/>
    <n v="44.417332024961411"/>
    <n v="54"/>
    <s v="Low capacity"/>
  </r>
  <r>
    <x v="89"/>
    <x v="1"/>
    <x v="6"/>
    <n v="37.047224448100252"/>
    <n v="97"/>
    <s v="Low capacity"/>
  </r>
  <r>
    <x v="89"/>
    <x v="1"/>
    <x v="7"/>
    <n v="35.71765249748983"/>
    <n v="74"/>
    <s v="Inadequate capacity"/>
  </r>
  <r>
    <x v="89"/>
    <x v="1"/>
    <x v="8"/>
    <n v="56.469672353210974"/>
    <n v="35"/>
    <s v="Adequate capacity"/>
  </r>
  <r>
    <x v="89"/>
    <x v="1"/>
    <x v="9"/>
    <n v="26.995967986065931"/>
    <n v="59"/>
    <s v="Low capacity"/>
  </r>
  <r>
    <x v="89"/>
    <x v="1"/>
    <x v="10"/>
    <n v="46.179000716180255"/>
    <n v="15"/>
    <s v="High capacity"/>
  </r>
  <r>
    <x v="89"/>
    <x v="1"/>
    <x v="11"/>
    <n v="12.77310924369748"/>
    <n v="90"/>
    <s v="Inadequate capacity"/>
  </r>
  <r>
    <x v="89"/>
    <x v="1"/>
    <x v="12"/>
    <n v="42.589856251946422"/>
    <n v="59"/>
    <s v="Low capacity"/>
  </r>
  <r>
    <x v="89"/>
    <x v="1"/>
    <x v="13"/>
    <n v="6.4419057324395714"/>
    <n v="106"/>
    <s v="Inadequate capacity"/>
  </r>
  <r>
    <x v="90"/>
    <x v="2"/>
    <x v="0"/>
    <n v="30.667024614078876"/>
    <n v="93"/>
    <s v="Inadequate capacity"/>
  </r>
  <r>
    <x v="90"/>
    <x v="2"/>
    <x v="1"/>
    <n v="23.356755006780983"/>
    <n v="107"/>
    <s v="Inadequate capacity"/>
  </r>
  <r>
    <x v="90"/>
    <x v="2"/>
    <x v="2"/>
    <n v="22.113902415918933"/>
    <n v="110"/>
    <s v="Inadequate capacity"/>
  </r>
  <r>
    <x v="90"/>
    <x v="2"/>
    <x v="3"/>
    <n v="23.244454576927058"/>
    <n v="94"/>
    <s v="Inadequate capacity"/>
  </r>
  <r>
    <x v="90"/>
    <x v="2"/>
    <x v="4"/>
    <n v="24.937766864282956"/>
    <n v="113"/>
    <s v="Inadequate capacity"/>
  </r>
  <r>
    <x v="90"/>
    <x v="2"/>
    <x v="5"/>
    <n v="40.557720544991426"/>
    <n v="74"/>
    <s v="Low capacity"/>
  </r>
  <r>
    <x v="90"/>
    <x v="2"/>
    <x v="6"/>
    <n v="40.211280400062691"/>
    <n v="87"/>
    <s v="Low capacity"/>
  </r>
  <r>
    <x v="90"/>
    <x v="2"/>
    <x v="7"/>
    <n v="26.021313131521563"/>
    <n v="95"/>
    <s v="Inadequate capacity"/>
  </r>
  <r>
    <x v="90"/>
    <x v="2"/>
    <x v="8"/>
    <n v="51.719856213790386"/>
    <n v="48"/>
    <s v="Adequate capacity"/>
  </r>
  <r>
    <x v="90"/>
    <x v="2"/>
    <x v="9"/>
    <n v="24.789699646826691"/>
    <n v="83"/>
    <s v="Inadequate capacity"/>
  </r>
  <r>
    <x v="90"/>
    <x v="2"/>
    <x v="10"/>
    <n v="27.004745295994805"/>
    <n v="87"/>
    <s v="Inadequate capacity"/>
  </r>
  <r>
    <x v="90"/>
    <x v="2"/>
    <x v="11"/>
    <n v="10.357142857142858"/>
    <n v="101"/>
    <s v="Inadequate capacity"/>
  </r>
  <r>
    <x v="90"/>
    <x v="2"/>
    <x v="12"/>
    <n v="50.314515265667332"/>
    <n v="35"/>
    <s v="Adequate capacity"/>
  </r>
  <r>
    <x v="90"/>
    <x v="2"/>
    <x v="13"/>
    <n v="11.482395168501771"/>
    <n v="69"/>
    <s v="Inadequate capacity"/>
  </r>
  <r>
    <x v="91"/>
    <x v="0"/>
    <x v="0"/>
    <n v="37.698625565566033"/>
    <n v="54"/>
    <s v="Adequate capacity"/>
  </r>
  <r>
    <x v="91"/>
    <x v="0"/>
    <x v="1"/>
    <n v="42.396996783429167"/>
    <n v="45"/>
    <s v="Adequate capacity"/>
  </r>
  <r>
    <x v="91"/>
    <x v="0"/>
    <x v="2"/>
    <n v="46.859392650896581"/>
    <n v="28"/>
    <s v="Adequate capacity"/>
  </r>
  <r>
    <x v="91"/>
    <x v="0"/>
    <x v="3"/>
    <n v="36.359835973808885"/>
    <n v="57"/>
    <s v="Inadequate capacity"/>
  </r>
  <r>
    <x v="91"/>
    <x v="0"/>
    <x v="4"/>
    <n v="44.234222549274186"/>
    <n v="26"/>
    <s v="High capacity"/>
  </r>
  <r>
    <x v="91"/>
    <x v="0"/>
    <x v="5"/>
    <n v="44.901122812640345"/>
    <n v="52"/>
    <s v="Low capacity"/>
  </r>
  <r>
    <x v="91"/>
    <x v="0"/>
    <x v="6"/>
    <n v="42.911406461466299"/>
    <n v="70"/>
    <s v="Adequate capacity"/>
  </r>
  <r>
    <x v="91"/>
    <x v="0"/>
    <x v="7"/>
    <n v="36.804472562393826"/>
    <n v="71"/>
    <s v="Inadequate capacity"/>
  </r>
  <r>
    <x v="91"/>
    <x v="0"/>
    <x v="8"/>
    <n v="52.465897763705769"/>
    <n v="46"/>
    <s v="Adequate capacity"/>
  </r>
  <r>
    <x v="91"/>
    <x v="0"/>
    <x v="9"/>
    <n v="23.396924684937126"/>
    <n v="93"/>
    <s v="Inadequate capacity"/>
  </r>
  <r>
    <x v="91"/>
    <x v="0"/>
    <x v="10"/>
    <n v="26.662557809635221"/>
    <n v="88"/>
    <s v="Inadequate capacity"/>
  </r>
  <r>
    <x v="91"/>
    <x v="0"/>
    <x v="11"/>
    <n v="10.630058046072444"/>
    <n v="100"/>
    <s v="Inadequate capacity"/>
  </r>
  <r>
    <x v="91"/>
    <x v="0"/>
    <x v="12"/>
    <n v="42.538505122375682"/>
    <n v="60"/>
    <s v="Low capacity"/>
  </r>
  <r>
    <x v="91"/>
    <x v="0"/>
    <x v="13"/>
    <n v="13.756577761665152"/>
    <n v="52"/>
    <s v="Inadequate capacity"/>
  </r>
  <r>
    <x v="92"/>
    <x v="6"/>
    <x v="0"/>
    <n v="49.912846284924896"/>
    <n v="10"/>
    <s v="Advanced capacity"/>
  </r>
  <r>
    <x v="92"/>
    <x v="6"/>
    <x v="1"/>
    <n v="54.554003625550557"/>
    <n v="2"/>
    <s v="High capacity"/>
  </r>
  <r>
    <x v="92"/>
    <x v="6"/>
    <x v="2"/>
    <n v="58.361249862205945"/>
    <n v="4"/>
    <s v="Advanced capacity"/>
  </r>
  <r>
    <x v="92"/>
    <x v="6"/>
    <x v="3"/>
    <n v="61.997082094201808"/>
    <n v="3"/>
    <s v="High capacity"/>
  </r>
  <r>
    <x v="92"/>
    <x v="6"/>
    <x v="4"/>
    <n v="41.428624802692816"/>
    <n v="41"/>
    <s v="Adequate capacity"/>
  </r>
  <r>
    <x v="92"/>
    <x v="6"/>
    <x v="5"/>
    <n v="63.166983214368528"/>
    <n v="5"/>
    <s v="Advanced capacity"/>
  </r>
  <r>
    <x v="92"/>
    <x v="6"/>
    <x v="6"/>
    <n v="60.077139515987589"/>
    <n v="2"/>
    <s v="Advanced capacity"/>
  </r>
  <r>
    <x v="92"/>
    <x v="6"/>
    <x v="7"/>
    <n v="57.204300181453476"/>
    <n v="19"/>
    <s v="Adequate capacity"/>
  </r>
  <r>
    <x v="92"/>
    <x v="6"/>
    <x v="8"/>
    <n v="69.956378262840516"/>
    <n v="2"/>
    <s v="Advanced capacity"/>
  </r>
  <r>
    <x v="92"/>
    <x v="6"/>
    <x v="9"/>
    <n v="27.599506371707715"/>
    <n v="54"/>
    <s v="Low capacity"/>
  </r>
  <r>
    <x v="92"/>
    <x v="6"/>
    <x v="10"/>
    <n v="29.623485707577885"/>
    <n v="82"/>
    <s v="Inadequate capacity"/>
  </r>
  <r>
    <x v="92"/>
    <x v="6"/>
    <x v="11"/>
    <n v="16.262392321389019"/>
    <n v="78"/>
    <s v="Inadequate capacity"/>
  </r>
  <r>
    <x v="92"/>
    <x v="6"/>
    <x v="12"/>
    <n v="48.635258344493472"/>
    <n v="39"/>
    <s v="Adequate capacity"/>
  </r>
  <r>
    <x v="92"/>
    <x v="6"/>
    <x v="13"/>
    <n v="15.876889113370492"/>
    <n v="46"/>
    <s v="Inadequate capacity"/>
  </r>
  <r>
    <x v="93"/>
    <x v="0"/>
    <x v="0"/>
    <n v="41.408954364968814"/>
    <n v="41"/>
    <s v="Adequate capacity"/>
  </r>
  <r>
    <x v="93"/>
    <x v="0"/>
    <x v="1"/>
    <n v="36.108956334465759"/>
    <n v="60"/>
    <s v="Low capacity"/>
  </r>
  <r>
    <x v="93"/>
    <x v="0"/>
    <x v="2"/>
    <n v="42.712354936680853"/>
    <n v="44"/>
    <s v="Adequate capacity"/>
  </r>
  <r>
    <x v="93"/>
    <x v="0"/>
    <x v="3"/>
    <n v="30.878762071583104"/>
    <n v="71"/>
    <s v="Inadequate capacity"/>
  </r>
  <r>
    <x v="93"/>
    <x v="0"/>
    <x v="4"/>
    <n v="34.506884605244593"/>
    <n v="76"/>
    <s v="Low capacity"/>
  </r>
  <r>
    <x v="93"/>
    <x v="0"/>
    <x v="5"/>
    <n v="52.663080970403044"/>
    <n v="31"/>
    <s v="Adequate capacity"/>
  </r>
  <r>
    <x v="93"/>
    <x v="0"/>
    <x v="6"/>
    <n v="48.059705138452429"/>
    <n v="33"/>
    <s v="Adequate capacity"/>
  </r>
  <r>
    <x v="93"/>
    <x v="0"/>
    <x v="7"/>
    <n v="50.465383919948977"/>
    <n v="29"/>
    <s v="Adequate capacity"/>
  </r>
  <r>
    <x v="93"/>
    <x v="0"/>
    <x v="8"/>
    <n v="57.763885632206559"/>
    <n v="33"/>
    <s v="High capacity"/>
  </r>
  <r>
    <x v="93"/>
    <x v="0"/>
    <x v="9"/>
    <n v="31.703450254892893"/>
    <n v="34"/>
    <s v="Adequate capacity"/>
  </r>
  <r>
    <x v="93"/>
    <x v="0"/>
    <x v="10"/>
    <n v="23.927078957048337"/>
    <n v="96"/>
    <s v="Inadequate capacity"/>
  </r>
  <r>
    <x v="93"/>
    <x v="0"/>
    <x v="11"/>
    <n v="39.147028059612573"/>
    <n v="7"/>
    <s v="Adequate capacity"/>
  </r>
  <r>
    <x v="93"/>
    <x v="0"/>
    <x v="12"/>
    <n v="47.823101205305939"/>
    <n v="43"/>
    <s v="Adequate capacity"/>
  </r>
  <r>
    <x v="93"/>
    <x v="0"/>
    <x v="13"/>
    <n v="15.916592797604721"/>
    <n v="45"/>
    <s v="Inadequate capacity"/>
  </r>
  <r>
    <x v="94"/>
    <x v="0"/>
    <x v="0"/>
    <n v="43.174032662378629"/>
    <n v="34"/>
    <s v="Adequate capacity"/>
  </r>
  <r>
    <x v="94"/>
    <x v="0"/>
    <x v="1"/>
    <n v="45.496344014238424"/>
    <n v="28"/>
    <s v="Adequate capacity"/>
  </r>
  <r>
    <x v="94"/>
    <x v="0"/>
    <x v="2"/>
    <n v="52.757318323648256"/>
    <n v="15"/>
    <s v="High capacity"/>
  </r>
  <r>
    <x v="94"/>
    <x v="0"/>
    <x v="3"/>
    <n v="39.183158792810012"/>
    <n v="53"/>
    <s v="Inadequate capacity"/>
  </r>
  <r>
    <x v="94"/>
    <x v="0"/>
    <x v="4"/>
    <n v="44.390590078260104"/>
    <n v="25"/>
    <s v="High capacity"/>
  </r>
  <r>
    <x v="94"/>
    <x v="0"/>
    <x v="5"/>
    <n v="51.864197326872279"/>
    <n v="33"/>
    <s v="Adequate capacity"/>
  </r>
  <r>
    <x v="94"/>
    <x v="0"/>
    <x v="6"/>
    <n v="46.182478409860835"/>
    <n v="46"/>
    <s v="Adequate capacity"/>
  </r>
  <r>
    <x v="94"/>
    <x v="0"/>
    <x v="7"/>
    <n v="47.413352093439322"/>
    <n v="41"/>
    <s v="Low capacity"/>
  </r>
  <r>
    <x v="94"/>
    <x v="0"/>
    <x v="8"/>
    <n v="59.463620439705579"/>
    <n v="28"/>
    <s v="High capacity"/>
  </r>
  <r>
    <x v="94"/>
    <x v="0"/>
    <x v="9"/>
    <n v="29.264835091193959"/>
    <n v="46"/>
    <s v="Low capacity"/>
  </r>
  <r>
    <x v="94"/>
    <x v="0"/>
    <x v="10"/>
    <n v="29.966889019033367"/>
    <n v="80"/>
    <s v="Inadequate capacity"/>
  </r>
  <r>
    <x v="94"/>
    <x v="0"/>
    <x v="11"/>
    <n v="20.241635254313813"/>
    <n v="58"/>
    <s v="Inadequate capacity"/>
  </r>
  <r>
    <x v="94"/>
    <x v="0"/>
    <x v="12"/>
    <n v="47.755465955692905"/>
    <n v="44"/>
    <s v="Adequate capacity"/>
  </r>
  <r>
    <x v="94"/>
    <x v="0"/>
    <x v="13"/>
    <n v="19.095350135735746"/>
    <n v="41"/>
    <s v="Inadequate capacity"/>
  </r>
  <r>
    <x v="95"/>
    <x v="2"/>
    <x v="0"/>
    <n v="36.199063798846055"/>
    <n v="57"/>
    <s v="Low capacity"/>
  </r>
  <r>
    <x v="95"/>
    <x v="2"/>
    <x v="1"/>
    <n v="31.071750903753692"/>
    <n v="80"/>
    <s v="Inadequate capacity"/>
  </r>
  <r>
    <x v="95"/>
    <x v="2"/>
    <x v="2"/>
    <n v="37.634836591418328"/>
    <n v="56"/>
    <s v="Low capacity"/>
  </r>
  <r>
    <x v="95"/>
    <x v="2"/>
    <x v="3"/>
    <n v="25.228372875326656"/>
    <n v="87"/>
    <s v="Inadequate capacity"/>
  </r>
  <r>
    <x v="95"/>
    <x v="2"/>
    <x v="4"/>
    <n v="30.232091967976505"/>
    <n v="95"/>
    <s v="Inadequate capacity"/>
  </r>
  <r>
    <x v="95"/>
    <x v="2"/>
    <x v="5"/>
    <n v="42.825367550099081"/>
    <n v="62"/>
    <s v="Low capacity"/>
  </r>
  <r>
    <x v="95"/>
    <x v="2"/>
    <x v="6"/>
    <n v="52.36595241501702"/>
    <n v="14"/>
    <s v="High capacity"/>
  </r>
  <r>
    <x v="95"/>
    <x v="2"/>
    <x v="7"/>
    <n v="34.154777392171027"/>
    <n v="77"/>
    <s v="Inadequate capacity"/>
  </r>
  <r>
    <x v="95"/>
    <x v="2"/>
    <x v="8"/>
    <n v="42.17287151985667"/>
    <n v="77"/>
    <s v="Low capacity"/>
  </r>
  <r>
    <x v="95"/>
    <x v="2"/>
    <x v="9"/>
    <n v="32.491305025601051"/>
    <n v="33"/>
    <s v="Adequate capacity"/>
  </r>
  <r>
    <x v="95"/>
    <x v="2"/>
    <x v="10"/>
    <n v="38.264634429884588"/>
    <n v="36"/>
    <s v="Adequate capacity"/>
  </r>
  <r>
    <x v="95"/>
    <x v="2"/>
    <x v="11"/>
    <n v="23.63987114502309"/>
    <n v="45"/>
    <s v="Inadequate capacity"/>
  </r>
  <r>
    <x v="95"/>
    <x v="2"/>
    <x v="12"/>
    <n v="58.728000072228774"/>
    <n v="14"/>
    <s v="High capacity"/>
  </r>
  <r>
    <x v="95"/>
    <x v="2"/>
    <x v="13"/>
    <n v="9.3327144552677606"/>
    <n v="82"/>
    <s v="Inadequate capacity"/>
  </r>
  <r>
    <x v="96"/>
    <x v="6"/>
    <x v="0"/>
    <n v="44.978160859722848"/>
    <n v="27"/>
    <s v="High capacity"/>
  </r>
  <r>
    <x v="96"/>
    <x v="6"/>
    <x v="1"/>
    <n v="48.773678095034569"/>
    <n v="19"/>
    <s v="Adequate capacity"/>
  </r>
  <r>
    <x v="96"/>
    <x v="6"/>
    <x v="2"/>
    <n v="46.808479460255953"/>
    <n v="29"/>
    <s v="Adequate capacity"/>
  </r>
  <r>
    <x v="96"/>
    <x v="6"/>
    <x v="3"/>
    <n v="53.987090684506079"/>
    <n v="14"/>
    <s v="Adequate capacity"/>
  </r>
  <r>
    <x v="96"/>
    <x v="6"/>
    <x v="4"/>
    <n v="44.984095147892887"/>
    <n v="24"/>
    <s v="High capacity"/>
  </r>
  <r>
    <x v="96"/>
    <x v="6"/>
    <x v="5"/>
    <n v="44.15373302121229"/>
    <n v="57"/>
    <s v="Low capacity"/>
  </r>
  <r>
    <x v="96"/>
    <x v="6"/>
    <x v="6"/>
    <n v="42.712309318176821"/>
    <n v="73"/>
    <s v="Adequate capacity"/>
  </r>
  <r>
    <x v="96"/>
    <x v="6"/>
    <x v="7"/>
    <n v="41.929163156639383"/>
    <n v="56"/>
    <s v="Low capacity"/>
  </r>
  <r>
    <x v="96"/>
    <x v="6"/>
    <x v="8"/>
    <n v="46.903228196918576"/>
    <n v="58"/>
    <s v="Adequate capacity"/>
  </r>
  <r>
    <x v="96"/>
    <x v="6"/>
    <x v="9"/>
    <n v="42.281880742425187"/>
    <n v="9"/>
    <s v="Advanced capacity"/>
  </r>
  <r>
    <x v="96"/>
    <x v="6"/>
    <x v="10"/>
    <n v="48.077605526089258"/>
    <n v="6"/>
    <s v="High capacity"/>
  </r>
  <r>
    <x v="96"/>
    <x v="6"/>
    <x v="11"/>
    <n v="43.442626042445468"/>
    <n v="3"/>
    <s v="Adequate capacity"/>
  </r>
  <r>
    <x v="96"/>
    <x v="6"/>
    <x v="12"/>
    <n v="65.30531816506425"/>
    <n v="3"/>
    <s v="Advanced capacity"/>
  </r>
  <r>
    <x v="96"/>
    <x v="6"/>
    <x v="13"/>
    <n v="12.301973236101773"/>
    <n v="62"/>
    <s v="Inadequate capacity"/>
  </r>
  <r>
    <x v="97"/>
    <x v="5"/>
    <x v="0"/>
    <n v="46.871406599804857"/>
    <n v="20"/>
    <s v="High capacity"/>
  </r>
  <r>
    <x v="97"/>
    <x v="5"/>
    <x v="1"/>
    <n v="47.63047505004937"/>
    <n v="22"/>
    <s v="Adequate capacity"/>
  </r>
  <r>
    <x v="97"/>
    <x v="5"/>
    <x v="2"/>
    <n v="48.847220192121632"/>
    <n v="22"/>
    <s v="Adequate capacity"/>
  </r>
  <r>
    <x v="97"/>
    <x v="5"/>
    <x v="3"/>
    <n v="51.640086903265811"/>
    <n v="23"/>
    <s v="Adequate capacity"/>
  </r>
  <r>
    <x v="97"/>
    <x v="5"/>
    <x v="4"/>
    <n v="41.533058555545892"/>
    <n v="40"/>
    <s v="Adequate capacity"/>
  </r>
  <r>
    <x v="97"/>
    <x v="5"/>
    <x v="5"/>
    <n v="54.395781185633325"/>
    <n v="23"/>
    <s v="Adequate capacity"/>
  </r>
  <r>
    <x v="97"/>
    <x v="5"/>
    <x v="6"/>
    <n v="46.784301807706157"/>
    <n v="41"/>
    <s v="Adequate capacity"/>
  </r>
  <r>
    <x v="97"/>
    <x v="5"/>
    <x v="7"/>
    <n v="55.871414348124759"/>
    <n v="21"/>
    <s v="Adequate capacity"/>
  </r>
  <r>
    <x v="97"/>
    <x v="5"/>
    <x v="8"/>
    <n v="58.997665847210129"/>
    <n v="29"/>
    <s v="High capacity"/>
  </r>
  <r>
    <x v="97"/>
    <x v="5"/>
    <x v="9"/>
    <n v="36.079838701789058"/>
    <n v="18"/>
    <s v="Adequate capacity"/>
  </r>
  <r>
    <x v="97"/>
    <x v="5"/>
    <x v="10"/>
    <n v="49.255940820313818"/>
    <n v="4"/>
    <s v="High capacity"/>
  </r>
  <r>
    <x v="97"/>
    <x v="5"/>
    <x v="11"/>
    <n v="22.744085269962294"/>
    <n v="49"/>
    <s v="Inadequate capacity"/>
  </r>
  <r>
    <x v="97"/>
    <x v="5"/>
    <x v="12"/>
    <n v="51.24018527891738"/>
    <n v="29"/>
    <s v="Adequate capacity"/>
  </r>
  <r>
    <x v="97"/>
    <x v="5"/>
    <x v="13"/>
    <n v="21.079143437962738"/>
    <n v="39"/>
    <s v="Inadequate capacity"/>
  </r>
  <r>
    <x v="98"/>
    <x v="7"/>
    <x v="0"/>
    <n v="33.287617089827357"/>
    <n v="76"/>
    <s v="Low capacity"/>
  </r>
  <r>
    <x v="98"/>
    <x v="7"/>
    <x v="1"/>
    <n v="34.91947798099622"/>
    <n v="65"/>
    <s v="Low capacity"/>
  </r>
  <r>
    <x v="98"/>
    <x v="7"/>
    <x v="2"/>
    <n v="36.814647080564868"/>
    <n v="58"/>
    <s v="Low capacity"/>
  </r>
  <r>
    <x v="98"/>
    <x v="7"/>
    <x v="3"/>
    <n v="30.048804873550971"/>
    <n v="74"/>
    <s v="Inadequate capacity"/>
  </r>
  <r>
    <x v="98"/>
    <x v="7"/>
    <x v="4"/>
    <n v="38.390899323518916"/>
    <n v="57"/>
    <s v="Adequate capacity"/>
  </r>
  <r>
    <x v="98"/>
    <x v="7"/>
    <x v="5"/>
    <n v="39.646020233689697"/>
    <n v="80"/>
    <s v="Low capacity"/>
  </r>
  <r>
    <x v="98"/>
    <x v="7"/>
    <x v="6"/>
    <n v="45.630193748806903"/>
    <n v="48"/>
    <s v="Adequate capacity"/>
  </r>
  <r>
    <x v="98"/>
    <x v="7"/>
    <x v="7"/>
    <n v="25.818441583121341"/>
    <n v="97"/>
    <s v="Inadequate capacity"/>
  </r>
  <r>
    <x v="98"/>
    <x v="7"/>
    <x v="8"/>
    <n v="45.528574085278066"/>
    <n v="62"/>
    <s v="Low capacity"/>
  </r>
  <r>
    <x v="98"/>
    <x v="7"/>
    <x v="9"/>
    <n v="23.177885340175386"/>
    <n v="95"/>
    <s v="Inadequate capacity"/>
  </r>
  <r>
    <x v="98"/>
    <x v="7"/>
    <x v="10"/>
    <n v="34.949236274507797"/>
    <n v="54"/>
    <s v="Low capacity"/>
  </r>
  <r>
    <x v="98"/>
    <x v="7"/>
    <x v="11"/>
    <n v="1.1632520894536671"/>
    <n v="115"/>
    <s v="Inadequate capacity"/>
  </r>
  <r>
    <x v="98"/>
    <x v="7"/>
    <x v="12"/>
    <n v="52.791636178444037"/>
    <n v="24"/>
    <s v="Adequate capacity"/>
  </r>
  <r>
    <x v="98"/>
    <x v="7"/>
    <x v="13"/>
    <n v="3.8074168182960424"/>
    <n v="115"/>
    <s v="Inadequate capacity"/>
  </r>
  <r>
    <x v="99"/>
    <x v="5"/>
    <x v="0"/>
    <n v="53.170427205547689"/>
    <n v="5"/>
    <s v="Advanced capacity"/>
  </r>
  <r>
    <x v="99"/>
    <x v="5"/>
    <x v="1"/>
    <n v="51.901247174396865"/>
    <n v="9"/>
    <s v="High capacity"/>
  </r>
  <r>
    <x v="99"/>
    <x v="5"/>
    <x v="2"/>
    <n v="51.620231865971455"/>
    <n v="17"/>
    <s v="High capacity"/>
  </r>
  <r>
    <x v="99"/>
    <x v="5"/>
    <x v="3"/>
    <n v="55.640416489359467"/>
    <n v="10"/>
    <s v="Adequate capacity"/>
  </r>
  <r>
    <x v="99"/>
    <x v="5"/>
    <x v="4"/>
    <n v="47.866734166770165"/>
    <n v="10"/>
    <s v="High capacity"/>
  </r>
  <r>
    <x v="99"/>
    <x v="5"/>
    <x v="5"/>
    <n v="64.614849623472281"/>
    <n v="3"/>
    <s v="Advanced capacity"/>
  </r>
  <r>
    <x v="99"/>
    <x v="5"/>
    <x v="6"/>
    <n v="57.973583486279239"/>
    <n v="7"/>
    <s v="Advanced capacity"/>
  </r>
  <r>
    <x v="99"/>
    <x v="5"/>
    <x v="7"/>
    <n v="67.829742527111847"/>
    <n v="6"/>
    <s v="Advanced capacity"/>
  </r>
  <r>
    <x v="99"/>
    <x v="5"/>
    <x v="8"/>
    <n v="67.184629548637389"/>
    <n v="7"/>
    <s v="Advanced capacity"/>
  </r>
  <r>
    <x v="99"/>
    <x v="5"/>
    <x v="9"/>
    <n v="39.180377346132389"/>
    <n v="13"/>
    <s v="High capacity"/>
  </r>
  <r>
    <x v="99"/>
    <x v="5"/>
    <x v="10"/>
    <n v="43.11856222696634"/>
    <n v="23"/>
    <s v="Adequate capacity"/>
  </r>
  <r>
    <x v="99"/>
    <x v="5"/>
    <x v="11"/>
    <n v="30.276364261186014"/>
    <n v="22"/>
    <s v="Inadequate capacity"/>
  </r>
  <r>
    <x v="99"/>
    <x v="5"/>
    <x v="12"/>
    <n v="61.518798875617136"/>
    <n v="8"/>
    <s v="High capacity"/>
  </r>
  <r>
    <x v="99"/>
    <x v="5"/>
    <x v="13"/>
    <n v="21.807784020760078"/>
    <n v="36"/>
    <s v="Inadequate capacity"/>
  </r>
  <r>
    <x v="100"/>
    <x v="5"/>
    <x v="0"/>
    <n v="49.454824405904603"/>
    <n v="12"/>
    <s v="Advanced capacity"/>
  </r>
  <r>
    <x v="100"/>
    <x v="5"/>
    <x v="1"/>
    <n v="49.762596813801743"/>
    <n v="17"/>
    <s v="Adequate capacity"/>
  </r>
  <r>
    <x v="100"/>
    <x v="5"/>
    <x v="2"/>
    <n v="56.514316605932095"/>
    <n v="7"/>
    <s v="Advanced capacity"/>
  </r>
  <r>
    <x v="100"/>
    <x v="5"/>
    <x v="3"/>
    <n v="51.998328631283073"/>
    <n v="20"/>
    <s v="Adequate capacity"/>
  </r>
  <r>
    <x v="100"/>
    <x v="5"/>
    <x v="4"/>
    <n v="39.277236602588125"/>
    <n v="52"/>
    <s v="Adequate capacity"/>
  </r>
  <r>
    <x v="100"/>
    <x v="5"/>
    <x v="5"/>
    <n v="60.743526747050751"/>
    <n v="10"/>
    <s v="Advanced capacity"/>
  </r>
  <r>
    <x v="100"/>
    <x v="5"/>
    <x v="6"/>
    <n v="51.625247770834662"/>
    <n v="17"/>
    <s v="High capacity"/>
  </r>
  <r>
    <x v="100"/>
    <x v="5"/>
    <x v="7"/>
    <n v="60.604880991034008"/>
    <n v="13"/>
    <s v="High capacity"/>
  </r>
  <r>
    <x v="100"/>
    <x v="5"/>
    <x v="8"/>
    <n v="67.686220296225372"/>
    <n v="5"/>
    <s v="Advanced capacity"/>
  </r>
  <r>
    <x v="100"/>
    <x v="5"/>
    <x v="9"/>
    <n v="34.095448876479267"/>
    <n v="26"/>
    <s v="Adequate capacity"/>
  </r>
  <r>
    <x v="100"/>
    <x v="5"/>
    <x v="10"/>
    <n v="46.179294301675569"/>
    <n v="14"/>
    <s v="High capacity"/>
  </r>
  <r>
    <x v="100"/>
    <x v="5"/>
    <x v="11"/>
    <n v="23.230114558358288"/>
    <n v="48"/>
    <s v="Inadequate capacity"/>
  </r>
  <r>
    <x v="100"/>
    <x v="5"/>
    <x v="12"/>
    <n v="41.745291398725186"/>
    <n v="62"/>
    <s v="Low capacity"/>
  </r>
  <r>
    <x v="100"/>
    <x v="5"/>
    <x v="13"/>
    <n v="25.227095247158005"/>
    <n v="26"/>
    <s v="Low capacity"/>
  </r>
  <r>
    <x v="101"/>
    <x v="6"/>
    <x v="0"/>
    <n v="42.735482846122714"/>
    <n v="36"/>
    <s v="Adequate capacity"/>
  </r>
  <r>
    <x v="101"/>
    <x v="6"/>
    <x v="1"/>
    <n v="50.491778771154344"/>
    <n v="12"/>
    <s v="High capacity"/>
  </r>
  <r>
    <x v="101"/>
    <x v="6"/>
    <x v="2"/>
    <n v="50.029795509397459"/>
    <n v="20"/>
    <s v="High capacity"/>
  </r>
  <r>
    <x v="101"/>
    <x v="6"/>
    <x v="3"/>
    <n v="62.705797487742295"/>
    <n v="2"/>
    <s v="High capacity"/>
  </r>
  <r>
    <x v="101"/>
    <x v="6"/>
    <x v="4"/>
    <n v="36.781070740518103"/>
    <n v="68"/>
    <s v="Adequate capacity"/>
  </r>
  <r>
    <x v="101"/>
    <x v="6"/>
    <x v="5"/>
    <n v="51.042948661525884"/>
    <n v="36"/>
    <s v="Adequate capacity"/>
  </r>
  <r>
    <x v="101"/>
    <x v="6"/>
    <x v="6"/>
    <n v="43.846580826152106"/>
    <n v="58"/>
    <s v="Adequate capacity"/>
  </r>
  <r>
    <x v="101"/>
    <x v="6"/>
    <x v="7"/>
    <n v="47.699440733908958"/>
    <n v="39"/>
    <s v="Low capacity"/>
  </r>
  <r>
    <x v="101"/>
    <x v="6"/>
    <x v="8"/>
    <n v="58.947855483768897"/>
    <n v="30"/>
    <s v="High capacity"/>
  </r>
  <r>
    <x v="101"/>
    <x v="6"/>
    <x v="9"/>
    <n v="23.90256583388684"/>
    <n v="86"/>
    <s v="Inadequate capacity"/>
  </r>
  <r>
    <x v="101"/>
    <x v="6"/>
    <x v="10"/>
    <n v="39.776788470377731"/>
    <n v="33"/>
    <s v="Adequate capacity"/>
  </r>
  <r>
    <x v="101"/>
    <x v="6"/>
    <x v="11"/>
    <n v="18.443400620173428"/>
    <n v="69"/>
    <s v="Inadequate capacity"/>
  </r>
  <r>
    <x v="101"/>
    <x v="6"/>
    <x v="12"/>
    <n v="7.6998757458993454"/>
    <n v="115"/>
    <s v="Inadequate capacity"/>
  </r>
  <r>
    <x v="101"/>
    <x v="6"/>
    <x v="13"/>
    <n v="29.690198499096848"/>
    <n v="9"/>
    <s v="Adequate capacity"/>
  </r>
  <r>
    <x v="102"/>
    <x v="2"/>
    <x v="0"/>
    <n v="28.958620506469217"/>
    <n v="103"/>
    <s v="Inadequate capacity"/>
  </r>
  <r>
    <x v="102"/>
    <x v="2"/>
    <x v="1"/>
    <n v="27.043621266945834"/>
    <n v="97"/>
    <s v="Inadequate capacity"/>
  </r>
  <r>
    <x v="102"/>
    <x v="2"/>
    <x v="2"/>
    <n v="28.319979535114541"/>
    <n v="83"/>
    <s v="Inadequate capacity"/>
  </r>
  <r>
    <x v="102"/>
    <x v="2"/>
    <x v="3"/>
    <n v="17.194344242137248"/>
    <n v="102"/>
    <s v="Inadequate capacity"/>
  </r>
  <r>
    <x v="102"/>
    <x v="2"/>
    <x v="4"/>
    <n v="37.045359816359039"/>
    <n v="66"/>
    <s v="Adequate capacity"/>
  </r>
  <r>
    <x v="102"/>
    <x v="2"/>
    <x v="5"/>
    <n v="36.097882009063554"/>
    <n v="95"/>
    <s v="Inadequate capacity"/>
  </r>
  <r>
    <x v="102"/>
    <x v="2"/>
    <x v="6"/>
    <n v="40.977618384096345"/>
    <n v="83"/>
    <s v="Low capacity"/>
  </r>
  <r>
    <x v="102"/>
    <x v="2"/>
    <x v="7"/>
    <n v="28.871841045864276"/>
    <n v="89"/>
    <s v="Inadequate capacity"/>
  </r>
  <r>
    <x v="102"/>
    <x v="2"/>
    <x v="8"/>
    <n v="37.857610450188417"/>
    <n v="90"/>
    <s v="Inadequate capacity"/>
  </r>
  <r>
    <x v="102"/>
    <x v="2"/>
    <x v="9"/>
    <n v="21.354604409200149"/>
    <n v="100"/>
    <s v="Inadequate capacity"/>
  </r>
  <r>
    <x v="102"/>
    <x v="2"/>
    <x v="10"/>
    <n v="31.771157518570408"/>
    <n v="74"/>
    <s v="Inadequate capacity"/>
  </r>
  <r>
    <x v="102"/>
    <x v="2"/>
    <x v="11"/>
    <n v="6.4705882352941302"/>
    <n v="107"/>
    <s v="Inadequate capacity"/>
  </r>
  <r>
    <x v="102"/>
    <x v="2"/>
    <x v="12"/>
    <n v="36.418027047814824"/>
    <n v="87"/>
    <s v="Inadequate capacity"/>
  </r>
  <r>
    <x v="102"/>
    <x v="2"/>
    <x v="13"/>
    <n v="10.758644835121252"/>
    <n v="76"/>
    <s v="Inadequate capacity"/>
  </r>
  <r>
    <x v="103"/>
    <x v="7"/>
    <x v="0"/>
    <n v="33.861399651971446"/>
    <n v="70"/>
    <s v="Low capacity"/>
  </r>
  <r>
    <x v="103"/>
    <x v="7"/>
    <x v="1"/>
    <n v="37.701796581904098"/>
    <n v="55"/>
    <s v="Low capacity"/>
  </r>
  <r>
    <x v="103"/>
    <x v="7"/>
    <x v="2"/>
    <n v="33.147356054279307"/>
    <n v="72"/>
    <s v="Inadequate capacity"/>
  </r>
  <r>
    <x v="103"/>
    <x v="7"/>
    <x v="3"/>
    <n v="45.567544764818905"/>
    <n v="38"/>
    <s v="Low capacity"/>
  </r>
  <r>
    <x v="103"/>
    <x v="7"/>
    <x v="4"/>
    <n v="33.838604317399081"/>
    <n v="78"/>
    <s v="Low capacity"/>
  </r>
  <r>
    <x v="103"/>
    <x v="7"/>
    <x v="5"/>
    <n v="35.852601806568757"/>
    <n v="96"/>
    <s v="Inadequate capacity"/>
  </r>
  <r>
    <x v="103"/>
    <x v="7"/>
    <x v="6"/>
    <n v="38.166189249102516"/>
    <n v="93"/>
    <s v="Low capacity"/>
  </r>
  <r>
    <x v="103"/>
    <x v="7"/>
    <x v="7"/>
    <n v="27.998764776267045"/>
    <n v="91"/>
    <s v="Inadequate capacity"/>
  </r>
  <r>
    <x v="103"/>
    <x v="7"/>
    <x v="8"/>
    <n v="40.007788997394712"/>
    <n v="85"/>
    <s v="Low capacity"/>
  </r>
  <r>
    <x v="103"/>
    <x v="7"/>
    <x v="9"/>
    <n v="27.366066515909047"/>
    <n v="56"/>
    <s v="Low capacity"/>
  </r>
  <r>
    <x v="103"/>
    <x v="7"/>
    <x v="10"/>
    <n v="37.643724848474768"/>
    <n v="41"/>
    <s v="Low capacity"/>
  </r>
  <r>
    <x v="103"/>
    <x v="7"/>
    <x v="11"/>
    <n v="20.884168068891292"/>
    <n v="55"/>
    <s v="Inadequate capacity"/>
  </r>
  <r>
    <x v="103"/>
    <x v="7"/>
    <x v="12"/>
    <n v="40.113491337336825"/>
    <n v="70"/>
    <s v="Low capacity"/>
  </r>
  <r>
    <x v="103"/>
    <x v="7"/>
    <x v="13"/>
    <n v="10.8228818089333"/>
    <n v="75"/>
    <s v="Inadequate capacity"/>
  </r>
  <r>
    <x v="104"/>
    <x v="1"/>
    <x v="0"/>
    <n v="33.434510579700849"/>
    <n v="73"/>
    <s v="Low capacity"/>
  </r>
  <r>
    <x v="104"/>
    <x v="1"/>
    <x v="1"/>
    <n v="31.519206595807375"/>
    <n v="77"/>
    <s v="Inadequate capacity"/>
  </r>
  <r>
    <x v="104"/>
    <x v="1"/>
    <x v="2"/>
    <n v="25.781507057030815"/>
    <n v="99"/>
    <s v="Inadequate capacity"/>
  </r>
  <r>
    <x v="104"/>
    <x v="1"/>
    <x v="3"/>
    <n v="38.662036111062044"/>
    <n v="54"/>
    <s v="Inadequate capacity"/>
  </r>
  <r>
    <x v="104"/>
    <x v="1"/>
    <x v="4"/>
    <n v="29.879888289916245"/>
    <n v="96"/>
    <s v="Inadequate capacity"/>
  </r>
  <r>
    <x v="104"/>
    <x v="1"/>
    <x v="5"/>
    <n v="41.03434337425351"/>
    <n v="72"/>
    <s v="Low capacity"/>
  </r>
  <r>
    <x v="104"/>
    <x v="1"/>
    <x v="6"/>
    <n v="49.868011814388893"/>
    <n v="21"/>
    <s v="High capacity"/>
  </r>
  <r>
    <x v="104"/>
    <x v="1"/>
    <x v="7"/>
    <n v="20.851206215519209"/>
    <n v="108"/>
    <s v="Inadequate capacity"/>
  </r>
  <r>
    <x v="104"/>
    <x v="1"/>
    <x v="8"/>
    <n v="49.546444913202699"/>
    <n v="55"/>
    <s v="Adequate capacity"/>
  </r>
  <r>
    <x v="104"/>
    <x v="1"/>
    <x v="9"/>
    <n v="25.216704170857444"/>
    <n v="79"/>
    <s v="Inadequate capacity"/>
  </r>
  <r>
    <x v="104"/>
    <x v="1"/>
    <x v="10"/>
    <n v="40.196211599319561"/>
    <n v="32"/>
    <s v="Adequate capacity"/>
  </r>
  <r>
    <x v="104"/>
    <x v="1"/>
    <x v="11"/>
    <n v="1.9827833572453373"/>
    <n v="114"/>
    <s v="Inadequate capacity"/>
  </r>
  <r>
    <x v="104"/>
    <x v="1"/>
    <x v="12"/>
    <n v="51.037326445930567"/>
    <n v="31"/>
    <s v="Adequate capacity"/>
  </r>
  <r>
    <x v="104"/>
    <x v="1"/>
    <x v="13"/>
    <n v="7.6504952809343036"/>
    <n v="96"/>
    <s v="Inadequate capacity"/>
  </r>
  <r>
    <x v="105"/>
    <x v="1"/>
    <x v="0"/>
    <n v="37.279748737880993"/>
    <n v="56"/>
    <s v="Adequate capacity"/>
  </r>
  <r>
    <x v="105"/>
    <x v="1"/>
    <x v="1"/>
    <n v="36.409591076573939"/>
    <n v="59"/>
    <s v="Low capacity"/>
  </r>
  <r>
    <x v="105"/>
    <x v="1"/>
    <x v="2"/>
    <n v="29.547105013428045"/>
    <n v="80"/>
    <s v="Inadequate capacity"/>
  </r>
  <r>
    <x v="105"/>
    <x v="1"/>
    <x v="3"/>
    <n v="45.965922234549033"/>
    <n v="37"/>
    <s v="Low capacity"/>
  </r>
  <r>
    <x v="105"/>
    <x v="1"/>
    <x v="4"/>
    <n v="33.266771799273215"/>
    <n v="82"/>
    <s v="Low capacity"/>
  </r>
  <r>
    <x v="105"/>
    <x v="1"/>
    <x v="5"/>
    <n v="46.183460142025297"/>
    <n v="47"/>
    <s v="Adequate capacity"/>
  </r>
  <r>
    <x v="105"/>
    <x v="1"/>
    <x v="6"/>
    <n v="36.273192309104111"/>
    <n v="102"/>
    <s v="Low capacity"/>
  </r>
  <r>
    <x v="105"/>
    <x v="1"/>
    <x v="7"/>
    <n v="42.59530898192002"/>
    <n v="53"/>
    <s v="Low capacity"/>
  </r>
  <r>
    <x v="105"/>
    <x v="1"/>
    <x v="8"/>
    <n v="56.30727438679515"/>
    <n v="36"/>
    <s v="Adequate capacity"/>
  </r>
  <r>
    <x v="105"/>
    <x v="1"/>
    <x v="9"/>
    <n v="26.278291193662298"/>
    <n v="69"/>
    <s v="Low capacity"/>
  </r>
  <r>
    <x v="105"/>
    <x v="1"/>
    <x v="10"/>
    <n v="36.097591799472958"/>
    <n v="49"/>
    <s v="Low capacity"/>
  </r>
  <r>
    <x v="105"/>
    <x v="1"/>
    <x v="11"/>
    <n v="23.433115184318918"/>
    <n v="46"/>
    <s v="Inadequate capacity"/>
  </r>
  <r>
    <x v="105"/>
    <x v="1"/>
    <x v="12"/>
    <n v="35.719008871662353"/>
    <n v="91"/>
    <s v="Inadequate capacity"/>
  </r>
  <r>
    <x v="105"/>
    <x v="1"/>
    <x v="13"/>
    <n v="9.8634489191949601"/>
    <n v="80"/>
    <s v="Inadequate capacity"/>
  </r>
  <r>
    <x v="106"/>
    <x v="2"/>
    <x v="0"/>
    <n v="29.688622600073863"/>
    <n v="97"/>
    <s v="Inadequate capacity"/>
  </r>
  <r>
    <x v="106"/>
    <x v="2"/>
    <x v="1"/>
    <n v="27.103707984759566"/>
    <n v="96"/>
    <s v="Inadequate capacity"/>
  </r>
  <r>
    <x v="106"/>
    <x v="2"/>
    <x v="2"/>
    <n v="27.665682393226085"/>
    <n v="88"/>
    <s v="Inadequate capacity"/>
  </r>
  <r>
    <x v="106"/>
    <x v="2"/>
    <x v="3"/>
    <n v="25.206714188804558"/>
    <n v="88"/>
    <s v="Inadequate capacity"/>
  </r>
  <r>
    <x v="106"/>
    <x v="2"/>
    <x v="4"/>
    <n v="28.661230603496151"/>
    <n v="101"/>
    <s v="Inadequate capacity"/>
  </r>
  <r>
    <x v="106"/>
    <x v="2"/>
    <x v="5"/>
    <n v="37.292285940249705"/>
    <n v="91"/>
    <s v="Inadequate capacity"/>
  </r>
  <r>
    <x v="106"/>
    <x v="2"/>
    <x v="6"/>
    <n v="42.792005592025077"/>
    <n v="71"/>
    <s v="Adequate capacity"/>
  </r>
  <r>
    <x v="106"/>
    <x v="2"/>
    <x v="7"/>
    <n v="27.328487501516626"/>
    <n v="92"/>
    <s v="Inadequate capacity"/>
  </r>
  <r>
    <x v="106"/>
    <x v="2"/>
    <x v="8"/>
    <n v="40.640345030467984"/>
    <n v="82"/>
    <s v="Low capacity"/>
  </r>
  <r>
    <x v="106"/>
    <x v="2"/>
    <x v="9"/>
    <n v="22.135319428487037"/>
    <n v="97"/>
    <s v="Inadequate capacity"/>
  </r>
  <r>
    <x v="106"/>
    <x v="2"/>
    <x v="10"/>
    <n v="29.431198275438412"/>
    <n v="83"/>
    <s v="Inadequate capacity"/>
  </r>
  <r>
    <x v="106"/>
    <x v="2"/>
    <x v="11"/>
    <n v="6.555954088952654"/>
    <n v="106"/>
    <s v="Inadequate capacity"/>
  </r>
  <r>
    <x v="106"/>
    <x v="2"/>
    <x v="12"/>
    <n v="46.610141723375563"/>
    <n v="50"/>
    <s v="Low capacity"/>
  </r>
  <r>
    <x v="106"/>
    <x v="2"/>
    <x v="13"/>
    <n v="5.9439836261815175"/>
    <n v="109"/>
    <s v="Inadequate capacity"/>
  </r>
  <r>
    <x v="107"/>
    <x v="0"/>
    <x v="0"/>
    <n v="35.089737533381943"/>
    <n v="64"/>
    <s v="Low capacity"/>
  </r>
  <r>
    <x v="107"/>
    <x v="0"/>
    <x v="1"/>
    <n v="45.334764426406878"/>
    <n v="31"/>
    <s v="Adequate capacity"/>
  </r>
  <r>
    <x v="107"/>
    <x v="0"/>
    <x v="2"/>
    <n v="38.874066380021645"/>
    <n v="52"/>
    <s v="Low capacity"/>
  </r>
  <r>
    <x v="107"/>
    <x v="0"/>
    <x v="3"/>
    <n v="49.46314067885622"/>
    <n v="28"/>
    <s v="Adequate capacity"/>
  </r>
  <r>
    <x v="107"/>
    <x v="0"/>
    <x v="4"/>
    <n v="48.055806519332108"/>
    <n v="9"/>
    <s v="High capacity"/>
  </r>
  <r>
    <x v="107"/>
    <x v="0"/>
    <x v="5"/>
    <n v="32.943768822735777"/>
    <n v="106"/>
    <s v="Inadequate capacity"/>
  </r>
  <r>
    <x v="107"/>
    <x v="0"/>
    <x v="6"/>
    <n v="40.179632857025851"/>
    <n v="89"/>
    <s v="Low capacity"/>
  </r>
  <r>
    <x v="107"/>
    <x v="0"/>
    <x v="7"/>
    <n v="25.030719454963403"/>
    <n v="100"/>
    <s v="Inadequate capacity"/>
  </r>
  <r>
    <x v="107"/>
    <x v="0"/>
    <x v="8"/>
    <n v="33.451657822847508"/>
    <n v="105"/>
    <s v="Inadequate capacity"/>
  </r>
  <r>
    <x v="107"/>
    <x v="0"/>
    <x v="9"/>
    <n v="27.706002254551887"/>
    <n v="53"/>
    <s v="Low capacity"/>
  </r>
  <r>
    <x v="107"/>
    <x v="0"/>
    <x v="10"/>
    <n v="25.111781582120145"/>
    <n v="94"/>
    <s v="Inadequate capacity"/>
  </r>
  <r>
    <x v="107"/>
    <x v="0"/>
    <x v="11"/>
    <n v="21.567725762803921"/>
    <n v="54"/>
    <s v="Inadequate capacity"/>
  </r>
  <r>
    <x v="107"/>
    <x v="0"/>
    <x v="12"/>
    <n v="48.559847939736947"/>
    <n v="40"/>
    <s v="Adequate capacity"/>
  </r>
  <r>
    <x v="107"/>
    <x v="0"/>
    <x v="13"/>
    <n v="15.584653733546549"/>
    <n v="48"/>
    <s v="Inadequate capacity"/>
  </r>
  <r>
    <x v="108"/>
    <x v="1"/>
    <x v="0"/>
    <n v="43.697194112860657"/>
    <n v="29"/>
    <s v="Adequate capacity"/>
  </r>
  <r>
    <x v="108"/>
    <x v="1"/>
    <x v="1"/>
    <n v="43.881318216333227"/>
    <n v="35"/>
    <s v="Adequate capacity"/>
  </r>
  <r>
    <x v="108"/>
    <x v="1"/>
    <x v="2"/>
    <n v="49.208619617269441"/>
    <n v="21"/>
    <s v="Adequate capacity"/>
  </r>
  <r>
    <x v="108"/>
    <x v="1"/>
    <x v="3"/>
    <n v="52.443773461556582"/>
    <n v="19"/>
    <s v="Adequate capacity"/>
  </r>
  <r>
    <x v="108"/>
    <x v="1"/>
    <x v="4"/>
    <n v="27.676602129147067"/>
    <n v="107"/>
    <s v="Inadequate capacity"/>
  </r>
  <r>
    <x v="108"/>
    <x v="1"/>
    <x v="5"/>
    <n v="50.539426908082689"/>
    <n v="37"/>
    <s v="Adequate capacity"/>
  </r>
  <r>
    <x v="108"/>
    <x v="1"/>
    <x v="6"/>
    <n v="48.460048579128099"/>
    <n v="31"/>
    <s v="Adequate capacity"/>
  </r>
  <r>
    <x v="108"/>
    <x v="1"/>
    <x v="7"/>
    <n v="44.637463829225588"/>
    <n v="48"/>
    <s v="Low capacity"/>
  </r>
  <r>
    <x v="108"/>
    <x v="1"/>
    <x v="8"/>
    <n v="56.525432963941455"/>
    <n v="34"/>
    <s v="Adequate capacity"/>
  </r>
  <r>
    <x v="108"/>
    <x v="1"/>
    <x v="9"/>
    <n v="34.390092949092015"/>
    <n v="25"/>
    <s v="Adequate capacity"/>
  </r>
  <r>
    <x v="108"/>
    <x v="1"/>
    <x v="10"/>
    <n v="47.227411674498235"/>
    <n v="8"/>
    <s v="High capacity"/>
  </r>
  <r>
    <x v="108"/>
    <x v="1"/>
    <x v="11"/>
    <n v="17.498573889404437"/>
    <n v="72"/>
    <s v="Inadequate capacity"/>
  </r>
  <r>
    <x v="108"/>
    <x v="1"/>
    <x v="12"/>
    <n v="53.804709081618405"/>
    <n v="22"/>
    <s v="Adequate capacity"/>
  </r>
  <r>
    <x v="108"/>
    <x v="1"/>
    <x v="13"/>
    <n v="19.029677150846993"/>
    <n v="42"/>
    <s v="Inadequate capacity"/>
  </r>
  <r>
    <x v="109"/>
    <x v="5"/>
    <x v="0"/>
    <n v="52.934700405479148"/>
    <n v="7"/>
    <s v="Advanced capacity"/>
  </r>
  <r>
    <x v="109"/>
    <x v="5"/>
    <x v="1"/>
    <n v="52.89932120636243"/>
    <n v="4"/>
    <s v="High capacity"/>
  </r>
  <r>
    <x v="109"/>
    <x v="5"/>
    <x v="2"/>
    <n v="57.738353288285083"/>
    <n v="5"/>
    <s v="Advanced capacity"/>
  </r>
  <r>
    <x v="109"/>
    <x v="5"/>
    <x v="3"/>
    <n v="58.738430237792549"/>
    <n v="5"/>
    <s v="Adequate capacity"/>
  </r>
  <r>
    <x v="109"/>
    <x v="5"/>
    <x v="4"/>
    <n v="40.441489907450851"/>
    <n v="43"/>
    <s v="Adequate capacity"/>
  </r>
  <r>
    <x v="109"/>
    <x v="5"/>
    <x v="5"/>
    <n v="58.256713662158219"/>
    <n v="15"/>
    <s v="High capacity"/>
  </r>
  <r>
    <x v="109"/>
    <x v="5"/>
    <x v="6"/>
    <n v="48.490756335408932"/>
    <n v="30"/>
    <s v="Adequate capacity"/>
  </r>
  <r>
    <x v="109"/>
    <x v="5"/>
    <x v="7"/>
    <n v="61.177249610508113"/>
    <n v="11"/>
    <s v="High capacity"/>
  </r>
  <r>
    <x v="109"/>
    <x v="5"/>
    <x v="8"/>
    <n v="63.390779695957782"/>
    <n v="18"/>
    <s v="Advanced capacity"/>
  </r>
  <r>
    <x v="109"/>
    <x v="5"/>
    <x v="9"/>
    <n v="45.874061929023796"/>
    <n v="2"/>
    <s v="Advanced capacity"/>
  </r>
  <r>
    <x v="109"/>
    <x v="5"/>
    <x v="10"/>
    <n v="47.112567735593039"/>
    <n v="10"/>
    <s v="High capacity"/>
  </r>
  <r>
    <x v="109"/>
    <x v="5"/>
    <x v="11"/>
    <n v="38.971210853407953"/>
    <n v="9"/>
    <s v="Adequate capacity"/>
  </r>
  <r>
    <x v="109"/>
    <x v="5"/>
    <x v="12"/>
    <n v="72.006807058019191"/>
    <n v="1"/>
    <s v="Advanced capacity"/>
  </r>
  <r>
    <x v="109"/>
    <x v="5"/>
    <x v="13"/>
    <n v="25.405662069075007"/>
    <n v="25"/>
    <s v="Low capacity"/>
  </r>
  <r>
    <x v="110"/>
    <x v="4"/>
    <x v="0"/>
    <n v="56.054726343093748"/>
    <n v="1"/>
    <s v="Advanced capacity"/>
  </r>
  <r>
    <x v="110"/>
    <x v="4"/>
    <x v="1"/>
    <n v="62.885035209002531"/>
    <n v="1"/>
    <s v="Advanced capacity"/>
  </r>
  <r>
    <x v="110"/>
    <x v="4"/>
    <x v="2"/>
    <n v="58.772024921480821"/>
    <n v="3"/>
    <s v="Advanced capacity"/>
  </r>
  <r>
    <x v="110"/>
    <x v="4"/>
    <x v="3"/>
    <n v="73.659356257466641"/>
    <n v="1"/>
    <s v="Advanced capacity"/>
  </r>
  <r>
    <x v="110"/>
    <x v="4"/>
    <x v="4"/>
    <n v="55.113505987903082"/>
    <n v="1"/>
    <s v="Advanced capacity"/>
  </r>
  <r>
    <x v="110"/>
    <x v="4"/>
    <x v="5"/>
    <n v="58.115345242780137"/>
    <n v="16"/>
    <s v="High capacity"/>
  </r>
  <r>
    <x v="110"/>
    <x v="4"/>
    <x v="6"/>
    <n v="43.489612484126141"/>
    <n v="63"/>
    <s v="Adequate capacity"/>
  </r>
  <r>
    <x v="110"/>
    <x v="4"/>
    <x v="7"/>
    <n v="70.014559886906255"/>
    <n v="4"/>
    <s v="Advanced capacity"/>
  </r>
  <r>
    <x v="110"/>
    <x v="4"/>
    <x v="8"/>
    <n v="60.160233828676056"/>
    <n v="26"/>
    <s v="High capacity"/>
  </r>
  <r>
    <x v="110"/>
    <x v="4"/>
    <x v="9"/>
    <n v="46.476925610936455"/>
    <n v="1"/>
    <s v="Advanced capacity"/>
  </r>
  <r>
    <x v="110"/>
    <x v="4"/>
    <x v="10"/>
    <n v="48.395376718738788"/>
    <n v="5"/>
    <s v="High capacity"/>
  </r>
  <r>
    <x v="110"/>
    <x v="4"/>
    <x v="11"/>
    <n v="57.166920536819063"/>
    <n v="1"/>
    <s v="Advanced capacity"/>
  </r>
  <r>
    <x v="110"/>
    <x v="4"/>
    <x v="12"/>
    <n v="60.130286395629298"/>
    <n v="10"/>
    <s v="High capacity"/>
  </r>
  <r>
    <x v="110"/>
    <x v="4"/>
    <x v="13"/>
    <n v="20.215118792558677"/>
    <n v="40"/>
    <s v="Inadequate capacity"/>
  </r>
  <r>
    <x v="111"/>
    <x v="3"/>
    <x v="0"/>
    <n v="37.878457447580651"/>
    <n v="53"/>
    <s v="Adequate capacity"/>
  </r>
  <r>
    <x v="111"/>
    <x v="3"/>
    <x v="1"/>
    <n v="35.221128474320182"/>
    <n v="64"/>
    <s v="Low capacity"/>
  </r>
  <r>
    <x v="111"/>
    <x v="3"/>
    <x v="2"/>
    <n v="34.531208255502307"/>
    <n v="65"/>
    <s v="Low capacity"/>
  </r>
  <r>
    <x v="111"/>
    <x v="3"/>
    <x v="3"/>
    <n v="29.862960172005572"/>
    <n v="77"/>
    <s v="Inadequate capacity"/>
  </r>
  <r>
    <x v="111"/>
    <x v="3"/>
    <x v="4"/>
    <n v="42.277231748974742"/>
    <n v="38"/>
    <s v="Adequate capacity"/>
  </r>
  <r>
    <x v="111"/>
    <x v="3"/>
    <x v="5"/>
    <n v="51.470482042053675"/>
    <n v="34"/>
    <s v="Adequate capacity"/>
  </r>
  <r>
    <x v="111"/>
    <x v="3"/>
    <x v="6"/>
    <n v="49.478880009903023"/>
    <n v="23"/>
    <s v="Adequate capacity"/>
  </r>
  <r>
    <x v="111"/>
    <x v="3"/>
    <x v="7"/>
    <n v="42.277508026388119"/>
    <n v="54"/>
    <s v="Low capacity"/>
  </r>
  <r>
    <x v="111"/>
    <x v="3"/>
    <x v="8"/>
    <n v="59.858914077915827"/>
    <n v="27"/>
    <s v="High capacity"/>
  </r>
  <r>
    <x v="111"/>
    <x v="3"/>
    <x v="9"/>
    <n v="22.413086961543744"/>
    <n v="96"/>
    <s v="Inadequate capacity"/>
  </r>
  <r>
    <x v="111"/>
    <x v="3"/>
    <x v="10"/>
    <n v="37.724710302205494"/>
    <n v="40"/>
    <s v="Low capacity"/>
  </r>
  <r>
    <x v="111"/>
    <x v="3"/>
    <x v="11"/>
    <n v="13.345665095306414"/>
    <n v="88"/>
    <s v="Inadequate capacity"/>
  </r>
  <r>
    <x v="111"/>
    <x v="3"/>
    <x v="12"/>
    <n v="26.588864680013952"/>
    <n v="111"/>
    <s v="Inadequate capacity"/>
  </r>
  <r>
    <x v="111"/>
    <x v="3"/>
    <x v="13"/>
    <n v="11.993107768649114"/>
    <n v="63"/>
    <s v="Inadequate capacity"/>
  </r>
  <r>
    <x v="112"/>
    <x v="7"/>
    <x v="0"/>
    <n v="31.823900260347081"/>
    <n v="85"/>
    <s v="Low capacity"/>
  </r>
  <r>
    <x v="112"/>
    <x v="7"/>
    <x v="1"/>
    <n v="31.769573935834551"/>
    <n v="74"/>
    <s v="Inadequate capacity"/>
  </r>
  <r>
    <x v="112"/>
    <x v="7"/>
    <x v="2"/>
    <n v="26.445813198723176"/>
    <n v="93"/>
    <s v="Inadequate capacity"/>
  </r>
  <r>
    <x v="112"/>
    <x v="7"/>
    <x v="3"/>
    <n v="42.051977219402232"/>
    <n v="48"/>
    <s v="Low capacity"/>
  </r>
  <r>
    <x v="112"/>
    <x v="7"/>
    <x v="4"/>
    <n v="25.984490964968867"/>
    <n v="110"/>
    <s v="Inadequate capacity"/>
  </r>
  <r>
    <x v="112"/>
    <x v="7"/>
    <x v="5"/>
    <n v="37.983386499478712"/>
    <n v="89"/>
    <s v="Low capacity"/>
  </r>
  <r>
    <x v="112"/>
    <x v="7"/>
    <x v="6"/>
    <n v="43.329654588303242"/>
    <n v="64"/>
    <s v="Adequate capacity"/>
  </r>
  <r>
    <x v="112"/>
    <x v="7"/>
    <x v="7"/>
    <n v="29.445761258567355"/>
    <n v="86"/>
    <s v="Inadequate capacity"/>
  </r>
  <r>
    <x v="112"/>
    <x v="7"/>
    <x v="8"/>
    <n v="40.376904363543829"/>
    <n v="84"/>
    <s v="Low capacity"/>
  </r>
  <r>
    <x v="112"/>
    <x v="7"/>
    <x v="9"/>
    <n v="23.665578266017448"/>
    <n v="87"/>
    <s v="Inadequate capacity"/>
  </r>
  <r>
    <x v="112"/>
    <x v="7"/>
    <x v="10"/>
    <n v="36.948417113122495"/>
    <n v="43"/>
    <s v="Low capacity"/>
  </r>
  <r>
    <x v="112"/>
    <x v="7"/>
    <x v="11"/>
    <n v="11.517060166062958"/>
    <n v="98"/>
    <s v="Inadequate capacity"/>
  </r>
  <r>
    <x v="112"/>
    <x v="7"/>
    <x v="12"/>
    <n v="34.954397845970902"/>
    <n v="94"/>
    <s v="Inadequate capacity"/>
  </r>
  <r>
    <x v="112"/>
    <x v="7"/>
    <x v="13"/>
    <n v="11.242437938913447"/>
    <n v="72"/>
    <s v="Inadequate capacity"/>
  </r>
  <r>
    <x v="113"/>
    <x v="2"/>
    <x v="0"/>
    <n v="27.765877667599717"/>
    <n v="105"/>
    <s v="Inadequate capacity"/>
  </r>
  <r>
    <x v="113"/>
    <x v="2"/>
    <x v="1"/>
    <n v="20.887964243138249"/>
    <n v="111"/>
    <s v="Inadequate capacity"/>
  </r>
  <r>
    <x v="113"/>
    <x v="2"/>
    <x v="2"/>
    <n v="27.791777708636175"/>
    <n v="86"/>
    <s v="Inadequate capacity"/>
  </r>
  <r>
    <x v="113"/>
    <x v="2"/>
    <x v="3"/>
    <n v="9.599068135715056"/>
    <n v="115"/>
    <s v="Inadequate capacity"/>
  </r>
  <r>
    <x v="113"/>
    <x v="2"/>
    <x v="4"/>
    <n v="26.003893992051058"/>
    <n v="109"/>
    <s v="Inadequate capacity"/>
  </r>
  <r>
    <x v="113"/>
    <x v="2"/>
    <x v="5"/>
    <n v="38.50464352956277"/>
    <n v="87"/>
    <s v="Low capacity"/>
  </r>
  <r>
    <x v="113"/>
    <x v="2"/>
    <x v="6"/>
    <n v="45.320904512557064"/>
    <n v="49"/>
    <s v="Adequate capacity"/>
  </r>
  <r>
    <x v="113"/>
    <x v="2"/>
    <x v="7"/>
    <n v="24.016886072262629"/>
    <n v="102"/>
    <s v="Inadequate capacity"/>
  </r>
  <r>
    <x v="113"/>
    <x v="2"/>
    <x v="8"/>
    <n v="44.258265885292147"/>
    <n v="68"/>
    <s v="Low capacity"/>
  </r>
  <r>
    <x v="113"/>
    <x v="2"/>
    <x v="9"/>
    <n v="20.325436609443784"/>
    <n v="104"/>
    <s v="Inadequate capacity"/>
  </r>
  <r>
    <x v="113"/>
    <x v="2"/>
    <x v="10"/>
    <n v="33.564762844890346"/>
    <n v="63"/>
    <s v="Low capacity"/>
  </r>
  <r>
    <x v="113"/>
    <x v="2"/>
    <x v="11"/>
    <n v="11.827731092438"/>
    <n v="96"/>
    <s v="Inadequate capacity"/>
  </r>
  <r>
    <x v="113"/>
    <x v="2"/>
    <x v="12"/>
    <n v="28.082115150052935"/>
    <n v="108"/>
    <s v="Inadequate capacity"/>
  </r>
  <r>
    <x v="113"/>
    <x v="2"/>
    <x v="13"/>
    <n v="7.8271373503948798"/>
    <n v="95"/>
    <s v="Inadequate capacity"/>
  </r>
  <r>
    <x v="114"/>
    <x v="2"/>
    <x v="0"/>
    <n v="23.630339846814103"/>
    <n v="114"/>
    <s v="Inadequate capacity"/>
  </r>
  <r>
    <x v="114"/>
    <x v="2"/>
    <x v="1"/>
    <n v="19.706558967281268"/>
    <n v="114"/>
    <s v="Inadequate capacity"/>
  </r>
  <r>
    <x v="114"/>
    <x v="2"/>
    <x v="2"/>
    <n v="19.729845007158517"/>
    <n v="112"/>
    <s v="Inadequate capacity"/>
  </r>
  <r>
    <x v="114"/>
    <x v="2"/>
    <x v="3"/>
    <n v="15.065497260935036"/>
    <n v="107"/>
    <s v="Inadequate capacity"/>
  </r>
  <r>
    <x v="114"/>
    <x v="2"/>
    <x v="4"/>
    <n v="25.093963911495088"/>
    <n v="112"/>
    <s v="Inadequate capacity"/>
  </r>
  <r>
    <x v="114"/>
    <x v="2"/>
    <x v="5"/>
    <n v="29.84103028315829"/>
    <n v="109"/>
    <s v="Inadequate capacity"/>
  </r>
  <r>
    <x v="114"/>
    <x v="2"/>
    <x v="6"/>
    <n v="36.996634598322188"/>
    <n v="98"/>
    <s v="Low capacity"/>
  </r>
  <r>
    <x v="114"/>
    <x v="2"/>
    <x v="7"/>
    <n v="19.080474263388634"/>
    <n v="110"/>
    <s v="Inadequate capacity"/>
  </r>
  <r>
    <x v="114"/>
    <x v="2"/>
    <x v="8"/>
    <n v="32.544744061612604"/>
    <n v="110"/>
    <s v="Inadequate capacity"/>
  </r>
  <r>
    <x v="114"/>
    <x v="2"/>
    <x v="9"/>
    <n v="19.273200144554686"/>
    <n v="109"/>
    <s v="Inadequate capacity"/>
  </r>
  <r>
    <x v="114"/>
    <x v="2"/>
    <x v="10"/>
    <n v="16.958444023084169"/>
    <n v="107"/>
    <s v="Inadequate capacity"/>
  </r>
  <r>
    <x v="114"/>
    <x v="2"/>
    <x v="11"/>
    <n v="19.829763612762179"/>
    <n v="60"/>
    <s v="Inadequate capacity"/>
  </r>
  <r>
    <x v="114"/>
    <x v="2"/>
    <x v="12"/>
    <n v="33.671194285202446"/>
    <n v="98"/>
    <s v="Inadequate capacity"/>
  </r>
  <r>
    <x v="114"/>
    <x v="2"/>
    <x v="13"/>
    <n v="6.633398657169943"/>
    <n v="101"/>
    <s v="Inadequate capacit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DD6DDD-3C2C-4903-B829-289AF28105FC}" name="PivotTable3"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N4:P24" firstHeaderRow="0" firstDataRow="1" firstDataCol="1" rowPageCount="2" colPageCount="1"/>
  <pivotFields count="6">
    <pivotField axis="axisRow" showAll="0">
      <items count="1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t="default"/>
      </items>
    </pivotField>
    <pivotField axis="axisPage" showAll="0">
      <items count="15">
        <item m="1" x="11"/>
        <item m="1" x="10"/>
        <item m="1" x="8"/>
        <item x="0"/>
        <item m="1" x="12"/>
        <item m="1" x="13"/>
        <item x="1"/>
        <item x="2"/>
        <item x="3"/>
        <item x="4"/>
        <item x="5"/>
        <item m="1" x="9"/>
        <item x="6"/>
        <item x="7"/>
        <item t="default"/>
      </items>
    </pivotField>
    <pivotField axis="axisPage" showAll="0">
      <items count="20">
        <item x="0"/>
        <item x="1"/>
        <item x="5"/>
        <item x="9"/>
        <item m="1" x="18"/>
        <item x="2"/>
        <item x="3"/>
        <item m="1" x="14"/>
        <item m="1" x="15"/>
        <item x="7"/>
        <item x="8"/>
        <item x="10"/>
        <item x="11"/>
        <item x="12"/>
        <item m="1" x="16"/>
        <item m="1" x="17"/>
        <item x="4"/>
        <item x="6"/>
        <item x="13"/>
        <item t="default"/>
      </items>
    </pivotField>
    <pivotField dataField="1" numFmtId="2" showAll="0"/>
    <pivotField dataField="1" numFmtId="2" showAll="0"/>
    <pivotField showAll="0"/>
  </pivotFields>
  <rowFields count="1">
    <field x="0"/>
  </rowFields>
  <rowItems count="20">
    <i>
      <x v="6"/>
    </i>
    <i>
      <x v="11"/>
    </i>
    <i>
      <x v="27"/>
    </i>
    <i>
      <x v="32"/>
    </i>
    <i>
      <x v="34"/>
    </i>
    <i>
      <x v="35"/>
    </i>
    <i>
      <x v="37"/>
    </i>
    <i>
      <x v="39"/>
    </i>
    <i>
      <x v="44"/>
    </i>
    <i>
      <x v="49"/>
    </i>
    <i>
      <x v="51"/>
    </i>
    <i>
      <x v="61"/>
    </i>
    <i>
      <x v="64"/>
    </i>
    <i>
      <x v="73"/>
    </i>
    <i>
      <x v="76"/>
    </i>
    <i>
      <x v="84"/>
    </i>
    <i>
      <x v="97"/>
    </i>
    <i>
      <x v="99"/>
    </i>
    <i>
      <x v="100"/>
    </i>
    <i>
      <x v="109"/>
    </i>
  </rowItems>
  <colFields count="1">
    <field x="-2"/>
  </colFields>
  <colItems count="2">
    <i>
      <x/>
    </i>
    <i i="1">
      <x v="1"/>
    </i>
  </colItems>
  <pageFields count="2">
    <pageField fld="2" item="0" hier="-1"/>
    <pageField fld="1" item="10" hier="-1"/>
  </pageFields>
  <dataFields count="2">
    <dataField name="Sum of Standardized Score" fld="3" baseField="0" baseItem="0"/>
    <dataField name="Sum of Ranking" fld="4"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F626949-3481-405E-98F0-1A9A18B97ED7}" name="PivotTable27"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X3:Z118" firstHeaderRow="0" firstDataRow="1" firstDataCol="1" rowPageCount="1" colPageCount="1"/>
  <pivotFields count="6">
    <pivotField axis="axisRow" showAll="0" sortType="ascending">
      <items count="1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t="default"/>
      </items>
    </pivotField>
    <pivotField showAll="0"/>
    <pivotField axis="axisPage" multipleItemSelectionAllowed="1" showAll="0">
      <items count="20">
        <item x="0"/>
        <item h="1" x="1"/>
        <item h="1" x="2"/>
        <item h="1" x="3"/>
        <item h="1" x="5"/>
        <item h="1" m="1" x="15"/>
        <item h="1" x="7"/>
        <item h="1" x="8"/>
        <item h="1" m="1" x="18"/>
        <item h="1" x="10"/>
        <item h="1" x="11"/>
        <item h="1" x="12"/>
        <item h="1" m="1" x="16"/>
        <item h="1" m="1" x="17"/>
        <item h="1" m="1" x="14"/>
        <item h="1" x="9"/>
        <item h="1" x="4"/>
        <item h="1" x="6"/>
        <item h="1" x="13"/>
        <item t="default"/>
      </items>
    </pivotField>
    <pivotField dataField="1" numFmtId="2" showAll="0"/>
    <pivotField dataField="1" numFmtId="2" showAll="0"/>
    <pivotField showAll="0"/>
  </pivotFields>
  <rowFields count="1">
    <field x="0"/>
  </rowFields>
  <rowItems count="11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rowItems>
  <colFields count="1">
    <field x="-2"/>
  </colFields>
  <colItems count="2">
    <i>
      <x/>
    </i>
    <i i="1">
      <x v="1"/>
    </i>
  </colItems>
  <pageFields count="1">
    <pageField fld="2" hier="-1"/>
  </pageFields>
  <dataFields count="2">
    <dataField name="Sum of Standardized Score" fld="3" baseField="0" baseItem="0"/>
    <dataField name="Average of Ranking" fld="4" subtotal="average" baseField="0" baseItem="0"/>
  </dataFields>
  <formats count="1">
    <format dxfId="2">
      <pivotArea outline="0" collapsedLevelsAreSubtotals="1" fieldPosition="0">
        <references count="1">
          <reference field="4294967294" count="1" selected="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E4D0E4B-927F-4475-A1C6-D797BE55C11E}"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3:B17" firstHeaderRow="1" firstDataRow="1" firstDataCol="1" rowPageCount="1" colPageCount="1"/>
  <pivotFields count="6">
    <pivotField axis="axisPage" showAll="0">
      <items count="1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t="default"/>
      </items>
    </pivotField>
    <pivotField showAll="0"/>
    <pivotField axis="axisRow" showAll="0" sortType="ascending">
      <items count="20">
        <item x="0"/>
        <item x="1"/>
        <item x="2"/>
        <item x="3"/>
        <item n="2c. Diversity" m="1" x="14"/>
        <item n="2c. Diversity2" x="4"/>
        <item m="1" x="17"/>
        <item x="5"/>
        <item n="3a. Engineering expertise and investment" m="1" x="15"/>
        <item n="3a. Engineering Expertise and Investment2" x="6"/>
        <item x="7"/>
        <item x="8"/>
        <item x="9"/>
        <item m="1" x="18"/>
        <item x="10"/>
        <item x="11"/>
        <item x="12"/>
        <item n="4d. Investment in equipment and product testing" m="1" x="16"/>
        <item n="4d. Investment in Equipment and Product Testing2" x="13"/>
        <item t="default"/>
      </items>
    </pivotField>
    <pivotField dataField="1" numFmtId="2" showAll="0"/>
    <pivotField numFmtId="1" showAll="0"/>
    <pivotField showAll="0"/>
  </pivotFields>
  <rowFields count="1">
    <field x="2"/>
  </rowFields>
  <rowItems count="14">
    <i>
      <x/>
    </i>
    <i>
      <x v="1"/>
    </i>
    <i>
      <x v="2"/>
    </i>
    <i>
      <x v="3"/>
    </i>
    <i>
      <x v="5"/>
    </i>
    <i>
      <x v="7"/>
    </i>
    <i>
      <x v="9"/>
    </i>
    <i>
      <x v="10"/>
    </i>
    <i>
      <x v="11"/>
    </i>
    <i>
      <x v="12"/>
    </i>
    <i>
      <x v="14"/>
    </i>
    <i>
      <x v="15"/>
    </i>
    <i>
      <x v="16"/>
    </i>
    <i>
      <x v="18"/>
    </i>
  </rowItems>
  <colItems count="1">
    <i/>
  </colItems>
  <pageFields count="1">
    <pageField fld="0" item="49" hier="-1"/>
  </pageFields>
  <dataFields count="1">
    <dataField name="Average of Standardized Score" fld="3" subtotal="average" baseField="2"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45E6277-6B6E-468E-AB71-DF84EAA378C7}"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3:F119" firstHeaderRow="0" firstDataRow="1" firstDataCol="1" rowPageCount="1" colPageCount="1"/>
  <pivotFields count="6">
    <pivotField axis="axisRow" showAll="0">
      <items count="1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t="default"/>
      </items>
    </pivotField>
    <pivotField showAll="0"/>
    <pivotField axis="axisPage" multipleItemSelectionAllowed="1" showAll="0">
      <items count="20">
        <item x="0"/>
        <item h="1" x="1"/>
        <item h="1" x="5"/>
        <item h="1" x="9"/>
        <item h="1" m="1" x="18"/>
        <item h="1" x="2"/>
        <item h="1" x="3"/>
        <item h="1" m="1" x="14"/>
        <item h="1" m="1" x="15"/>
        <item h="1" x="7"/>
        <item h="1" x="8"/>
        <item h="1" x="10"/>
        <item h="1" x="11"/>
        <item h="1" x="12"/>
        <item h="1" m="1" x="16"/>
        <item h="1" m="1" x="17"/>
        <item h="1" x="4"/>
        <item h="1" x="6"/>
        <item h="1" x="13"/>
        <item t="default"/>
      </items>
    </pivotField>
    <pivotField dataField="1" numFmtId="2" showAll="0"/>
    <pivotField dataField="1" numFmtId="2" showAll="0"/>
    <pivotField showAll="0"/>
  </pivotFields>
  <rowFields count="1">
    <field x="0"/>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t="grand">
      <x/>
    </i>
  </rowItems>
  <colFields count="1">
    <field x="-2"/>
  </colFields>
  <colItems count="2">
    <i>
      <x/>
    </i>
    <i i="1">
      <x v="1"/>
    </i>
  </colItems>
  <pageFields count="1">
    <pageField fld="2" hier="-1"/>
  </pageFields>
  <dataFields count="2">
    <dataField name="Sum of Ranking" fld="4" baseField="0" baseItem="0"/>
    <dataField name="Sum of Standardized Score" fld="3"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llar1" xr10:uid="{D64509C7-3C38-4848-A8D8-345C392F129A}" sourceName="Pillar">
  <pivotTables>
    <pivotTable tabId="48" name="PivotTable27"/>
  </pivotTables>
  <data>
    <tabular pivotCacheId="810751121">
      <items count="19">
        <i x="0" s="1"/>
        <i x="1"/>
        <i x="2"/>
        <i x="3"/>
        <i x="4"/>
        <i x="5"/>
        <i x="6"/>
        <i x="7"/>
        <i x="8"/>
        <i x="9"/>
        <i x="10"/>
        <i x="11"/>
        <i x="12"/>
        <i x="13"/>
        <i x="14" nd="1"/>
        <i x="17" nd="1"/>
        <i x="15" nd="1"/>
        <i x="18" nd="1"/>
        <i x="16"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94B31D09-A90C-481C-9244-363D25EFE7EE}" sourceName="Country">
  <pivotTables>
    <pivotTable tabId="48" name="PivotTable1"/>
  </pivotTables>
  <data>
    <tabular pivotCacheId="810751121">
      <items count="115">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s="1"/>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2091A33A-925A-4EF4-91FD-501F7E479B6C}" sourceName="Region">
  <pivotTables>
    <pivotTable tabId="48" name="PivotTable3"/>
  </pivotTables>
  <data>
    <tabular pivotCacheId="810751121">
      <items count="14">
        <i x="6"/>
        <i x="0"/>
        <i x="1"/>
        <i x="4"/>
        <i x="7"/>
        <i x="3"/>
        <i x="2"/>
        <i x="5" s="1"/>
        <i x="11" nd="1"/>
        <i x="10" nd="1"/>
        <i x="8" nd="1"/>
        <i x="12" nd="1"/>
        <i x="13" nd="1"/>
        <i x="9"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illar" xr10:uid="{65FAD950-67AC-45DE-9CEB-C8C69B1BFCB0}" sourceName="Pillar">
  <pivotTables>
    <pivotTable tabId="48" name="PivotTable2"/>
    <pivotTable tabId="48" name="PivotTable3"/>
  </pivotTables>
  <data>
    <tabular pivotCacheId="810751121">
      <items count="19">
        <i x="0" s="1"/>
        <i x="1"/>
        <i x="2"/>
        <i x="3"/>
        <i x="4"/>
        <i x="5"/>
        <i x="6"/>
        <i x="7"/>
        <i x="8"/>
        <i x="9"/>
        <i x="10"/>
        <i x="11"/>
        <i x="12"/>
        <i x="13"/>
        <i x="14" nd="1"/>
        <i x="17" nd="1"/>
        <i x="15" nd="1"/>
        <i x="18" nd="1"/>
        <i x="16"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94C9B96B-2F8C-45C3-AA20-82192783E33F}" cache="Slicer_Country" caption="Country" startItem="46" showCaption="0" rowHeight="177800"/>
  <slicer name="Region" xr10:uid="{1D6D0B97-84D7-40C7-8FED-DBFAF9A4F29F}" cache="Slicer_Region" caption="Region" showCaption="0" rowHeight="177800"/>
  <slicer name="Pillar" xr10:uid="{A4729E7D-D7D1-45A3-8CA2-3D59B79111E3}" cache="Slicer_Pillar" caption="Pillar" showCaption="0" rowHeight="177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illar 3" xr10:uid="{E72BEC1B-F4C8-418F-87F5-2FEDBACE9579}" cache="Slicer_Pillar1" caption="Pillar" showCaption="0" rowHeight="177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illar 2" xr10:uid="{48242687-314A-4D6D-A302-2EF660339E25}" cache="Slicer_Pillar1" caption="Pillar" showCaption="0" rowHeight="177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BB02B9-A119-49BF-8645-B793E8CCED38}" name="Table2" displayName="Table2" ref="D7:F10" totalsRowShown="0" headerRowDxfId="22" dataDxfId="21">
  <autoFilter ref="D7:F10" xr:uid="{CDBB02B9-A119-49BF-8645-B793E8CCED38}">
    <filterColumn colId="0" hiddenButton="1"/>
    <filterColumn colId="1" hiddenButton="1"/>
    <filterColumn colId="2" hiddenButton="1"/>
  </autoFilter>
  <tableColumns count="3">
    <tableColumn id="1" xr3:uid="{754F6AF0-8B92-4C14-A42A-A91CE6D952B8}" name="Pillar Scores" dataDxfId="20"/>
    <tableColumn id="2" xr3:uid="{4E8E236E-9639-4383-B202-B819782F97F9}" name="Code" dataDxfId="19"/>
    <tableColumn id="4" xr3:uid="{540C7A9E-E07C-4262-B97A-FE353AFE8D7C}" name="Category" dataDxfId="18">
      <calculatedColumnFormula array="1">_xlfn.XLOOKUP(1,('Data (Main Pillars)'!$A$2:$A$461=$B$7)*('Data (Main Pillars)'!$C$2:$C$461=Table2[[#This Row],[Code]]),'Data (Main Pillars)'!$F$2:$F$461)</calculatedColumnFormula>
    </tableColumn>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0BCEC0-996A-4DFA-B88F-CC4673AE3E51}" name="Table24" displayName="Table24" ref="D12:F16" totalsRowShown="0" headerRowDxfId="17" dataDxfId="16">
  <autoFilter ref="D12:F16" xr:uid="{120BCEC0-996A-4DFA-B88F-CC4673AE3E51}">
    <filterColumn colId="0" hiddenButton="1"/>
    <filterColumn colId="1" hiddenButton="1"/>
    <filterColumn colId="2" hiddenButton="1"/>
  </autoFilter>
  <tableColumns count="3">
    <tableColumn id="1" xr3:uid="{CD9D925D-F586-4103-811A-68B268F89168}" name="Professional Engineers" dataDxfId="15"/>
    <tableColumn id="2" xr3:uid="{7B1DC4E5-2E82-402E-959E-E7518FDBF15B}" name="Code" dataDxfId="14"/>
    <tableColumn id="3" xr3:uid="{43787016-5731-479C-B79E-BC52F39A5E51}" name="Category" dataDxfId="13">
      <calculatedColumnFormula array="1">_xlfn.XLOOKUP(1,('Data (Main Pillars)'!$A$2:$A$461=$B$7)*('Data (Main Pillars)'!$C$2:$C$461=Table2[[#This Row],[Code]]),'Data (Main Pillars)'!$F$2:$F$461)</calculatedColumnFormula>
    </tableColumn>
  </tableColumns>
  <tableStyleInfo name="TableStyleMedium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D539F2A-145D-4106-BCD4-8AF8FD17AEB9}" name="Table245" displayName="Table245" ref="D18:F22" totalsRowShown="0" headerRowDxfId="12" dataDxfId="11">
  <tableColumns count="3">
    <tableColumn id="1" xr3:uid="{CFDE41DE-37BE-4CBA-9BE1-C6D8D535471A}" name="Government" dataDxfId="10"/>
    <tableColumn id="2" xr3:uid="{9A060D06-7AB4-47E6-9EB0-6A70553C4B1A}" name="Code" dataDxfId="9"/>
    <tableColumn id="3" xr3:uid="{661EF892-96A5-41FF-9DF2-276B8CAD98FD}" name="Category" dataDxfId="8">
      <calculatedColumnFormula array="1">_xlfn.XLOOKUP(1,('Data (All Pillars)'!$A$2:$A$1611=$B$7)*('Data (All Pillars)'!$C$2:$C$1611=Table24[[#This Row],[Code]]),'Data (All Pillars)'!$F$2:$F$1611)</calculatedColumnFormula>
    </tableColumn>
  </tableColumns>
  <tableStyleInfo name="TableStyleMedium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D3ECF3F-9D81-477E-ABE8-95ED398BE73E}" name="Table2457" displayName="Table2457" ref="D24:F29" totalsRowShown="0" headerRowDxfId="7" dataDxfId="6">
  <tableColumns count="3">
    <tableColumn id="1" xr3:uid="{D1892AB0-A9F3-4A67-9477-FB59399C17A1}" name="Industry" dataDxfId="5"/>
    <tableColumn id="2" xr3:uid="{E131C644-7894-4447-BCB7-AFE281B0C83D}" name="Code" dataDxfId="4"/>
    <tableColumn id="3" xr3:uid="{FBD596CC-E0E4-4383-A4E6-BCD09793F018}" name="Category" dataDxfId="3">
      <calculatedColumnFormula array="1">_xlfn.XLOOKUP(1,('Data (All Pillars)'!$A$2:$A$1611=$B$7)*('Data (All Pillars)'!$C$2:$C$1611=Table245[[#This Row],[Code]]),'Data (All Pillars)'!$F$2:$F$1611)</calculatedColumnFormula>
    </tableColumn>
  </tableColumns>
  <tableStyleInfo name="TableStyleMedium20" showFirstColumn="0" showLastColumn="0" showRowStripes="1" showColumnStripes="0"/>
</table>
</file>

<file path=xl/theme/theme1.xml><?xml version="1.0" encoding="utf-8"?>
<a:theme xmlns:a="http://schemas.openxmlformats.org/drawingml/2006/main" name="Theme1">
  <a:themeElements>
    <a:clrScheme name="Custom 64">
      <a:dk1>
        <a:sysClr val="windowText" lastClr="000000"/>
      </a:dk1>
      <a:lt1>
        <a:sysClr val="window" lastClr="FFFFFF"/>
      </a:lt1>
      <a:dk2>
        <a:srgbClr val="404040"/>
      </a:dk2>
      <a:lt2>
        <a:srgbClr val="DCDCDC"/>
      </a:lt2>
      <a:accent1>
        <a:srgbClr val="006D89"/>
      </a:accent1>
      <a:accent2>
        <a:srgbClr val="F1A649"/>
      </a:accent2>
      <a:accent3>
        <a:srgbClr val="782080"/>
      </a:accent3>
      <a:accent4>
        <a:srgbClr val="54BAA0"/>
      </a:accent4>
      <a:accent5>
        <a:srgbClr val="B92051"/>
      </a:accent5>
      <a:accent6>
        <a:srgbClr val="AAB5DF"/>
      </a:accent6>
      <a:hlink>
        <a:srgbClr val="0000FF"/>
      </a:hlink>
      <a:folHlink>
        <a:srgbClr val="551A8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Blue8">
      <a:srgbClr val="1D3BAA"/>
    </a:custClr>
    <a:custClr name="Purple4">
      <a:srgbClr val="B280B6"/>
    </a:custClr>
    <a:custClr name="Orange7">
      <a:srgbClr val="C94100"/>
    </a:custClr>
    <a:custClr name="Ocean4">
      <a:srgbClr val="6DACBC"/>
    </a:custClr>
    <a:custClr name="Purple9">
      <a:srgbClr val="501555"/>
    </a:custClr>
    <a:custClr name="Magenta5">
      <a:srgbClr val="CD6083"/>
    </a:custClr>
    <a:custClr name="Green9">
      <a:srgbClr val="125E1F"/>
    </a:custClr>
    <a:custClr name="Green3">
      <a:srgbClr val="9DCEA6"/>
    </a:custClr>
    <a:custClr name="Positive">
      <a:srgbClr val="1B8D2F"/>
    </a:custClr>
    <a:custClr name="Negative">
      <a:srgbClr val="B20023"/>
    </a:custClr>
    <a:custClr name="Maroon9">
      <a:srgbClr val="6B0F01"/>
    </a:custClr>
    <a:custClr name="Maroon7">
      <a:srgbClr val="A11602"/>
    </a:custClr>
    <a:custClr name="Maroon5">
      <a:srgbClr val="BC594A"/>
    </a:custClr>
    <a:custClr name="Maroon3">
      <a:srgbClr val="D79B93"/>
    </a:custClr>
    <a:custClr name="Maroon2">
      <a:srgbClr val="E4BCB7"/>
    </a:custClr>
    <a:custClr name="Ocean2">
      <a:srgbClr val="B6D5DD"/>
    </a:custClr>
    <a:custClr name="Ocean3">
      <a:srgbClr val="92C0CC"/>
    </a:custClr>
    <a:custClr name="Ocean5">
      <a:srgbClr val="4997AB"/>
    </a:custClr>
    <a:custClr name="Ocean7">
      <a:srgbClr val="006D89"/>
    </a:custClr>
    <a:custClr name="Ocean9">
      <a:srgbClr val="00495B"/>
    </a:custClr>
    <a:custClr name="Gold9">
      <a:srgbClr val="9D5700"/>
    </a:custClr>
    <a:custClr name="Gold7">
      <a:srgbClr val="EC8200"/>
    </a:custClr>
    <a:custClr name="Gold5">
      <a:srgbClr val="F1A649"/>
    </a:custClr>
    <a:custClr name="Gold3">
      <a:srgbClr val="F7C992"/>
    </a:custClr>
    <a:custClr name="Gold2">
      <a:srgbClr val="FADBB6"/>
    </a:custClr>
    <a:custClr name="Purple2">
      <a:srgbClr val="D8BFDB"/>
    </a:custClr>
    <a:custClr name="Purple3">
      <a:srgbClr val="C59FC9"/>
    </a:custClr>
    <a:custClr name="Purple5">
      <a:srgbClr val="9F60A4"/>
    </a:custClr>
    <a:custClr name="Purple7">
      <a:srgbClr val="782080"/>
    </a:custClr>
    <a:custClr name="Purple9">
      <a:srgbClr val="501555"/>
    </a:custClr>
    <a:custClr name="Orange9">
      <a:srgbClr val="862B00"/>
    </a:custClr>
    <a:custClr name="Orange7">
      <a:srgbClr val="C94100"/>
    </a:custClr>
    <a:custClr name="Orange5">
      <a:srgbClr val="D87749"/>
    </a:custClr>
    <a:custClr name="Orange3">
      <a:srgbClr val="E8AE92"/>
    </a:custClr>
    <a:custClr name="Orange2">
      <a:srgbClr val="F0C9B6"/>
    </a:custClr>
    <a:custClr name="Blue2">
      <a:srgbClr val="C0C8E7"/>
    </a:custClr>
    <a:custClr name="Blue3">
      <a:srgbClr val="AAB5DF"/>
    </a:custClr>
    <a:custClr name="Blue5">
      <a:srgbClr val="7284CA"/>
    </a:custClr>
    <a:custClr name="Blue7">
      <a:srgbClr val="3953B4"/>
    </a:custClr>
    <a:custClr name="Blue9">
      <a:srgbClr val="01229F"/>
    </a:custClr>
    <a:custClr name="Magenta9">
      <a:srgbClr val="7B1536"/>
    </a:custClr>
    <a:custClr name="Magenta7">
      <a:srgbClr val="B92051"/>
    </a:custClr>
    <a:custClr name="Magenta5">
      <a:srgbClr val="CD6083"/>
    </a:custClr>
    <a:custClr name="Magenta3">
      <a:srgbClr val="E19FB4"/>
    </a:custClr>
    <a:custClr name="Magenta2">
      <a:srgbClr val="EBBFCD"/>
    </a:custClr>
    <a:custClr name="Green2">
      <a:srgbClr val="BEDEC4"/>
    </a:custClr>
    <a:custClr name="Green3">
      <a:srgbClr val="9DCEA6"/>
    </a:custClr>
    <a:custClr name="Green5">
      <a:srgbClr val="5CAE6A"/>
    </a:custClr>
    <a:custClr name="Green7">
      <a:srgbClr val="1B8D2F"/>
    </a:custClr>
    <a:custClr name="Green9">
      <a:srgbClr val="125E1F"/>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4.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7" Type="http://schemas.microsoft.com/office/2007/relationships/slicer" Target="../slicers/slicer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73A58-A3E8-416E-B3BF-CFA286B5E3E0}">
  <sheetPr codeName="Sheet7"/>
  <dimension ref="A1:AF24"/>
  <sheetViews>
    <sheetView showGridLines="0" zoomScale="130" zoomScaleNormal="130" workbookViewId="0">
      <selection activeCell="B3" sqref="B3:F3"/>
    </sheetView>
  </sheetViews>
  <sheetFormatPr defaultColWidth="7.7109375" defaultRowHeight="12" customHeight="1" x14ac:dyDescent="0.2"/>
  <cols>
    <col min="1" max="1" width="4.7109375" style="1" customWidth="1"/>
    <col min="2" max="2" width="48.42578125" style="1" customWidth="1"/>
    <col min="3" max="6" width="12.42578125" style="9" customWidth="1"/>
    <col min="7" max="10" width="12.42578125" customWidth="1"/>
    <col min="11" max="26" width="12.42578125" style="1" customWidth="1"/>
    <col min="27" max="16384" width="7.7109375" style="1"/>
  </cols>
  <sheetData>
    <row r="1" spans="1:32" ht="20.100000000000001" customHeight="1" x14ac:dyDescent="0.2"/>
    <row r="2" spans="1:32" ht="45" customHeight="1" x14ac:dyDescent="0.2"/>
    <row r="3" spans="1:32" s="11" customFormat="1" ht="48" customHeight="1" x14ac:dyDescent="0.2">
      <c r="B3" s="235" t="s">
        <v>0</v>
      </c>
      <c r="C3" s="235"/>
      <c r="D3" s="235"/>
      <c r="E3" s="235"/>
      <c r="F3" s="235"/>
      <c r="G3"/>
      <c r="H3"/>
      <c r="I3"/>
      <c r="J3"/>
      <c r="K3" s="10"/>
      <c r="L3" s="10"/>
    </row>
    <row r="4" spans="1:32" s="13" customFormat="1" ht="11.4" x14ac:dyDescent="0.2">
      <c r="B4" s="236"/>
      <c r="C4" s="236"/>
      <c r="D4" s="236"/>
      <c r="E4" s="236"/>
      <c r="F4" s="236"/>
      <c r="G4" s="12"/>
      <c r="H4" s="12"/>
      <c r="I4" s="12"/>
      <c r="J4" s="12"/>
    </row>
    <row r="5" spans="1:32" ht="11.4" x14ac:dyDescent="0.2">
      <c r="A5" s="17"/>
      <c r="B5" s="58" t="s">
        <v>1</v>
      </c>
      <c r="C5" s="14"/>
      <c r="D5" s="14"/>
      <c r="E5" s="15"/>
      <c r="F5" s="16"/>
    </row>
    <row r="6" spans="1:32" ht="11.4" x14ac:dyDescent="0.2">
      <c r="A6" s="17"/>
      <c r="B6" s="58" t="s">
        <v>2</v>
      </c>
      <c r="C6" s="14"/>
      <c r="D6" s="14"/>
      <c r="E6" s="15"/>
      <c r="F6" s="16"/>
    </row>
    <row r="7" spans="1:32" ht="11.4" x14ac:dyDescent="0.2">
      <c r="A7" s="17"/>
      <c r="B7" s="58" t="s">
        <v>3</v>
      </c>
      <c r="C7" s="14"/>
      <c r="D7" s="14"/>
      <c r="E7" s="15"/>
      <c r="F7" s="16"/>
    </row>
    <row r="8" spans="1:32" ht="11.4" x14ac:dyDescent="0.2">
      <c r="A8" s="17"/>
      <c r="B8" s="58" t="s">
        <v>4</v>
      </c>
      <c r="C8" s="14"/>
      <c r="D8" s="14"/>
      <c r="E8" s="15"/>
      <c r="F8" s="16"/>
    </row>
    <row r="9" spans="1:32" s="18" customFormat="1" ht="12" customHeight="1" x14ac:dyDescent="0.2">
      <c r="C9" s="19"/>
      <c r="D9" s="19"/>
      <c r="E9" s="19"/>
      <c r="F9" s="19"/>
      <c r="G9"/>
      <c r="H9"/>
      <c r="I9"/>
      <c r="J9"/>
    </row>
    <row r="10" spans="1:32" s="18" customFormat="1" ht="12" customHeight="1" x14ac:dyDescent="0.2">
      <c r="B10" s="34"/>
      <c r="C10" s="30"/>
      <c r="D10" s="20"/>
      <c r="E10" s="21"/>
      <c r="F10" s="22"/>
      <c r="G10"/>
      <c r="H10"/>
      <c r="I10"/>
      <c r="J10"/>
    </row>
    <row r="11" spans="1:32" s="9" customFormat="1" ht="12" customHeight="1" x14ac:dyDescent="0.2">
      <c r="B11" s="237"/>
      <c r="C11" s="237"/>
      <c r="D11" s="23"/>
      <c r="E11" s="24"/>
      <c r="F11" s="23"/>
      <c r="G11"/>
      <c r="H11"/>
      <c r="I11"/>
      <c r="J11"/>
      <c r="K11" s="1"/>
      <c r="L11" s="1"/>
      <c r="M11" s="1"/>
      <c r="N11" s="1"/>
      <c r="O11" s="1"/>
      <c r="P11" s="1"/>
      <c r="Q11" s="1"/>
      <c r="R11" s="1"/>
      <c r="S11" s="1"/>
      <c r="T11" s="1"/>
      <c r="U11" s="1"/>
      <c r="V11" s="1"/>
      <c r="W11" s="1"/>
      <c r="X11" s="1"/>
      <c r="Y11" s="1"/>
      <c r="Z11" s="1"/>
      <c r="AA11" s="1"/>
      <c r="AB11" s="1"/>
      <c r="AC11" s="1"/>
      <c r="AD11" s="1"/>
      <c r="AE11" s="1"/>
      <c r="AF11" s="1"/>
    </row>
    <row r="12" spans="1:32" s="9" customFormat="1" ht="12" customHeight="1" x14ac:dyDescent="0.2">
      <c r="C12" s="23"/>
      <c r="D12" s="23"/>
      <c r="E12" s="25"/>
      <c r="F12" s="23"/>
      <c r="G12"/>
      <c r="H12"/>
      <c r="I12"/>
      <c r="J12"/>
      <c r="K12" s="1"/>
      <c r="L12" s="1"/>
      <c r="M12" s="1"/>
      <c r="N12" s="1"/>
      <c r="O12" s="1"/>
      <c r="P12" s="1"/>
      <c r="Q12" s="1"/>
      <c r="R12" s="1"/>
      <c r="S12" s="1"/>
      <c r="T12" s="1"/>
      <c r="U12" s="1"/>
      <c r="V12" s="1"/>
      <c r="W12" s="1"/>
      <c r="X12" s="1"/>
      <c r="Y12" s="1"/>
      <c r="Z12" s="1"/>
      <c r="AA12" s="1"/>
      <c r="AB12" s="1"/>
      <c r="AC12" s="1"/>
      <c r="AD12" s="1"/>
      <c r="AE12" s="1"/>
      <c r="AF12" s="1"/>
    </row>
    <row r="13" spans="1:32" s="28" customFormat="1" ht="15" customHeight="1" x14ac:dyDescent="0.25">
      <c r="B13" s="205" t="s">
        <v>5</v>
      </c>
      <c r="C13" s="206"/>
      <c r="D13" s="206"/>
      <c r="E13" s="207"/>
      <c r="F13" s="208"/>
      <c r="G13" s="26"/>
      <c r="H13" s="26"/>
      <c r="I13" s="26"/>
      <c r="J13" s="26"/>
      <c r="K13" s="27"/>
      <c r="L13" s="27"/>
      <c r="M13" s="27"/>
      <c r="N13" s="27"/>
      <c r="O13" s="27"/>
      <c r="P13" s="27"/>
      <c r="Q13" s="27"/>
      <c r="R13" s="27"/>
      <c r="S13" s="27"/>
      <c r="T13" s="27"/>
      <c r="U13" s="27"/>
      <c r="V13" s="27"/>
      <c r="W13" s="27"/>
      <c r="X13" s="27"/>
      <c r="Y13" s="27"/>
      <c r="Z13" s="27"/>
      <c r="AA13" s="27"/>
      <c r="AB13" s="27"/>
      <c r="AC13" s="27"/>
      <c r="AD13" s="27"/>
      <c r="AE13" s="27"/>
      <c r="AF13" s="27"/>
    </row>
    <row r="14" spans="1:32" s="28" customFormat="1" ht="106.8" customHeight="1" x14ac:dyDescent="0.25">
      <c r="B14" s="238" t="s">
        <v>6</v>
      </c>
      <c r="C14" s="238"/>
      <c r="D14" s="238"/>
      <c r="E14" s="238"/>
      <c r="F14" s="238"/>
      <c r="G14" s="26"/>
      <c r="H14" s="26"/>
      <c r="I14" s="26"/>
      <c r="J14" s="26"/>
      <c r="K14" s="27"/>
      <c r="L14" s="27"/>
      <c r="M14" s="27"/>
      <c r="N14" s="27"/>
      <c r="O14" s="27"/>
      <c r="P14" s="27"/>
      <c r="Q14" s="27"/>
      <c r="R14" s="27"/>
      <c r="S14" s="27"/>
      <c r="T14" s="27"/>
      <c r="U14" s="27"/>
      <c r="V14" s="27"/>
      <c r="W14" s="27"/>
      <c r="X14" s="27"/>
      <c r="Y14" s="27"/>
      <c r="Z14" s="27"/>
      <c r="AA14" s="27"/>
      <c r="AB14" s="27"/>
      <c r="AC14" s="27"/>
      <c r="AD14" s="27"/>
      <c r="AE14" s="27"/>
      <c r="AF14" s="27"/>
    </row>
    <row r="15" spans="1:32" s="9" customFormat="1" ht="12" customHeight="1" x14ac:dyDescent="0.2">
      <c r="B15" s="207"/>
      <c r="C15" s="208"/>
      <c r="D15" s="208"/>
      <c r="E15" s="209"/>
      <c r="F15" s="208"/>
      <c r="G15"/>
      <c r="H15"/>
      <c r="I15"/>
      <c r="J15"/>
      <c r="K15" s="1"/>
      <c r="L15" s="1"/>
      <c r="M15" s="1"/>
      <c r="N15" s="1"/>
      <c r="O15" s="1"/>
      <c r="P15" s="1"/>
      <c r="Q15" s="1"/>
      <c r="R15" s="1"/>
      <c r="S15" s="1"/>
      <c r="T15" s="1"/>
      <c r="U15" s="1"/>
      <c r="V15" s="1"/>
      <c r="W15" s="1"/>
      <c r="X15" s="1"/>
      <c r="Y15" s="1"/>
      <c r="Z15" s="1"/>
      <c r="AA15" s="1"/>
      <c r="AB15" s="1"/>
      <c r="AC15" s="1"/>
      <c r="AD15" s="1"/>
      <c r="AE15" s="1"/>
      <c r="AF15" s="1"/>
    </row>
    <row r="16" spans="1:32" s="28" customFormat="1" ht="15" customHeight="1" x14ac:dyDescent="0.25">
      <c r="B16" s="210" t="s">
        <v>7</v>
      </c>
      <c r="C16" s="211"/>
      <c r="D16" s="211"/>
      <c r="E16" s="207"/>
      <c r="F16" s="208"/>
      <c r="G16" s="26"/>
      <c r="H16" s="26"/>
      <c r="I16" s="26"/>
      <c r="J16" s="26"/>
      <c r="K16" s="27"/>
      <c r="L16" s="27"/>
      <c r="M16" s="27"/>
      <c r="N16" s="27"/>
      <c r="O16" s="27"/>
      <c r="P16" s="27"/>
      <c r="Q16" s="27"/>
      <c r="R16" s="27"/>
      <c r="S16" s="27"/>
      <c r="T16" s="27"/>
      <c r="U16" s="27"/>
      <c r="V16" s="27"/>
      <c r="W16" s="27"/>
      <c r="X16" s="27"/>
      <c r="Y16" s="27"/>
      <c r="Z16" s="27"/>
      <c r="AA16" s="27"/>
      <c r="AB16" s="27"/>
      <c r="AC16" s="27"/>
      <c r="AD16" s="27"/>
      <c r="AE16" s="27"/>
      <c r="AF16" s="27"/>
    </row>
    <row r="17" spans="2:32" s="28" customFormat="1" ht="42.6" customHeight="1" x14ac:dyDescent="0.25">
      <c r="B17" s="234" t="s">
        <v>8</v>
      </c>
      <c r="C17" s="234"/>
      <c r="D17" s="234"/>
      <c r="E17" s="234"/>
      <c r="F17" s="234"/>
      <c r="G17" s="26"/>
      <c r="H17" s="26"/>
      <c r="I17" s="26"/>
      <c r="J17" s="26"/>
      <c r="K17" s="27"/>
      <c r="L17" s="27"/>
      <c r="M17" s="27"/>
      <c r="N17" s="27"/>
      <c r="O17" s="27"/>
      <c r="P17" s="27"/>
      <c r="Q17" s="27"/>
      <c r="R17" s="27"/>
      <c r="S17" s="27"/>
      <c r="T17" s="27"/>
      <c r="U17" s="27"/>
      <c r="V17" s="27"/>
      <c r="W17" s="27"/>
      <c r="X17" s="27"/>
      <c r="Y17" s="27"/>
      <c r="Z17" s="27"/>
      <c r="AA17" s="27"/>
      <c r="AB17" s="27"/>
      <c r="AC17" s="27"/>
      <c r="AD17" s="27"/>
      <c r="AE17" s="27"/>
      <c r="AF17" s="27"/>
    </row>
    <row r="18" spans="2:32" s="28" customFormat="1" ht="12" customHeight="1" x14ac:dyDescent="0.25">
      <c r="B18" s="239"/>
      <c r="C18" s="239"/>
      <c r="D18" s="212"/>
      <c r="E18" s="213"/>
      <c r="F18" s="208"/>
      <c r="G18" s="26"/>
      <c r="H18" s="26"/>
      <c r="I18" s="26"/>
      <c r="J18" s="26"/>
      <c r="K18" s="27"/>
      <c r="L18" s="27"/>
      <c r="M18" s="27"/>
      <c r="N18" s="27"/>
      <c r="O18" s="27"/>
      <c r="P18" s="27"/>
      <c r="Q18" s="27"/>
      <c r="R18" s="27"/>
      <c r="S18" s="27"/>
      <c r="T18" s="27"/>
      <c r="U18" s="27"/>
      <c r="V18" s="27"/>
      <c r="W18" s="27"/>
      <c r="X18" s="27"/>
      <c r="Y18" s="27"/>
      <c r="Z18" s="27"/>
      <c r="AA18" s="27"/>
      <c r="AB18" s="27"/>
      <c r="AC18" s="27"/>
      <c r="AD18" s="27"/>
      <c r="AE18" s="27"/>
      <c r="AF18" s="27"/>
    </row>
    <row r="19" spans="2:32" s="28" customFormat="1" ht="206.55" customHeight="1" x14ac:dyDescent="0.25">
      <c r="B19" s="233" t="s">
        <v>9</v>
      </c>
      <c r="C19" s="233"/>
      <c r="D19" s="233"/>
      <c r="E19" s="233"/>
      <c r="F19" s="233"/>
      <c r="G19" s="26"/>
      <c r="H19" s="26"/>
      <c r="I19" s="26"/>
      <c r="J19" s="26"/>
      <c r="K19" s="27"/>
      <c r="L19" s="27"/>
      <c r="M19" s="27"/>
      <c r="N19" s="27"/>
      <c r="O19" s="27"/>
      <c r="P19" s="27"/>
      <c r="Q19" s="27"/>
      <c r="R19" s="27"/>
      <c r="S19" s="27"/>
      <c r="T19" s="27"/>
      <c r="U19" s="27"/>
      <c r="V19" s="27"/>
      <c r="W19" s="27"/>
      <c r="X19" s="27"/>
      <c r="Y19" s="27"/>
      <c r="Z19" s="27"/>
      <c r="AA19" s="27"/>
      <c r="AB19" s="27"/>
      <c r="AC19" s="27"/>
      <c r="AD19" s="27"/>
      <c r="AE19" s="27"/>
      <c r="AF19" s="27"/>
    </row>
    <row r="20" spans="2:32" s="27" customFormat="1" ht="12" customHeight="1" x14ac:dyDescent="0.25">
      <c r="B20" s="214"/>
      <c r="C20" s="211"/>
      <c r="D20" s="212"/>
      <c r="E20" s="213"/>
      <c r="F20" s="215"/>
      <c r="G20" s="26"/>
      <c r="H20" s="26"/>
      <c r="I20" s="26"/>
      <c r="J20" s="26"/>
    </row>
    <row r="21" spans="2:32" s="27" customFormat="1" ht="148.80000000000001" customHeight="1" x14ac:dyDescent="0.25">
      <c r="B21" s="233" t="s">
        <v>10</v>
      </c>
      <c r="C21" s="233"/>
      <c r="D21" s="233"/>
      <c r="E21" s="233"/>
      <c r="F21" s="233"/>
      <c r="G21" s="26"/>
      <c r="H21" s="26"/>
      <c r="I21" s="26"/>
      <c r="J21" s="26"/>
    </row>
    <row r="22" spans="2:32" ht="12" customHeight="1" x14ac:dyDescent="0.2">
      <c r="B22" s="214"/>
      <c r="C22" s="211"/>
      <c r="D22" s="216"/>
      <c r="E22" s="208"/>
      <c r="F22" s="215"/>
    </row>
    <row r="23" spans="2:32" ht="82.35" customHeight="1" x14ac:dyDescent="0.2">
      <c r="B23" s="233" t="s">
        <v>11</v>
      </c>
      <c r="C23" s="233"/>
      <c r="D23" s="233"/>
      <c r="E23" s="233"/>
      <c r="F23" s="233"/>
    </row>
    <row r="24" spans="2:32" ht="12" customHeight="1" x14ac:dyDescent="0.2">
      <c r="B24" s="32"/>
      <c r="C24" s="33"/>
      <c r="D24" s="33"/>
      <c r="E24" s="31"/>
      <c r="F24" s="29"/>
    </row>
  </sheetData>
  <mergeCells count="9">
    <mergeCell ref="B21:F21"/>
    <mergeCell ref="B23:F23"/>
    <mergeCell ref="B17:F17"/>
    <mergeCell ref="B3:F3"/>
    <mergeCell ref="B4:F4"/>
    <mergeCell ref="B11:C11"/>
    <mergeCell ref="B14:F14"/>
    <mergeCell ref="B18:C18"/>
    <mergeCell ref="B19:F19"/>
  </mergeCells>
  <hyperlinks>
    <hyperlink ref="B5" location="Introduction!A1" display="Methodology" xr:uid="{800530EC-BD9C-473C-A2E1-FD14C0877EC5}"/>
    <hyperlink ref="B6" location="'Geography Dashboard'!A1" display="Country Dashboard" xr:uid="{84E4AD22-9684-4038-BD00-D67FB7DF2AF2}"/>
    <hyperlink ref="B7" location="'Full Ranking Dashboard'!A1" display="Full Ranking Map" xr:uid="{EB4F54DF-62DA-408D-B57F-B00710381E9B}"/>
    <hyperlink ref="B8" location="'Regional Dashboard'!A1" display="Regional Dashboard" xr:uid="{B9316262-A4F9-455D-BBB7-245BBAB1D3E4}"/>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940D2-E329-4BBF-81F9-FF59AAB57CEC}">
  <sheetPr codeName="Sheet8"/>
  <dimension ref="A1:D117"/>
  <sheetViews>
    <sheetView zoomScale="80" zoomScaleNormal="80" workbookViewId="0">
      <selection activeCell="D25" sqref="D25"/>
    </sheetView>
  </sheetViews>
  <sheetFormatPr defaultColWidth="8.7109375" defaultRowHeight="13.8" x14ac:dyDescent="0.25"/>
  <cols>
    <col min="1" max="1" width="51.140625" style="201" bestFit="1" customWidth="1"/>
    <col min="2" max="2" width="27" style="201" bestFit="1" customWidth="1"/>
    <col min="3" max="3" width="29.42578125" style="201" bestFit="1" customWidth="1"/>
    <col min="4" max="4" width="18.28515625" style="201" bestFit="1" customWidth="1"/>
    <col min="5" max="16384" width="8.7109375" style="201"/>
  </cols>
  <sheetData>
    <row r="1" spans="1:4" ht="14.55" customHeight="1" x14ac:dyDescent="0.25">
      <c r="A1" s="201" t="s">
        <v>57</v>
      </c>
      <c r="C1" s="201" t="str">
        <f>_xlfn.XLOOKUP(A1,'Data (All Pillars)'!A1:A1610,'Data (All Pillars)'!B1:B1610,"",0)</f>
        <v>South/Central America</v>
      </c>
    </row>
    <row r="2" spans="1:4" ht="14.55" customHeight="1" x14ac:dyDescent="0.25">
      <c r="B2" s="201" t="s">
        <v>268</v>
      </c>
      <c r="C2" s="201" t="s">
        <v>269</v>
      </c>
      <c r="D2" s="201" t="s">
        <v>270</v>
      </c>
    </row>
    <row r="3" spans="1:4" ht="14.55" customHeight="1" x14ac:dyDescent="0.25">
      <c r="A3" s="201" t="s">
        <v>271</v>
      </c>
      <c r="B3" s="202" t="e">
        <f>C3-_xlfn.XLOOKUP(A$1,'Standardized Scores'!$E$6:$DO$6,'Standardized Scores'!$E7:$DO7,"",0)/MAX('Standardized Scores'!$E7:$DO7)</f>
        <v>#VALUE!</v>
      </c>
      <c r="C3" s="202" t="e">
        <f>_xlfn.XLOOKUP($A$1,'Data (All Pillars)'!A2:A116,'Data (All Pillars)'!D2:D116,"",0)/_xlfn.MAXIFS('Data (All Pillars)'!D2:D116,'Data (All Pillars)'!B2:B116,'Capacity gap dashboar'!$C$1)</f>
        <v>#VALUE!</v>
      </c>
      <c r="D3" s="201" t="str">
        <f>(_xlfn.XLOOKUP($A$1,'[7]Letter grade cutoffs'!$A$154:$A$268,'[7]Letter grade cutoffs'!C$154:C$268,"",0))</f>
        <v>not adequate</v>
      </c>
    </row>
    <row r="4" spans="1:4" ht="14.55" customHeight="1" x14ac:dyDescent="0.25">
      <c r="A4" s="201" t="s">
        <v>272</v>
      </c>
      <c r="B4" s="202" t="e">
        <f>C4-_xlfn.XLOOKUP(A$1,'Standardized Scores'!$E$6:$DO$6,'Standardized Scores'!$E8:$DO8,"",0)/MAX('Standardized Scores'!$E8:$DO8)</f>
        <v>#VALUE!</v>
      </c>
      <c r="C4" s="202" t="e">
        <f>_xlfn.XLOOKUP($A$1,'Data (All Pillars)'!A117:A231,'Data (All Pillars)'!D117:D231,"",0)/_xlfn.MAXIFS('Data (All Pillars)'!D117:D231,'Data (All Pillars)'!B117:B231,'Capacity gap dashboar'!$C$1)</f>
        <v>#VALUE!</v>
      </c>
      <c r="D4" s="201" t="str">
        <f>_xlfn.XLOOKUP($A$1,'[7]Letter grade cutoffs'!$A$154:$A$268,'[7]Letter grade cutoffs'!D$154:D$268,"",0)</f>
        <v>not adequate</v>
      </c>
    </row>
    <row r="5" spans="1:4" ht="14.55" customHeight="1" x14ac:dyDescent="0.25">
      <c r="A5" s="201" t="s">
        <v>273</v>
      </c>
      <c r="B5" s="202" t="e">
        <f>C5-_xlfn.XLOOKUP(A$1,'Standardized Scores'!$E$6:$DO$6,'Standardized Scores'!$E9:$DO9,"",0)/MAX('Standardized Scores'!$E9:$DO9)</f>
        <v>#VALUE!</v>
      </c>
      <c r="C5" s="202" t="e">
        <f>_xlfn.XLOOKUP($A$1,'Data (All Pillars)'!A232:A346,'Data (All Pillars)'!D232:D346,"",0)/_xlfn.MAXIFS('Data (All Pillars)'!D232:D346,'Data (All Pillars)'!B232:B346,'Capacity gap dashboar'!$C$1)</f>
        <v>#VALUE!</v>
      </c>
      <c r="D5" s="201" t="str">
        <f>_xlfn.XLOOKUP($A$1,'[7]Letter grade cutoffs'!$A$154:$A$268,'[7]Letter grade cutoffs'!E$154:E$268,"",0)</f>
        <v>not adequate</v>
      </c>
    </row>
    <row r="6" spans="1:4" ht="14.55" customHeight="1" x14ac:dyDescent="0.25">
      <c r="A6" s="201" t="s">
        <v>274</v>
      </c>
      <c r="B6" s="202" t="e">
        <f>C6-_xlfn.XLOOKUP(A$1,'Standardized Scores'!$E$6:$DO$6,'Standardized Scores'!$E10:$DO10,"",0)/MAX('Standardized Scores'!$E10:$DO10)</f>
        <v>#VALUE!</v>
      </c>
      <c r="C6" s="202" t="e">
        <f>_xlfn.XLOOKUP($A$1,'Data (All Pillars)'!A347:A460,'Data (All Pillars)'!D347:D460,"",0)/_xlfn.MAXIFS('Data (All Pillars)'!D347:D460,'Data (All Pillars)'!B347:B460,'Capacity gap dashboar'!$C$1)</f>
        <v>#VALUE!</v>
      </c>
      <c r="D6" s="201" t="str">
        <f>_xlfn.XLOOKUP($A$1,'[7]Letter grade cutoffs'!$A$154:$A$268,'[7]Letter grade cutoffs'!F$154:F$268,"",0)</f>
        <v>not adequate</v>
      </c>
    </row>
    <row r="7" spans="1:4" x14ac:dyDescent="0.25">
      <c r="A7" s="201" t="s">
        <v>275</v>
      </c>
      <c r="B7" s="202" t="e">
        <f>C7-_xlfn.XLOOKUP(A$1,'Standardized Scores'!$E$6:$DO$6,'Standardized Scores'!$E11:$DO11,"",0)/MAX('Standardized Scores'!$E11:$DO11)</f>
        <v>#VALUE!</v>
      </c>
      <c r="C7" s="202" t="e">
        <f>-_xlfn.XLOOKUP('Capacity gap dashboar'!$A$1,'[7]Gaps from Region max'!$A$2:$A$116,'[7]Gaps from Region max'!$G$2:$G$116,"",0)/_xlfn.MAXIFS([7]Scores!G$2:G$116,[7]Scores!$B$2:$B$116,$C$1)</f>
        <v>#VALUE!</v>
      </c>
      <c r="D7" s="201" t="str">
        <f>_xlfn.XLOOKUP($A$1,'[7]Letter grade cutoffs'!$A$154:$A$268,'[7]Letter grade cutoffs'!G$154:G$268,"",0)</f>
        <v>not adequate</v>
      </c>
    </row>
    <row r="8" spans="1:4" x14ac:dyDescent="0.25">
      <c r="A8" s="201" t="s">
        <v>276</v>
      </c>
      <c r="B8" s="202" t="e">
        <f>C8-_xlfn.XLOOKUP(A$1,'Standardized Scores'!$E$6:$DO$6,'Standardized Scores'!$E12:$DO12,"",0)/MAX('Standardized Scores'!$E12:$DO12)</f>
        <v>#VALUE!</v>
      </c>
      <c r="C8" s="202" t="e">
        <f>-_xlfn.XLOOKUP('Capacity gap dashboar'!$A$1,'[7]Gaps from Region max'!$A$2:$A$116,'[7]Gaps from Region max'!$H$2:$H$116,"",0)/_xlfn.MAXIFS([7]Scores!H$2:H$116,[7]Scores!$B$2:$B$116,$C$1)</f>
        <v>#VALUE!</v>
      </c>
      <c r="D8" s="201" t="str">
        <f>_xlfn.XLOOKUP($A$1,'[7]Letter grade cutoffs'!$A$154:$A$268,'[7]Letter grade cutoffs'!H$154:H$268,"",0)</f>
        <v>somewhat adequate</v>
      </c>
    </row>
    <row r="9" spans="1:4" x14ac:dyDescent="0.25">
      <c r="A9" s="201" t="s">
        <v>277</v>
      </c>
      <c r="B9" s="202" t="e">
        <f>C9-_xlfn.XLOOKUP(A$1,'Standardized Scores'!$E$6:$DO$6,'Standardized Scores'!$E13:$DO13,"",0)/MAX('Standardized Scores'!$E13:$DO13)</f>
        <v>#VALUE!</v>
      </c>
      <c r="C9" s="202" t="e">
        <f>-_xlfn.XLOOKUP('Capacity gap dashboar'!$A$1,'[7]Gaps from Region max'!$A$2:$A$116,'[7]Gaps from Region max'!$I$2:$I$116,"",0)/_xlfn.MAXIFS([7]Scores!I$2:I$116,[7]Scores!$B$2:$B$116,$C$1)</f>
        <v>#VALUE!</v>
      </c>
      <c r="D9" s="201" t="str">
        <f>_xlfn.XLOOKUP($A$1,'[7]Letter grade cutoffs'!$A$154:$A$268,'[7]Letter grade cutoffs'!I$154:I$268,"",0)</f>
        <v>not adequate</v>
      </c>
    </row>
    <row r="10" spans="1:4" x14ac:dyDescent="0.25">
      <c r="A10" s="201" t="s">
        <v>278</v>
      </c>
      <c r="B10" s="202" t="e">
        <f>C10-_xlfn.XLOOKUP(A$1,'Standardized Scores'!$E$6:$DO$6,'Standardized Scores'!$E14:$DO14,"",0)/MAX('Standardized Scores'!$E14:$DO14)</f>
        <v>#VALUE!</v>
      </c>
      <c r="C10" s="202" t="e">
        <f>-_xlfn.XLOOKUP('Capacity gap dashboar'!$A$1,'[7]Gaps from Region max'!$A$2:$A$116,'[7]Gaps from Region max'!$J$2:$J$116,"",0)/_xlfn.MAXIFS([7]Scores!J$2:J$116,[7]Scores!$B$2:$B$116,$C$1)</f>
        <v>#VALUE!</v>
      </c>
      <c r="D10" s="201" t="str">
        <f>_xlfn.XLOOKUP($A$1,'[7]Letter grade cutoffs'!$A$154:$A$268,'[7]Letter grade cutoffs'!J$154:J$268,"",0)</f>
        <v>adequate</v>
      </c>
    </row>
    <row r="11" spans="1:4" x14ac:dyDescent="0.25">
      <c r="A11" s="201" t="s">
        <v>279</v>
      </c>
      <c r="B11" s="202" t="e">
        <f>C11-_xlfn.XLOOKUP(A$1,'Standardized Scores'!$E$6:$DO$6,'Standardized Scores'!$E15:$DO15,"",0)/MAX('Standardized Scores'!$E15:$DO15)</f>
        <v>#VALUE!</v>
      </c>
      <c r="C11" s="202" t="e">
        <f>-_xlfn.XLOOKUP('Capacity gap dashboar'!$A$1,'[7]Gaps from Region max'!$A$2:$A$116,'[7]Gaps from Region max'!$K$2:$K$116,"",0)/_xlfn.MAXIFS([7]Scores!K$2:K$116,[7]Scores!$B$2:$B$116,$C$1)</f>
        <v>#VALUE!</v>
      </c>
      <c r="D11" s="201" t="str">
        <f>_xlfn.XLOOKUP($A$1,'[7]Letter grade cutoffs'!$A$154:$A$268,'[7]Letter grade cutoffs'!K$154:K$268,"",0)</f>
        <v>not adequate</v>
      </c>
    </row>
    <row r="12" spans="1:4" x14ac:dyDescent="0.25">
      <c r="A12" s="201" t="s">
        <v>280</v>
      </c>
      <c r="B12" s="202" t="e">
        <f>C12-_xlfn.XLOOKUP(A$1,'Standardized Scores'!$E$6:$DO$6,'Standardized Scores'!$E16:$DO16,"",0)/MAX('Standardized Scores'!$E16:$DO16)</f>
        <v>#VALUE!</v>
      </c>
      <c r="C12" s="202" t="e">
        <f>-_xlfn.XLOOKUP('Capacity gap dashboar'!$A$1,'[7]Gaps from Region max'!$A$2:$A$116,'[7]Gaps from Region max'!$L$2:$L$116,"",0)/_xlfn.MAXIFS([7]Scores!L$2:L$116,[7]Scores!$B$2:$B$116,$C$1)</f>
        <v>#VALUE!</v>
      </c>
      <c r="D12" s="201" t="str">
        <f>_xlfn.XLOOKUP($A$1,'[7]Letter grade cutoffs'!$A$154:$A$268,'[7]Letter grade cutoffs'!L$154:L$268,"",0)</f>
        <v>not adequate</v>
      </c>
    </row>
    <row r="13" spans="1:4" x14ac:dyDescent="0.25">
      <c r="A13" s="201" t="s">
        <v>281</v>
      </c>
      <c r="B13" s="202" t="e">
        <f>C13-_xlfn.XLOOKUP(A$1,'Standardized Scores'!$E$6:$DO$6,'Standardized Scores'!$E17:$DO17,"",0)/MAX('Standardized Scores'!$E17:$DO17)</f>
        <v>#VALUE!</v>
      </c>
      <c r="C13" s="202" t="e">
        <f>-_xlfn.XLOOKUP('Capacity gap dashboar'!$A$1,'[7]Gaps from Region max'!$A$2:$A$116,'[7]Gaps from Region max'!$M$2:$M$116,"",0)/_xlfn.MAXIFS([7]Scores!M$2:M$116,[7]Scores!$B$2:$B$116,$C$1)</f>
        <v>#VALUE!</v>
      </c>
      <c r="D13" s="201" t="str">
        <f>_xlfn.XLOOKUP($A$1,'[7]Letter grade cutoffs'!$A$154:$A$268,'[7]Letter grade cutoffs'!M$154:M$268,"",0)</f>
        <v>not adequate</v>
      </c>
    </row>
    <row r="14" spans="1:4" x14ac:dyDescent="0.25">
      <c r="A14" s="201" t="s">
        <v>282</v>
      </c>
      <c r="B14" s="202" t="e">
        <f>C14-_xlfn.XLOOKUP(A$1,'Standardized Scores'!$E$6:$DO$6,'Standardized Scores'!$E18:$DO18,"",0)/MAX('Standardized Scores'!$E18:$DO18)</f>
        <v>#VALUE!</v>
      </c>
      <c r="C14" s="202" t="e">
        <f>-_xlfn.XLOOKUP('Capacity gap dashboar'!$A$1,'[7]Gaps from Region max'!$A$2:$A$116,'[7]Gaps from Region max'!$N$2:$N$116,"",0)/_xlfn.MAXIFS([7]Scores!N$2:N$116,[7]Scores!$B$2:$B$116,$C$1)</f>
        <v>#VALUE!</v>
      </c>
      <c r="D14" s="201" t="str">
        <f>_xlfn.XLOOKUP($A$1,'[7]Letter grade cutoffs'!$A$154:$A$268,'[7]Letter grade cutoffs'!N$154:N$268,"",0)</f>
        <v>not adequate</v>
      </c>
    </row>
    <row r="15" spans="1:4" x14ac:dyDescent="0.25">
      <c r="A15" s="201" t="s">
        <v>283</v>
      </c>
      <c r="B15" s="202" t="e">
        <f>C15-_xlfn.XLOOKUP(A$1,'Standardized Scores'!$E$6:$DO$6,'Standardized Scores'!$E19:$DO19,"",0)/MAX('Standardized Scores'!$E19:$DO19)</f>
        <v>#VALUE!</v>
      </c>
      <c r="C15" s="202" t="e">
        <f>-_xlfn.XLOOKUP('Capacity gap dashboar'!$A$1,'[7]Gaps from Region max'!$A$2:$A$116,'[7]Gaps from Region max'!$O$2:$O$116,"",0)/_xlfn.MAXIFS([7]Scores!O$2:O$116,[7]Scores!$B$2:$B$116,$C$1)</f>
        <v>#VALUE!</v>
      </c>
      <c r="D15" s="201" t="str">
        <f>_xlfn.XLOOKUP($A$1,'[7]Letter grade cutoffs'!$A$154:$A$268,'[7]Letter grade cutoffs'!O$154:O$268,"",0)</f>
        <v>not adequate</v>
      </c>
    </row>
    <row r="16" spans="1:4" x14ac:dyDescent="0.25">
      <c r="A16" s="201" t="s">
        <v>284</v>
      </c>
      <c r="B16" s="202" t="e">
        <f>C16-_xlfn.XLOOKUP(A$1,'Standardized Scores'!$E$6:$DO$6,'Standardized Scores'!$E20:$DO20,"",0)/MAX('Standardized Scores'!$E20:$DO20)</f>
        <v>#VALUE!</v>
      </c>
      <c r="C16" s="202" t="e">
        <f>-_xlfn.XLOOKUP('Capacity gap dashboar'!$A$1,'[7]Gaps from Region max'!$A$2:$A$116,'[7]Gaps from Region max'!$P$2:$P$116,"",0)/_xlfn.MAXIFS([7]Scores!P$2:P$116,[7]Scores!$B$2:$B$116,$C$1)</f>
        <v>#VALUE!</v>
      </c>
      <c r="D16" s="201" t="str">
        <f>_xlfn.XLOOKUP($A$1,'[7]Letter grade cutoffs'!$A$154:$A$268,'[7]Letter grade cutoffs'!P$154:P$268,"",0)</f>
        <v>not adequate</v>
      </c>
    </row>
    <row r="17" spans="3:4" x14ac:dyDescent="0.25">
      <c r="C17" s="202"/>
      <c r="D17" s="202"/>
    </row>
    <row r="18" spans="3:4" x14ac:dyDescent="0.25">
      <c r="C18" s="202"/>
      <c r="D18" s="202"/>
    </row>
    <row r="19" spans="3:4" x14ac:dyDescent="0.25">
      <c r="C19" s="202"/>
      <c r="D19" s="202"/>
    </row>
    <row r="20" spans="3:4" x14ac:dyDescent="0.25">
      <c r="C20" s="202"/>
      <c r="D20" s="202"/>
    </row>
    <row r="21" spans="3:4" x14ac:dyDescent="0.25">
      <c r="C21" s="202"/>
      <c r="D21" s="202"/>
    </row>
    <row r="22" spans="3:4" x14ac:dyDescent="0.25">
      <c r="C22" s="202"/>
      <c r="D22" s="202"/>
    </row>
    <row r="23" spans="3:4" x14ac:dyDescent="0.25">
      <c r="C23" s="202"/>
      <c r="D23" s="202"/>
    </row>
    <row r="24" spans="3:4" x14ac:dyDescent="0.25">
      <c r="C24" s="202"/>
      <c r="D24" s="202"/>
    </row>
    <row r="25" spans="3:4" x14ac:dyDescent="0.25">
      <c r="C25" s="202"/>
      <c r="D25" s="202"/>
    </row>
    <row r="26" spans="3:4" x14ac:dyDescent="0.25">
      <c r="C26" s="202"/>
      <c r="D26" s="202"/>
    </row>
    <row r="27" spans="3:4" x14ac:dyDescent="0.25">
      <c r="C27" s="202"/>
      <c r="D27" s="202"/>
    </row>
    <row r="28" spans="3:4" x14ac:dyDescent="0.25">
      <c r="C28" s="202"/>
      <c r="D28" s="202"/>
    </row>
    <row r="29" spans="3:4" x14ac:dyDescent="0.25">
      <c r="C29" s="202"/>
      <c r="D29" s="202"/>
    </row>
    <row r="30" spans="3:4" x14ac:dyDescent="0.25">
      <c r="C30" s="202"/>
      <c r="D30" s="202"/>
    </row>
    <row r="31" spans="3:4" x14ac:dyDescent="0.25">
      <c r="C31" s="202"/>
      <c r="D31" s="202"/>
    </row>
    <row r="32" spans="3:4" x14ac:dyDescent="0.25">
      <c r="C32" s="202"/>
      <c r="D32" s="202"/>
    </row>
    <row r="33" spans="3:4" x14ac:dyDescent="0.25">
      <c r="C33" s="202"/>
      <c r="D33" s="202"/>
    </row>
    <row r="34" spans="3:4" x14ac:dyDescent="0.25">
      <c r="C34" s="202"/>
      <c r="D34" s="202"/>
    </row>
    <row r="35" spans="3:4" x14ac:dyDescent="0.25">
      <c r="C35" s="202"/>
      <c r="D35" s="202"/>
    </row>
    <row r="36" spans="3:4" x14ac:dyDescent="0.25">
      <c r="C36" s="202"/>
      <c r="D36" s="202"/>
    </row>
    <row r="37" spans="3:4" x14ac:dyDescent="0.25">
      <c r="C37" s="202"/>
      <c r="D37" s="202"/>
    </row>
    <row r="38" spans="3:4" x14ac:dyDescent="0.25">
      <c r="C38" s="202"/>
      <c r="D38" s="202"/>
    </row>
    <row r="39" spans="3:4" x14ac:dyDescent="0.25">
      <c r="C39" s="202"/>
      <c r="D39" s="202"/>
    </row>
    <row r="40" spans="3:4" x14ac:dyDescent="0.25">
      <c r="C40" s="202"/>
      <c r="D40" s="202"/>
    </row>
    <row r="41" spans="3:4" x14ac:dyDescent="0.25">
      <c r="C41" s="202"/>
      <c r="D41" s="202"/>
    </row>
    <row r="42" spans="3:4" x14ac:dyDescent="0.25">
      <c r="C42" s="202"/>
      <c r="D42" s="202"/>
    </row>
    <row r="43" spans="3:4" x14ac:dyDescent="0.25">
      <c r="C43" s="202"/>
      <c r="D43" s="202"/>
    </row>
    <row r="44" spans="3:4" x14ac:dyDescent="0.25">
      <c r="C44" s="202"/>
      <c r="D44" s="202"/>
    </row>
    <row r="45" spans="3:4" x14ac:dyDescent="0.25">
      <c r="C45" s="202"/>
      <c r="D45" s="202"/>
    </row>
    <row r="46" spans="3:4" x14ac:dyDescent="0.25">
      <c r="C46" s="202"/>
      <c r="D46" s="202"/>
    </row>
    <row r="47" spans="3:4" x14ac:dyDescent="0.25">
      <c r="C47" s="202"/>
      <c r="D47" s="202"/>
    </row>
    <row r="48" spans="3:4" x14ac:dyDescent="0.25">
      <c r="C48" s="202"/>
      <c r="D48" s="202"/>
    </row>
    <row r="49" spans="3:4" x14ac:dyDescent="0.25">
      <c r="C49" s="202"/>
      <c r="D49" s="202"/>
    </row>
    <row r="50" spans="3:4" x14ac:dyDescent="0.25">
      <c r="C50" s="202"/>
      <c r="D50" s="202"/>
    </row>
    <row r="51" spans="3:4" x14ac:dyDescent="0.25">
      <c r="C51" s="202"/>
      <c r="D51" s="202"/>
    </row>
    <row r="52" spans="3:4" x14ac:dyDescent="0.25">
      <c r="C52" s="202"/>
      <c r="D52" s="202"/>
    </row>
    <row r="53" spans="3:4" x14ac:dyDescent="0.25">
      <c r="C53" s="202"/>
      <c r="D53" s="202"/>
    </row>
    <row r="54" spans="3:4" x14ac:dyDescent="0.25">
      <c r="C54" s="202"/>
      <c r="D54" s="202"/>
    </row>
    <row r="55" spans="3:4" x14ac:dyDescent="0.25">
      <c r="C55" s="202"/>
      <c r="D55" s="202"/>
    </row>
    <row r="56" spans="3:4" x14ac:dyDescent="0.25">
      <c r="C56" s="202"/>
      <c r="D56" s="202"/>
    </row>
    <row r="57" spans="3:4" x14ac:dyDescent="0.25">
      <c r="C57" s="202"/>
      <c r="D57" s="202"/>
    </row>
    <row r="58" spans="3:4" x14ac:dyDescent="0.25">
      <c r="C58" s="202"/>
      <c r="D58" s="202"/>
    </row>
    <row r="59" spans="3:4" x14ac:dyDescent="0.25">
      <c r="C59" s="202"/>
      <c r="D59" s="202"/>
    </row>
    <row r="60" spans="3:4" x14ac:dyDescent="0.25">
      <c r="C60" s="202"/>
      <c r="D60" s="202"/>
    </row>
    <row r="61" spans="3:4" x14ac:dyDescent="0.25">
      <c r="C61" s="202"/>
      <c r="D61" s="202"/>
    </row>
    <row r="62" spans="3:4" x14ac:dyDescent="0.25">
      <c r="C62" s="202"/>
      <c r="D62" s="202"/>
    </row>
    <row r="63" spans="3:4" x14ac:dyDescent="0.25">
      <c r="C63" s="202"/>
      <c r="D63" s="202"/>
    </row>
    <row r="64" spans="3:4" x14ac:dyDescent="0.25">
      <c r="C64" s="202"/>
      <c r="D64" s="202"/>
    </row>
    <row r="65" spans="3:4" x14ac:dyDescent="0.25">
      <c r="C65" s="202"/>
      <c r="D65" s="202"/>
    </row>
    <row r="66" spans="3:4" x14ac:dyDescent="0.25">
      <c r="C66" s="202"/>
      <c r="D66" s="202"/>
    </row>
    <row r="67" spans="3:4" x14ac:dyDescent="0.25">
      <c r="C67" s="202"/>
      <c r="D67" s="202"/>
    </row>
    <row r="68" spans="3:4" x14ac:dyDescent="0.25">
      <c r="C68" s="202"/>
      <c r="D68" s="202"/>
    </row>
    <row r="69" spans="3:4" x14ac:dyDescent="0.25">
      <c r="C69" s="202"/>
      <c r="D69" s="202"/>
    </row>
    <row r="70" spans="3:4" x14ac:dyDescent="0.25">
      <c r="C70" s="202"/>
      <c r="D70" s="202"/>
    </row>
    <row r="71" spans="3:4" x14ac:dyDescent="0.25">
      <c r="C71" s="202"/>
      <c r="D71" s="202"/>
    </row>
    <row r="72" spans="3:4" x14ac:dyDescent="0.25">
      <c r="C72" s="202"/>
      <c r="D72" s="202"/>
    </row>
    <row r="73" spans="3:4" x14ac:dyDescent="0.25">
      <c r="C73" s="202"/>
      <c r="D73" s="202"/>
    </row>
    <row r="74" spans="3:4" x14ac:dyDescent="0.25">
      <c r="C74" s="202"/>
      <c r="D74" s="202"/>
    </row>
    <row r="75" spans="3:4" x14ac:dyDescent="0.25">
      <c r="C75" s="202"/>
      <c r="D75" s="202"/>
    </row>
    <row r="76" spans="3:4" x14ac:dyDescent="0.25">
      <c r="C76" s="202"/>
      <c r="D76" s="202"/>
    </row>
    <row r="77" spans="3:4" x14ac:dyDescent="0.25">
      <c r="C77" s="202"/>
      <c r="D77" s="202"/>
    </row>
    <row r="78" spans="3:4" x14ac:dyDescent="0.25">
      <c r="C78" s="202"/>
      <c r="D78" s="202"/>
    </row>
    <row r="79" spans="3:4" x14ac:dyDescent="0.25">
      <c r="C79" s="202"/>
      <c r="D79" s="202"/>
    </row>
    <row r="80" spans="3:4" x14ac:dyDescent="0.25">
      <c r="C80" s="202"/>
      <c r="D80" s="202"/>
    </row>
    <row r="81" spans="3:4" x14ac:dyDescent="0.25">
      <c r="C81" s="202"/>
      <c r="D81" s="202"/>
    </row>
    <row r="82" spans="3:4" x14ac:dyDescent="0.25">
      <c r="C82" s="202"/>
      <c r="D82" s="202"/>
    </row>
    <row r="83" spans="3:4" x14ac:dyDescent="0.25">
      <c r="C83" s="202"/>
      <c r="D83" s="202"/>
    </row>
    <row r="84" spans="3:4" x14ac:dyDescent="0.25">
      <c r="C84" s="202"/>
      <c r="D84" s="202"/>
    </row>
    <row r="85" spans="3:4" x14ac:dyDescent="0.25">
      <c r="C85" s="202"/>
      <c r="D85" s="202"/>
    </row>
    <row r="86" spans="3:4" x14ac:dyDescent="0.25">
      <c r="C86" s="202"/>
      <c r="D86" s="202"/>
    </row>
    <row r="87" spans="3:4" x14ac:dyDescent="0.25">
      <c r="C87" s="202"/>
      <c r="D87" s="202"/>
    </row>
    <row r="88" spans="3:4" x14ac:dyDescent="0.25">
      <c r="C88" s="202"/>
      <c r="D88" s="202"/>
    </row>
    <row r="89" spans="3:4" x14ac:dyDescent="0.25">
      <c r="C89" s="202"/>
      <c r="D89" s="202"/>
    </row>
    <row r="90" spans="3:4" x14ac:dyDescent="0.25">
      <c r="C90" s="202"/>
      <c r="D90" s="202"/>
    </row>
    <row r="91" spans="3:4" x14ac:dyDescent="0.25">
      <c r="C91" s="202"/>
      <c r="D91" s="202"/>
    </row>
    <row r="92" spans="3:4" x14ac:dyDescent="0.25">
      <c r="C92" s="202"/>
      <c r="D92" s="202"/>
    </row>
    <row r="93" spans="3:4" x14ac:dyDescent="0.25">
      <c r="C93" s="202"/>
      <c r="D93" s="202"/>
    </row>
    <row r="94" spans="3:4" x14ac:dyDescent="0.25">
      <c r="C94" s="202"/>
      <c r="D94" s="202"/>
    </row>
    <row r="95" spans="3:4" x14ac:dyDescent="0.25">
      <c r="C95" s="202"/>
      <c r="D95" s="202"/>
    </row>
    <row r="96" spans="3:4" x14ac:dyDescent="0.25">
      <c r="C96" s="202"/>
      <c r="D96" s="202"/>
    </row>
    <row r="97" spans="3:4" x14ac:dyDescent="0.25">
      <c r="C97" s="202"/>
      <c r="D97" s="202"/>
    </row>
    <row r="98" spans="3:4" x14ac:dyDescent="0.25">
      <c r="C98" s="202"/>
      <c r="D98" s="202"/>
    </row>
    <row r="99" spans="3:4" x14ac:dyDescent="0.25">
      <c r="C99" s="202"/>
      <c r="D99" s="202"/>
    </row>
    <row r="100" spans="3:4" x14ac:dyDescent="0.25">
      <c r="C100" s="202"/>
      <c r="D100" s="202"/>
    </row>
    <row r="101" spans="3:4" x14ac:dyDescent="0.25">
      <c r="C101" s="202"/>
      <c r="D101" s="202"/>
    </row>
    <row r="102" spans="3:4" x14ac:dyDescent="0.25">
      <c r="C102" s="202"/>
      <c r="D102" s="202"/>
    </row>
    <row r="103" spans="3:4" x14ac:dyDescent="0.25">
      <c r="C103" s="202"/>
      <c r="D103" s="202"/>
    </row>
    <row r="104" spans="3:4" x14ac:dyDescent="0.25">
      <c r="C104" s="202"/>
      <c r="D104" s="202"/>
    </row>
    <row r="105" spans="3:4" x14ac:dyDescent="0.25">
      <c r="C105" s="202"/>
      <c r="D105" s="202"/>
    </row>
    <row r="106" spans="3:4" x14ac:dyDescent="0.25">
      <c r="C106" s="202"/>
      <c r="D106" s="202"/>
    </row>
    <row r="107" spans="3:4" x14ac:dyDescent="0.25">
      <c r="C107" s="202"/>
      <c r="D107" s="202"/>
    </row>
    <row r="108" spans="3:4" x14ac:dyDescent="0.25">
      <c r="C108" s="202"/>
      <c r="D108" s="202"/>
    </row>
    <row r="109" spans="3:4" x14ac:dyDescent="0.25">
      <c r="C109" s="202"/>
      <c r="D109" s="202"/>
    </row>
    <row r="110" spans="3:4" x14ac:dyDescent="0.25">
      <c r="C110" s="202"/>
      <c r="D110" s="202"/>
    </row>
    <row r="111" spans="3:4" x14ac:dyDescent="0.25">
      <c r="C111" s="202"/>
      <c r="D111" s="202"/>
    </row>
    <row r="112" spans="3:4" x14ac:dyDescent="0.25">
      <c r="C112" s="202"/>
      <c r="D112" s="202"/>
    </row>
    <row r="113" spans="3:4" x14ac:dyDescent="0.25">
      <c r="C113" s="202"/>
      <c r="D113" s="202"/>
    </row>
    <row r="114" spans="3:4" x14ac:dyDescent="0.25">
      <c r="C114" s="202"/>
      <c r="D114" s="202"/>
    </row>
    <row r="115" spans="3:4" x14ac:dyDescent="0.25">
      <c r="C115" s="202"/>
      <c r="D115" s="202"/>
    </row>
    <row r="116" spans="3:4" x14ac:dyDescent="0.25">
      <c r="C116" s="202"/>
      <c r="D116" s="202"/>
    </row>
    <row r="117" spans="3:4" x14ac:dyDescent="0.25">
      <c r="C117" s="202"/>
      <c r="D117" s="202"/>
    </row>
  </sheetData>
  <dataValidations count="1">
    <dataValidation type="list" allowBlank="1" showInputMessage="1" showErrorMessage="1" sqref="A1" xr:uid="{16381F96-A21A-407C-88EC-69FBC581472C}">
      <formula1>_40_Countries</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445A6-2EFB-4E7B-9A21-2DAEF2A3A7BF}">
  <sheetPr codeName="Sheet11">
    <tabColor theme="8"/>
  </sheetPr>
  <dimension ref="A1:F1611"/>
  <sheetViews>
    <sheetView topLeftCell="A312" zoomScale="83" workbookViewId="0">
      <selection activeCell="A336" sqref="A336"/>
    </sheetView>
  </sheetViews>
  <sheetFormatPr defaultRowHeight="10.199999999999999" x14ac:dyDescent="0.2"/>
  <cols>
    <col min="1" max="1" width="28.140625" customWidth="1"/>
    <col min="2" max="2" width="18.42578125" bestFit="1" customWidth="1"/>
    <col min="3" max="3" width="28.7109375" customWidth="1"/>
    <col min="4" max="4" width="27.7109375" bestFit="1" customWidth="1"/>
    <col min="5" max="5" width="13.7109375" bestFit="1" customWidth="1"/>
    <col min="6" max="6" width="24" bestFit="1" customWidth="1"/>
  </cols>
  <sheetData>
    <row r="1" spans="1:6" ht="13.8" x14ac:dyDescent="0.25">
      <c r="A1" s="49" t="s">
        <v>258</v>
      </c>
      <c r="B1" s="49" t="s">
        <v>259</v>
      </c>
      <c r="C1" s="49" t="s">
        <v>285</v>
      </c>
      <c r="D1" s="49" t="s">
        <v>286</v>
      </c>
      <c r="E1" s="49" t="s">
        <v>239</v>
      </c>
      <c r="F1" s="49" t="s">
        <v>287</v>
      </c>
    </row>
    <row r="2" spans="1:6" ht="13.8" x14ac:dyDescent="0.25">
      <c r="A2" s="231" t="s">
        <v>17</v>
      </c>
      <c r="B2" s="50" t="str">
        <f>_xlfn.XLOOKUP(A2, 'Country to Region'!$A$2:$A$116, 'Country to Region'!$B$2:$B$116, "Not Found")</f>
        <v>Eastern Europe</v>
      </c>
      <c r="C2" s="203" t="s">
        <v>133</v>
      </c>
      <c r="D2" s="232" cm="1">
        <f t="array" ref="D2">_xlfn.XLOOKUP($C2,'Standardized Scores'!$C$7:$C$96,_xlfn.XLOOKUP('Data (All Pillars)'!$A2,'Standardized Scores'!$D$6:$DO$6,'Standardized Scores'!$D$7:$DO$96))</f>
        <v>33.431549802954528</v>
      </c>
      <c r="E2" s="232" cm="1">
        <f t="array" ref="E2">_xlfn.XLOOKUP($C2,Ranking!$C$7:$C$96,_xlfn.XLOOKUP('Data (All Pillars)'!$A2,Ranking!$D$6:$DO$6,Ranking!$D$7:$DO$96))</f>
        <v>74</v>
      </c>
      <c r="F2" s="232" t="str">
        <f>INDEX(Categories!$C$7:$DO$96,MATCH($C2,Categories!C$7:C$96,0),MATCH($A2,Categories!$C$6:$DO$6,0))</f>
        <v>Low capacity</v>
      </c>
    </row>
    <row r="3" spans="1:6" ht="13.8" x14ac:dyDescent="0.25">
      <c r="A3" s="231" t="s">
        <v>17</v>
      </c>
      <c r="B3" s="50" t="str">
        <f>_xlfn.XLOOKUP(A3, 'Country to Region'!$A$2:$A$116, 'Country to Region'!$B$2:$B$116, "Not Found")</f>
        <v>Eastern Europe</v>
      </c>
      <c r="C3" s="203" t="s">
        <v>135</v>
      </c>
      <c r="D3" s="232" cm="1">
        <f t="array" ref="D3">_xlfn.XLOOKUP($C3,'Standardized Scores'!$C$7:$C$96,_xlfn.XLOOKUP('Data (All Pillars)'!$A3,'Standardized Scores'!$D$6:$DO$6,'Standardized Scores'!$D$7:$DO$96))</f>
        <v>31.016940852167515</v>
      </c>
      <c r="E3" s="232" cm="1">
        <f t="array" ref="E3">_xlfn.XLOOKUP($C3,Ranking!$C$7:$C$96,_xlfn.XLOOKUP('Data (All Pillars)'!$A3,Ranking!$D$6:$DO$6,Ranking!$D$7:$DO$96))</f>
        <v>81</v>
      </c>
      <c r="F3" s="232" t="str">
        <f>INDEX(Categories!$C$7:$DO$96,MATCH($C3,Categories!C$7:C$96,0),MATCH($A3,Categories!$C$6:$DO$6,0))</f>
        <v>Inadequate capacity</v>
      </c>
    </row>
    <row r="4" spans="1:6" ht="13.8" x14ac:dyDescent="0.25">
      <c r="A4" s="231" t="s">
        <v>17</v>
      </c>
      <c r="B4" s="50" t="str">
        <f>_xlfn.XLOOKUP(A4, 'Country to Region'!$A$2:$A$116, 'Country to Region'!$B$2:$B$116, "Not Found")</f>
        <v>Eastern Europe</v>
      </c>
      <c r="C4" s="203" t="s">
        <v>137</v>
      </c>
      <c r="D4" s="232" cm="1">
        <f t="array" ref="D4">_xlfn.XLOOKUP($C4,'Standardized Scores'!$C$7:$C$96,_xlfn.XLOOKUP('Data (All Pillars)'!$A4,'Standardized Scores'!$D$6:$DO$6,'Standardized Scores'!$D$7:$DO$96))</f>
        <v>25.636496775515656</v>
      </c>
      <c r="E4" s="232" cm="1">
        <f t="array" ref="E4">_xlfn.XLOOKUP($C4,Ranking!$C$7:$C$96,_xlfn.XLOOKUP('Data (All Pillars)'!$A4,Ranking!$D$6:$DO$6,Ranking!$D$7:$DO$96))</f>
        <v>100</v>
      </c>
      <c r="F4" s="232" t="str">
        <f>INDEX(Categories!$C$7:$DO$96,MATCH($C4,Categories!C$7:C$96,0),MATCH($A4,Categories!$C$6:$DO$6,0))</f>
        <v>Inadequate capacity</v>
      </c>
    </row>
    <row r="5" spans="1:6" ht="13.8" x14ac:dyDescent="0.25">
      <c r="A5" s="231" t="s">
        <v>17</v>
      </c>
      <c r="B5" s="50" t="str">
        <f>_xlfn.XLOOKUP(A5, 'Country to Region'!$A$2:$A$116, 'Country to Region'!$B$2:$B$116, "Not Found")</f>
        <v>Eastern Europe</v>
      </c>
      <c r="C5" s="203" t="s">
        <v>147</v>
      </c>
      <c r="D5" s="232" cm="1">
        <f t="array" ref="D5">_xlfn.XLOOKUP($C5,'Standardized Scores'!$C$7:$C$96,_xlfn.XLOOKUP('Data (All Pillars)'!$A5,'Standardized Scores'!$D$6:$DO$6,'Standardized Scores'!$D$7:$DO$96))</f>
        <v>28.410536911860795</v>
      </c>
      <c r="E5" s="232" cm="1">
        <f t="array" ref="E5">_xlfn.XLOOKUP($C5,Ranking!$C$7:$C$96,_xlfn.XLOOKUP('Data (All Pillars)'!$A5,Ranking!$D$6:$DO$6,Ranking!$D$7:$DO$96))</f>
        <v>80</v>
      </c>
      <c r="F5" s="232" t="str">
        <f>INDEX(Categories!$C$7:$DO$96,MATCH($C5,Categories!C$7:C$96,0),MATCH($A5,Categories!$C$6:$DO$6,0))</f>
        <v>Inadequate capacity</v>
      </c>
    </row>
    <row r="6" spans="1:6" ht="13.8" x14ac:dyDescent="0.25">
      <c r="A6" s="231" t="s">
        <v>17</v>
      </c>
      <c r="B6" s="50" t="str">
        <f>_xlfn.XLOOKUP(A6, 'Country to Region'!$A$2:$A$116, 'Country to Region'!$B$2:$B$116, "Not Found")</f>
        <v>Eastern Europe</v>
      </c>
      <c r="C6" s="203" t="s">
        <v>156</v>
      </c>
      <c r="D6" s="232" cm="1">
        <f t="array" ref="D6">_xlfn.XLOOKUP($C6,'Standardized Scores'!$C$7:$C$96,_xlfn.XLOOKUP('Data (All Pillars)'!$A6,'Standardized Scores'!$D$6:$DO$6,'Standardized Scores'!$D$7:$DO$96))</f>
        <v>40.334930205285858</v>
      </c>
      <c r="E6" s="232" cm="1">
        <f t="array" ref="E6">_xlfn.XLOOKUP($C6,Ranking!$C$7:$C$96,_xlfn.XLOOKUP('Data (All Pillars)'!$A6,Ranking!$D$6:$DO$6,Ranking!$D$7:$DO$96))</f>
        <v>45</v>
      </c>
      <c r="F6" s="232" t="str">
        <f>INDEX(Categories!$C$7:$DO$96,MATCH($C6,Categories!C$7:C$96,0),MATCH($A6,Categories!$C$6:$DO$6,0))</f>
        <v>Adequate capacity</v>
      </c>
    </row>
    <row r="7" spans="1:6" ht="13.8" x14ac:dyDescent="0.25">
      <c r="A7" s="231" t="s">
        <v>17</v>
      </c>
      <c r="B7" s="50" t="str">
        <f>_xlfn.XLOOKUP(A7, 'Country to Region'!$A$2:$A$116, 'Country to Region'!$B$2:$B$116, "Not Found")</f>
        <v>Eastern Europe</v>
      </c>
      <c r="C7" s="203" t="s">
        <v>163</v>
      </c>
      <c r="D7" s="232" cm="1">
        <f t="array" ref="D7">_xlfn.XLOOKUP($C7,'Standardized Scores'!$C$7:$C$96,_xlfn.XLOOKUP('Data (All Pillars)'!$A7,'Standardized Scores'!$D$6:$DO$6,'Standardized Scores'!$D$7:$DO$96))</f>
        <v>41.178870495547059</v>
      </c>
      <c r="E7" s="232" cm="1">
        <f t="array" ref="E7">_xlfn.XLOOKUP($C7,Ranking!$C$7:$C$96,_xlfn.XLOOKUP('Data (All Pillars)'!$A7,Ranking!$D$6:$DO$6,Ranking!$D$7:$DO$96))</f>
        <v>71</v>
      </c>
      <c r="F7" s="232" t="str">
        <f>INDEX(Categories!$C$7:$DO$96,MATCH($C7,Categories!C$7:C$96,0),MATCH($A7,Categories!$C$6:$DO$6,0))</f>
        <v>Low capacity</v>
      </c>
    </row>
    <row r="8" spans="1:6" ht="13.8" x14ac:dyDescent="0.25">
      <c r="A8" s="231" t="s">
        <v>17</v>
      </c>
      <c r="B8" s="50" t="str">
        <f>_xlfn.XLOOKUP(A8, 'Country to Region'!$A$2:$A$116, 'Country to Region'!$B$2:$B$116, "Not Found")</f>
        <v>Eastern Europe</v>
      </c>
      <c r="C8" s="203" t="s">
        <v>251</v>
      </c>
      <c r="D8" s="232" cm="1">
        <f t="array" ref="D8">_xlfn.XLOOKUP($C8,'Standardized Scores'!$C$7:$C$96,_xlfn.XLOOKUP('Data (All Pillars)'!$A8,'Standardized Scores'!$D$6:$DO$6,'Standardized Scores'!$D$7:$DO$96))</f>
        <v>49.193179270591088</v>
      </c>
      <c r="E8" s="232" cm="1">
        <f t="array" ref="E8">_xlfn.XLOOKUP($C8,Ranking!$C$7:$C$96,_xlfn.XLOOKUP('Data (All Pillars)'!$A8,Ranking!$D$6:$DO$6,Ranking!$D$7:$DO$96))</f>
        <v>24</v>
      </c>
      <c r="F8" s="232" t="str">
        <f>INDEX(Categories!$C$7:$DO$96,MATCH($C8,Categories!C$7:C$96,0),MATCH($A8,Categories!$C$6:$DO$6,0))</f>
        <v>Adequate capacity</v>
      </c>
    </row>
    <row r="9" spans="1:6" ht="13.8" x14ac:dyDescent="0.25">
      <c r="A9" s="231" t="s">
        <v>17</v>
      </c>
      <c r="B9" s="50" t="str">
        <f>_xlfn.XLOOKUP(A9, 'Country to Region'!$A$2:$A$116, 'Country to Region'!$B$2:$B$116, "Not Found")</f>
        <v>Eastern Europe</v>
      </c>
      <c r="C9" s="203" t="s">
        <v>174</v>
      </c>
      <c r="D9" s="232" cm="1">
        <f t="array" ref="D9">_xlfn.XLOOKUP($C9,'Standardized Scores'!$C$7:$C$96,_xlfn.XLOOKUP('Data (All Pillars)'!$A9,'Standardized Scores'!$D$6:$DO$6,'Standardized Scores'!$D$7:$DO$96))</f>
        <v>33.694862386744205</v>
      </c>
      <c r="E9" s="232" cm="1">
        <f t="array" ref="E9">_xlfn.XLOOKUP($C9,Ranking!$C$7:$C$96,_xlfn.XLOOKUP('Data (All Pillars)'!$A9,Ranking!$D$6:$DO$6,Ranking!$D$7:$DO$96))</f>
        <v>79</v>
      </c>
      <c r="F9" s="232" t="str">
        <f>INDEX(Categories!$C$7:$DO$96,MATCH($C9,Categories!C$7:C$96,0),MATCH($A9,Categories!$C$6:$DO$6,0))</f>
        <v>Inadequate capacity</v>
      </c>
    </row>
    <row r="10" spans="1:6" ht="13.8" x14ac:dyDescent="0.25">
      <c r="A10" s="231" t="s">
        <v>17</v>
      </c>
      <c r="B10" s="50" t="str">
        <f>_xlfn.XLOOKUP(A10, 'Country to Region'!$A$2:$A$116, 'Country to Region'!$B$2:$B$116, "Not Found")</f>
        <v>Eastern Europe</v>
      </c>
      <c r="C10" s="203" t="s">
        <v>181</v>
      </c>
      <c r="D10" s="232" cm="1">
        <f t="array" ref="D10">_xlfn.XLOOKUP($C10,'Standardized Scores'!$C$7:$C$96,_xlfn.XLOOKUP('Data (All Pillars)'!$A10,'Standardized Scores'!$D$6:$DO$6,'Standardized Scores'!$D$7:$DO$96))</f>
        <v>40.781144995866185</v>
      </c>
      <c r="E10" s="232" cm="1">
        <f t="array" ref="E10">_xlfn.XLOOKUP($C10,Ranking!$C$7:$C$96,_xlfn.XLOOKUP('Data (All Pillars)'!$A10,Ranking!$D$6:$DO$6,Ranking!$D$7:$DO$96))</f>
        <v>80</v>
      </c>
      <c r="F10" s="232" t="str">
        <f>INDEX(Categories!$C$7:$DO$96,MATCH($C10,Categories!C$7:C$96,0),MATCH($A10,Categories!$C$6:$DO$6,0))</f>
        <v>Low capacity</v>
      </c>
    </row>
    <row r="11" spans="1:6" ht="13.8" x14ac:dyDescent="0.25">
      <c r="A11" s="231" t="s">
        <v>17</v>
      </c>
      <c r="B11" s="50" t="str">
        <f>_xlfn.XLOOKUP(A11, 'Country to Region'!$A$2:$A$116, 'Country to Region'!$B$2:$B$116, "Not Found")</f>
        <v>Eastern Europe</v>
      </c>
      <c r="C11" s="203" t="s">
        <v>192</v>
      </c>
      <c r="D11" s="232" cm="1">
        <f t="array" ref="D11">_xlfn.XLOOKUP($C11,'Standardized Scores'!$C$7:$C$96,_xlfn.XLOOKUP('Data (All Pillars)'!$A11,'Standardized Scores'!$D$6:$DO$6,'Standardized Scores'!$D$7:$DO$96))</f>
        <v>25.516397830284838</v>
      </c>
      <c r="E11" s="232" cm="1">
        <f t="array" ref="E11">_xlfn.XLOOKUP($C11,Ranking!$C$7:$C$96,_xlfn.XLOOKUP('Data (All Pillars)'!$A11,Ranking!$D$6:$DO$6,Ranking!$D$7:$DO$96))</f>
        <v>75</v>
      </c>
      <c r="F11" s="232" t="str">
        <f>INDEX(Categories!$C$7:$DO$96,MATCH($C11,Categories!C$7:C$96,0),MATCH($A11,Categories!$C$6:$DO$6,0))</f>
        <v>Inadequate capacity</v>
      </c>
    </row>
    <row r="12" spans="1:6" ht="13.8" x14ac:dyDescent="0.25">
      <c r="A12" s="231" t="s">
        <v>17</v>
      </c>
      <c r="B12" s="50" t="str">
        <f>_xlfn.XLOOKUP(A12, 'Country to Region'!$A$2:$A$116, 'Country to Region'!$B$2:$B$116, "Not Found")</f>
        <v>Eastern Europe</v>
      </c>
      <c r="C12" s="203" t="s">
        <v>194</v>
      </c>
      <c r="D12" s="232" cm="1">
        <f t="array" ref="D12">_xlfn.XLOOKUP($C12,'Standardized Scores'!$C$7:$C$96,_xlfn.XLOOKUP('Data (All Pillars)'!$A12,'Standardized Scores'!$D$6:$DO$6,'Standardized Scores'!$D$7:$DO$96))</f>
        <v>33.350713879468664</v>
      </c>
      <c r="E12" s="232" cm="1">
        <f t="array" ref="E12">_xlfn.XLOOKUP($C12,Ranking!$C$7:$C$96,_xlfn.XLOOKUP('Data (All Pillars)'!$A12,Ranking!$D$6:$DO$6,Ranking!$D$7:$DO$96))</f>
        <v>64</v>
      </c>
      <c r="F12" s="232" t="str">
        <f>INDEX(Categories!$C$7:$DO$96,MATCH($C12,Categories!C$7:C$96,0),MATCH($A12,Categories!$C$6:$DO$6,0))</f>
        <v>Low capacity</v>
      </c>
    </row>
    <row r="13" spans="1:6" ht="13.8" x14ac:dyDescent="0.25">
      <c r="A13" s="231" t="s">
        <v>17</v>
      </c>
      <c r="B13" s="50" t="str">
        <f>_xlfn.XLOOKUP(A13, 'Country to Region'!$A$2:$A$116, 'Country to Region'!$B$2:$B$116, "Not Found")</f>
        <v>Eastern Europe</v>
      </c>
      <c r="C13" s="203" t="s">
        <v>202</v>
      </c>
      <c r="D13" s="232" cm="1">
        <f t="array" ref="D13">_xlfn.XLOOKUP($C13,'Standardized Scores'!$C$7:$C$96,_xlfn.XLOOKUP('Data (All Pillars)'!$A13,'Standardized Scores'!$D$6:$DO$6,'Standardized Scores'!$D$7:$DO$96))</f>
        <v>20.306107808977245</v>
      </c>
      <c r="E13" s="232" cm="1">
        <f t="array" ref="E13">_xlfn.XLOOKUP($C13,Ranking!$C$7:$C$96,_xlfn.XLOOKUP('Data (All Pillars)'!$A13,Ranking!$D$6:$DO$6,Ranking!$D$7:$DO$96))</f>
        <v>57</v>
      </c>
      <c r="F13" s="232" t="str">
        <f>INDEX(Categories!$C$7:$DO$96,MATCH($C13,Categories!C$7:C$96,0),MATCH($A13,Categories!$C$6:$DO$6,0))</f>
        <v>Inadequate capacity</v>
      </c>
    </row>
    <row r="14" spans="1:6" ht="13.8" x14ac:dyDescent="0.25">
      <c r="A14" s="231" t="s">
        <v>17</v>
      </c>
      <c r="B14" s="50" t="str">
        <f>_xlfn.XLOOKUP(A14, 'Country to Region'!$A$2:$A$116, 'Country to Region'!$B$2:$B$116, "Not Found")</f>
        <v>Eastern Europe</v>
      </c>
      <c r="C14" s="203" t="s">
        <v>212</v>
      </c>
      <c r="D14" s="232" cm="1">
        <f t="array" ref="D14">_xlfn.XLOOKUP($C14,'Standardized Scores'!$C$7:$C$96,_xlfn.XLOOKUP('Data (All Pillars)'!$A14,'Standardized Scores'!$D$6:$DO$6,'Standardized Scores'!$D$7:$DO$96))</f>
        <v>35.810330733864262</v>
      </c>
      <c r="E14" s="232" cm="1">
        <f t="array" ref="E14">_xlfn.XLOOKUP($C14,Ranking!$C$7:$C$96,_xlfn.XLOOKUP('Data (All Pillars)'!$A14,Ranking!$D$6:$DO$6,Ranking!$D$7:$DO$96))</f>
        <v>90</v>
      </c>
      <c r="F14" s="232" t="str">
        <f>INDEX(Categories!$C$7:$DO$96,MATCH($C14,Categories!C$7:C$96,0),MATCH($A14,Categories!$C$6:$DO$6,0))</f>
        <v>Inadequate capacity</v>
      </c>
    </row>
    <row r="15" spans="1:6" ht="13.8" x14ac:dyDescent="0.25">
      <c r="A15" s="231" t="s">
        <v>17</v>
      </c>
      <c r="B15" s="50" t="str">
        <f>_xlfn.XLOOKUP(A15, 'Country to Region'!$A$2:$A$116, 'Country to Region'!$B$2:$B$116, "Not Found")</f>
        <v>Eastern Europe</v>
      </c>
      <c r="C15" s="203" t="s">
        <v>254</v>
      </c>
      <c r="D15" s="232" cm="1">
        <f t="array" ref="D15">_xlfn.XLOOKUP($C15,'Standardized Scores'!$C$7:$C$96,_xlfn.XLOOKUP('Data (All Pillars)'!$A15,'Standardized Scores'!$D$6:$DO$6,'Standardized Scores'!$D$7:$DO$96))</f>
        <v>12.598438898829182</v>
      </c>
      <c r="E15" s="232" cm="1">
        <f t="array" ref="E15">_xlfn.XLOOKUP($C15,Ranking!$C$7:$C$96,_xlfn.XLOOKUP('Data (All Pillars)'!$A15,Ranking!$D$6:$DO$6,Ranking!$D$7:$DO$96))</f>
        <v>57</v>
      </c>
      <c r="F15" s="232" t="str">
        <f>INDEX(Categories!$C$7:$DO$96,MATCH($C15,Categories!C$7:C$96,0),MATCH($A15,Categories!$C$6:$DO$6,0))</f>
        <v>Inadequate capacity</v>
      </c>
    </row>
    <row r="16" spans="1:6" ht="13.8" x14ac:dyDescent="0.25">
      <c r="A16" s="231" t="s">
        <v>18</v>
      </c>
      <c r="B16" s="50" t="str">
        <f>_xlfn.XLOOKUP(A16, 'Country to Region'!$A$2:$A$116, 'Country to Region'!$B$2:$B$116, "Not Found")</f>
        <v>MENA</v>
      </c>
      <c r="C16" s="203" t="s">
        <v>133</v>
      </c>
      <c r="D16" s="232" cm="1">
        <f t="array" ref="D16">_xlfn.XLOOKUP($C16,'Standardized Scores'!$C$7:$C$96,_xlfn.XLOOKUP('Data (All Pillars)'!$A16,'Standardized Scores'!$D$6:$DO$6,'Standardized Scores'!$D$7:$DO$96))</f>
        <v>29.344749274311404</v>
      </c>
      <c r="E16" s="232" cm="1">
        <f t="array" ref="E16">_xlfn.XLOOKUP($C16,Ranking!$C$7:$C$96,_xlfn.XLOOKUP('Data (All Pillars)'!$A16,Ranking!$D$6:$DO$6,Ranking!$D$7:$DO$96))</f>
        <v>99</v>
      </c>
      <c r="F16" s="232" t="str">
        <f>INDEX(Categories!$C$7:$DO$96,MATCH($C16,Categories!C$7:C$96,0),MATCH($A16,Categories!$C$6:$DO$6,0))</f>
        <v>Inadequate capacity</v>
      </c>
    </row>
    <row r="17" spans="1:6" ht="13.8" x14ac:dyDescent="0.25">
      <c r="A17" s="231" t="s">
        <v>18</v>
      </c>
      <c r="B17" s="50" t="str">
        <f>_xlfn.XLOOKUP(A17, 'Country to Region'!$A$2:$A$116, 'Country to Region'!$B$2:$B$116, "Not Found")</f>
        <v>MENA</v>
      </c>
      <c r="C17" s="203" t="s">
        <v>135</v>
      </c>
      <c r="D17" s="232" cm="1">
        <f t="array" ref="D17">_xlfn.XLOOKUP($C17,'Standardized Scores'!$C$7:$C$96,_xlfn.XLOOKUP('Data (All Pillars)'!$A17,'Standardized Scores'!$D$6:$DO$6,'Standardized Scores'!$D$7:$DO$96))</f>
        <v>27.343885235584175</v>
      </c>
      <c r="E17" s="232" cm="1">
        <f t="array" ref="E17">_xlfn.XLOOKUP($C17,Ranking!$C$7:$C$96,_xlfn.XLOOKUP('Data (All Pillars)'!$A17,Ranking!$D$6:$DO$6,Ranking!$D$7:$DO$96))</f>
        <v>94</v>
      </c>
      <c r="F17" s="232" t="str">
        <f>INDEX(Categories!$C$7:$DO$96,MATCH($C17,Categories!C$7:C$96,0),MATCH($A17,Categories!$C$6:$DO$6,0))</f>
        <v>Inadequate capacity</v>
      </c>
    </row>
    <row r="18" spans="1:6" ht="13.8" x14ac:dyDescent="0.25">
      <c r="A18" s="231" t="s">
        <v>18</v>
      </c>
      <c r="B18" s="50" t="str">
        <f>_xlfn.XLOOKUP(A18, 'Country to Region'!$A$2:$A$116, 'Country to Region'!$B$2:$B$116, "Not Found")</f>
        <v>MENA</v>
      </c>
      <c r="C18" s="203" t="s">
        <v>137</v>
      </c>
      <c r="D18" s="232" cm="1">
        <f t="array" ref="D18">_xlfn.XLOOKUP($C18,'Standardized Scores'!$C$7:$C$96,_xlfn.XLOOKUP('Data (All Pillars)'!$A18,'Standardized Scores'!$D$6:$DO$6,'Standardized Scores'!$D$7:$DO$96))</f>
        <v>22.606528309450795</v>
      </c>
      <c r="E18" s="232" cm="1">
        <f t="array" ref="E18">_xlfn.XLOOKUP($C18,Ranking!$C$7:$C$96,_xlfn.XLOOKUP('Data (All Pillars)'!$A18,Ranking!$D$6:$DO$6,Ranking!$D$7:$DO$96))</f>
        <v>107</v>
      </c>
      <c r="F18" s="232" t="str">
        <f>INDEX(Categories!$C$7:$DO$96,MATCH($C18,Categories!C$7:C$96,0),MATCH($A18,Categories!$C$6:$DO$6,0))</f>
        <v>Inadequate capacity</v>
      </c>
    </row>
    <row r="19" spans="1:6" ht="13.8" x14ac:dyDescent="0.25">
      <c r="A19" s="231" t="s">
        <v>18</v>
      </c>
      <c r="B19" s="50" t="str">
        <f>_xlfn.XLOOKUP(A19, 'Country to Region'!$A$2:$A$116, 'Country to Region'!$B$2:$B$116, "Not Found")</f>
        <v>MENA</v>
      </c>
      <c r="C19" s="203" t="s">
        <v>147</v>
      </c>
      <c r="D19" s="232" cm="1">
        <f t="array" ref="D19">_xlfn.XLOOKUP($C19,'Standardized Scores'!$C$7:$C$96,_xlfn.XLOOKUP('Data (All Pillars)'!$A19,'Standardized Scores'!$D$6:$DO$6,'Standardized Scores'!$D$7:$DO$96))</f>
        <v>29.945476750408723</v>
      </c>
      <c r="E19" s="232" cm="1">
        <f t="array" ref="E19">_xlfn.XLOOKUP($C19,Ranking!$C$7:$C$96,_xlfn.XLOOKUP('Data (All Pillars)'!$A19,Ranking!$D$6:$DO$6,Ranking!$D$7:$DO$96))</f>
        <v>75</v>
      </c>
      <c r="F19" s="232" t="str">
        <f>INDEX(Categories!$C$7:$DO$96,MATCH($C19,Categories!C$7:C$96,0),MATCH($A19,Categories!$C$6:$DO$6,0))</f>
        <v>Inadequate capacity</v>
      </c>
    </row>
    <row r="20" spans="1:6" ht="13.8" x14ac:dyDescent="0.25">
      <c r="A20" s="231" t="s">
        <v>18</v>
      </c>
      <c r="B20" s="50" t="str">
        <f>_xlfn.XLOOKUP(A20, 'Country to Region'!$A$2:$A$116, 'Country to Region'!$B$2:$B$116, "Not Found")</f>
        <v>MENA</v>
      </c>
      <c r="C20" s="203" t="s">
        <v>156</v>
      </c>
      <c r="D20" s="232" cm="1">
        <f t="array" ref="D20">_xlfn.XLOOKUP($C20,'Standardized Scores'!$C$7:$C$96,_xlfn.XLOOKUP('Data (All Pillars)'!$A20,'Standardized Scores'!$D$6:$DO$6,'Standardized Scores'!$D$7:$DO$96))</f>
        <v>29.83561154877782</v>
      </c>
      <c r="E20" s="232" cm="1">
        <f t="array" ref="E20">_xlfn.XLOOKUP($C20,Ranking!$C$7:$C$96,_xlfn.XLOOKUP('Data (All Pillars)'!$A20,Ranking!$D$6:$DO$6,Ranking!$D$7:$DO$96))</f>
        <v>97</v>
      </c>
      <c r="F20" s="232" t="str">
        <f>INDEX(Categories!$C$7:$DO$96,MATCH($C20,Categories!C$7:C$96,0),MATCH($A20,Categories!$C$6:$DO$6,0))</f>
        <v>Inadequate capacity</v>
      </c>
    </row>
    <row r="21" spans="1:6" ht="13.8" x14ac:dyDescent="0.25">
      <c r="A21" s="231" t="s">
        <v>18</v>
      </c>
      <c r="B21" s="50" t="str">
        <f>_xlfn.XLOOKUP(A21, 'Country to Region'!$A$2:$A$116, 'Country to Region'!$B$2:$B$116, "Not Found")</f>
        <v>MENA</v>
      </c>
      <c r="C21" s="203" t="s">
        <v>163</v>
      </c>
      <c r="D21" s="232" cm="1">
        <f t="array" ref="D21">_xlfn.XLOOKUP($C21,'Standardized Scores'!$C$7:$C$96,_xlfn.XLOOKUP('Data (All Pillars)'!$A21,'Standardized Scores'!$D$6:$DO$6,'Standardized Scores'!$D$7:$DO$96))</f>
        <v>33.193218350063987</v>
      </c>
      <c r="E21" s="232" cm="1">
        <f t="array" ref="E21">_xlfn.XLOOKUP($C21,Ranking!$C$7:$C$96,_xlfn.XLOOKUP('Data (All Pillars)'!$A21,Ranking!$D$6:$DO$6,Ranking!$D$7:$DO$96))</f>
        <v>105</v>
      </c>
      <c r="F21" s="232" t="str">
        <f>INDEX(Categories!$C$7:$DO$96,MATCH($C21,Categories!C$7:C$96,0),MATCH($A21,Categories!$C$6:$DO$6,0))</f>
        <v>Inadequate capacity</v>
      </c>
    </row>
    <row r="22" spans="1:6" ht="13.8" x14ac:dyDescent="0.25">
      <c r="A22" s="231" t="s">
        <v>18</v>
      </c>
      <c r="B22" s="50" t="str">
        <f>_xlfn.XLOOKUP(A22, 'Country to Region'!$A$2:$A$116, 'Country to Region'!$B$2:$B$116, "Not Found")</f>
        <v>MENA</v>
      </c>
      <c r="C22" s="203" t="s">
        <v>251</v>
      </c>
      <c r="D22" s="232" cm="1">
        <f t="array" ref="D22">_xlfn.XLOOKUP($C22,'Standardized Scores'!$C$7:$C$96,_xlfn.XLOOKUP('Data (All Pillars)'!$A22,'Standardized Scores'!$D$6:$DO$6,'Standardized Scores'!$D$7:$DO$96))</f>
        <v>37.137813524869458</v>
      </c>
      <c r="E22" s="232" cm="1">
        <f t="array" ref="E22">_xlfn.XLOOKUP($C22,Ranking!$C$7:$C$96,_xlfn.XLOOKUP('Data (All Pillars)'!$A22,Ranking!$D$6:$DO$6,Ranking!$D$7:$DO$96))</f>
        <v>96</v>
      </c>
      <c r="F22" s="232" t="str">
        <f>INDEX(Categories!$C$7:$DO$96,MATCH($C22,Categories!C$7:C$96,0),MATCH($A22,Categories!$C$6:$DO$6,0))</f>
        <v>Low capacity</v>
      </c>
    </row>
    <row r="23" spans="1:6" ht="13.8" x14ac:dyDescent="0.25">
      <c r="A23" s="231" t="s">
        <v>18</v>
      </c>
      <c r="B23" s="50" t="str">
        <f>_xlfn.XLOOKUP(A23, 'Country to Region'!$A$2:$A$116, 'Country to Region'!$B$2:$B$116, "Not Found")</f>
        <v>MENA</v>
      </c>
      <c r="C23" s="203" t="s">
        <v>174</v>
      </c>
      <c r="D23" s="232" cm="1">
        <f t="array" ref="D23">_xlfn.XLOOKUP($C23,'Standardized Scores'!$C$7:$C$96,_xlfn.XLOOKUP('Data (All Pillars)'!$A23,'Standardized Scores'!$D$6:$DO$6,'Standardized Scores'!$D$7:$DO$96))</f>
        <v>28.208578076540743</v>
      </c>
      <c r="E23" s="232" cm="1">
        <f t="array" ref="E23">_xlfn.XLOOKUP($C23,Ranking!$C$7:$C$96,_xlfn.XLOOKUP('Data (All Pillars)'!$A23,Ranking!$D$6:$DO$6,Ranking!$D$7:$DO$96))</f>
        <v>90</v>
      </c>
      <c r="F23" s="232" t="str">
        <f>INDEX(Categories!$C$7:$DO$96,MATCH($C23,Categories!C$7:C$96,0),MATCH($A23,Categories!$C$6:$DO$6,0))</f>
        <v>Inadequate capacity</v>
      </c>
    </row>
    <row r="24" spans="1:6" ht="13.8" x14ac:dyDescent="0.25">
      <c r="A24" s="231" t="s">
        <v>18</v>
      </c>
      <c r="B24" s="50" t="str">
        <f>_xlfn.XLOOKUP(A24, 'Country to Region'!$A$2:$A$116, 'Country to Region'!$B$2:$B$116, "Not Found")</f>
        <v>MENA</v>
      </c>
      <c r="C24" s="203" t="s">
        <v>181</v>
      </c>
      <c r="D24" s="232" cm="1">
        <f t="array" ref="D24">_xlfn.XLOOKUP($C24,'Standardized Scores'!$C$7:$C$96,_xlfn.XLOOKUP('Data (All Pillars)'!$A24,'Standardized Scores'!$D$6:$DO$6,'Standardized Scores'!$D$7:$DO$96))</f>
        <v>33.973252174102321</v>
      </c>
      <c r="E24" s="232" cm="1">
        <f t="array" ref="E24">_xlfn.XLOOKUP($C24,Ranking!$C$7:$C$96,_xlfn.XLOOKUP('Data (All Pillars)'!$A24,Ranking!$D$6:$DO$6,Ranking!$D$7:$DO$96))</f>
        <v>103</v>
      </c>
      <c r="F24" s="232" t="str">
        <f>INDEX(Categories!$C$7:$DO$96,MATCH($C24,Categories!C$7:C$96,0),MATCH($A24,Categories!$C$6:$DO$6,0))</f>
        <v>Inadequate capacity</v>
      </c>
    </row>
    <row r="25" spans="1:6" ht="13.8" x14ac:dyDescent="0.25">
      <c r="A25" s="231" t="s">
        <v>18</v>
      </c>
      <c r="B25" s="50" t="str">
        <f>_xlfn.XLOOKUP(A25, 'Country to Region'!$A$2:$A$116, 'Country to Region'!$B$2:$B$116, "Not Found")</f>
        <v>MENA</v>
      </c>
      <c r="C25" s="203" t="s">
        <v>192</v>
      </c>
      <c r="D25" s="232" cm="1">
        <f t="array" ref="D25">_xlfn.XLOOKUP($C25,'Standardized Scores'!$C$7:$C$96,_xlfn.XLOOKUP('Data (All Pillars)'!$A25,'Standardized Scores'!$D$6:$DO$6,'Standardized Scores'!$D$7:$DO$96))</f>
        <v>26.214321212035188</v>
      </c>
      <c r="E25" s="232" cm="1">
        <f t="array" ref="E25">_xlfn.XLOOKUP($C25,Ranking!$C$7:$C$96,_xlfn.XLOOKUP('Data (All Pillars)'!$A25,Ranking!$D$6:$DO$6,Ranking!$D$7:$DO$96))</f>
        <v>70</v>
      </c>
      <c r="F25" s="232" t="str">
        <f>INDEX(Categories!$C$7:$DO$96,MATCH($C25,Categories!C$7:C$96,0),MATCH($A25,Categories!$C$6:$DO$6,0))</f>
        <v>Low capacity</v>
      </c>
    </row>
    <row r="26" spans="1:6" ht="13.8" x14ac:dyDescent="0.25">
      <c r="A26" s="231" t="s">
        <v>18</v>
      </c>
      <c r="B26" s="50" t="str">
        <f>_xlfn.XLOOKUP(A26, 'Country to Region'!$A$2:$A$116, 'Country to Region'!$B$2:$B$116, "Not Found")</f>
        <v>MENA</v>
      </c>
      <c r="C26" s="203" t="s">
        <v>194</v>
      </c>
      <c r="D26" s="232" cm="1">
        <f t="array" ref="D26">_xlfn.XLOOKUP($C26,'Standardized Scores'!$C$7:$C$96,_xlfn.XLOOKUP('Data (All Pillars)'!$A26,'Standardized Scores'!$D$6:$DO$6,'Standardized Scores'!$D$7:$DO$96))</f>
        <v>34.537493337071382</v>
      </c>
      <c r="E26" s="232" cm="1">
        <f t="array" ref="E26">_xlfn.XLOOKUP($C26,Ranking!$C$7:$C$96,_xlfn.XLOOKUP('Data (All Pillars)'!$A26,Ranking!$D$6:$DO$6,Ranking!$D$7:$DO$96))</f>
        <v>56</v>
      </c>
      <c r="F26" s="232" t="str">
        <f>INDEX(Categories!$C$7:$DO$96,MATCH($C26,Categories!C$7:C$96,0),MATCH($A26,Categories!$C$6:$DO$6,0))</f>
        <v>Low capacity</v>
      </c>
    </row>
    <row r="27" spans="1:6" ht="13.8" x14ac:dyDescent="0.25">
      <c r="A27" s="231" t="s">
        <v>18</v>
      </c>
      <c r="B27" s="50" t="str">
        <f>_xlfn.XLOOKUP(A27, 'Country to Region'!$A$2:$A$116, 'Country to Region'!$B$2:$B$116, "Not Found")</f>
        <v>MENA</v>
      </c>
      <c r="C27" s="203" t="s">
        <v>202</v>
      </c>
      <c r="D27" s="232" cm="1">
        <f t="array" ref="D27">_xlfn.XLOOKUP($C27,'Standardized Scores'!$C$7:$C$96,_xlfn.XLOOKUP('Data (All Pillars)'!$A27,'Standardized Scores'!$D$6:$DO$6,'Standardized Scores'!$D$7:$DO$96))</f>
        <v>18.554416888706704</v>
      </c>
      <c r="E27" s="232" cm="1">
        <f t="array" ref="E27">_xlfn.XLOOKUP($C27,Ranking!$C$7:$C$96,_xlfn.XLOOKUP('Data (All Pillars)'!$A27,Ranking!$D$6:$DO$6,Ranking!$D$7:$DO$96))</f>
        <v>68</v>
      </c>
      <c r="F27" s="232" t="str">
        <f>INDEX(Categories!$C$7:$DO$96,MATCH($C27,Categories!C$7:C$96,0),MATCH($A27,Categories!$C$6:$DO$6,0))</f>
        <v>Inadequate capacity</v>
      </c>
    </row>
    <row r="28" spans="1:6" ht="13.8" x14ac:dyDescent="0.25">
      <c r="A28" s="231" t="s">
        <v>18</v>
      </c>
      <c r="B28" s="50" t="str">
        <f>_xlfn.XLOOKUP(A28, 'Country to Region'!$A$2:$A$116, 'Country to Region'!$B$2:$B$116, "Not Found")</f>
        <v>MENA</v>
      </c>
      <c r="C28" s="203" t="s">
        <v>212</v>
      </c>
      <c r="D28" s="232" cm="1">
        <f t="array" ref="D28">_xlfn.XLOOKUP($C28,'Standardized Scores'!$C$7:$C$96,_xlfn.XLOOKUP('Data (All Pillars)'!$A28,'Standardized Scores'!$D$6:$DO$6,'Standardized Scores'!$D$7:$DO$96))</f>
        <v>41.321671519194545</v>
      </c>
      <c r="E28" s="232" cm="1">
        <f t="array" ref="E28">_xlfn.XLOOKUP($C28,Ranking!$C$7:$C$96,_xlfn.XLOOKUP('Data (All Pillars)'!$A28,Ranking!$D$6:$DO$6,Ranking!$D$7:$DO$96))</f>
        <v>63</v>
      </c>
      <c r="F28" s="232" t="str">
        <f>INDEX(Categories!$C$7:$DO$96,MATCH($C28,Categories!C$7:C$96,0),MATCH($A28,Categories!$C$6:$DO$6,0))</f>
        <v>Low capacity</v>
      </c>
    </row>
    <row r="29" spans="1:6" ht="13.8" x14ac:dyDescent="0.25">
      <c r="A29" s="231" t="s">
        <v>18</v>
      </c>
      <c r="B29" s="50" t="str">
        <f>_xlfn.XLOOKUP(A29, 'Country to Region'!$A$2:$A$116, 'Country to Region'!$B$2:$B$116, "Not Found")</f>
        <v>MENA</v>
      </c>
      <c r="C29" s="203" t="s">
        <v>254</v>
      </c>
      <c r="D29" s="232" cm="1">
        <f t="array" ref="D29">_xlfn.XLOOKUP($C29,'Standardized Scores'!$C$7:$C$96,_xlfn.XLOOKUP('Data (All Pillars)'!$A29,'Standardized Scores'!$D$6:$DO$6,'Standardized Scores'!$D$7:$DO$96))</f>
        <v>10.443703103168119</v>
      </c>
      <c r="E29" s="232" cm="1">
        <f t="array" ref="E29">_xlfn.XLOOKUP($C29,Ranking!$C$7:$C$96,_xlfn.XLOOKUP('Data (All Pillars)'!$A29,Ranking!$D$6:$DO$6,Ranking!$D$7:$DO$96))</f>
        <v>77</v>
      </c>
      <c r="F29" s="232" t="str">
        <f>INDEX(Categories!$C$7:$DO$96,MATCH($C29,Categories!C$7:C$96,0),MATCH($A29,Categories!$C$6:$DO$6,0))</f>
        <v>Inadequate capacity</v>
      </c>
    </row>
    <row r="30" spans="1:6" ht="13.8" x14ac:dyDescent="0.25">
      <c r="A30" s="231" t="s">
        <v>19</v>
      </c>
      <c r="B30" s="50" t="str">
        <f>_xlfn.XLOOKUP(A30, 'Country to Region'!$A$2:$A$116, 'Country to Region'!$B$2:$B$116, "Not Found")</f>
        <v>Sub-Saharan Africa</v>
      </c>
      <c r="C30" s="203" t="s">
        <v>133</v>
      </c>
      <c r="D30" s="232" cm="1">
        <f t="array" ref="D30">_xlfn.XLOOKUP($C30,'Standardized Scores'!$C$7:$C$96,_xlfn.XLOOKUP('Data (All Pillars)'!$A30,'Standardized Scores'!$D$6:$DO$6,'Standardized Scores'!$D$7:$DO$96))</f>
        <v>25.110549761315507</v>
      </c>
      <c r="E30" s="232" cm="1">
        <f t="array" ref="E30">_xlfn.XLOOKUP($C30,Ranking!$C$7:$C$96,_xlfn.XLOOKUP('Data (All Pillars)'!$A30,Ranking!$D$6:$DO$6,Ranking!$D$7:$DO$96))</f>
        <v>112</v>
      </c>
      <c r="F30" s="232" t="str">
        <f>INDEX(Categories!$C$7:$DO$96,MATCH($C30,Categories!C$7:C$96,0),MATCH($A30,Categories!$C$6:$DO$6,0))</f>
        <v>Inadequate capacity</v>
      </c>
    </row>
    <row r="31" spans="1:6" ht="13.8" x14ac:dyDescent="0.25">
      <c r="A31" s="231" t="s">
        <v>19</v>
      </c>
      <c r="B31" s="50" t="str">
        <f>_xlfn.XLOOKUP(A31, 'Country to Region'!$A$2:$A$116, 'Country to Region'!$B$2:$B$116, "Not Found")</f>
        <v>Sub-Saharan Africa</v>
      </c>
      <c r="C31" s="203" t="s">
        <v>135</v>
      </c>
      <c r="D31" s="232" cm="1">
        <f t="array" ref="D31">_xlfn.XLOOKUP($C31,'Standardized Scores'!$C$7:$C$96,_xlfn.XLOOKUP('Data (All Pillars)'!$A31,'Standardized Scores'!$D$6:$DO$6,'Standardized Scores'!$D$7:$DO$96))</f>
        <v>17.672820675771032</v>
      </c>
      <c r="E31" s="232" cm="1">
        <f t="array" ref="E31">_xlfn.XLOOKUP($C31,Ranking!$C$7:$C$96,_xlfn.XLOOKUP('Data (All Pillars)'!$A31,Ranking!$D$6:$DO$6,Ranking!$D$7:$DO$96))</f>
        <v>115</v>
      </c>
      <c r="F31" s="232" t="str">
        <f>INDEX(Categories!$C$7:$DO$96,MATCH($C31,Categories!C$7:C$96,0),MATCH($A31,Categories!$C$6:$DO$6,0))</f>
        <v>Inadequate capacity</v>
      </c>
    </row>
    <row r="32" spans="1:6" ht="13.8" x14ac:dyDescent="0.25">
      <c r="A32" s="231" t="s">
        <v>19</v>
      </c>
      <c r="B32" s="50" t="str">
        <f>_xlfn.XLOOKUP(A32, 'Country to Region'!$A$2:$A$116, 'Country to Region'!$B$2:$B$116, "Not Found")</f>
        <v>Sub-Saharan Africa</v>
      </c>
      <c r="C32" s="203" t="s">
        <v>137</v>
      </c>
      <c r="D32" s="232" cm="1">
        <f t="array" ref="D32">_xlfn.XLOOKUP($C32,'Standardized Scores'!$C$7:$C$96,_xlfn.XLOOKUP('Data (All Pillars)'!$A32,'Standardized Scores'!$D$6:$DO$6,'Standardized Scores'!$D$7:$DO$96))</f>
        <v>23.063938398603419</v>
      </c>
      <c r="E32" s="232" cm="1">
        <f t="array" ref="E32">_xlfn.XLOOKUP($C32,Ranking!$C$7:$C$96,_xlfn.XLOOKUP('Data (All Pillars)'!$A32,Ranking!$D$6:$DO$6,Ranking!$D$7:$DO$96))</f>
        <v>106</v>
      </c>
      <c r="F32" s="232" t="str">
        <f>INDEX(Categories!$C$7:$DO$96,MATCH($C32,Categories!C$7:C$96,0),MATCH($A32,Categories!$C$6:$DO$6,0))</f>
        <v>Inadequate capacity</v>
      </c>
    </row>
    <row r="33" spans="1:6" ht="13.8" x14ac:dyDescent="0.25">
      <c r="A33" s="231" t="s">
        <v>19</v>
      </c>
      <c r="B33" s="50" t="str">
        <f>_xlfn.XLOOKUP(A33, 'Country to Region'!$A$2:$A$116, 'Country to Region'!$B$2:$B$116, "Not Found")</f>
        <v>Sub-Saharan Africa</v>
      </c>
      <c r="C33" s="203" t="s">
        <v>147</v>
      </c>
      <c r="D33" s="232" cm="1">
        <f t="array" ref="D33">_xlfn.XLOOKUP($C33,'Standardized Scores'!$C$7:$C$96,_xlfn.XLOOKUP('Data (All Pillars)'!$A33,'Standardized Scores'!$D$6:$DO$6,'Standardized Scores'!$D$7:$DO$96))</f>
        <v>10.424701191999976</v>
      </c>
      <c r="E33" s="232" cm="1">
        <f t="array" ref="E33">_xlfn.XLOOKUP($C33,Ranking!$C$7:$C$96,_xlfn.XLOOKUP('Data (All Pillars)'!$A33,Ranking!$D$6:$DO$6,Ranking!$D$7:$DO$96))</f>
        <v>114</v>
      </c>
      <c r="F33" s="232" t="str">
        <f>INDEX(Categories!$C$7:$DO$96,MATCH($C33,Categories!C$7:C$96,0),MATCH($A33,Categories!$C$6:$DO$6,0))</f>
        <v>Inadequate capacity</v>
      </c>
    </row>
    <row r="34" spans="1:6" ht="13.8" x14ac:dyDescent="0.25">
      <c r="A34" s="231" t="s">
        <v>19</v>
      </c>
      <c r="B34" s="50" t="str">
        <f>_xlfn.XLOOKUP(A34, 'Country to Region'!$A$2:$A$116, 'Country to Region'!$B$2:$B$116, "Not Found")</f>
        <v>Sub-Saharan Africa</v>
      </c>
      <c r="C34" s="203" t="s">
        <v>156</v>
      </c>
      <c r="D34" s="232" cm="1">
        <f t="array" ref="D34">_xlfn.XLOOKUP($C34,'Standardized Scores'!$C$7:$C$96,_xlfn.XLOOKUP('Data (All Pillars)'!$A34,'Standardized Scores'!$D$6:$DO$6,'Standardized Scores'!$D$7:$DO$96))</f>
        <v>19.839322730199484</v>
      </c>
      <c r="E34" s="232" cm="1">
        <f t="array" ref="E34">_xlfn.XLOOKUP($C34,Ranking!$C$7:$C$96,_xlfn.XLOOKUP('Data (All Pillars)'!$A34,Ranking!$D$6:$DO$6,Ranking!$D$7:$DO$96))</f>
        <v>114</v>
      </c>
      <c r="F34" s="232" t="str">
        <f>INDEX(Categories!$C$7:$DO$96,MATCH($C34,Categories!C$7:C$96,0),MATCH($A34,Categories!$C$6:$DO$6,0))</f>
        <v>Inadequate capacity</v>
      </c>
    </row>
    <row r="35" spans="1:6" ht="13.8" x14ac:dyDescent="0.25">
      <c r="A35" s="231" t="s">
        <v>19</v>
      </c>
      <c r="B35" s="50" t="str">
        <f>_xlfn.XLOOKUP(A35, 'Country to Region'!$A$2:$A$116, 'Country to Region'!$B$2:$B$116, "Not Found")</f>
        <v>Sub-Saharan Africa</v>
      </c>
      <c r="C35" s="203" t="s">
        <v>163</v>
      </c>
      <c r="D35" s="232" cm="1">
        <f t="array" ref="D35">_xlfn.XLOOKUP($C35,'Standardized Scores'!$C$7:$C$96,_xlfn.XLOOKUP('Data (All Pillars)'!$A35,'Standardized Scores'!$D$6:$DO$6,'Standardized Scores'!$D$7:$DO$96))</f>
        <v>34.373132211577591</v>
      </c>
      <c r="E35" s="232" cm="1">
        <f t="array" ref="E35">_xlfn.XLOOKUP($C35,Ranking!$C$7:$C$96,_xlfn.XLOOKUP('Data (All Pillars)'!$A35,Ranking!$D$6:$DO$6,Ranking!$D$7:$DO$96))</f>
        <v>101</v>
      </c>
      <c r="F35" s="232" t="str">
        <f>INDEX(Categories!$C$7:$DO$96,MATCH($C35,Categories!C$7:C$96,0),MATCH($A35,Categories!$C$6:$DO$6,0))</f>
        <v>Inadequate capacity</v>
      </c>
    </row>
    <row r="36" spans="1:6" ht="13.8" x14ac:dyDescent="0.25">
      <c r="A36" s="231" t="s">
        <v>19</v>
      </c>
      <c r="B36" s="50" t="str">
        <f>_xlfn.XLOOKUP(A36, 'Country to Region'!$A$2:$A$116, 'Country to Region'!$B$2:$B$116, "Not Found")</f>
        <v>Sub-Saharan Africa</v>
      </c>
      <c r="C36" s="203" t="s">
        <v>251</v>
      </c>
      <c r="D36" s="232" cm="1">
        <f t="array" ref="D36">_xlfn.XLOOKUP($C36,'Standardized Scores'!$C$7:$C$96,_xlfn.XLOOKUP('Data (All Pillars)'!$A36,'Standardized Scores'!$D$6:$DO$6,'Standardized Scores'!$D$7:$DO$96))</f>
        <v>40.48053614285277</v>
      </c>
      <c r="E36" s="232" cm="1">
        <f t="array" ref="E36">_xlfn.XLOOKUP($C36,Ranking!$C$7:$C$96,_xlfn.XLOOKUP('Data (All Pillars)'!$A36,Ranking!$D$6:$DO$6,Ranking!$D$7:$DO$96))</f>
        <v>85</v>
      </c>
      <c r="F36" s="232" t="str">
        <f>INDEX(Categories!$C$7:$DO$96,MATCH($C36,Categories!C$7:C$96,0),MATCH($A36,Categories!$C$6:$DO$6,0))</f>
        <v>Low capacity</v>
      </c>
    </row>
    <row r="37" spans="1:6" ht="13.8" x14ac:dyDescent="0.25">
      <c r="A37" s="231" t="s">
        <v>19</v>
      </c>
      <c r="B37" s="50" t="str">
        <f>_xlfn.XLOOKUP(A37, 'Country to Region'!$A$2:$A$116, 'Country to Region'!$B$2:$B$116, "Not Found")</f>
        <v>Sub-Saharan Africa</v>
      </c>
      <c r="C37" s="203" t="s">
        <v>174</v>
      </c>
      <c r="D37" s="232" cm="1">
        <f t="array" ref="D37">_xlfn.XLOOKUP($C37,'Standardized Scores'!$C$7:$C$96,_xlfn.XLOOKUP('Data (All Pillars)'!$A37,'Standardized Scores'!$D$6:$DO$6,'Standardized Scores'!$D$7:$DO$96))</f>
        <v>21.233201308436946</v>
      </c>
      <c r="E37" s="232" cm="1">
        <f t="array" ref="E37">_xlfn.XLOOKUP($C37,Ranking!$C$7:$C$96,_xlfn.XLOOKUP('Data (All Pillars)'!$A37,Ranking!$D$6:$DO$6,Ranking!$D$7:$DO$96))</f>
        <v>107</v>
      </c>
      <c r="F37" s="232" t="str">
        <f>INDEX(Categories!$C$7:$DO$96,MATCH($C37,Categories!C$7:C$96,0),MATCH($A37,Categories!$C$6:$DO$6,0))</f>
        <v>Inadequate capacity</v>
      </c>
    </row>
    <row r="38" spans="1:6" ht="13.8" x14ac:dyDescent="0.25">
      <c r="A38" s="231" t="s">
        <v>19</v>
      </c>
      <c r="B38" s="50" t="str">
        <f>_xlfn.XLOOKUP(A38, 'Country to Region'!$A$2:$A$116, 'Country to Region'!$B$2:$B$116, "Not Found")</f>
        <v>Sub-Saharan Africa</v>
      </c>
      <c r="C38" s="203" t="s">
        <v>181</v>
      </c>
      <c r="D38" s="232" cm="1">
        <f t="array" ref="D38">_xlfn.XLOOKUP($C38,'Standardized Scores'!$C$7:$C$96,_xlfn.XLOOKUP('Data (All Pillars)'!$A38,'Standardized Scores'!$D$6:$DO$6,'Standardized Scores'!$D$7:$DO$96))</f>
        <v>39.647527440476679</v>
      </c>
      <c r="E38" s="232" cm="1">
        <f t="array" ref="E38">_xlfn.XLOOKUP($C38,Ranking!$C$7:$C$96,_xlfn.XLOOKUP('Data (All Pillars)'!$A38,Ranking!$D$6:$DO$6,Ranking!$D$7:$DO$96))</f>
        <v>87</v>
      </c>
      <c r="F38" s="232" t="str">
        <f>INDEX(Categories!$C$7:$DO$96,MATCH($C38,Categories!C$7:C$96,0),MATCH($A38,Categories!$C$6:$DO$6,0))</f>
        <v>Low capacity</v>
      </c>
    </row>
    <row r="39" spans="1:6" ht="13.8" x14ac:dyDescent="0.25">
      <c r="A39" s="231" t="s">
        <v>19</v>
      </c>
      <c r="B39" s="50" t="str">
        <f>_xlfn.XLOOKUP(A39, 'Country to Region'!$A$2:$A$116, 'Country to Region'!$B$2:$B$116, "Not Found")</f>
        <v>Sub-Saharan Africa</v>
      </c>
      <c r="C39" s="203" t="s">
        <v>192</v>
      </c>
      <c r="D39" s="232" cm="1">
        <f t="array" ref="D39">_xlfn.XLOOKUP($C39,'Standardized Scores'!$C$7:$C$96,_xlfn.XLOOKUP('Data (All Pillars)'!$A39,'Standardized Scores'!$D$6:$DO$6,'Standardized Scores'!$D$7:$DO$96))</f>
        <v>20.198168913177206</v>
      </c>
      <c r="E39" s="232" cm="1">
        <f t="array" ref="E39">_xlfn.XLOOKUP($C39,Ranking!$C$7:$C$96,_xlfn.XLOOKUP('Data (All Pillars)'!$A39,Ranking!$D$6:$DO$6,Ranking!$D$7:$DO$96))</f>
        <v>106</v>
      </c>
      <c r="F39" s="232" t="str">
        <f>INDEX(Categories!$C$7:$DO$96,MATCH($C39,Categories!C$7:C$96,0),MATCH($A39,Categories!$C$6:$DO$6,0))</f>
        <v>Inadequate capacity</v>
      </c>
    </row>
    <row r="40" spans="1:6" ht="13.8" x14ac:dyDescent="0.25">
      <c r="A40" s="231" t="s">
        <v>19</v>
      </c>
      <c r="B40" s="50" t="str">
        <f>_xlfn.XLOOKUP(A40, 'Country to Region'!$A$2:$A$116, 'Country to Region'!$B$2:$B$116, "Not Found")</f>
        <v>Sub-Saharan Africa</v>
      </c>
      <c r="C40" s="203" t="s">
        <v>194</v>
      </c>
      <c r="D40" s="232" cm="1">
        <f t="array" ref="D40">_xlfn.XLOOKUP($C40,'Standardized Scores'!$C$7:$C$96,_xlfn.XLOOKUP('Data (All Pillars)'!$A40,'Standardized Scores'!$D$6:$DO$6,'Standardized Scores'!$D$7:$DO$96))</f>
        <v>26.586656110742858</v>
      </c>
      <c r="E40" s="232" cm="1">
        <f t="array" ref="E40">_xlfn.XLOOKUP($C40,Ranking!$C$7:$C$96,_xlfn.XLOOKUP('Data (All Pillars)'!$A40,Ranking!$D$6:$DO$6,Ranking!$D$7:$DO$96))</f>
        <v>89</v>
      </c>
      <c r="F40" s="232" t="str">
        <f>INDEX(Categories!$C$7:$DO$96,MATCH($C40,Categories!C$7:C$96,0),MATCH($A40,Categories!$C$6:$DO$6,0))</f>
        <v>Inadequate capacity</v>
      </c>
    </row>
    <row r="41" spans="1:6" ht="13.8" x14ac:dyDescent="0.25">
      <c r="A41" s="231" t="s">
        <v>19</v>
      </c>
      <c r="B41" s="50" t="str">
        <f>_xlfn.XLOOKUP(A41, 'Country to Region'!$A$2:$A$116, 'Country to Region'!$B$2:$B$116, "Not Found")</f>
        <v>Sub-Saharan Africa</v>
      </c>
      <c r="C41" s="203" t="s">
        <v>202</v>
      </c>
      <c r="D41" s="232" cm="1">
        <f t="array" ref="D41">_xlfn.XLOOKUP($C41,'Standardized Scores'!$C$7:$C$96,_xlfn.XLOOKUP('Data (All Pillars)'!$A41,'Standardized Scores'!$D$6:$DO$6,'Standardized Scores'!$D$7:$DO$96))</f>
        <v>17.184873949579831</v>
      </c>
      <c r="E41" s="232" cm="1">
        <f t="array" ref="E41">_xlfn.XLOOKUP($C41,Ranking!$C$7:$C$96,_xlfn.XLOOKUP('Data (All Pillars)'!$A41,Ranking!$D$6:$DO$6,Ranking!$D$7:$DO$96))</f>
        <v>75</v>
      </c>
      <c r="F41" s="232" t="str">
        <f>INDEX(Categories!$C$7:$DO$96,MATCH($C41,Categories!C$7:C$96,0),MATCH($A41,Categories!$C$6:$DO$6,0))</f>
        <v>Inadequate capacity</v>
      </c>
    </row>
    <row r="42" spans="1:6" ht="13.8" x14ac:dyDescent="0.25">
      <c r="A42" s="231" t="s">
        <v>19</v>
      </c>
      <c r="B42" s="50" t="str">
        <f>_xlfn.XLOOKUP(A42, 'Country to Region'!$A$2:$A$116, 'Country to Region'!$B$2:$B$116, "Not Found")</f>
        <v>Sub-Saharan Africa</v>
      </c>
      <c r="C42" s="203" t="s">
        <v>212</v>
      </c>
      <c r="D42" s="232" cm="1">
        <f t="array" ref="D42">_xlfn.XLOOKUP($C42,'Standardized Scores'!$C$7:$C$96,_xlfn.XLOOKUP('Data (All Pillars)'!$A42,'Standardized Scores'!$D$6:$DO$6,'Standardized Scores'!$D$7:$DO$96))</f>
        <v>31.006618816201097</v>
      </c>
      <c r="E42" s="232" cm="1">
        <f t="array" ref="E42">_xlfn.XLOOKUP($C42,Ranking!$C$7:$C$96,_xlfn.XLOOKUP('Data (All Pillars)'!$A42,Ranking!$D$6:$DO$6,Ranking!$D$7:$DO$96))</f>
        <v>104</v>
      </c>
      <c r="F42" s="232" t="str">
        <f>INDEX(Categories!$C$7:$DO$96,MATCH($C42,Categories!C$7:C$96,0),MATCH($A42,Categories!$C$6:$DO$6,0))</f>
        <v>Inadequate capacity</v>
      </c>
    </row>
    <row r="43" spans="1:6" ht="13.8" x14ac:dyDescent="0.25">
      <c r="A43" s="231" t="s">
        <v>19</v>
      </c>
      <c r="B43" s="50" t="str">
        <f>_xlfn.XLOOKUP(A43, 'Country to Region'!$A$2:$A$116, 'Country to Region'!$B$2:$B$116, "Not Found")</f>
        <v>Sub-Saharan Africa</v>
      </c>
      <c r="C43" s="203" t="s">
        <v>254</v>
      </c>
      <c r="D43" s="232" cm="1">
        <f t="array" ref="D43">_xlfn.XLOOKUP($C43,'Standardized Scores'!$C$7:$C$96,_xlfn.XLOOKUP('Data (All Pillars)'!$A43,'Standardized Scores'!$D$6:$DO$6,'Standardized Scores'!$D$7:$DO$96))</f>
        <v>6.0145267761850336</v>
      </c>
      <c r="E43" s="232" cm="1">
        <f t="array" ref="E43">_xlfn.XLOOKUP($C43,Ranking!$C$7:$C$96,_xlfn.XLOOKUP('Data (All Pillars)'!$A43,Ranking!$D$6:$DO$6,Ranking!$D$7:$DO$96))</f>
        <v>108</v>
      </c>
      <c r="F43" s="232" t="str">
        <f>INDEX(Categories!$C$7:$DO$96,MATCH($C43,Categories!C$7:C$96,0),MATCH($A43,Categories!$C$6:$DO$6,0))</f>
        <v>Inadequate capacity</v>
      </c>
    </row>
    <row r="44" spans="1:6" ht="13.8" x14ac:dyDescent="0.25">
      <c r="A44" s="231" t="s">
        <v>20</v>
      </c>
      <c r="B44" s="50" t="str">
        <f>_xlfn.XLOOKUP(A44, 'Country to Region'!$A$2:$A$116, 'Country to Region'!$B$2:$B$116, "Not Found")</f>
        <v>South/Central America</v>
      </c>
      <c r="C44" s="203" t="s">
        <v>133</v>
      </c>
      <c r="D44" s="232" cm="1">
        <f t="array" ref="D44">_xlfn.XLOOKUP($C44,'Standardized Scores'!$C$7:$C$96,_xlfn.XLOOKUP('Data (All Pillars)'!$A44,'Standardized Scores'!$D$6:$DO$6,'Standardized Scores'!$D$7:$DO$96))</f>
        <v>34.072163425427703</v>
      </c>
      <c r="E44" s="232" cm="1">
        <f t="array" ref="E44">_xlfn.XLOOKUP($C44,Ranking!$C$7:$C$96,_xlfn.XLOOKUP('Data (All Pillars)'!$A44,Ranking!$D$6:$DO$6,Ranking!$D$7:$DO$96))</f>
        <v>68</v>
      </c>
      <c r="F44" s="232" t="str">
        <f>INDEX(Categories!$C$7:$DO$96,MATCH($C44,Categories!C$7:C$96,0),MATCH($A44,Categories!$C$6:$DO$6,0))</f>
        <v>Low capacity</v>
      </c>
    </row>
    <row r="45" spans="1:6" ht="13.8" x14ac:dyDescent="0.25">
      <c r="A45" s="231" t="s">
        <v>20</v>
      </c>
      <c r="B45" s="50" t="str">
        <f>_xlfn.XLOOKUP(A45, 'Country to Region'!$A$2:$A$116, 'Country to Region'!$B$2:$B$116, "Not Found")</f>
        <v>South/Central America</v>
      </c>
      <c r="C45" s="203" t="s">
        <v>135</v>
      </c>
      <c r="D45" s="232" cm="1">
        <f t="array" ref="D45">_xlfn.XLOOKUP($C45,'Standardized Scores'!$C$7:$C$96,_xlfn.XLOOKUP('Data (All Pillars)'!$A45,'Standardized Scores'!$D$6:$DO$6,'Standardized Scores'!$D$7:$DO$96))</f>
        <v>27.702585451352775</v>
      </c>
      <c r="E45" s="232" cm="1">
        <f t="array" ref="E45">_xlfn.XLOOKUP($C45,Ranking!$C$7:$C$96,_xlfn.XLOOKUP('Data (All Pillars)'!$A45,Ranking!$D$6:$DO$6,Ranking!$D$7:$DO$96))</f>
        <v>92</v>
      </c>
      <c r="F45" s="232" t="str">
        <f>INDEX(Categories!$C$7:$DO$96,MATCH($C45,Categories!C$7:C$96,0),MATCH($A45,Categories!$C$6:$DO$6,0))</f>
        <v>Inadequate capacity</v>
      </c>
    </row>
    <row r="46" spans="1:6" ht="13.8" x14ac:dyDescent="0.25">
      <c r="A46" s="231" t="s">
        <v>20</v>
      </c>
      <c r="B46" s="50" t="str">
        <f>_xlfn.XLOOKUP(A46, 'Country to Region'!$A$2:$A$116, 'Country to Region'!$B$2:$B$116, "Not Found")</f>
        <v>South/Central America</v>
      </c>
      <c r="C46" s="203" t="s">
        <v>137</v>
      </c>
      <c r="D46" s="232" cm="1">
        <f t="array" ref="D46">_xlfn.XLOOKUP($C46,'Standardized Scores'!$C$7:$C$96,_xlfn.XLOOKUP('Data (All Pillars)'!$A46,'Standardized Scores'!$D$6:$DO$6,'Standardized Scores'!$D$7:$DO$96))</f>
        <v>28.301730347997996</v>
      </c>
      <c r="E46" s="232" cm="1">
        <f t="array" ref="E46">_xlfn.XLOOKUP($C46,Ranking!$C$7:$C$96,_xlfn.XLOOKUP('Data (All Pillars)'!$A46,Ranking!$D$6:$DO$6,Ranking!$D$7:$DO$96))</f>
        <v>84</v>
      </c>
      <c r="F46" s="232" t="str">
        <f>INDEX(Categories!$C$7:$DO$96,MATCH($C46,Categories!C$7:C$96,0),MATCH($A46,Categories!$C$6:$DO$6,0))</f>
        <v>Inadequate capacity</v>
      </c>
    </row>
    <row r="47" spans="1:6" ht="13.8" x14ac:dyDescent="0.25">
      <c r="A47" s="231" t="s">
        <v>20</v>
      </c>
      <c r="B47" s="50" t="str">
        <f>_xlfn.XLOOKUP(A47, 'Country to Region'!$A$2:$A$116, 'Country to Region'!$B$2:$B$116, "Not Found")</f>
        <v>South/Central America</v>
      </c>
      <c r="C47" s="203" t="s">
        <v>147</v>
      </c>
      <c r="D47" s="232" cm="1">
        <f t="array" ref="D47">_xlfn.XLOOKUP($C47,'Standardized Scores'!$C$7:$C$96,_xlfn.XLOOKUP('Data (All Pillars)'!$A47,'Standardized Scores'!$D$6:$DO$6,'Standardized Scores'!$D$7:$DO$96))</f>
        <v>26.555373776000369</v>
      </c>
      <c r="E47" s="232" cm="1">
        <f t="array" ref="E47">_xlfn.XLOOKUP($C47,Ranking!$C$7:$C$96,_xlfn.XLOOKUP('Data (All Pillars)'!$A47,Ranking!$D$6:$DO$6,Ranking!$D$7:$DO$96))</f>
        <v>85</v>
      </c>
      <c r="F47" s="232" t="str">
        <f>INDEX(Categories!$C$7:$DO$96,MATCH($C47,Categories!C$7:C$96,0),MATCH($A47,Categories!$C$6:$DO$6,0))</f>
        <v>Inadequate capacity</v>
      </c>
    </row>
    <row r="48" spans="1:6" ht="13.8" x14ac:dyDescent="0.25">
      <c r="A48" s="231" t="s">
        <v>20</v>
      </c>
      <c r="B48" s="50" t="str">
        <f>_xlfn.XLOOKUP(A48, 'Country to Region'!$A$2:$A$116, 'Country to Region'!$B$2:$B$116, "Not Found")</f>
        <v>South/Central America</v>
      </c>
      <c r="C48" s="203" t="s">
        <v>156</v>
      </c>
      <c r="D48" s="232" cm="1">
        <f t="array" ref="D48">_xlfn.XLOOKUP($C48,'Standardized Scores'!$C$7:$C$96,_xlfn.XLOOKUP('Data (All Pillars)'!$A48,'Standardized Scores'!$D$6:$DO$6,'Standardized Scores'!$D$7:$DO$96))</f>
        <v>28.341996693177826</v>
      </c>
      <c r="E48" s="232" cm="1">
        <f t="array" ref="E48">_xlfn.XLOOKUP($C48,Ranking!$C$7:$C$96,_xlfn.XLOOKUP('Data (All Pillars)'!$A48,Ranking!$D$6:$DO$6,Ranking!$D$7:$DO$96))</f>
        <v>104</v>
      </c>
      <c r="F48" s="232" t="str">
        <f>INDEX(Categories!$C$7:$DO$96,MATCH($C48,Categories!C$7:C$96,0),MATCH($A48,Categories!$C$6:$DO$6,0))</f>
        <v>Inadequate capacity</v>
      </c>
    </row>
    <row r="49" spans="1:6" ht="13.8" x14ac:dyDescent="0.25">
      <c r="A49" s="231" t="s">
        <v>20</v>
      </c>
      <c r="B49" s="50" t="str">
        <f>_xlfn.XLOOKUP(A49, 'Country to Region'!$A$2:$A$116, 'Country to Region'!$B$2:$B$116, "Not Found")</f>
        <v>South/Central America</v>
      </c>
      <c r="C49" s="203" t="s">
        <v>163</v>
      </c>
      <c r="D49" s="232" cm="1">
        <f t="array" ref="D49">_xlfn.XLOOKUP($C49,'Standardized Scores'!$C$7:$C$96,_xlfn.XLOOKUP('Data (All Pillars)'!$A49,'Standardized Scores'!$D$6:$DO$6,'Standardized Scores'!$D$7:$DO$96))</f>
        <v>44.231079882693805</v>
      </c>
      <c r="E49" s="232" cm="1">
        <f t="array" ref="E49">_xlfn.XLOOKUP($C49,Ranking!$C$7:$C$96,_xlfn.XLOOKUP('Data (All Pillars)'!$A49,Ranking!$D$6:$DO$6,Ranking!$D$7:$DO$96))</f>
        <v>55</v>
      </c>
      <c r="F49" s="232" t="str">
        <f>INDEX(Categories!$C$7:$DO$96,MATCH($C49,Categories!C$7:C$96,0),MATCH($A49,Categories!$C$6:$DO$6,0))</f>
        <v>Low capacity</v>
      </c>
    </row>
    <row r="50" spans="1:6" ht="13.8" x14ac:dyDescent="0.25">
      <c r="A50" s="231" t="s">
        <v>20</v>
      </c>
      <c r="B50" s="50" t="str">
        <f>_xlfn.XLOOKUP(A50, 'Country to Region'!$A$2:$A$116, 'Country to Region'!$B$2:$B$116, "Not Found")</f>
        <v>South/Central America</v>
      </c>
      <c r="C50" s="203" t="s">
        <v>251</v>
      </c>
      <c r="D50" s="232" cm="1">
        <f t="array" ref="D50">_xlfn.XLOOKUP($C50,'Standardized Scores'!$C$7:$C$96,_xlfn.XLOOKUP('Data (All Pillars)'!$A50,'Standardized Scores'!$D$6:$DO$6,'Standardized Scores'!$D$7:$DO$96))</f>
        <v>48.999148513642844</v>
      </c>
      <c r="E50" s="232" cm="1">
        <f t="array" ref="E50">_xlfn.XLOOKUP($C50,Ranking!$C$7:$C$96,_xlfn.XLOOKUP('Data (All Pillars)'!$A50,Ranking!$D$6:$DO$6,Ranking!$D$7:$DO$96))</f>
        <v>26</v>
      </c>
      <c r="F50" s="232" t="str">
        <f>INDEX(Categories!$C$7:$DO$96,MATCH($C50,Categories!C$7:C$96,0),MATCH($A50,Categories!$C$6:$DO$6,0))</f>
        <v>Adequate capacity</v>
      </c>
    </row>
    <row r="51" spans="1:6" ht="13.8" x14ac:dyDescent="0.25">
      <c r="A51" s="231" t="s">
        <v>20</v>
      </c>
      <c r="B51" s="50" t="str">
        <f>_xlfn.XLOOKUP(A51, 'Country to Region'!$A$2:$A$116, 'Country to Region'!$B$2:$B$116, "Not Found")</f>
        <v>South/Central America</v>
      </c>
      <c r="C51" s="203" t="s">
        <v>174</v>
      </c>
      <c r="D51" s="232" cm="1">
        <f t="array" ref="D51">_xlfn.XLOOKUP($C51,'Standardized Scores'!$C$7:$C$96,_xlfn.XLOOKUP('Data (All Pillars)'!$A51,'Standardized Scores'!$D$6:$DO$6,'Standardized Scores'!$D$7:$DO$96))</f>
        <v>40.272001647266109</v>
      </c>
      <c r="E51" s="232" cm="1">
        <f t="array" ref="E51">_xlfn.XLOOKUP($C51,Ranking!$C$7:$C$96,_xlfn.XLOOKUP('Data (All Pillars)'!$A51,Ranking!$D$6:$DO$6,Ranking!$D$7:$DO$96))</f>
        <v>63</v>
      </c>
      <c r="F51" s="232" t="str">
        <f>INDEX(Categories!$C$7:$DO$96,MATCH($C51,Categories!C$7:C$96,0),MATCH($A51,Categories!$C$6:$DO$6,0))</f>
        <v>Inadequate capacity</v>
      </c>
    </row>
    <row r="52" spans="1:6" ht="13.8" x14ac:dyDescent="0.25">
      <c r="A52" s="231" t="s">
        <v>20</v>
      </c>
      <c r="B52" s="50" t="str">
        <f>_xlfn.XLOOKUP(A52, 'Country to Region'!$A$2:$A$116, 'Country to Region'!$B$2:$B$116, "Not Found")</f>
        <v>South/Central America</v>
      </c>
      <c r="C52" s="203" t="s">
        <v>181</v>
      </c>
      <c r="D52" s="232" cm="1">
        <f t="array" ref="D52">_xlfn.XLOOKUP($C52,'Standardized Scores'!$C$7:$C$96,_xlfn.XLOOKUP('Data (All Pillars)'!$A52,'Standardized Scores'!$D$6:$DO$6,'Standardized Scores'!$D$7:$DO$96))</f>
        <v>43.624337086052812</v>
      </c>
      <c r="E52" s="232" cm="1">
        <f t="array" ref="E52">_xlfn.XLOOKUP($C52,Ranking!$C$7:$C$96,_xlfn.XLOOKUP('Data (All Pillars)'!$A52,Ranking!$D$6:$DO$6,Ranking!$D$7:$DO$96))</f>
        <v>72</v>
      </c>
      <c r="F52" s="232" t="str">
        <f>INDEX(Categories!$C$7:$DO$96,MATCH($C52,Categories!C$7:C$96,0),MATCH($A52,Categories!$C$6:$DO$6,0))</f>
        <v>Low capacity</v>
      </c>
    </row>
    <row r="53" spans="1:6" ht="13.8" x14ac:dyDescent="0.25">
      <c r="A53" s="231" t="s">
        <v>20</v>
      </c>
      <c r="B53" s="50" t="str">
        <f>_xlfn.XLOOKUP(A53, 'Country to Region'!$A$2:$A$116, 'Country to Region'!$B$2:$B$116, "Not Found")</f>
        <v>South/Central America</v>
      </c>
      <c r="C53" s="203" t="s">
        <v>192</v>
      </c>
      <c r="D53" s="232" cm="1">
        <f t="array" ref="D53">_xlfn.XLOOKUP($C53,'Standardized Scores'!$C$7:$C$96,_xlfn.XLOOKUP('Data (All Pillars)'!$A53,'Standardized Scores'!$D$6:$DO$6,'Standardized Scores'!$D$7:$DO$96))</f>
        <v>26.896519456481172</v>
      </c>
      <c r="E53" s="232" cm="1">
        <f t="array" ref="E53">_xlfn.XLOOKUP($C53,Ranking!$C$7:$C$96,_xlfn.XLOOKUP('Data (All Pillars)'!$A53,Ranking!$D$6:$DO$6,Ranking!$D$7:$DO$96))</f>
        <v>60</v>
      </c>
      <c r="F53" s="232" t="str">
        <f>INDEX(Categories!$C$7:$DO$96,MATCH($C53,Categories!C$7:C$96,0),MATCH($A53,Categories!$C$6:$DO$6,0))</f>
        <v>Low capacity</v>
      </c>
    </row>
    <row r="54" spans="1:6" ht="13.8" x14ac:dyDescent="0.25">
      <c r="A54" s="231" t="s">
        <v>20</v>
      </c>
      <c r="B54" s="50" t="str">
        <f>_xlfn.XLOOKUP(A54, 'Country to Region'!$A$2:$A$116, 'Country to Region'!$B$2:$B$116, "Not Found")</f>
        <v>South/Central America</v>
      </c>
      <c r="C54" s="203" t="s">
        <v>194</v>
      </c>
      <c r="D54" s="232" cm="1">
        <f t="array" ref="D54">_xlfn.XLOOKUP($C54,'Standardized Scores'!$C$7:$C$96,_xlfn.XLOOKUP('Data (All Pillars)'!$A54,'Standardized Scores'!$D$6:$DO$6,'Standardized Scores'!$D$7:$DO$96))</f>
        <v>40.757184928945875</v>
      </c>
      <c r="E54" s="232" cm="1">
        <f t="array" ref="E54">_xlfn.XLOOKUP($C54,Ranking!$C$7:$C$96,_xlfn.XLOOKUP('Data (All Pillars)'!$A54,Ranking!$D$6:$DO$6,Ranking!$D$7:$DO$96))</f>
        <v>30</v>
      </c>
      <c r="F54" s="232" t="str">
        <f>INDEX(Categories!$C$7:$DO$96,MATCH($C54,Categories!C$7:C$96,0),MATCH($A54,Categories!$C$6:$DO$6,0))</f>
        <v>Adequate capacity</v>
      </c>
    </row>
    <row r="55" spans="1:6" ht="13.8" x14ac:dyDescent="0.25">
      <c r="A55" s="231" t="s">
        <v>20</v>
      </c>
      <c r="B55" s="50" t="str">
        <f>_xlfn.XLOOKUP(A55, 'Country to Region'!$A$2:$A$116, 'Country to Region'!$B$2:$B$116, "Not Found")</f>
        <v>South/Central America</v>
      </c>
      <c r="C55" s="203" t="s">
        <v>202</v>
      </c>
      <c r="D55" s="232" cm="1">
        <f t="array" ref="D55">_xlfn.XLOOKUP($C55,'Standardized Scores'!$C$7:$C$96,_xlfn.XLOOKUP('Data (All Pillars)'!$A55,'Standardized Scores'!$D$6:$DO$6,'Standardized Scores'!$D$7:$DO$96))</f>
        <v>17.216540274646444</v>
      </c>
      <c r="E55" s="232" cm="1">
        <f t="array" ref="E55">_xlfn.XLOOKUP($C55,Ranking!$C$7:$C$96,_xlfn.XLOOKUP('Data (All Pillars)'!$A55,Ranking!$D$6:$DO$6,Ranking!$D$7:$DO$96))</f>
        <v>73</v>
      </c>
      <c r="F55" s="232" t="str">
        <f>INDEX(Categories!$C$7:$DO$96,MATCH($C55,Categories!C$7:C$96,0),MATCH($A55,Categories!$C$6:$DO$6,0))</f>
        <v>Inadequate capacity</v>
      </c>
    </row>
    <row r="56" spans="1:6" ht="13.8" x14ac:dyDescent="0.25">
      <c r="A56" s="231" t="s">
        <v>20</v>
      </c>
      <c r="B56" s="50" t="str">
        <f>_xlfn.XLOOKUP(A56, 'Country to Region'!$A$2:$A$116, 'Country to Region'!$B$2:$B$116, "Not Found")</f>
        <v>South/Central America</v>
      </c>
      <c r="C56" s="203" t="s">
        <v>212</v>
      </c>
      <c r="D56" s="232" cm="1">
        <f t="array" ref="D56">_xlfn.XLOOKUP($C56,'Standardized Scores'!$C$7:$C$96,_xlfn.XLOOKUP('Data (All Pillars)'!$A56,'Standardized Scores'!$D$6:$DO$6,'Standardized Scores'!$D$7:$DO$96))</f>
        <v>41.306423837781736</v>
      </c>
      <c r="E56" s="232" cm="1">
        <f t="array" ref="E56">_xlfn.XLOOKUP($C56,Ranking!$C$7:$C$96,_xlfn.XLOOKUP('Data (All Pillars)'!$A56,Ranking!$D$6:$DO$6,Ranking!$D$7:$DO$96))</f>
        <v>64</v>
      </c>
      <c r="F56" s="232" t="str">
        <f>INDEX(Categories!$C$7:$DO$96,MATCH($C56,Categories!C$7:C$96,0),MATCH($A56,Categories!$C$6:$DO$6,0))</f>
        <v>Low capacity</v>
      </c>
    </row>
    <row r="57" spans="1:6" ht="13.8" x14ac:dyDescent="0.25">
      <c r="A57" s="231" t="s">
        <v>20</v>
      </c>
      <c r="B57" s="50" t="str">
        <f>_xlfn.XLOOKUP(A57, 'Country to Region'!$A$2:$A$116, 'Country to Region'!$B$2:$B$116, "Not Found")</f>
        <v>South/Central America</v>
      </c>
      <c r="C57" s="203" t="s">
        <v>254</v>
      </c>
      <c r="D57" s="232" cm="1">
        <f t="array" ref="D57">_xlfn.XLOOKUP($C57,'Standardized Scores'!$C$7:$C$96,_xlfn.XLOOKUP('Data (All Pillars)'!$A57,'Standardized Scores'!$D$6:$DO$6,'Standardized Scores'!$D$7:$DO$96))</f>
        <v>8.3059287845506304</v>
      </c>
      <c r="E57" s="232" cm="1">
        <f t="array" ref="E57">_xlfn.XLOOKUP($C57,Ranking!$C$7:$C$96,_xlfn.XLOOKUP('Data (All Pillars)'!$A57,Ranking!$D$6:$DO$6,Ranking!$D$7:$DO$96))</f>
        <v>91</v>
      </c>
      <c r="F57" s="232" t="str">
        <f>INDEX(Categories!$C$7:$DO$96,MATCH($C57,Categories!C$7:C$96,0),MATCH($A57,Categories!$C$6:$DO$6,0))</f>
        <v>Inadequate capacity</v>
      </c>
    </row>
    <row r="58" spans="1:6" ht="13.8" x14ac:dyDescent="0.25">
      <c r="A58" s="231" t="s">
        <v>21</v>
      </c>
      <c r="B58" s="50" t="str">
        <f>_xlfn.XLOOKUP(A58, 'Country to Region'!$A$2:$A$116, 'Country to Region'!$B$2:$B$116, "Not Found")</f>
        <v>Eastern Europe</v>
      </c>
      <c r="C58" s="203" t="s">
        <v>133</v>
      </c>
      <c r="D58" s="232" cm="1">
        <f t="array" ref="D58">_xlfn.XLOOKUP($C58,'Standardized Scores'!$C$7:$C$96,_xlfn.XLOOKUP('Data (All Pillars)'!$A58,'Standardized Scores'!$D$6:$DO$6,'Standardized Scores'!$D$7:$DO$96))</f>
        <v>35.068542835503791</v>
      </c>
      <c r="E58" s="232" cm="1">
        <f t="array" ref="E58">_xlfn.XLOOKUP($C58,Ranking!$C$7:$C$96,_xlfn.XLOOKUP('Data (All Pillars)'!$A58,Ranking!$D$6:$DO$6,Ranking!$D$7:$DO$96))</f>
        <v>65</v>
      </c>
      <c r="F58" s="232" t="str">
        <f>INDEX(Categories!$C$7:$DO$96,MATCH($C58,Categories!C$7:C$96,0),MATCH($A58,Categories!$C$6:$DO$6,0))</f>
        <v>Low capacity</v>
      </c>
    </row>
    <row r="59" spans="1:6" ht="13.8" x14ac:dyDescent="0.25">
      <c r="A59" s="231" t="s">
        <v>21</v>
      </c>
      <c r="B59" s="50" t="str">
        <f>_xlfn.XLOOKUP(A59, 'Country to Region'!$A$2:$A$116, 'Country to Region'!$B$2:$B$116, "Not Found")</f>
        <v>Eastern Europe</v>
      </c>
      <c r="C59" s="203" t="s">
        <v>135</v>
      </c>
      <c r="D59" s="232" cm="1">
        <f t="array" ref="D59">_xlfn.XLOOKUP($C59,'Standardized Scores'!$C$7:$C$96,_xlfn.XLOOKUP('Data (All Pillars)'!$A59,'Standardized Scores'!$D$6:$DO$6,'Standardized Scores'!$D$7:$DO$96))</f>
        <v>36.469756637472024</v>
      </c>
      <c r="E59" s="232" cm="1">
        <f t="array" ref="E59">_xlfn.XLOOKUP($C59,Ranking!$C$7:$C$96,_xlfn.XLOOKUP('Data (All Pillars)'!$A59,Ranking!$D$6:$DO$6,Ranking!$D$7:$DO$96))</f>
        <v>58</v>
      </c>
      <c r="F59" s="232" t="str">
        <f>INDEX(Categories!$C$7:$DO$96,MATCH($C59,Categories!C$7:C$96,0),MATCH($A59,Categories!$C$6:$DO$6,0))</f>
        <v>Low capacity</v>
      </c>
    </row>
    <row r="60" spans="1:6" ht="13.8" x14ac:dyDescent="0.25">
      <c r="A60" s="231" t="s">
        <v>21</v>
      </c>
      <c r="B60" s="50" t="str">
        <f>_xlfn.XLOOKUP(A60, 'Country to Region'!$A$2:$A$116, 'Country to Region'!$B$2:$B$116, "Not Found")</f>
        <v>Eastern Europe</v>
      </c>
      <c r="C60" s="203" t="s">
        <v>137</v>
      </c>
      <c r="D60" s="232" cm="1">
        <f t="array" ref="D60">_xlfn.XLOOKUP($C60,'Standardized Scores'!$C$7:$C$96,_xlfn.XLOOKUP('Data (All Pillars)'!$A60,'Standardized Scores'!$D$6:$DO$6,'Standardized Scores'!$D$7:$DO$96))</f>
        <v>37.458670972039855</v>
      </c>
      <c r="E60" s="232" cm="1">
        <f t="array" ref="E60">_xlfn.XLOOKUP($C60,Ranking!$C$7:$C$96,_xlfn.XLOOKUP('Data (All Pillars)'!$A60,Ranking!$D$6:$DO$6,Ranking!$D$7:$DO$96))</f>
        <v>57</v>
      </c>
      <c r="F60" s="232" t="str">
        <f>INDEX(Categories!$C$7:$DO$96,MATCH($C60,Categories!C$7:C$96,0),MATCH($A60,Categories!$C$6:$DO$6,0))</f>
        <v>Low capacity</v>
      </c>
    </row>
    <row r="61" spans="1:6" ht="13.8" x14ac:dyDescent="0.25">
      <c r="A61" s="231" t="s">
        <v>21</v>
      </c>
      <c r="B61" s="50" t="str">
        <f>_xlfn.XLOOKUP(A61, 'Country to Region'!$A$2:$A$116, 'Country to Region'!$B$2:$B$116, "Not Found")</f>
        <v>Eastern Europe</v>
      </c>
      <c r="C61" s="203" t="s">
        <v>147</v>
      </c>
      <c r="D61" s="232" cm="1">
        <f t="array" ref="D61">_xlfn.XLOOKUP($C61,'Standardized Scores'!$C$7:$C$96,_xlfn.XLOOKUP('Data (All Pillars)'!$A61,'Standardized Scores'!$D$6:$DO$6,'Standardized Scores'!$D$7:$DO$96))</f>
        <v>29.891101864243179</v>
      </c>
      <c r="E61" s="232" cm="1">
        <f t="array" ref="E61">_xlfn.XLOOKUP($C61,Ranking!$C$7:$C$96,_xlfn.XLOOKUP('Data (All Pillars)'!$A61,Ranking!$D$6:$DO$6,Ranking!$D$7:$DO$96))</f>
        <v>76</v>
      </c>
      <c r="F61" s="232" t="str">
        <f>INDEX(Categories!$C$7:$DO$96,MATCH($C61,Categories!C$7:C$96,0),MATCH($A61,Categories!$C$6:$DO$6,0))</f>
        <v>Inadequate capacity</v>
      </c>
    </row>
    <row r="62" spans="1:6" ht="13.8" x14ac:dyDescent="0.25">
      <c r="A62" s="231" t="s">
        <v>21</v>
      </c>
      <c r="B62" s="50" t="str">
        <f>_xlfn.XLOOKUP(A62, 'Country to Region'!$A$2:$A$116, 'Country to Region'!$B$2:$B$116, "Not Found")</f>
        <v>Eastern Europe</v>
      </c>
      <c r="C62" s="203" t="s">
        <v>156</v>
      </c>
      <c r="D62" s="232" cm="1">
        <f t="array" ref="D62">_xlfn.XLOOKUP($C62,'Standardized Scores'!$C$7:$C$96,_xlfn.XLOOKUP('Data (All Pillars)'!$A62,'Standardized Scores'!$D$6:$DO$6,'Standardized Scores'!$D$7:$DO$96))</f>
        <v>42.991120482576548</v>
      </c>
      <c r="E62" s="232" cm="1">
        <f t="array" ref="E62">_xlfn.XLOOKUP($C62,Ranking!$C$7:$C$96,_xlfn.XLOOKUP('Data (All Pillars)'!$A62,Ranking!$D$6:$DO$6,Ranking!$D$7:$DO$96))</f>
        <v>32</v>
      </c>
      <c r="F62" s="232" t="str">
        <f>INDEX(Categories!$C$7:$DO$96,MATCH($C62,Categories!C$7:C$96,0),MATCH($A62,Categories!$C$6:$DO$6,0))</f>
        <v>Adequate capacity</v>
      </c>
    </row>
    <row r="63" spans="1:6" ht="13.8" x14ac:dyDescent="0.25">
      <c r="A63" s="231" t="s">
        <v>21</v>
      </c>
      <c r="B63" s="50" t="str">
        <f>_xlfn.XLOOKUP(A63, 'Country to Region'!$A$2:$A$116, 'Country to Region'!$B$2:$B$116, "Not Found")</f>
        <v>Eastern Europe</v>
      </c>
      <c r="C63" s="203" t="s">
        <v>163</v>
      </c>
      <c r="D63" s="232" cm="1">
        <f t="array" ref="D63">_xlfn.XLOOKUP($C63,'Standardized Scores'!$C$7:$C$96,_xlfn.XLOOKUP('Data (All Pillars)'!$A63,'Standardized Scores'!$D$6:$DO$6,'Standardized Scores'!$D$7:$DO$96))</f>
        <v>39.908221557572631</v>
      </c>
      <c r="E63" s="232" cm="1">
        <f t="array" ref="E63">_xlfn.XLOOKUP($C63,Ranking!$C$7:$C$96,_xlfn.XLOOKUP('Data (All Pillars)'!$A63,Ranking!$D$6:$DO$6,Ranking!$D$7:$DO$96))</f>
        <v>77</v>
      </c>
      <c r="F63" s="232" t="str">
        <f>INDEX(Categories!$C$7:$DO$96,MATCH($C63,Categories!C$7:C$96,0),MATCH($A63,Categories!$C$6:$DO$6,0))</f>
        <v>Low capacity</v>
      </c>
    </row>
    <row r="64" spans="1:6" ht="13.8" x14ac:dyDescent="0.25">
      <c r="A64" s="231" t="s">
        <v>21</v>
      </c>
      <c r="B64" s="50" t="str">
        <f>_xlfn.XLOOKUP(A64, 'Country to Region'!$A$2:$A$116, 'Country to Region'!$B$2:$B$116, "Not Found")</f>
        <v>Eastern Europe</v>
      </c>
      <c r="C64" s="203" t="s">
        <v>251</v>
      </c>
      <c r="D64" s="232" cm="1">
        <f t="array" ref="D64">_xlfn.XLOOKUP($C64,'Standardized Scores'!$C$7:$C$96,_xlfn.XLOOKUP('Data (All Pillars)'!$A64,'Standardized Scores'!$D$6:$DO$6,'Standardized Scores'!$D$7:$DO$96))</f>
        <v>39.896117197565701</v>
      </c>
      <c r="E64" s="232" cm="1">
        <f t="array" ref="E64">_xlfn.XLOOKUP($C64,Ranking!$C$7:$C$96,_xlfn.XLOOKUP('Data (All Pillars)'!$A64,Ranking!$D$6:$DO$6,Ranking!$D$7:$DO$96))</f>
        <v>90</v>
      </c>
      <c r="F64" s="232" t="str">
        <f>INDEX(Categories!$C$7:$DO$96,MATCH($C64,Categories!C$7:C$96,0),MATCH($A64,Categories!$C$6:$DO$6,0))</f>
        <v>Low capacity</v>
      </c>
    </row>
    <row r="65" spans="1:6" ht="13.8" x14ac:dyDescent="0.25">
      <c r="A65" s="231" t="s">
        <v>21</v>
      </c>
      <c r="B65" s="50" t="str">
        <f>_xlfn.XLOOKUP(A65, 'Country to Region'!$A$2:$A$116, 'Country to Region'!$B$2:$B$116, "Not Found")</f>
        <v>Eastern Europe</v>
      </c>
      <c r="C65" s="203" t="s">
        <v>174</v>
      </c>
      <c r="D65" s="232" cm="1">
        <f t="array" ref="D65">_xlfn.XLOOKUP($C65,'Standardized Scores'!$C$7:$C$96,_xlfn.XLOOKUP('Data (All Pillars)'!$A65,'Standardized Scores'!$D$6:$DO$6,'Standardized Scores'!$D$7:$DO$96))</f>
        <v>34.785116408064688</v>
      </c>
      <c r="E65" s="232" cm="1">
        <f t="array" ref="E65">_xlfn.XLOOKUP($C65,Ranking!$C$7:$C$96,_xlfn.XLOOKUP('Data (All Pillars)'!$A65,Ranking!$D$6:$DO$6,Ranking!$D$7:$DO$96))</f>
        <v>76</v>
      </c>
      <c r="F65" s="232" t="str">
        <f>INDEX(Categories!$C$7:$DO$96,MATCH($C65,Categories!C$7:C$96,0),MATCH($A65,Categories!$C$6:$DO$6,0))</f>
        <v>Inadequate capacity</v>
      </c>
    </row>
    <row r="66" spans="1:6" ht="13.8" x14ac:dyDescent="0.25">
      <c r="A66" s="231" t="s">
        <v>21</v>
      </c>
      <c r="B66" s="50" t="str">
        <f>_xlfn.XLOOKUP(A66, 'Country to Region'!$A$2:$A$116, 'Country to Region'!$B$2:$B$116, "Not Found")</f>
        <v>Eastern Europe</v>
      </c>
      <c r="C66" s="203" t="s">
        <v>181</v>
      </c>
      <c r="D66" s="232" cm="1">
        <f t="array" ref="D66">_xlfn.XLOOKUP($C66,'Standardized Scores'!$C$7:$C$96,_xlfn.XLOOKUP('Data (All Pillars)'!$A66,'Standardized Scores'!$D$6:$DO$6,'Standardized Scores'!$D$7:$DO$96))</f>
        <v>43.759628689708777</v>
      </c>
      <c r="E66" s="232" cm="1">
        <f t="array" ref="E66">_xlfn.XLOOKUP($C66,Ranking!$C$7:$C$96,_xlfn.XLOOKUP('Data (All Pillars)'!$A66,Ranking!$D$6:$DO$6,Ranking!$D$7:$DO$96))</f>
        <v>71</v>
      </c>
      <c r="F66" s="232" t="str">
        <f>INDEX(Categories!$C$7:$DO$96,MATCH($C66,Categories!C$7:C$96,0),MATCH($A66,Categories!$C$6:$DO$6,0))</f>
        <v>Low capacity</v>
      </c>
    </row>
    <row r="67" spans="1:6" ht="13.8" x14ac:dyDescent="0.25">
      <c r="A67" s="231" t="s">
        <v>21</v>
      </c>
      <c r="B67" s="50" t="str">
        <f>_xlfn.XLOOKUP(A67, 'Country to Region'!$A$2:$A$116, 'Country to Region'!$B$2:$B$116, "Not Found")</f>
        <v>Eastern Europe</v>
      </c>
      <c r="C67" s="203" t="s">
        <v>192</v>
      </c>
      <c r="D67" s="232" cm="1">
        <f t="array" ref="D67">_xlfn.XLOOKUP($C67,'Standardized Scores'!$C$7:$C$96,_xlfn.XLOOKUP('Data (All Pillars)'!$A67,'Standardized Scores'!$D$6:$DO$6,'Standardized Scores'!$D$7:$DO$96))</f>
        <v>27.214424070777106</v>
      </c>
      <c r="E67" s="232" cm="1">
        <f t="array" ref="E67">_xlfn.XLOOKUP($C67,Ranking!$C$7:$C$96,_xlfn.XLOOKUP('Data (All Pillars)'!$A67,Ranking!$D$6:$DO$6,Ranking!$D$7:$DO$96))</f>
        <v>57</v>
      </c>
      <c r="F67" s="232" t="str">
        <f>INDEX(Categories!$C$7:$DO$96,MATCH($C67,Categories!C$7:C$96,0),MATCH($A67,Categories!$C$6:$DO$6,0))</f>
        <v>Low capacity</v>
      </c>
    </row>
    <row r="68" spans="1:6" ht="13.8" x14ac:dyDescent="0.25">
      <c r="A68" s="231" t="s">
        <v>21</v>
      </c>
      <c r="B68" s="50" t="str">
        <f>_xlfn.XLOOKUP(A68, 'Country to Region'!$A$2:$A$116, 'Country to Region'!$B$2:$B$116, "Not Found")</f>
        <v>Eastern Europe</v>
      </c>
      <c r="C68" s="203" t="s">
        <v>194</v>
      </c>
      <c r="D68" s="232" cm="1">
        <f t="array" ref="D68">_xlfn.XLOOKUP($C68,'Standardized Scores'!$C$7:$C$96,_xlfn.XLOOKUP('Data (All Pillars)'!$A68,'Standardized Scores'!$D$6:$DO$6,'Standardized Scores'!$D$7:$DO$96))</f>
        <v>32.258765611125526</v>
      </c>
      <c r="E68" s="232" cm="1">
        <f t="array" ref="E68">_xlfn.XLOOKUP($C68,Ranking!$C$7:$C$96,_xlfn.XLOOKUP('Data (All Pillars)'!$A68,Ranking!$D$6:$DO$6,Ranking!$D$7:$DO$96))</f>
        <v>72</v>
      </c>
      <c r="F68" s="232" t="str">
        <f>INDEX(Categories!$C$7:$DO$96,MATCH($C68,Categories!C$7:C$96,0),MATCH($A68,Categories!$C$6:$DO$6,0))</f>
        <v>Low capacity</v>
      </c>
    </row>
    <row r="69" spans="1:6" ht="13.8" x14ac:dyDescent="0.25">
      <c r="A69" s="231" t="s">
        <v>21</v>
      </c>
      <c r="B69" s="50" t="str">
        <f>_xlfn.XLOOKUP(A69, 'Country to Region'!$A$2:$A$116, 'Country to Region'!$B$2:$B$116, "Not Found")</f>
        <v>Eastern Europe</v>
      </c>
      <c r="C69" s="203" t="s">
        <v>202</v>
      </c>
      <c r="D69" s="232" cm="1">
        <f t="array" ref="D69">_xlfn.XLOOKUP($C69,'Standardized Scores'!$C$7:$C$96,_xlfn.XLOOKUP('Data (All Pillars)'!$A69,'Standardized Scores'!$D$6:$DO$6,'Standardized Scores'!$D$7:$DO$96))</f>
        <v>14.623180979708957</v>
      </c>
      <c r="E69" s="232" cm="1">
        <f t="array" ref="E69">_xlfn.XLOOKUP($C69,Ranking!$C$7:$C$96,_xlfn.XLOOKUP('Data (All Pillars)'!$A69,Ranking!$D$6:$DO$6,Ranking!$D$7:$DO$96))</f>
        <v>85</v>
      </c>
      <c r="F69" s="232" t="str">
        <f>INDEX(Categories!$C$7:$DO$96,MATCH($C69,Categories!C$7:C$96,0),MATCH($A69,Categories!$C$6:$DO$6,0))</f>
        <v>Inadequate capacity</v>
      </c>
    </row>
    <row r="70" spans="1:6" ht="13.8" x14ac:dyDescent="0.25">
      <c r="A70" s="231" t="s">
        <v>21</v>
      </c>
      <c r="B70" s="50" t="str">
        <f>_xlfn.XLOOKUP(A70, 'Country to Region'!$A$2:$A$116, 'Country to Region'!$B$2:$B$116, "Not Found")</f>
        <v>Eastern Europe</v>
      </c>
      <c r="C70" s="203" t="s">
        <v>212</v>
      </c>
      <c r="D70" s="232" cm="1">
        <f t="array" ref="D70">_xlfn.XLOOKUP($C70,'Standardized Scores'!$C$7:$C$96,_xlfn.XLOOKUP('Data (All Pillars)'!$A70,'Standardized Scores'!$D$6:$DO$6,'Standardized Scores'!$D$7:$DO$96))</f>
        <v>48.456004666244347</v>
      </c>
      <c r="E70" s="232" cm="1">
        <f t="array" ref="E70">_xlfn.XLOOKUP($C70,Ranking!$C$7:$C$96,_xlfn.XLOOKUP('Data (All Pillars)'!$A70,Ranking!$D$6:$DO$6,Ranking!$D$7:$DO$96))</f>
        <v>41</v>
      </c>
      <c r="F70" s="232" t="str">
        <f>INDEX(Categories!$C$7:$DO$96,MATCH($C70,Categories!C$7:C$96,0),MATCH($A70,Categories!$C$6:$DO$6,0))</f>
        <v>Adequate capacity</v>
      </c>
    </row>
    <row r="71" spans="1:6" ht="13.8" x14ac:dyDescent="0.25">
      <c r="A71" s="231" t="s">
        <v>21</v>
      </c>
      <c r="B71" s="50" t="str">
        <f>_xlfn.XLOOKUP(A71, 'Country to Region'!$A$2:$A$116, 'Country to Region'!$B$2:$B$116, "Not Found")</f>
        <v>Eastern Europe</v>
      </c>
      <c r="C71" s="203" t="s">
        <v>254</v>
      </c>
      <c r="D71" s="232" cm="1">
        <f t="array" ref="D71">_xlfn.XLOOKUP($C71,'Standardized Scores'!$C$7:$C$96,_xlfn.XLOOKUP('Data (All Pillars)'!$A71,'Standardized Scores'!$D$6:$DO$6,'Standardized Scores'!$D$7:$DO$96))</f>
        <v>13.519745026029597</v>
      </c>
      <c r="E71" s="232" cm="1">
        <f t="array" ref="E71">_xlfn.XLOOKUP($C71,Ranking!$C$7:$C$96,_xlfn.XLOOKUP('Data (All Pillars)'!$A71,Ranking!$D$6:$DO$6,Ranking!$D$7:$DO$96))</f>
        <v>53</v>
      </c>
      <c r="F71" s="232" t="str">
        <f>INDEX(Categories!$C$7:$DO$96,MATCH($C71,Categories!C$7:C$96,0),MATCH($A71,Categories!$C$6:$DO$6,0))</f>
        <v>Inadequate capacity</v>
      </c>
    </row>
    <row r="72" spans="1:6" ht="13.8" x14ac:dyDescent="0.25">
      <c r="A72" s="231" t="s">
        <v>22</v>
      </c>
      <c r="B72" s="50" t="str">
        <f>_xlfn.XLOOKUP(A72, 'Country to Region'!$A$2:$A$116, 'Country to Region'!$B$2:$B$116, "Not Found")</f>
        <v>NA-Oceania</v>
      </c>
      <c r="C72" s="203" t="s">
        <v>133</v>
      </c>
      <c r="D72" s="232" cm="1">
        <f t="array" ref="D72">_xlfn.XLOOKUP($C72,'Standardized Scores'!$C$7:$C$96,_xlfn.XLOOKUP('Data (All Pillars)'!$A72,'Standardized Scores'!$D$6:$DO$6,'Standardized Scores'!$D$7:$DO$96))</f>
        <v>55.820319511883909</v>
      </c>
      <c r="E72" s="232" cm="1">
        <f t="array" ref="E72">_xlfn.XLOOKUP($C72,Ranking!$C$7:$C$96,_xlfn.XLOOKUP('Data (All Pillars)'!$A72,Ranking!$D$6:$DO$6,Ranking!$D$7:$DO$96))</f>
        <v>2</v>
      </c>
      <c r="F72" s="232" t="str">
        <f>INDEX(Categories!$C$7:$DO$96,MATCH($C72,Categories!C$7:C$96,0),MATCH($A72,Categories!$C$6:$DO$6,0))</f>
        <v>Advanced capacity</v>
      </c>
    </row>
    <row r="73" spans="1:6" ht="13.8" x14ac:dyDescent="0.25">
      <c r="A73" s="231" t="s">
        <v>22</v>
      </c>
      <c r="B73" s="50" t="str">
        <f>_xlfn.XLOOKUP(A73, 'Country to Region'!$A$2:$A$116, 'Country to Region'!$B$2:$B$116, "Not Found")</f>
        <v>NA-Oceania</v>
      </c>
      <c r="C73" s="203" t="s">
        <v>135</v>
      </c>
      <c r="D73" s="232" cm="1">
        <f t="array" ref="D73">_xlfn.XLOOKUP($C73,'Standardized Scores'!$C$7:$C$96,_xlfn.XLOOKUP('Data (All Pillars)'!$A73,'Standardized Scores'!$D$6:$DO$6,'Standardized Scores'!$D$7:$DO$96))</f>
        <v>51.975690346210911</v>
      </c>
      <c r="E73" s="232" cm="1">
        <f t="array" ref="E73">_xlfn.XLOOKUP($C73,Ranking!$C$7:$C$96,_xlfn.XLOOKUP('Data (All Pillars)'!$A73,Ranking!$D$6:$DO$6,Ranking!$D$7:$DO$96))</f>
        <v>7</v>
      </c>
      <c r="F73" s="232" t="str">
        <f>INDEX(Categories!$C$7:$DO$96,MATCH($C73,Categories!C$7:C$96,0),MATCH($A73,Categories!$C$6:$DO$6,0))</f>
        <v>High capacity</v>
      </c>
    </row>
    <row r="74" spans="1:6" ht="13.8" x14ac:dyDescent="0.25">
      <c r="A74" s="231" t="s">
        <v>22</v>
      </c>
      <c r="B74" s="50" t="str">
        <f>_xlfn.XLOOKUP(A74, 'Country to Region'!$A$2:$A$116, 'Country to Region'!$B$2:$B$116, "Not Found")</f>
        <v>NA-Oceania</v>
      </c>
      <c r="C74" s="203" t="s">
        <v>137</v>
      </c>
      <c r="D74" s="232" cm="1">
        <f t="array" ref="D74">_xlfn.XLOOKUP($C74,'Standardized Scores'!$C$7:$C$96,_xlfn.XLOOKUP('Data (All Pillars)'!$A74,'Standardized Scores'!$D$6:$DO$6,'Standardized Scores'!$D$7:$DO$96))</f>
        <v>53.98311881609466</v>
      </c>
      <c r="E74" s="232" cm="1">
        <f t="array" ref="E74">_xlfn.XLOOKUP($C74,Ranking!$C$7:$C$96,_xlfn.XLOOKUP('Data (All Pillars)'!$A74,Ranking!$D$6:$DO$6,Ranking!$D$7:$DO$96))</f>
        <v>12</v>
      </c>
      <c r="F74" s="232" t="str">
        <f>INDEX(Categories!$C$7:$DO$96,MATCH($C74,Categories!C$7:C$96,0),MATCH($A74,Categories!$C$6:$DO$6,0))</f>
        <v>High capacity</v>
      </c>
    </row>
    <row r="75" spans="1:6" ht="13.8" x14ac:dyDescent="0.25">
      <c r="A75" s="231" t="s">
        <v>22</v>
      </c>
      <c r="B75" s="50" t="str">
        <f>_xlfn.XLOOKUP(A75, 'Country to Region'!$A$2:$A$116, 'Country to Region'!$B$2:$B$116, "Not Found")</f>
        <v>NA-Oceania</v>
      </c>
      <c r="C75" s="203" t="s">
        <v>147</v>
      </c>
      <c r="D75" s="232" cm="1">
        <f t="array" ref="D75">_xlfn.XLOOKUP($C75,'Standardized Scores'!$C$7:$C$96,_xlfn.XLOOKUP('Data (All Pillars)'!$A75,'Standardized Scores'!$D$6:$DO$6,'Standardized Scores'!$D$7:$DO$96))</f>
        <v>54.481642672202966</v>
      </c>
      <c r="E75" s="232" cm="1">
        <f t="array" ref="E75">_xlfn.XLOOKUP($C75,Ranking!$C$7:$C$96,_xlfn.XLOOKUP('Data (All Pillars)'!$A75,Ranking!$D$6:$DO$6,Ranking!$D$7:$DO$96))</f>
        <v>11</v>
      </c>
      <c r="F75" s="232" t="str">
        <f>INDEX(Categories!$C$7:$DO$96,MATCH($C75,Categories!C$7:C$96,0),MATCH($A75,Categories!$C$6:$DO$6,0))</f>
        <v>Adequate capacity</v>
      </c>
    </row>
    <row r="76" spans="1:6" ht="13.8" x14ac:dyDescent="0.25">
      <c r="A76" s="231" t="s">
        <v>22</v>
      </c>
      <c r="B76" s="50" t="str">
        <f>_xlfn.XLOOKUP(A76, 'Country to Region'!$A$2:$A$116, 'Country to Region'!$B$2:$B$116, "Not Found")</f>
        <v>NA-Oceania</v>
      </c>
      <c r="C76" s="203" t="s">
        <v>156</v>
      </c>
      <c r="D76" s="232" cm="1">
        <f t="array" ref="D76">_xlfn.XLOOKUP($C76,'Standardized Scores'!$C$7:$C$96,_xlfn.XLOOKUP('Data (All Pillars)'!$A76,'Standardized Scores'!$D$6:$DO$6,'Standardized Scores'!$D$7:$DO$96))</f>
        <v>46.710079417689165</v>
      </c>
      <c r="E76" s="232" cm="1">
        <f t="array" ref="E76">_xlfn.XLOOKUP($C76,Ranking!$C$7:$C$96,_xlfn.XLOOKUP('Data (All Pillars)'!$A76,Ranking!$D$6:$DO$6,Ranking!$D$7:$DO$96))</f>
        <v>17</v>
      </c>
      <c r="F76" s="232" t="str">
        <f>INDEX(Categories!$C$7:$DO$96,MATCH($C76,Categories!C$7:C$96,0),MATCH($A76,Categories!$C$6:$DO$6,0))</f>
        <v>High capacity</v>
      </c>
    </row>
    <row r="77" spans="1:6" ht="13.8" x14ac:dyDescent="0.25">
      <c r="A77" s="231" t="s">
        <v>22</v>
      </c>
      <c r="B77" s="50" t="str">
        <f>_xlfn.XLOOKUP(A77, 'Country to Region'!$A$2:$A$116, 'Country to Region'!$B$2:$B$116, "Not Found")</f>
        <v>NA-Oceania</v>
      </c>
      <c r="C77" s="203" t="s">
        <v>163</v>
      </c>
      <c r="D77" s="232" cm="1">
        <f t="array" ref="D77">_xlfn.XLOOKUP($C77,'Standardized Scores'!$C$7:$C$96,_xlfn.XLOOKUP('Data (All Pillars)'!$A77,'Standardized Scores'!$D$6:$DO$6,'Standardized Scores'!$D$7:$DO$96))</f>
        <v>68.194418123282929</v>
      </c>
      <c r="E77" s="232" cm="1">
        <f t="array" ref="E77">_xlfn.XLOOKUP($C77,Ranking!$C$7:$C$96,_xlfn.XLOOKUP('Data (All Pillars)'!$A77,Ranking!$D$6:$DO$6,Ranking!$D$7:$DO$96))</f>
        <v>1</v>
      </c>
      <c r="F77" s="232" t="str">
        <f>INDEX(Categories!$C$7:$DO$96,MATCH($C77,Categories!C$7:C$96,0),MATCH($A77,Categories!$C$6:$DO$6,0))</f>
        <v>Advanced capacity</v>
      </c>
    </row>
    <row r="78" spans="1:6" ht="13.8" x14ac:dyDescent="0.25">
      <c r="A78" s="231" t="s">
        <v>22</v>
      </c>
      <c r="B78" s="50" t="str">
        <f>_xlfn.XLOOKUP(A78, 'Country to Region'!$A$2:$A$116, 'Country to Region'!$B$2:$B$116, "Not Found")</f>
        <v>NA-Oceania</v>
      </c>
      <c r="C78" s="203" t="s">
        <v>251</v>
      </c>
      <c r="D78" s="232" cm="1">
        <f t="array" ref="D78">_xlfn.XLOOKUP($C78,'Standardized Scores'!$C$7:$C$96,_xlfn.XLOOKUP('Data (All Pillars)'!$A78,'Standardized Scores'!$D$6:$DO$6,'Standardized Scores'!$D$7:$DO$96))</f>
        <v>60.048763015745891</v>
      </c>
      <c r="E78" s="232" cm="1">
        <f t="array" ref="E78">_xlfn.XLOOKUP($C78,Ranking!$C$7:$C$96,_xlfn.XLOOKUP('Data (All Pillars)'!$A78,Ranking!$D$6:$DO$6,Ranking!$D$7:$DO$96))</f>
        <v>3</v>
      </c>
      <c r="F78" s="232" t="str">
        <f>INDEX(Categories!$C$7:$DO$96,MATCH($C78,Categories!C$7:C$96,0),MATCH($A78,Categories!$C$6:$DO$6,0))</f>
        <v>Advanced capacity</v>
      </c>
    </row>
    <row r="79" spans="1:6" ht="13.8" x14ac:dyDescent="0.25">
      <c r="A79" s="231" t="s">
        <v>22</v>
      </c>
      <c r="B79" s="50" t="str">
        <f>_xlfn.XLOOKUP(A79, 'Country to Region'!$A$2:$A$116, 'Country to Region'!$B$2:$B$116, "Not Found")</f>
        <v>NA-Oceania</v>
      </c>
      <c r="C79" s="203" t="s">
        <v>174</v>
      </c>
      <c r="D79" s="232" cm="1">
        <f t="array" ref="D79">_xlfn.XLOOKUP($C79,'Standardized Scores'!$C$7:$C$96,_xlfn.XLOOKUP('Data (All Pillars)'!$A79,'Standardized Scores'!$D$6:$DO$6,'Standardized Scores'!$D$7:$DO$96))</f>
        <v>75.352505126914636</v>
      </c>
      <c r="E79" s="232" cm="1">
        <f t="array" ref="E79">_xlfn.XLOOKUP($C79,Ranking!$C$7:$C$96,_xlfn.XLOOKUP('Data (All Pillars)'!$A79,Ranking!$D$6:$DO$6,Ranking!$D$7:$DO$96))</f>
        <v>1</v>
      </c>
      <c r="F79" s="232" t="str">
        <f>INDEX(Categories!$C$7:$DO$96,MATCH($C79,Categories!C$7:C$96,0),MATCH($A79,Categories!$C$6:$DO$6,0))</f>
        <v>Advanced capacity</v>
      </c>
    </row>
    <row r="80" spans="1:6" ht="13.8" x14ac:dyDescent="0.25">
      <c r="A80" s="231" t="s">
        <v>22</v>
      </c>
      <c r="B80" s="50" t="str">
        <f>_xlfn.XLOOKUP(A80, 'Country to Region'!$A$2:$A$116, 'Country to Region'!$B$2:$B$116, "Not Found")</f>
        <v>NA-Oceania</v>
      </c>
      <c r="C80" s="203" t="s">
        <v>181</v>
      </c>
      <c r="D80" s="232" cm="1">
        <f t="array" ref="D80">_xlfn.XLOOKUP($C80,'Standardized Scores'!$C$7:$C$96,_xlfn.XLOOKUP('Data (All Pillars)'!$A80,'Standardized Scores'!$D$6:$DO$6,'Standardized Scores'!$D$7:$DO$96))</f>
        <v>68.935094201211911</v>
      </c>
      <c r="E80" s="232" cm="1">
        <f t="array" ref="E80">_xlfn.XLOOKUP($C80,Ranking!$C$7:$C$96,_xlfn.XLOOKUP('Data (All Pillars)'!$A80,Ranking!$D$6:$DO$6,Ranking!$D$7:$DO$96))</f>
        <v>3</v>
      </c>
      <c r="F80" s="232" t="str">
        <f>INDEX(Categories!$C$7:$DO$96,MATCH($C80,Categories!C$7:C$96,0),MATCH($A80,Categories!$C$6:$DO$6,0))</f>
        <v>Advanced capacity</v>
      </c>
    </row>
    <row r="81" spans="1:6" ht="13.8" x14ac:dyDescent="0.25">
      <c r="A81" s="231" t="s">
        <v>22</v>
      </c>
      <c r="B81" s="50" t="str">
        <f>_xlfn.XLOOKUP(A81, 'Country to Region'!$A$2:$A$116, 'Country to Region'!$B$2:$B$116, "Not Found")</f>
        <v>NA-Oceania</v>
      </c>
      <c r="C81" s="203" t="s">
        <v>192</v>
      </c>
      <c r="D81" s="232" cm="1">
        <f t="array" ref="D81">_xlfn.XLOOKUP($C81,'Standardized Scores'!$C$7:$C$96,_xlfn.XLOOKUP('Data (All Pillars)'!$A81,'Standardized Scores'!$D$6:$DO$6,'Standardized Scores'!$D$7:$DO$96))</f>
        <v>43.166150529024861</v>
      </c>
      <c r="E81" s="232" cm="1">
        <f t="array" ref="E81">_xlfn.XLOOKUP($C81,Ranking!$C$7:$C$96,_xlfn.XLOOKUP('Data (All Pillars)'!$A81,Ranking!$D$6:$DO$6,Ranking!$D$7:$DO$96))</f>
        <v>6</v>
      </c>
      <c r="F81" s="232" t="str">
        <f>INDEX(Categories!$C$7:$DO$96,MATCH($C81,Categories!C$7:C$96,0),MATCH($A81,Categories!$C$6:$DO$6,0))</f>
        <v>Advanced capacity</v>
      </c>
    </row>
    <row r="82" spans="1:6" ht="13.8" x14ac:dyDescent="0.25">
      <c r="A82" s="231" t="s">
        <v>22</v>
      </c>
      <c r="B82" s="50" t="str">
        <f>_xlfn.XLOOKUP(A82, 'Country to Region'!$A$2:$A$116, 'Country to Region'!$B$2:$B$116, "Not Found")</f>
        <v>NA-Oceania</v>
      </c>
      <c r="C82" s="203" t="s">
        <v>194</v>
      </c>
      <c r="D82" s="232" cm="1">
        <f t="array" ref="D82">_xlfn.XLOOKUP($C82,'Standardized Scores'!$C$7:$C$96,_xlfn.XLOOKUP('Data (All Pillars)'!$A82,'Standardized Scores'!$D$6:$DO$6,'Standardized Scores'!$D$7:$DO$96))</f>
        <v>42.885142386010195</v>
      </c>
      <c r="E82" s="232" cm="1">
        <f t="array" ref="E82">_xlfn.XLOOKUP($C82,Ranking!$C$7:$C$96,_xlfn.XLOOKUP('Data (All Pillars)'!$A82,Ranking!$D$6:$DO$6,Ranking!$D$7:$DO$96))</f>
        <v>24</v>
      </c>
      <c r="F82" s="232" t="str">
        <f>INDEX(Categories!$C$7:$DO$96,MATCH($C82,Categories!C$7:C$96,0),MATCH($A82,Categories!$C$6:$DO$6,0))</f>
        <v>Adequate capacity</v>
      </c>
    </row>
    <row r="83" spans="1:6" ht="13.8" x14ac:dyDescent="0.25">
      <c r="A83" s="231" t="s">
        <v>22</v>
      </c>
      <c r="B83" s="50" t="str">
        <f>_xlfn.XLOOKUP(A83, 'Country to Region'!$A$2:$A$116, 'Country to Region'!$B$2:$B$116, "Not Found")</f>
        <v>NA-Oceania</v>
      </c>
      <c r="C83" s="203" t="s">
        <v>202</v>
      </c>
      <c r="D83" s="232" cm="1">
        <f t="array" ref="D83">_xlfn.XLOOKUP($C83,'Standardized Scores'!$C$7:$C$96,_xlfn.XLOOKUP('Data (All Pillars)'!$A83,'Standardized Scores'!$D$6:$DO$6,'Standardized Scores'!$D$7:$DO$96))</f>
        <v>40.648050067664151</v>
      </c>
      <c r="E83" s="232" cm="1">
        <f t="array" ref="E83">_xlfn.XLOOKUP($C83,Ranking!$C$7:$C$96,_xlfn.XLOOKUP('Data (All Pillars)'!$A83,Ranking!$D$6:$DO$6,Ranking!$D$7:$DO$96))</f>
        <v>4</v>
      </c>
      <c r="F83" s="232" t="str">
        <f>INDEX(Categories!$C$7:$DO$96,MATCH($C83,Categories!C$7:C$96,0),MATCH($A83,Categories!$C$6:$DO$6,0))</f>
        <v>Adequate capacity</v>
      </c>
    </row>
    <row r="84" spans="1:6" ht="13.8" x14ac:dyDescent="0.25">
      <c r="A84" s="231" t="s">
        <v>22</v>
      </c>
      <c r="B84" s="50" t="str">
        <f>_xlfn.XLOOKUP(A84, 'Country to Region'!$A$2:$A$116, 'Country to Region'!$B$2:$B$116, "Not Found")</f>
        <v>NA-Oceania</v>
      </c>
      <c r="C84" s="203" t="s">
        <v>212</v>
      </c>
      <c r="D84" s="232" cm="1">
        <f t="array" ref="D84">_xlfn.XLOOKUP($C84,'Standardized Scores'!$C$7:$C$96,_xlfn.XLOOKUP('Data (All Pillars)'!$A84,'Standardized Scores'!$D$6:$DO$6,'Standardized Scores'!$D$7:$DO$96))</f>
        <v>59.093084677739867</v>
      </c>
      <c r="E84" s="232" cm="1">
        <f t="array" ref="E84">_xlfn.XLOOKUP($C84,Ranking!$C$7:$C$96,_xlfn.XLOOKUP('Data (All Pillars)'!$A84,Ranking!$D$6:$DO$6,Ranking!$D$7:$DO$96))</f>
        <v>11</v>
      </c>
      <c r="F84" s="232" t="str">
        <f>INDEX(Categories!$C$7:$DO$96,MATCH($C84,Categories!C$7:C$96,0),MATCH($A84,Categories!$C$6:$DO$6,0))</f>
        <v>High capacity</v>
      </c>
    </row>
    <row r="85" spans="1:6" ht="13.8" x14ac:dyDescent="0.25">
      <c r="A85" s="231" t="s">
        <v>22</v>
      </c>
      <c r="B85" s="50" t="str">
        <f>_xlfn.XLOOKUP(A85, 'Country to Region'!$A$2:$A$116, 'Country to Region'!$B$2:$B$116, "Not Found")</f>
        <v>NA-Oceania</v>
      </c>
      <c r="C85" s="203" t="s">
        <v>254</v>
      </c>
      <c r="D85" s="232" cm="1">
        <f t="array" ref="D85">_xlfn.XLOOKUP($C85,'Standardized Scores'!$C$7:$C$96,_xlfn.XLOOKUP('Data (All Pillars)'!$A85,'Standardized Scores'!$D$6:$DO$6,'Standardized Scores'!$D$7:$DO$96))</f>
        <v>30.038324984685225</v>
      </c>
      <c r="E85" s="232" cm="1">
        <f t="array" ref="E85">_xlfn.XLOOKUP($C85,Ranking!$C$7:$C$96,_xlfn.XLOOKUP('Data (All Pillars)'!$A85,Ranking!$D$6:$DO$6,Ranking!$D$7:$DO$96))</f>
        <v>7</v>
      </c>
      <c r="F85" s="232" t="str">
        <f>INDEX(Categories!$C$7:$DO$96,MATCH($C85,Categories!C$7:C$96,0),MATCH($A85,Categories!$C$6:$DO$6,0))</f>
        <v>Adequate capacity</v>
      </c>
    </row>
    <row r="86" spans="1:6" ht="13.8" x14ac:dyDescent="0.25">
      <c r="A86" s="231" t="s">
        <v>23</v>
      </c>
      <c r="B86" s="50" t="str">
        <f>_xlfn.XLOOKUP(A86, 'Country to Region'!$A$2:$A$116, 'Country to Region'!$B$2:$B$116, "Not Found")</f>
        <v>Western Europe</v>
      </c>
      <c r="C86" s="203" t="s">
        <v>133</v>
      </c>
      <c r="D86" s="232" cm="1">
        <f t="array" ref="D86">_xlfn.XLOOKUP($C86,'Standardized Scores'!$C$7:$C$96,_xlfn.XLOOKUP('Data (All Pillars)'!$A86,'Standardized Scores'!$D$6:$DO$6,'Standardized Scores'!$D$7:$DO$96))</f>
        <v>46.480638527980588</v>
      </c>
      <c r="E86" s="232" cm="1">
        <f t="array" ref="E86">_xlfn.XLOOKUP($C86,Ranking!$C$7:$C$96,_xlfn.XLOOKUP('Data (All Pillars)'!$A86,Ranking!$D$6:$DO$6,Ranking!$D$7:$DO$96))</f>
        <v>23</v>
      </c>
      <c r="F86" s="232" t="str">
        <f>INDEX(Categories!$C$7:$DO$96,MATCH($C86,Categories!C$7:C$96,0),MATCH($A86,Categories!$C$6:$DO$6,0))</f>
        <v>High capacity</v>
      </c>
    </row>
    <row r="87" spans="1:6" ht="13.8" x14ac:dyDescent="0.25">
      <c r="A87" s="231" t="s">
        <v>23</v>
      </c>
      <c r="B87" s="50" t="str">
        <f>_xlfn.XLOOKUP(A87, 'Country to Region'!$A$2:$A$116, 'Country to Region'!$B$2:$B$116, "Not Found")</f>
        <v>Western Europe</v>
      </c>
      <c r="C87" s="203" t="s">
        <v>135</v>
      </c>
      <c r="D87" s="232" cm="1">
        <f t="array" ref="D87">_xlfn.XLOOKUP($C87,'Standardized Scores'!$C$7:$C$96,_xlfn.XLOOKUP('Data (All Pillars)'!$A87,'Standardized Scores'!$D$6:$DO$6,'Standardized Scores'!$D$7:$DO$96))</f>
        <v>46.63193332609282</v>
      </c>
      <c r="E87" s="232" cm="1">
        <f t="array" ref="E87">_xlfn.XLOOKUP($C87,Ranking!$C$7:$C$96,_xlfn.XLOOKUP('Data (All Pillars)'!$A87,Ranking!$D$6:$DO$6,Ranking!$D$7:$DO$96))</f>
        <v>27</v>
      </c>
      <c r="F87" s="232" t="str">
        <f>INDEX(Categories!$C$7:$DO$96,MATCH($C87,Categories!C$7:C$96,0),MATCH($A87,Categories!$C$6:$DO$6,0))</f>
        <v>Adequate capacity</v>
      </c>
    </row>
    <row r="88" spans="1:6" ht="13.8" x14ac:dyDescent="0.25">
      <c r="A88" s="231" t="s">
        <v>23</v>
      </c>
      <c r="B88" s="50" t="str">
        <f>_xlfn.XLOOKUP(A88, 'Country to Region'!$A$2:$A$116, 'Country to Region'!$B$2:$B$116, "Not Found")</f>
        <v>Western Europe</v>
      </c>
      <c r="C88" s="203" t="s">
        <v>137</v>
      </c>
      <c r="D88" s="232" cm="1">
        <f t="array" ref="D88">_xlfn.XLOOKUP($C88,'Standardized Scores'!$C$7:$C$96,_xlfn.XLOOKUP('Data (All Pillars)'!$A88,'Standardized Scores'!$D$6:$DO$6,'Standardized Scores'!$D$7:$DO$96))</f>
        <v>43.0628866692374</v>
      </c>
      <c r="E88" s="232" cm="1">
        <f t="array" ref="E88">_xlfn.XLOOKUP($C88,Ranking!$C$7:$C$96,_xlfn.XLOOKUP('Data (All Pillars)'!$A88,Ranking!$D$6:$DO$6,Ranking!$D$7:$DO$96))</f>
        <v>41</v>
      </c>
      <c r="F88" s="232" t="str">
        <f>INDEX(Categories!$C$7:$DO$96,MATCH($C88,Categories!C$7:C$96,0),MATCH($A88,Categories!$C$6:$DO$6,0))</f>
        <v>Adequate capacity</v>
      </c>
    </row>
    <row r="89" spans="1:6" ht="13.8" x14ac:dyDescent="0.25">
      <c r="A89" s="231" t="s">
        <v>23</v>
      </c>
      <c r="B89" s="50" t="str">
        <f>_xlfn.XLOOKUP(A89, 'Country to Region'!$A$2:$A$116, 'Country to Region'!$B$2:$B$116, "Not Found")</f>
        <v>Western Europe</v>
      </c>
      <c r="C89" s="203" t="s">
        <v>147</v>
      </c>
      <c r="D89" s="232" cm="1">
        <f t="array" ref="D89">_xlfn.XLOOKUP($C89,'Standardized Scores'!$C$7:$C$96,_xlfn.XLOOKUP('Data (All Pillars)'!$A89,'Standardized Scores'!$D$6:$DO$6,'Standardized Scores'!$D$7:$DO$96))</f>
        <v>52.882693400204374</v>
      </c>
      <c r="E89" s="232" cm="1">
        <f t="array" ref="E89">_xlfn.XLOOKUP($C89,Ranking!$C$7:$C$96,_xlfn.XLOOKUP('Data (All Pillars)'!$A89,Ranking!$D$6:$DO$6,Ranking!$D$7:$DO$96))</f>
        <v>16</v>
      </c>
      <c r="F89" s="232" t="str">
        <f>INDEX(Categories!$C$7:$DO$96,MATCH($C89,Categories!C$7:C$96,0),MATCH($A89,Categories!$C$6:$DO$6,0))</f>
        <v>Adequate capacity</v>
      </c>
    </row>
    <row r="90" spans="1:6" ht="13.8" x14ac:dyDescent="0.25">
      <c r="A90" s="231" t="s">
        <v>23</v>
      </c>
      <c r="B90" s="50" t="str">
        <f>_xlfn.XLOOKUP(A90, 'Country to Region'!$A$2:$A$116, 'Country to Region'!$B$2:$B$116, "Not Found")</f>
        <v>Western Europe</v>
      </c>
      <c r="C90" s="203" t="s">
        <v>156</v>
      </c>
      <c r="D90" s="232" cm="1">
        <f t="array" ref="D90">_xlfn.XLOOKUP($C90,'Standardized Scores'!$C$7:$C$96,_xlfn.XLOOKUP('Data (All Pillars)'!$A90,'Standardized Scores'!$D$6:$DO$6,'Standardized Scores'!$D$7:$DO$96))</f>
        <v>43.503267672627331</v>
      </c>
      <c r="E90" s="232" cm="1">
        <f t="array" ref="E90">_xlfn.XLOOKUP($C90,Ranking!$C$7:$C$96,_xlfn.XLOOKUP('Data (All Pillars)'!$A90,Ranking!$D$6:$DO$6,Ranking!$D$7:$DO$96))</f>
        <v>29</v>
      </c>
      <c r="F90" s="232" t="str">
        <f>INDEX(Categories!$C$7:$DO$96,MATCH($C90,Categories!C$7:C$96,0),MATCH($A90,Categories!$C$6:$DO$6,0))</f>
        <v>Adequate capacity</v>
      </c>
    </row>
    <row r="91" spans="1:6" ht="13.8" x14ac:dyDescent="0.25">
      <c r="A91" s="231" t="s">
        <v>23</v>
      </c>
      <c r="B91" s="50" t="str">
        <f>_xlfn.XLOOKUP(A91, 'Country to Region'!$A$2:$A$116, 'Country to Region'!$B$2:$B$116, "Not Found")</f>
        <v>Western Europe</v>
      </c>
      <c r="C91" s="203" t="s">
        <v>163</v>
      </c>
      <c r="D91" s="232" cm="1">
        <f t="array" ref="D91">_xlfn.XLOOKUP($C91,'Standardized Scores'!$C$7:$C$96,_xlfn.XLOOKUP('Data (All Pillars)'!$A91,'Standardized Scores'!$D$6:$DO$6,'Standardized Scores'!$D$7:$DO$96))</f>
        <v>54.372558367672319</v>
      </c>
      <c r="E91" s="232" cm="1">
        <f t="array" ref="E91">_xlfn.XLOOKUP($C91,Ranking!$C$7:$C$96,_xlfn.XLOOKUP('Data (All Pillars)'!$A91,Ranking!$D$6:$DO$6,Ranking!$D$7:$DO$96))</f>
        <v>24</v>
      </c>
      <c r="F91" s="232" t="str">
        <f>INDEX(Categories!$C$7:$DO$96,MATCH($C91,Categories!C$7:C$96,0),MATCH($A91,Categories!$C$6:$DO$6,0))</f>
        <v>Adequate capacity</v>
      </c>
    </row>
    <row r="92" spans="1:6" ht="13.8" x14ac:dyDescent="0.25">
      <c r="A92" s="231" t="s">
        <v>23</v>
      </c>
      <c r="B92" s="50" t="str">
        <f>_xlfn.XLOOKUP(A92, 'Country to Region'!$A$2:$A$116, 'Country to Region'!$B$2:$B$116, "Not Found")</f>
        <v>Western Europe</v>
      </c>
      <c r="C92" s="203" t="s">
        <v>251</v>
      </c>
      <c r="D92" s="232" cm="1">
        <f t="array" ref="D92">_xlfn.XLOOKUP($C92,'Standardized Scores'!$C$7:$C$96,_xlfn.XLOOKUP('Data (All Pillars)'!$A92,'Standardized Scores'!$D$6:$DO$6,'Standardized Scores'!$D$7:$DO$96))</f>
        <v>45.116823758445676</v>
      </c>
      <c r="E92" s="232" cm="1">
        <f t="array" ref="E92">_xlfn.XLOOKUP($C92,Ranking!$C$7:$C$96,_xlfn.XLOOKUP('Data (All Pillars)'!$A92,Ranking!$D$6:$DO$6,Ranking!$D$7:$DO$96))</f>
        <v>52</v>
      </c>
      <c r="F92" s="232" t="str">
        <f>INDEX(Categories!$C$7:$DO$96,MATCH($C92,Categories!C$7:C$96,0),MATCH($A92,Categories!$C$6:$DO$6,0))</f>
        <v>Adequate capacity</v>
      </c>
    </row>
    <row r="93" spans="1:6" ht="13.8" x14ac:dyDescent="0.25">
      <c r="A93" s="231" t="s">
        <v>23</v>
      </c>
      <c r="B93" s="50" t="str">
        <f>_xlfn.XLOOKUP(A93, 'Country to Region'!$A$2:$A$116, 'Country to Region'!$B$2:$B$116, "Not Found")</f>
        <v>Western Europe</v>
      </c>
      <c r="C93" s="203" t="s">
        <v>174</v>
      </c>
      <c r="D93" s="232" cm="1">
        <f t="array" ref="D93">_xlfn.XLOOKUP($C93,'Standardized Scores'!$C$7:$C$96,_xlfn.XLOOKUP('Data (All Pillars)'!$A93,'Standardized Scores'!$D$6:$DO$6,'Standardized Scores'!$D$7:$DO$96))</f>
        <v>55.459721537070479</v>
      </c>
      <c r="E93" s="232" cm="1">
        <f t="array" ref="E93">_xlfn.XLOOKUP($C93,Ranking!$C$7:$C$96,_xlfn.XLOOKUP('Data (All Pillars)'!$A93,Ranking!$D$6:$DO$6,Ranking!$D$7:$DO$96))</f>
        <v>23</v>
      </c>
      <c r="F93" s="232" t="str">
        <f>INDEX(Categories!$C$7:$DO$96,MATCH($C93,Categories!C$7:C$96,0),MATCH($A93,Categories!$C$6:$DO$6,0))</f>
        <v>Adequate capacity</v>
      </c>
    </row>
    <row r="94" spans="1:6" ht="13.8" x14ac:dyDescent="0.25">
      <c r="A94" s="231" t="s">
        <v>23</v>
      </c>
      <c r="B94" s="50" t="str">
        <f>_xlfn.XLOOKUP(A94, 'Country to Region'!$A$2:$A$116, 'Country to Region'!$B$2:$B$116, "Not Found")</f>
        <v>Western Europe</v>
      </c>
      <c r="C94" s="203" t="s">
        <v>181</v>
      </c>
      <c r="D94" s="232" cm="1">
        <f t="array" ref="D94">_xlfn.XLOOKUP($C94,'Standardized Scores'!$C$7:$C$96,_xlfn.XLOOKUP('Data (All Pillars)'!$A94,'Standardized Scores'!$D$6:$DO$6,'Standardized Scores'!$D$7:$DO$96))</f>
        <v>60.498986947543685</v>
      </c>
      <c r="E94" s="232" cm="1">
        <f t="array" ref="E94">_xlfn.XLOOKUP($C94,Ranking!$C$7:$C$96,_xlfn.XLOOKUP('Data (All Pillars)'!$A94,Ranking!$D$6:$DO$6,Ranking!$D$7:$DO$96))</f>
        <v>24</v>
      </c>
      <c r="F94" s="232" t="str">
        <f>INDEX(Categories!$C$7:$DO$96,MATCH($C94,Categories!C$7:C$96,0),MATCH($A94,Categories!$C$6:$DO$6,0))</f>
        <v>High capacity</v>
      </c>
    </row>
    <row r="95" spans="1:6" ht="13.8" x14ac:dyDescent="0.25">
      <c r="A95" s="231" t="s">
        <v>23</v>
      </c>
      <c r="B95" s="50" t="str">
        <f>_xlfn.XLOOKUP(A95, 'Country to Region'!$A$2:$A$116, 'Country to Region'!$B$2:$B$116, "Not Found")</f>
        <v>Western Europe</v>
      </c>
      <c r="C95" s="203" t="s">
        <v>192</v>
      </c>
      <c r="D95" s="232" cm="1">
        <f t="array" ref="D95">_xlfn.XLOOKUP($C95,'Standardized Scores'!$C$7:$C$96,_xlfn.XLOOKUP('Data (All Pillars)'!$A95,'Standardized Scores'!$D$6:$DO$6,'Standardized Scores'!$D$7:$DO$96))</f>
        <v>35.806783943612707</v>
      </c>
      <c r="E95" s="232" cm="1">
        <f t="array" ref="E95">_xlfn.XLOOKUP($C95,Ranking!$C$7:$C$96,_xlfn.XLOOKUP('Data (All Pillars)'!$A95,Ranking!$D$6:$DO$6,Ranking!$D$7:$DO$96))</f>
        <v>19</v>
      </c>
      <c r="F95" s="232" t="str">
        <f>INDEX(Categories!$C$7:$DO$96,MATCH($C95,Categories!C$7:C$96,0),MATCH($A95,Categories!$C$6:$DO$6,0))</f>
        <v>Adequate capacity</v>
      </c>
    </row>
    <row r="96" spans="1:6" ht="13.8" x14ac:dyDescent="0.25">
      <c r="A96" s="231" t="s">
        <v>23</v>
      </c>
      <c r="B96" s="50" t="str">
        <f>_xlfn.XLOOKUP(A96, 'Country to Region'!$A$2:$A$116, 'Country to Region'!$B$2:$B$116, "Not Found")</f>
        <v>Western Europe</v>
      </c>
      <c r="C96" s="203" t="s">
        <v>194</v>
      </c>
      <c r="D96" s="232" cm="1">
        <f t="array" ref="D96">_xlfn.XLOOKUP($C96,'Standardized Scores'!$C$7:$C$96,_xlfn.XLOOKUP('Data (All Pillars)'!$A96,'Standardized Scores'!$D$6:$DO$6,'Standardized Scores'!$D$7:$DO$96))</f>
        <v>45.275664058981597</v>
      </c>
      <c r="E96" s="232" cm="1">
        <f t="array" ref="E96">_xlfn.XLOOKUP($C96,Ranking!$C$7:$C$96,_xlfn.XLOOKUP('Data (All Pillars)'!$A96,Ranking!$D$6:$DO$6,Ranking!$D$7:$DO$96))</f>
        <v>18</v>
      </c>
      <c r="F96" s="232" t="str">
        <f>INDEX(Categories!$C$7:$DO$96,MATCH($C96,Categories!C$7:C$96,0),MATCH($A96,Categories!$C$6:$DO$6,0))</f>
        <v>Adequate capacity</v>
      </c>
    </row>
    <row r="97" spans="1:6" ht="13.8" x14ac:dyDescent="0.25">
      <c r="A97" s="231" t="s">
        <v>23</v>
      </c>
      <c r="B97" s="50" t="str">
        <f>_xlfn.XLOOKUP(A97, 'Country to Region'!$A$2:$A$116, 'Country to Region'!$B$2:$B$116, "Not Found")</f>
        <v>Western Europe</v>
      </c>
      <c r="C97" s="203" t="s">
        <v>202</v>
      </c>
      <c r="D97" s="232" cm="1">
        <f t="array" ref="D97">_xlfn.XLOOKUP($C97,'Standardized Scores'!$C$7:$C$96,_xlfn.XLOOKUP('Data (All Pillars)'!$A97,'Standardized Scores'!$D$6:$DO$6,'Standardized Scores'!$D$7:$DO$96))</f>
        <v>24.30670476281751</v>
      </c>
      <c r="E97" s="232" cm="1">
        <f t="array" ref="E97">_xlfn.XLOOKUP($C97,Ranking!$C$7:$C$96,_xlfn.XLOOKUP('Data (All Pillars)'!$A97,Ranking!$D$6:$DO$6,Ranking!$D$7:$DO$96))</f>
        <v>41</v>
      </c>
      <c r="F97" s="232" t="str">
        <f>INDEX(Categories!$C$7:$DO$96,MATCH($C97,Categories!C$7:C$96,0),MATCH($A97,Categories!$C$6:$DO$6,0))</f>
        <v>Inadequate capacity</v>
      </c>
    </row>
    <row r="98" spans="1:6" ht="13.8" x14ac:dyDescent="0.25">
      <c r="A98" s="231" t="s">
        <v>23</v>
      </c>
      <c r="B98" s="50" t="str">
        <f>_xlfn.XLOOKUP(A98, 'Country to Region'!$A$2:$A$116, 'Country to Region'!$B$2:$B$116, "Not Found")</f>
        <v>Western Europe</v>
      </c>
      <c r="C98" s="203" t="s">
        <v>212</v>
      </c>
      <c r="D98" s="232" cm="1">
        <f t="array" ref="D98">_xlfn.XLOOKUP($C98,'Standardized Scores'!$C$7:$C$96,_xlfn.XLOOKUP('Data (All Pillars)'!$A98,'Standardized Scores'!$D$6:$DO$6,'Standardized Scores'!$D$7:$DO$96))</f>
        <v>45.31810975101665</v>
      </c>
      <c r="E98" s="232" cm="1">
        <f t="array" ref="E98">_xlfn.XLOOKUP($C98,Ranking!$C$7:$C$96,_xlfn.XLOOKUP('Data (All Pillars)'!$A98,Ranking!$D$6:$DO$6,Ranking!$D$7:$DO$96))</f>
        <v>53</v>
      </c>
      <c r="F98" s="232" t="str">
        <f>INDEX(Categories!$C$7:$DO$96,MATCH($C98,Categories!C$7:C$96,0),MATCH($A98,Categories!$C$6:$DO$6,0))</f>
        <v>Low capacity</v>
      </c>
    </row>
    <row r="99" spans="1:6" ht="13.8" x14ac:dyDescent="0.25">
      <c r="A99" s="231" t="s">
        <v>23</v>
      </c>
      <c r="B99" s="50" t="str">
        <f>_xlfn.XLOOKUP(A99, 'Country to Region'!$A$2:$A$116, 'Country to Region'!$B$2:$B$116, "Not Found")</f>
        <v>Western Europe</v>
      </c>
      <c r="C99" s="203" t="s">
        <v>254</v>
      </c>
      <c r="D99" s="232" cm="1">
        <f t="array" ref="D99">_xlfn.XLOOKUP($C99,'Standardized Scores'!$C$7:$C$96,_xlfn.XLOOKUP('Data (All Pillars)'!$A99,'Standardized Scores'!$D$6:$DO$6,'Standardized Scores'!$D$7:$DO$96))</f>
        <v>28.326657201635072</v>
      </c>
      <c r="E99" s="232" cm="1">
        <f t="array" ref="E99">_xlfn.XLOOKUP($C99,Ranking!$C$7:$C$96,_xlfn.XLOOKUP('Data (All Pillars)'!$A99,Ranking!$D$6:$DO$6,Ranking!$D$7:$DO$96))</f>
        <v>14</v>
      </c>
      <c r="F99" s="232" t="str">
        <f>INDEX(Categories!$C$7:$DO$96,MATCH($C99,Categories!C$7:C$96,0),MATCH($A99,Categories!$C$6:$DO$6,0))</f>
        <v>Adequate capacity</v>
      </c>
    </row>
    <row r="100" spans="1:6" ht="13.8" x14ac:dyDescent="0.25">
      <c r="A100" s="231" t="s">
        <v>24</v>
      </c>
      <c r="B100" s="50" t="str">
        <f>_xlfn.XLOOKUP(A100, 'Country to Region'!$A$2:$A$116, 'Country to Region'!$B$2:$B$116, "Not Found")</f>
        <v>East and Central Asia</v>
      </c>
      <c r="C100" s="203" t="s">
        <v>133</v>
      </c>
      <c r="D100" s="232" cm="1">
        <f t="array" ref="D100">_xlfn.XLOOKUP($C100,'Standardized Scores'!$C$7:$C$96,_xlfn.XLOOKUP('Data (All Pillars)'!$A100,'Standardized Scores'!$D$6:$DO$6,'Standardized Scores'!$D$7:$DO$96))</f>
        <v>31.326627219458416</v>
      </c>
      <c r="E100" s="232" cm="1">
        <f t="array" ref="E100">_xlfn.XLOOKUP($C100,Ranking!$C$7:$C$96,_xlfn.XLOOKUP('Data (All Pillars)'!$A100,Ranking!$D$6:$DO$6,Ranking!$D$7:$DO$96))</f>
        <v>89</v>
      </c>
      <c r="F100" s="232" t="str">
        <f>INDEX(Categories!$C$7:$DO$96,MATCH($C100,Categories!C$7:C$96,0),MATCH($A100,Categories!$C$6:$DO$6,0))</f>
        <v>Low capacity</v>
      </c>
    </row>
    <row r="101" spans="1:6" ht="13.8" x14ac:dyDescent="0.25">
      <c r="A101" s="231" t="s">
        <v>24</v>
      </c>
      <c r="B101" s="50" t="str">
        <f>_xlfn.XLOOKUP(A101, 'Country to Region'!$A$2:$A$116, 'Country to Region'!$B$2:$B$116, "Not Found")</f>
        <v>East and Central Asia</v>
      </c>
      <c r="C101" s="203" t="s">
        <v>135</v>
      </c>
      <c r="D101" s="232" cm="1">
        <f t="array" ref="D101">_xlfn.XLOOKUP($C101,'Standardized Scores'!$C$7:$C$96,_xlfn.XLOOKUP('Data (All Pillars)'!$A101,'Standardized Scores'!$D$6:$DO$6,'Standardized Scores'!$D$7:$DO$96))</f>
        <v>28.568390803876113</v>
      </c>
      <c r="E101" s="232" cm="1">
        <f t="array" ref="E101">_xlfn.XLOOKUP($C101,Ranking!$C$7:$C$96,_xlfn.XLOOKUP('Data (All Pillars)'!$A101,Ranking!$D$6:$DO$6,Ranking!$D$7:$DO$96))</f>
        <v>90</v>
      </c>
      <c r="F101" s="232" t="str">
        <f>INDEX(Categories!$C$7:$DO$96,MATCH($C101,Categories!C$7:C$96,0),MATCH($A101,Categories!$C$6:$DO$6,0))</f>
        <v>Inadequate capacity</v>
      </c>
    </row>
    <row r="102" spans="1:6" ht="13.8" x14ac:dyDescent="0.25">
      <c r="A102" s="231" t="s">
        <v>24</v>
      </c>
      <c r="B102" s="50" t="str">
        <f>_xlfn.XLOOKUP(A102, 'Country to Region'!$A$2:$A$116, 'Country to Region'!$B$2:$B$116, "Not Found")</f>
        <v>East and Central Asia</v>
      </c>
      <c r="C102" s="203" t="s">
        <v>137</v>
      </c>
      <c r="D102" s="232" cm="1">
        <f t="array" ref="D102">_xlfn.XLOOKUP($C102,'Standardized Scores'!$C$7:$C$96,_xlfn.XLOOKUP('Data (All Pillars)'!$A102,'Standardized Scores'!$D$6:$DO$6,'Standardized Scores'!$D$7:$DO$96))</f>
        <v>26.274640028335618</v>
      </c>
      <c r="E102" s="232" cm="1">
        <f t="array" ref="E102">_xlfn.XLOOKUP($C102,Ranking!$C$7:$C$96,_xlfn.XLOOKUP('Data (All Pillars)'!$A102,Ranking!$D$6:$DO$6,Ranking!$D$7:$DO$96))</f>
        <v>95</v>
      </c>
      <c r="F102" s="232" t="str">
        <f>INDEX(Categories!$C$7:$DO$96,MATCH($C102,Categories!C$7:C$96,0),MATCH($A102,Categories!$C$6:$DO$6,0))</f>
        <v>Inadequate capacity</v>
      </c>
    </row>
    <row r="103" spans="1:6" ht="13.8" x14ac:dyDescent="0.25">
      <c r="A103" s="231" t="s">
        <v>24</v>
      </c>
      <c r="B103" s="50" t="str">
        <f>_xlfn.XLOOKUP(A103, 'Country to Region'!$A$2:$A$116, 'Country to Region'!$B$2:$B$116, "Not Found")</f>
        <v>East and Central Asia</v>
      </c>
      <c r="C103" s="203" t="s">
        <v>147</v>
      </c>
      <c r="D103" s="232" cm="1">
        <f t="array" ref="D103">_xlfn.XLOOKUP($C103,'Standardized Scores'!$C$7:$C$96,_xlfn.XLOOKUP('Data (All Pillars)'!$A103,'Standardized Scores'!$D$6:$DO$6,'Standardized Scores'!$D$7:$DO$96))</f>
        <v>31.039813069637169</v>
      </c>
      <c r="E103" s="232" cm="1">
        <f t="array" ref="E103">_xlfn.XLOOKUP($C103,Ranking!$C$7:$C$96,_xlfn.XLOOKUP('Data (All Pillars)'!$A103,Ranking!$D$6:$DO$6,Ranking!$D$7:$DO$96))</f>
        <v>70</v>
      </c>
      <c r="F103" s="232" t="str">
        <f>INDEX(Categories!$C$7:$DO$96,MATCH($C103,Categories!C$7:C$96,0),MATCH($A103,Categories!$C$6:$DO$6,0))</f>
        <v>Inadequate capacity</v>
      </c>
    </row>
    <row r="104" spans="1:6" ht="13.8" x14ac:dyDescent="0.25">
      <c r="A104" s="231" t="s">
        <v>24</v>
      </c>
      <c r="B104" s="50" t="str">
        <f>_xlfn.XLOOKUP(A104, 'Country to Region'!$A$2:$A$116, 'Country to Region'!$B$2:$B$116, "Not Found")</f>
        <v>East and Central Asia</v>
      </c>
      <c r="C104" s="203" t="s">
        <v>156</v>
      </c>
      <c r="D104" s="232" cm="1">
        <f t="array" ref="D104">_xlfn.XLOOKUP($C104,'Standardized Scores'!$C$7:$C$96,_xlfn.XLOOKUP('Data (All Pillars)'!$A104,'Standardized Scores'!$D$6:$DO$6,'Standardized Scores'!$D$7:$DO$96))</f>
        <v>28.361107398618806</v>
      </c>
      <c r="E104" s="232" cm="1">
        <f t="array" ref="E104">_xlfn.XLOOKUP($C104,Ranking!$C$7:$C$96,_xlfn.XLOOKUP('Data (All Pillars)'!$A104,Ranking!$D$6:$DO$6,Ranking!$D$7:$DO$96))</f>
        <v>103</v>
      </c>
      <c r="F104" s="232" t="str">
        <f>INDEX(Categories!$C$7:$DO$96,MATCH($C104,Categories!C$7:C$96,0),MATCH($A104,Categories!$C$6:$DO$6,0))</f>
        <v>Inadequate capacity</v>
      </c>
    </row>
    <row r="105" spans="1:6" ht="13.8" x14ac:dyDescent="0.25">
      <c r="A105" s="231" t="s">
        <v>24</v>
      </c>
      <c r="B105" s="50" t="str">
        <f>_xlfn.XLOOKUP(A105, 'Country to Region'!$A$2:$A$116, 'Country to Region'!$B$2:$B$116, "Not Found")</f>
        <v>East and Central Asia</v>
      </c>
      <c r="C105" s="203" t="s">
        <v>163</v>
      </c>
      <c r="D105" s="232" cm="1">
        <f t="array" ref="D105">_xlfn.XLOOKUP($C105,'Standardized Scores'!$C$7:$C$96,_xlfn.XLOOKUP('Data (All Pillars)'!$A105,'Standardized Scores'!$D$6:$DO$6,'Standardized Scores'!$D$7:$DO$96))</f>
        <v>39.247477216134087</v>
      </c>
      <c r="E105" s="232" cm="1">
        <f t="array" ref="E105">_xlfn.XLOOKUP($C105,Ranking!$C$7:$C$96,_xlfn.XLOOKUP('Data (All Pillars)'!$A105,Ranking!$D$6:$DO$6,Ranking!$D$7:$DO$96))</f>
        <v>83</v>
      </c>
      <c r="F105" s="232" t="str">
        <f>INDEX(Categories!$C$7:$DO$96,MATCH($C105,Categories!C$7:C$96,0),MATCH($A105,Categories!$C$6:$DO$6,0))</f>
        <v>Low capacity</v>
      </c>
    </row>
    <row r="106" spans="1:6" ht="13.8" x14ac:dyDescent="0.25">
      <c r="A106" s="231" t="s">
        <v>24</v>
      </c>
      <c r="B106" s="50" t="str">
        <f>_xlfn.XLOOKUP(A106, 'Country to Region'!$A$2:$A$116, 'Country to Region'!$B$2:$B$116, "Not Found")</f>
        <v>East and Central Asia</v>
      </c>
      <c r="C106" s="203" t="s">
        <v>251</v>
      </c>
      <c r="D106" s="232" cm="1">
        <f t="array" ref="D106">_xlfn.XLOOKUP($C106,'Standardized Scores'!$C$7:$C$96,_xlfn.XLOOKUP('Data (All Pillars)'!$A106,'Standardized Scores'!$D$6:$DO$6,'Standardized Scores'!$D$7:$DO$96))</f>
        <v>38.189562835984795</v>
      </c>
      <c r="E106" s="232" cm="1">
        <f t="array" ref="E106">_xlfn.XLOOKUP($C106,Ranking!$C$7:$C$96,_xlfn.XLOOKUP('Data (All Pillars)'!$A106,Ranking!$D$6:$DO$6,Ranking!$D$7:$DO$96))</f>
        <v>92</v>
      </c>
      <c r="F106" s="232" t="str">
        <f>INDEX(Categories!$C$7:$DO$96,MATCH($C106,Categories!C$7:C$96,0),MATCH($A106,Categories!$C$6:$DO$6,0))</f>
        <v>Low capacity</v>
      </c>
    </row>
    <row r="107" spans="1:6" ht="13.8" x14ac:dyDescent="0.25">
      <c r="A107" s="231" t="s">
        <v>24</v>
      </c>
      <c r="B107" s="50" t="str">
        <f>_xlfn.XLOOKUP(A107, 'Country to Region'!$A$2:$A$116, 'Country to Region'!$B$2:$B$116, "Not Found")</f>
        <v>East and Central Asia</v>
      </c>
      <c r="C107" s="203" t="s">
        <v>174</v>
      </c>
      <c r="D107" s="232" cm="1">
        <f t="array" ref="D107">_xlfn.XLOOKUP($C107,'Standardized Scores'!$C$7:$C$96,_xlfn.XLOOKUP('Data (All Pillars)'!$A107,'Standardized Scores'!$D$6:$DO$6,'Standardized Scores'!$D$7:$DO$96))</f>
        <v>33.76146453120792</v>
      </c>
      <c r="E107" s="232" cm="1">
        <f t="array" ref="E107">_xlfn.XLOOKUP($C107,Ranking!$C$7:$C$96,_xlfn.XLOOKUP('Data (All Pillars)'!$A107,Ranking!$D$6:$DO$6,Ranking!$D$7:$DO$96))</f>
        <v>78</v>
      </c>
      <c r="F107" s="232" t="str">
        <f>INDEX(Categories!$C$7:$DO$96,MATCH($C107,Categories!C$7:C$96,0),MATCH($A107,Categories!$C$6:$DO$6,0))</f>
        <v>Inadequate capacity</v>
      </c>
    </row>
    <row r="108" spans="1:6" ht="13.8" x14ac:dyDescent="0.25">
      <c r="A108" s="231" t="s">
        <v>24</v>
      </c>
      <c r="B108" s="50" t="str">
        <f>_xlfn.XLOOKUP(A108, 'Country to Region'!$A$2:$A$116, 'Country to Region'!$B$2:$B$116, "Not Found")</f>
        <v>East and Central Asia</v>
      </c>
      <c r="C108" s="203" t="s">
        <v>181</v>
      </c>
      <c r="D108" s="232" cm="1">
        <f t="array" ref="D108">_xlfn.XLOOKUP($C108,'Standardized Scores'!$C$7:$C$96,_xlfn.XLOOKUP('Data (All Pillars)'!$A108,'Standardized Scores'!$D$6:$DO$6,'Standardized Scores'!$D$7:$DO$96))</f>
        <v>44.155422514940696</v>
      </c>
      <c r="E108" s="232" cm="1">
        <f t="array" ref="E108">_xlfn.XLOOKUP($C108,Ranking!$C$7:$C$96,_xlfn.XLOOKUP('Data (All Pillars)'!$A108,Ranking!$D$6:$DO$6,Ranking!$D$7:$DO$96))</f>
        <v>69</v>
      </c>
      <c r="F108" s="232" t="str">
        <f>INDEX(Categories!$C$7:$DO$96,MATCH($C108,Categories!C$7:C$96,0),MATCH($A108,Categories!$C$6:$DO$6,0))</f>
        <v>Low capacity</v>
      </c>
    </row>
    <row r="109" spans="1:6" ht="13.8" x14ac:dyDescent="0.25">
      <c r="A109" s="231" t="s">
        <v>24</v>
      </c>
      <c r="B109" s="50" t="str">
        <f>_xlfn.XLOOKUP(A109, 'Country to Region'!$A$2:$A$116, 'Country to Region'!$B$2:$B$116, "Not Found")</f>
        <v>East and Central Asia</v>
      </c>
      <c r="C109" s="203" t="s">
        <v>192</v>
      </c>
      <c r="D109" s="232" cm="1">
        <f t="array" ref="D109">_xlfn.XLOOKUP($C109,'Standardized Scores'!$C$7:$C$96,_xlfn.XLOOKUP('Data (All Pillars)'!$A109,'Standardized Scores'!$D$6:$DO$6,'Standardized Scores'!$D$7:$DO$96))</f>
        <v>23.523730306139829</v>
      </c>
      <c r="E109" s="232" cm="1">
        <f t="array" ref="E109">_xlfn.XLOOKUP($C109,Ranking!$C$7:$C$96,_xlfn.XLOOKUP('Data (All Pillars)'!$A109,Ranking!$D$6:$DO$6,Ranking!$D$7:$DO$96))</f>
        <v>89</v>
      </c>
      <c r="F109" s="232" t="str">
        <f>INDEX(Categories!$C$7:$DO$96,MATCH($C109,Categories!C$7:C$96,0),MATCH($A109,Categories!$C$6:$DO$6,0))</f>
        <v>Inadequate capacity</v>
      </c>
    </row>
    <row r="110" spans="1:6" ht="13.8" x14ac:dyDescent="0.25">
      <c r="A110" s="231" t="s">
        <v>24</v>
      </c>
      <c r="B110" s="50" t="str">
        <f>_xlfn.XLOOKUP(A110, 'Country to Region'!$A$2:$A$116, 'Country to Region'!$B$2:$B$116, "Not Found")</f>
        <v>East and Central Asia</v>
      </c>
      <c r="C110" s="203" t="s">
        <v>194</v>
      </c>
      <c r="D110" s="232" cm="1">
        <f t="array" ref="D110">_xlfn.XLOOKUP($C110,'Standardized Scores'!$C$7:$C$96,_xlfn.XLOOKUP('Data (All Pillars)'!$A110,'Standardized Scores'!$D$6:$DO$6,'Standardized Scores'!$D$7:$DO$96))</f>
        <v>32.299558980192295</v>
      </c>
      <c r="E110" s="232" cm="1">
        <f t="array" ref="E110">_xlfn.XLOOKUP($C110,Ranking!$C$7:$C$96,_xlfn.XLOOKUP('Data (All Pillars)'!$A110,Ranking!$D$6:$DO$6,Ranking!$D$7:$DO$96))</f>
        <v>71</v>
      </c>
      <c r="F110" s="232" t="str">
        <f>INDEX(Categories!$C$7:$DO$96,MATCH($C110,Categories!C$7:C$96,0),MATCH($A110,Categories!$C$6:$DO$6,0))</f>
        <v>Low capacity</v>
      </c>
    </row>
    <row r="111" spans="1:6" ht="13.8" x14ac:dyDescent="0.25">
      <c r="A111" s="231" t="s">
        <v>24</v>
      </c>
      <c r="B111" s="50" t="str">
        <f>_xlfn.XLOOKUP(A111, 'Country to Region'!$A$2:$A$116, 'Country to Region'!$B$2:$B$116, "Not Found")</f>
        <v>East and Central Asia</v>
      </c>
      <c r="C111" s="203" t="s">
        <v>202</v>
      </c>
      <c r="D111" s="232" cm="1">
        <f t="array" ref="D111">_xlfn.XLOOKUP($C111,'Standardized Scores'!$C$7:$C$96,_xlfn.XLOOKUP('Data (All Pillars)'!$A111,'Standardized Scores'!$D$6:$DO$6,'Standardized Scores'!$D$7:$DO$96))</f>
        <v>20.011990161918426</v>
      </c>
      <c r="E111" s="232" cm="1">
        <f t="array" ref="E111">_xlfn.XLOOKUP($C111,Ranking!$C$7:$C$96,_xlfn.XLOOKUP('Data (All Pillars)'!$A111,Ranking!$D$6:$DO$6,Ranking!$D$7:$DO$96))</f>
        <v>59</v>
      </c>
      <c r="F111" s="232" t="str">
        <f>INDEX(Categories!$C$7:$DO$96,MATCH($C111,Categories!C$7:C$96,0),MATCH($A111,Categories!$C$6:$DO$6,0))</f>
        <v>Inadequate capacity</v>
      </c>
    </row>
    <row r="112" spans="1:6" ht="13.8" x14ac:dyDescent="0.25">
      <c r="A112" s="231" t="s">
        <v>24</v>
      </c>
      <c r="B112" s="50" t="str">
        <f>_xlfn.XLOOKUP(A112, 'Country to Region'!$A$2:$A$116, 'Country to Region'!$B$2:$B$116, "Not Found")</f>
        <v>East and Central Asia</v>
      </c>
      <c r="C112" s="203" t="s">
        <v>212</v>
      </c>
      <c r="D112" s="232" cm="1">
        <f t="array" ref="D112">_xlfn.XLOOKUP($C112,'Standardized Scores'!$C$7:$C$96,_xlfn.XLOOKUP('Data (All Pillars)'!$A112,'Standardized Scores'!$D$6:$DO$6,'Standardized Scores'!$D$7:$DO$96))</f>
        <v>36.889445247317468</v>
      </c>
      <c r="E112" s="232" cm="1">
        <f t="array" ref="E112">_xlfn.XLOOKUP($C112,Ranking!$C$7:$C$96,_xlfn.XLOOKUP('Data (All Pillars)'!$A112,Ranking!$D$6:$DO$6,Ranking!$D$7:$DO$96))</f>
        <v>84</v>
      </c>
      <c r="F112" s="232" t="str">
        <f>INDEX(Categories!$C$7:$DO$96,MATCH($C112,Categories!C$7:C$96,0),MATCH($A112,Categories!$C$6:$DO$6,0))</f>
        <v>Inadequate capacity</v>
      </c>
    </row>
    <row r="113" spans="1:6" ht="13.8" x14ac:dyDescent="0.25">
      <c r="A113" s="231" t="s">
        <v>24</v>
      </c>
      <c r="B113" s="50" t="str">
        <f>_xlfn.XLOOKUP(A113, 'Country to Region'!$A$2:$A$116, 'Country to Region'!$B$2:$B$116, "Not Found")</f>
        <v>East and Central Asia</v>
      </c>
      <c r="C113" s="203" t="s">
        <v>254</v>
      </c>
      <c r="D113" s="232" cm="1">
        <f t="array" ref="D113">_xlfn.XLOOKUP($C113,'Standardized Scores'!$C$7:$C$96,_xlfn.XLOOKUP('Data (All Pillars)'!$A113,'Standardized Scores'!$D$6:$DO$6,'Standardized Scores'!$D$7:$DO$96))</f>
        <v>4.8939268351311283</v>
      </c>
      <c r="E113" s="232" cm="1">
        <f t="array" ref="E113">_xlfn.XLOOKUP($C113,Ranking!$C$7:$C$96,_xlfn.XLOOKUP('Data (All Pillars)'!$A113,Ranking!$D$6:$DO$6,Ranking!$D$7:$DO$96))</f>
        <v>110</v>
      </c>
      <c r="F113" s="232" t="str">
        <f>INDEX(Categories!$C$7:$DO$96,MATCH($C113,Categories!C$7:C$96,0),MATCH($A113,Categories!$C$6:$DO$6,0))</f>
        <v>Inadequate capacity</v>
      </c>
    </row>
    <row r="114" spans="1:6" ht="13.8" x14ac:dyDescent="0.25">
      <c r="A114" s="231" t="s">
        <v>25</v>
      </c>
      <c r="B114" s="50" t="str">
        <f>_xlfn.XLOOKUP(A114, 'Country to Region'!$A$2:$A$116, 'Country to Region'!$B$2:$B$116, "Not Found")</f>
        <v>MENA</v>
      </c>
      <c r="C114" s="203" t="s">
        <v>133</v>
      </c>
      <c r="D114" s="232" cm="1">
        <f t="array" ref="D114">_xlfn.XLOOKUP($C114,'Standardized Scores'!$C$7:$C$96,_xlfn.XLOOKUP('Data (All Pillars)'!$A114,'Standardized Scores'!$D$6:$DO$6,'Standardized Scores'!$D$7:$DO$96))</f>
        <v>35.020283298426747</v>
      </c>
      <c r="E114" s="232" cm="1">
        <f t="array" ref="E114">_xlfn.XLOOKUP($C114,Ranking!$C$7:$C$96,_xlfn.XLOOKUP('Data (All Pillars)'!$A114,Ranking!$D$6:$DO$6,Ranking!$D$7:$DO$96))</f>
        <v>66</v>
      </c>
      <c r="F114" s="232" t="str">
        <f>INDEX(Categories!$C$7:$DO$96,MATCH($C114,Categories!C$7:C$96,0),MATCH($A114,Categories!$C$6:$DO$6,0))</f>
        <v>Low capacity</v>
      </c>
    </row>
    <row r="115" spans="1:6" ht="13.8" x14ac:dyDescent="0.25">
      <c r="A115" s="231" t="s">
        <v>25</v>
      </c>
      <c r="B115" s="50" t="str">
        <f>_xlfn.XLOOKUP(A115, 'Country to Region'!$A$2:$A$116, 'Country to Region'!$B$2:$B$116, "Not Found")</f>
        <v>MENA</v>
      </c>
      <c r="C115" s="203" t="s">
        <v>135</v>
      </c>
      <c r="D115" s="232" cm="1">
        <f t="array" ref="D115">_xlfn.XLOOKUP($C115,'Standardized Scores'!$C$7:$C$96,_xlfn.XLOOKUP('Data (All Pillars)'!$A115,'Standardized Scores'!$D$6:$DO$6,'Standardized Scores'!$D$7:$DO$96))</f>
        <v>34.512985366652607</v>
      </c>
      <c r="E115" s="232" cm="1">
        <f t="array" ref="E115">_xlfn.XLOOKUP($C115,Ranking!$C$7:$C$96,_xlfn.XLOOKUP('Data (All Pillars)'!$A115,Ranking!$D$6:$DO$6,Ranking!$D$7:$DO$96))</f>
        <v>67</v>
      </c>
      <c r="F115" s="232" t="str">
        <f>INDEX(Categories!$C$7:$DO$96,MATCH($C115,Categories!C$7:C$96,0),MATCH($A115,Categories!$C$6:$DO$6,0))</f>
        <v>Inadequate capacity</v>
      </c>
    </row>
    <row r="116" spans="1:6" ht="13.8" x14ac:dyDescent="0.25">
      <c r="A116" s="231" t="s">
        <v>25</v>
      </c>
      <c r="B116" s="50" t="str">
        <f>_xlfn.XLOOKUP(A116, 'Country to Region'!$A$2:$A$116, 'Country to Region'!$B$2:$B$116, "Not Found")</f>
        <v>MENA</v>
      </c>
      <c r="C116" s="203" t="s">
        <v>137</v>
      </c>
      <c r="D116" s="232" cm="1">
        <f t="array" ref="D116">_xlfn.XLOOKUP($C116,'Standardized Scores'!$C$7:$C$96,_xlfn.XLOOKUP('Data (All Pillars)'!$A116,'Standardized Scores'!$D$6:$DO$6,'Standardized Scores'!$D$7:$DO$96))</f>
        <v>43.054966239625564</v>
      </c>
      <c r="E116" s="232" cm="1">
        <f t="array" ref="E116">_xlfn.XLOOKUP($C116,Ranking!$C$7:$C$96,_xlfn.XLOOKUP('Data (All Pillars)'!$A116,Ranking!$D$6:$DO$6,Ranking!$D$7:$DO$96))</f>
        <v>42</v>
      </c>
      <c r="F116" s="232" t="str">
        <f>INDEX(Categories!$C$7:$DO$96,MATCH($C116,Categories!C$7:C$96,0),MATCH($A116,Categories!$C$6:$DO$6,0))</f>
        <v>Adequate capacity</v>
      </c>
    </row>
    <row r="117" spans="1:6" ht="13.8" x14ac:dyDescent="0.25">
      <c r="A117" s="231" t="s">
        <v>25</v>
      </c>
      <c r="B117" s="50" t="str">
        <f>_xlfn.XLOOKUP(A117, 'Country to Region'!$A$2:$A$116, 'Country to Region'!$B$2:$B$116, "Not Found")</f>
        <v>MENA</v>
      </c>
      <c r="C117" s="203" t="s">
        <v>147</v>
      </c>
      <c r="D117" s="232" cm="1">
        <f t="array" ref="D117">_xlfn.XLOOKUP($C117,'Standardized Scores'!$C$7:$C$96,_xlfn.XLOOKUP('Data (All Pillars)'!$A117,'Standardized Scores'!$D$6:$DO$6,'Standardized Scores'!$D$7:$DO$96))</f>
        <v>26.764076229995567</v>
      </c>
      <c r="E117" s="232" cm="1">
        <f t="array" ref="E117">_xlfn.XLOOKUP($C117,Ranking!$C$7:$C$96,_xlfn.XLOOKUP('Data (All Pillars)'!$A117,Ranking!$D$6:$DO$6,Ranking!$D$7:$DO$96))</f>
        <v>84</v>
      </c>
      <c r="F117" s="232" t="str">
        <f>INDEX(Categories!$C$7:$DO$96,MATCH($C117,Categories!C$7:C$96,0),MATCH($A117,Categories!$C$6:$DO$6,0))</f>
        <v>Inadequate capacity</v>
      </c>
    </row>
    <row r="118" spans="1:6" ht="13.8" x14ac:dyDescent="0.25">
      <c r="A118" s="231" t="s">
        <v>25</v>
      </c>
      <c r="B118" s="50" t="str">
        <f>_xlfn.XLOOKUP(A118, 'Country to Region'!$A$2:$A$116, 'Country to Region'!$B$2:$B$116, "Not Found")</f>
        <v>MENA</v>
      </c>
      <c r="C118" s="203" t="s">
        <v>156</v>
      </c>
      <c r="D118" s="232" cm="1">
        <f t="array" ref="D118">_xlfn.XLOOKUP($C118,'Standardized Scores'!$C$7:$C$96,_xlfn.XLOOKUP('Data (All Pillars)'!$A118,'Standardized Scores'!$D$6:$DO$6,'Standardized Scores'!$D$7:$DO$96))</f>
        <v>33.587735007617376</v>
      </c>
      <c r="E118" s="232" cm="1">
        <f t="array" ref="E118">_xlfn.XLOOKUP($C118,Ranking!$C$7:$C$96,_xlfn.XLOOKUP('Data (All Pillars)'!$A118,Ranking!$D$6:$DO$6,Ranking!$D$7:$DO$96))</f>
        <v>79</v>
      </c>
      <c r="F118" s="232" t="str">
        <f>INDEX(Categories!$C$7:$DO$96,MATCH($C118,Categories!C$7:C$96,0),MATCH($A118,Categories!$C$6:$DO$6,0))</f>
        <v>Low capacity</v>
      </c>
    </row>
    <row r="119" spans="1:6" ht="13.8" x14ac:dyDescent="0.25">
      <c r="A119" s="231" t="s">
        <v>25</v>
      </c>
      <c r="B119" s="50" t="str">
        <f>_xlfn.XLOOKUP(A119, 'Country to Region'!$A$2:$A$116, 'Country to Region'!$B$2:$B$116, "Not Found")</f>
        <v>MENA</v>
      </c>
      <c r="C119" s="203" t="s">
        <v>163</v>
      </c>
      <c r="D119" s="232" cm="1">
        <f t="array" ref="D119">_xlfn.XLOOKUP($C119,'Standardized Scores'!$C$7:$C$96,_xlfn.XLOOKUP('Data (All Pillars)'!$A119,'Standardized Scores'!$D$6:$DO$6,'Standardized Scores'!$D$7:$DO$96))</f>
        <v>41.895371928920717</v>
      </c>
      <c r="E119" s="232" cm="1">
        <f t="array" ref="E119">_xlfn.XLOOKUP($C119,Ranking!$C$7:$C$96,_xlfn.XLOOKUP('Data (All Pillars)'!$A119,Ranking!$D$6:$DO$6,Ranking!$D$7:$DO$96))</f>
        <v>66</v>
      </c>
      <c r="F119" s="232" t="str">
        <f>INDEX(Categories!$C$7:$DO$96,MATCH($C119,Categories!C$7:C$96,0),MATCH($A119,Categories!$C$6:$DO$6,0))</f>
        <v>Low capacity</v>
      </c>
    </row>
    <row r="120" spans="1:6" ht="13.8" x14ac:dyDescent="0.25">
      <c r="A120" s="231" t="s">
        <v>25</v>
      </c>
      <c r="B120" s="50" t="str">
        <f>_xlfn.XLOOKUP(A120, 'Country to Region'!$A$2:$A$116, 'Country to Region'!$B$2:$B$116, "Not Found")</f>
        <v>MENA</v>
      </c>
      <c r="C120" s="203" t="s">
        <v>251</v>
      </c>
      <c r="D120" s="232" cm="1">
        <f t="array" ref="D120">_xlfn.XLOOKUP($C120,'Standardized Scores'!$C$7:$C$96,_xlfn.XLOOKUP('Data (All Pillars)'!$A120,'Standardized Scores'!$D$6:$DO$6,'Standardized Scores'!$D$7:$DO$96))</f>
        <v>42.965685040464095</v>
      </c>
      <c r="E120" s="232" cm="1">
        <f t="array" ref="E120">_xlfn.XLOOKUP($C120,Ranking!$C$7:$C$96,_xlfn.XLOOKUP('Data (All Pillars)'!$A120,Ranking!$D$6:$DO$6,Ranking!$D$7:$DO$96))</f>
        <v>68</v>
      </c>
      <c r="F120" s="232" t="str">
        <f>INDEX(Categories!$C$7:$DO$96,MATCH($C120,Categories!C$7:C$96,0),MATCH($A120,Categories!$C$6:$DO$6,0))</f>
        <v>Adequate capacity</v>
      </c>
    </row>
    <row r="121" spans="1:6" ht="13.8" x14ac:dyDescent="0.25">
      <c r="A121" s="231" t="s">
        <v>25</v>
      </c>
      <c r="B121" s="50" t="str">
        <f>_xlfn.XLOOKUP(A121, 'Country to Region'!$A$2:$A$116, 'Country to Region'!$B$2:$B$116, "Not Found")</f>
        <v>MENA</v>
      </c>
      <c r="C121" s="203" t="s">
        <v>174</v>
      </c>
      <c r="D121" s="232" cm="1">
        <f t="array" ref="D121">_xlfn.XLOOKUP($C121,'Standardized Scores'!$C$7:$C$96,_xlfn.XLOOKUP('Data (All Pillars)'!$A121,'Standardized Scores'!$D$6:$DO$6,'Standardized Scores'!$D$7:$DO$96))</f>
        <v>40.061382809847061</v>
      </c>
      <c r="E121" s="232" cm="1">
        <f t="array" ref="E121">_xlfn.XLOOKUP($C121,Ranking!$C$7:$C$96,_xlfn.XLOOKUP('Data (All Pillars)'!$A121,Ranking!$D$6:$DO$6,Ranking!$D$7:$DO$96))</f>
        <v>64</v>
      </c>
      <c r="F121" s="232" t="str">
        <f>INDEX(Categories!$C$7:$DO$96,MATCH($C121,Categories!C$7:C$96,0),MATCH($A121,Categories!$C$6:$DO$6,0))</f>
        <v>Inadequate capacity</v>
      </c>
    </row>
    <row r="122" spans="1:6" ht="13.8" x14ac:dyDescent="0.25">
      <c r="A122" s="231" t="s">
        <v>25</v>
      </c>
      <c r="B122" s="50" t="str">
        <f>_xlfn.XLOOKUP(A122, 'Country to Region'!$A$2:$A$116, 'Country to Region'!$B$2:$B$116, "Not Found")</f>
        <v>MENA</v>
      </c>
      <c r="C122" s="203" t="s">
        <v>181</v>
      </c>
      <c r="D122" s="232" cm="1">
        <f t="array" ref="D122">_xlfn.XLOOKUP($C122,'Standardized Scores'!$C$7:$C$96,_xlfn.XLOOKUP('Data (All Pillars)'!$A122,'Standardized Scores'!$D$6:$DO$6,'Standardized Scores'!$D$7:$DO$96))</f>
        <v>42.468128934568426</v>
      </c>
      <c r="E122" s="232" cm="1">
        <f t="array" ref="E122">_xlfn.XLOOKUP($C122,Ranking!$C$7:$C$96,_xlfn.XLOOKUP('Data (All Pillars)'!$A122,Ranking!$D$6:$DO$6,Ranking!$D$7:$DO$96))</f>
        <v>76</v>
      </c>
      <c r="F122" s="232" t="str">
        <f>INDEX(Categories!$C$7:$DO$96,MATCH($C122,Categories!C$7:C$96,0),MATCH($A122,Categories!$C$6:$DO$6,0))</f>
        <v>Low capacity</v>
      </c>
    </row>
    <row r="123" spans="1:6" ht="13.8" x14ac:dyDescent="0.25">
      <c r="A123" s="231" t="s">
        <v>25</v>
      </c>
      <c r="B123" s="50" t="str">
        <f>_xlfn.XLOOKUP(A123, 'Country to Region'!$A$2:$A$116, 'Country to Region'!$B$2:$B$116, "Not Found")</f>
        <v>MENA</v>
      </c>
      <c r="C123" s="203" t="s">
        <v>192</v>
      </c>
      <c r="D123" s="232" cm="1">
        <f t="array" ref="D123">_xlfn.XLOOKUP($C123,'Standardized Scores'!$C$7:$C$96,_xlfn.XLOOKUP('Data (All Pillars)'!$A123,'Standardized Scores'!$D$6:$DO$6,'Standardized Scores'!$D$7:$DO$96))</f>
        <v>26.360796389542276</v>
      </c>
      <c r="E123" s="232" cm="1">
        <f t="array" ref="E123">_xlfn.XLOOKUP($C123,Ranking!$C$7:$C$96,_xlfn.XLOOKUP('Data (All Pillars)'!$A123,Ranking!$D$6:$DO$6,Ranking!$D$7:$DO$96))</f>
        <v>67</v>
      </c>
      <c r="F123" s="232" t="str">
        <f>INDEX(Categories!$C$7:$DO$96,MATCH($C123,Categories!C$7:C$96,0),MATCH($A123,Categories!$C$6:$DO$6,0))</f>
        <v>Low capacity</v>
      </c>
    </row>
    <row r="124" spans="1:6" ht="13.8" x14ac:dyDescent="0.25">
      <c r="A124" s="231" t="s">
        <v>25</v>
      </c>
      <c r="B124" s="50" t="str">
        <f>_xlfn.XLOOKUP(A124, 'Country to Region'!$A$2:$A$116, 'Country to Region'!$B$2:$B$116, "Not Found")</f>
        <v>MENA</v>
      </c>
      <c r="C124" s="203" t="s">
        <v>194</v>
      </c>
      <c r="D124" s="232" cm="1">
        <f t="array" ref="D124">_xlfn.XLOOKUP($C124,'Standardized Scores'!$C$7:$C$96,_xlfn.XLOOKUP('Data (All Pillars)'!$A124,'Standardized Scores'!$D$6:$DO$6,'Standardized Scores'!$D$7:$DO$96))</f>
        <v>36.596956098818538</v>
      </c>
      <c r="E124" s="232" cm="1">
        <f t="array" ref="E124">_xlfn.XLOOKUP($C124,Ranking!$C$7:$C$96,_xlfn.XLOOKUP('Data (All Pillars)'!$A124,Ranking!$D$6:$DO$6,Ranking!$D$7:$DO$96))</f>
        <v>44</v>
      </c>
      <c r="F124" s="232" t="str">
        <f>INDEX(Categories!$C$7:$DO$96,MATCH($C124,Categories!C$7:C$96,0),MATCH($A124,Categories!$C$6:$DO$6,0))</f>
        <v>Low capacity</v>
      </c>
    </row>
    <row r="125" spans="1:6" ht="13.8" x14ac:dyDescent="0.25">
      <c r="A125" s="231" t="s">
        <v>25</v>
      </c>
      <c r="B125" s="50" t="str">
        <f>_xlfn.XLOOKUP(A125, 'Country to Region'!$A$2:$A$116, 'Country to Region'!$B$2:$B$116, "Not Found")</f>
        <v>MENA</v>
      </c>
      <c r="C125" s="203" t="s">
        <v>202</v>
      </c>
      <c r="D125" s="232" cm="1">
        <f t="array" ref="D125">_xlfn.XLOOKUP($C125,'Standardized Scores'!$C$7:$C$96,_xlfn.XLOOKUP('Data (All Pillars)'!$A125,'Standardized Scores'!$D$6:$DO$6,'Standardized Scores'!$D$7:$DO$96))</f>
        <v>14.768907563025209</v>
      </c>
      <c r="E125" s="232" cm="1">
        <f t="array" ref="E125">_xlfn.XLOOKUP($C125,Ranking!$C$7:$C$96,_xlfn.XLOOKUP('Data (All Pillars)'!$A125,Ranking!$D$6:$DO$6,Ranking!$D$7:$DO$96))</f>
        <v>83</v>
      </c>
      <c r="F125" s="232" t="str">
        <f>INDEX(Categories!$C$7:$DO$96,MATCH($C125,Categories!C$7:C$96,0),MATCH($A125,Categories!$C$6:$DO$6,0))</f>
        <v>Inadequate capacity</v>
      </c>
    </row>
    <row r="126" spans="1:6" ht="13.8" x14ac:dyDescent="0.25">
      <c r="A126" s="231" t="s">
        <v>25</v>
      </c>
      <c r="B126" s="50" t="str">
        <f>_xlfn.XLOOKUP(A126, 'Country to Region'!$A$2:$A$116, 'Country to Region'!$B$2:$B$116, "Not Found")</f>
        <v>MENA</v>
      </c>
      <c r="C126" s="203" t="s">
        <v>212</v>
      </c>
      <c r="D126" s="232" cm="1">
        <f t="array" ref="D126">_xlfn.XLOOKUP($C126,'Standardized Scores'!$C$7:$C$96,_xlfn.XLOOKUP('Data (All Pillars)'!$A126,'Standardized Scores'!$D$6:$DO$6,'Standardized Scores'!$D$7:$DO$96))</f>
        <v>39.316939079593816</v>
      </c>
      <c r="E126" s="232" cm="1">
        <f t="array" ref="E126">_xlfn.XLOOKUP($C126,Ranking!$C$7:$C$96,_xlfn.XLOOKUP('Data (All Pillars)'!$A126,Ranking!$D$6:$DO$6,Ranking!$D$7:$DO$96))</f>
        <v>77</v>
      </c>
      <c r="F126" s="232" t="str">
        <f>INDEX(Categories!$C$7:$DO$96,MATCH($C126,Categories!C$7:C$96,0),MATCH($A126,Categories!$C$6:$DO$6,0))</f>
        <v>Inadequate capacity</v>
      </c>
    </row>
    <row r="127" spans="1:6" ht="13.8" x14ac:dyDescent="0.25">
      <c r="A127" s="231" t="s">
        <v>25</v>
      </c>
      <c r="B127" s="50" t="str">
        <f>_xlfn.XLOOKUP(A127, 'Country to Region'!$A$2:$A$116, 'Country to Region'!$B$2:$B$116, "Not Found")</f>
        <v>MENA</v>
      </c>
      <c r="C127" s="203" t="s">
        <v>254</v>
      </c>
      <c r="D127" s="232" cm="1">
        <f t="array" ref="D127">_xlfn.XLOOKUP($C127,'Standardized Scores'!$C$7:$C$96,_xlfn.XLOOKUP('Data (All Pillars)'!$A127,'Standardized Scores'!$D$6:$DO$6,'Standardized Scores'!$D$7:$DO$96))</f>
        <v>14.760382816731541</v>
      </c>
      <c r="E127" s="232" cm="1">
        <f t="array" ref="E127">_xlfn.XLOOKUP($C127,Ranking!$C$7:$C$96,_xlfn.XLOOKUP('Data (All Pillars)'!$A127,Ranking!$D$6:$DO$6,Ranking!$D$7:$DO$96))</f>
        <v>49</v>
      </c>
      <c r="F127" s="232" t="str">
        <f>INDEX(Categories!$C$7:$DO$96,MATCH($C127,Categories!C$7:C$96,0),MATCH($A127,Categories!$C$6:$DO$6,0))</f>
        <v>Inadequate capacity</v>
      </c>
    </row>
    <row r="128" spans="1:6" ht="13.8" x14ac:dyDescent="0.25">
      <c r="A128" s="231" t="s">
        <v>26</v>
      </c>
      <c r="B128" s="50" t="str">
        <f>_xlfn.XLOOKUP(A128, 'Country to Region'!$A$2:$A$116, 'Country to Region'!$B$2:$B$116, "Not Found")</f>
        <v>South and Southeast Asia</v>
      </c>
      <c r="C128" s="203" t="s">
        <v>133</v>
      </c>
      <c r="D128" s="232" cm="1">
        <f t="array" ref="D128">_xlfn.XLOOKUP($C128,'Standardized Scores'!$C$7:$C$96,_xlfn.XLOOKUP('Data (All Pillars)'!$A128,'Standardized Scores'!$D$6:$DO$6,'Standardized Scores'!$D$7:$DO$96))</f>
        <v>31.073622030305977</v>
      </c>
      <c r="E128" s="232" cm="1">
        <f t="array" ref="E128">_xlfn.XLOOKUP($C128,Ranking!$C$7:$C$96,_xlfn.XLOOKUP('Data (All Pillars)'!$A128,Ranking!$D$6:$DO$6,Ranking!$D$7:$DO$96))</f>
        <v>90</v>
      </c>
      <c r="F128" s="232" t="str">
        <f>INDEX(Categories!$C$7:$DO$96,MATCH($C128,Categories!C$7:C$96,0),MATCH($A128,Categories!$C$6:$DO$6,0))</f>
        <v>Inadequate capacity</v>
      </c>
    </row>
    <row r="129" spans="1:6" ht="13.8" x14ac:dyDescent="0.25">
      <c r="A129" s="231" t="s">
        <v>26</v>
      </c>
      <c r="B129" s="50" t="str">
        <f>_xlfn.XLOOKUP(A129, 'Country to Region'!$A$2:$A$116, 'Country to Region'!$B$2:$B$116, "Not Found")</f>
        <v>South and Southeast Asia</v>
      </c>
      <c r="C129" s="203" t="s">
        <v>135</v>
      </c>
      <c r="D129" s="232" cm="1">
        <f t="array" ref="D129">_xlfn.XLOOKUP($C129,'Standardized Scores'!$C$7:$C$96,_xlfn.XLOOKUP('Data (All Pillars)'!$A129,'Standardized Scores'!$D$6:$DO$6,'Standardized Scores'!$D$7:$DO$96))</f>
        <v>30.794403060513687</v>
      </c>
      <c r="E129" s="232" cm="1">
        <f t="array" ref="E129">_xlfn.XLOOKUP($C129,Ranking!$C$7:$C$96,_xlfn.XLOOKUP('Data (All Pillars)'!$A129,Ranking!$D$6:$DO$6,Ranking!$D$7:$DO$96))</f>
        <v>82</v>
      </c>
      <c r="F129" s="232" t="str">
        <f>INDEX(Categories!$C$7:$DO$96,MATCH($C129,Categories!C$7:C$96,0),MATCH($A129,Categories!$C$6:$DO$6,0))</f>
        <v>Inadequate capacity</v>
      </c>
    </row>
    <row r="130" spans="1:6" ht="13.8" x14ac:dyDescent="0.25">
      <c r="A130" s="231" t="s">
        <v>26</v>
      </c>
      <c r="B130" s="50" t="str">
        <f>_xlfn.XLOOKUP(A130, 'Country to Region'!$A$2:$A$116, 'Country to Region'!$B$2:$B$116, "Not Found")</f>
        <v>South and Southeast Asia</v>
      </c>
      <c r="C130" s="203" t="s">
        <v>137</v>
      </c>
      <c r="D130" s="232" cm="1">
        <f t="array" ref="D130">_xlfn.XLOOKUP($C130,'Standardized Scores'!$C$7:$C$96,_xlfn.XLOOKUP('Data (All Pillars)'!$A130,'Standardized Scores'!$D$6:$DO$6,'Standardized Scores'!$D$7:$DO$96))</f>
        <v>38.098009858444058</v>
      </c>
      <c r="E130" s="232" cm="1">
        <f t="array" ref="E130">_xlfn.XLOOKUP($C130,Ranking!$C$7:$C$96,_xlfn.XLOOKUP('Data (All Pillars)'!$A130,Ranking!$D$6:$DO$6,Ranking!$D$7:$DO$96))</f>
        <v>54</v>
      </c>
      <c r="F130" s="232" t="str">
        <f>INDEX(Categories!$C$7:$DO$96,MATCH($C130,Categories!C$7:C$96,0),MATCH($A130,Categories!$C$6:$DO$6,0))</f>
        <v>Low capacity</v>
      </c>
    </row>
    <row r="131" spans="1:6" ht="13.8" x14ac:dyDescent="0.25">
      <c r="A131" s="231" t="s">
        <v>26</v>
      </c>
      <c r="B131" s="50" t="str">
        <f>_xlfn.XLOOKUP(A131, 'Country to Region'!$A$2:$A$116, 'Country to Region'!$B$2:$B$116, "Not Found")</f>
        <v>South and Southeast Asia</v>
      </c>
      <c r="C131" s="203" t="s">
        <v>147</v>
      </c>
      <c r="D131" s="232" cm="1">
        <f t="array" ref="D131">_xlfn.XLOOKUP($C131,'Standardized Scores'!$C$7:$C$96,_xlfn.XLOOKUP('Data (All Pillars)'!$A131,'Standardized Scores'!$D$6:$DO$6,'Standardized Scores'!$D$7:$DO$96))</f>
        <v>23.562878873562159</v>
      </c>
      <c r="E131" s="232" cm="1">
        <f t="array" ref="E131">_xlfn.XLOOKUP($C131,Ranking!$C$7:$C$96,_xlfn.XLOOKUP('Data (All Pillars)'!$A131,Ranking!$D$6:$DO$6,Ranking!$D$7:$DO$96))</f>
        <v>92</v>
      </c>
      <c r="F131" s="232" t="str">
        <f>INDEX(Categories!$C$7:$DO$96,MATCH($C131,Categories!C$7:C$96,0),MATCH($A131,Categories!$C$6:$DO$6,0))</f>
        <v>Inadequate capacity</v>
      </c>
    </row>
    <row r="132" spans="1:6" ht="13.8" x14ac:dyDescent="0.25">
      <c r="A132" s="231" t="s">
        <v>26</v>
      </c>
      <c r="B132" s="50" t="str">
        <f>_xlfn.XLOOKUP(A132, 'Country to Region'!$A$2:$A$116, 'Country to Region'!$B$2:$B$116, "Not Found")</f>
        <v>South and Southeast Asia</v>
      </c>
      <c r="C132" s="203" t="s">
        <v>156</v>
      </c>
      <c r="D132" s="232" cm="1">
        <f t="array" ref="D132">_xlfn.XLOOKUP($C132,'Standardized Scores'!$C$7:$C$96,_xlfn.XLOOKUP('Data (All Pillars)'!$A132,'Standardized Scores'!$D$6:$DO$6,'Standardized Scores'!$D$7:$DO$96))</f>
        <v>30.710306681038368</v>
      </c>
      <c r="E132" s="232" cm="1">
        <f t="array" ref="E132">_xlfn.XLOOKUP($C132,Ranking!$C$7:$C$96,_xlfn.XLOOKUP('Data (All Pillars)'!$A132,Ranking!$D$6:$DO$6,Ranking!$D$7:$DO$96))</f>
        <v>93</v>
      </c>
      <c r="F132" s="232" t="str">
        <f>INDEX(Categories!$C$7:$DO$96,MATCH($C132,Categories!C$7:C$96,0),MATCH($A132,Categories!$C$6:$DO$6,0))</f>
        <v>Low capacity</v>
      </c>
    </row>
    <row r="133" spans="1:6" ht="13.8" x14ac:dyDescent="0.25">
      <c r="A133" s="231" t="s">
        <v>26</v>
      </c>
      <c r="B133" s="50" t="str">
        <f>_xlfn.XLOOKUP(A133, 'Country to Region'!$A$2:$A$116, 'Country to Region'!$B$2:$B$116, "Not Found")</f>
        <v>South and Southeast Asia</v>
      </c>
      <c r="C133" s="203" t="s">
        <v>163</v>
      </c>
      <c r="D133" s="232" cm="1">
        <f t="array" ref="D133">_xlfn.XLOOKUP($C133,'Standardized Scores'!$C$7:$C$96,_xlfn.XLOOKUP('Data (All Pillars)'!$A133,'Standardized Scores'!$D$6:$DO$6,'Standardized Scores'!$D$7:$DO$96))</f>
        <v>34.465818155061768</v>
      </c>
      <c r="E133" s="232" cm="1">
        <f t="array" ref="E133">_xlfn.XLOOKUP($C133,Ranking!$C$7:$C$96,_xlfn.XLOOKUP('Data (All Pillars)'!$A133,Ranking!$D$6:$DO$6,Ranking!$D$7:$DO$96))</f>
        <v>100</v>
      </c>
      <c r="F133" s="232" t="str">
        <f>INDEX(Categories!$C$7:$DO$96,MATCH($C133,Categories!C$7:C$96,0),MATCH($A133,Categories!$C$6:$DO$6,0))</f>
        <v>Inadequate capacity</v>
      </c>
    </row>
    <row r="134" spans="1:6" ht="13.8" x14ac:dyDescent="0.25">
      <c r="A134" s="231" t="s">
        <v>26</v>
      </c>
      <c r="B134" s="50" t="str">
        <f>_xlfn.XLOOKUP(A134, 'Country to Region'!$A$2:$A$116, 'Country to Region'!$B$2:$B$116, "Not Found")</f>
        <v>South and Southeast Asia</v>
      </c>
      <c r="C134" s="203" t="s">
        <v>251</v>
      </c>
      <c r="D134" s="232" cm="1">
        <f t="array" ref="D134">_xlfn.XLOOKUP($C134,'Standardized Scores'!$C$7:$C$96,_xlfn.XLOOKUP('Data (All Pillars)'!$A134,'Standardized Scores'!$D$6:$DO$6,'Standardized Scores'!$D$7:$DO$96))</f>
        <v>44.070463242921974</v>
      </c>
      <c r="E134" s="232" cm="1">
        <f t="array" ref="E134">_xlfn.XLOOKUP($C134,Ranking!$C$7:$C$96,_xlfn.XLOOKUP('Data (All Pillars)'!$A134,Ranking!$D$6:$DO$6,Ranking!$D$7:$DO$96))</f>
        <v>56</v>
      </c>
      <c r="F134" s="232" t="str">
        <f>INDEX(Categories!$C$7:$DO$96,MATCH($C134,Categories!C$7:C$96,0),MATCH($A134,Categories!$C$6:$DO$6,0))</f>
        <v>Adequate capacity</v>
      </c>
    </row>
    <row r="135" spans="1:6" ht="13.8" x14ac:dyDescent="0.25">
      <c r="A135" s="231" t="s">
        <v>26</v>
      </c>
      <c r="B135" s="50" t="str">
        <f>_xlfn.XLOOKUP(A135, 'Country to Region'!$A$2:$A$116, 'Country to Region'!$B$2:$B$116, "Not Found")</f>
        <v>South and Southeast Asia</v>
      </c>
      <c r="C135" s="203" t="s">
        <v>174</v>
      </c>
      <c r="D135" s="232" cm="1">
        <f t="array" ref="D135">_xlfn.XLOOKUP($C135,'Standardized Scores'!$C$7:$C$96,_xlfn.XLOOKUP('Data (All Pillars)'!$A135,'Standardized Scores'!$D$6:$DO$6,'Standardized Scores'!$D$7:$DO$96))</f>
        <v>24.290675999130631</v>
      </c>
      <c r="E135" s="232" cm="1">
        <f t="array" ref="E135">_xlfn.XLOOKUP($C135,Ranking!$C$7:$C$96,_xlfn.XLOOKUP('Data (All Pillars)'!$A135,Ranking!$D$6:$DO$6,Ranking!$D$7:$DO$96))</f>
        <v>101</v>
      </c>
      <c r="F135" s="232" t="str">
        <f>INDEX(Categories!$C$7:$DO$96,MATCH($C135,Categories!C$7:C$96,0),MATCH($A135,Categories!$C$6:$DO$6,0))</f>
        <v>Inadequate capacity</v>
      </c>
    </row>
    <row r="136" spans="1:6" ht="13.8" x14ac:dyDescent="0.25">
      <c r="A136" s="231" t="s">
        <v>26</v>
      </c>
      <c r="B136" s="50" t="str">
        <f>_xlfn.XLOOKUP(A136, 'Country to Region'!$A$2:$A$116, 'Country to Region'!$B$2:$B$116, "Not Found")</f>
        <v>South and Southeast Asia</v>
      </c>
      <c r="C136" s="203" t="s">
        <v>181</v>
      </c>
      <c r="D136" s="232" cm="1">
        <f t="array" ref="D136">_xlfn.XLOOKUP($C136,'Standardized Scores'!$C$7:$C$96,_xlfn.XLOOKUP('Data (All Pillars)'!$A136,'Standardized Scores'!$D$6:$DO$6,'Standardized Scores'!$D$7:$DO$96))</f>
        <v>34.893690956114973</v>
      </c>
      <c r="E136" s="232" cm="1">
        <f t="array" ref="E136">_xlfn.XLOOKUP($C136,Ranking!$C$7:$C$96,_xlfn.XLOOKUP('Data (All Pillars)'!$A136,Ranking!$D$6:$DO$6,Ranking!$D$7:$DO$96))</f>
        <v>99</v>
      </c>
      <c r="F136" s="232" t="str">
        <f>INDEX(Categories!$C$7:$DO$96,MATCH($C136,Categories!C$7:C$96,0),MATCH($A136,Categories!$C$6:$DO$6,0))</f>
        <v>Inadequate capacity</v>
      </c>
    </row>
    <row r="137" spans="1:6" ht="13.8" x14ac:dyDescent="0.25">
      <c r="A137" s="231" t="s">
        <v>26</v>
      </c>
      <c r="B137" s="50" t="str">
        <f>_xlfn.XLOOKUP(A137, 'Country to Region'!$A$2:$A$116, 'Country to Region'!$B$2:$B$116, "Not Found")</f>
        <v>South and Southeast Asia</v>
      </c>
      <c r="C137" s="203" t="s">
        <v>192</v>
      </c>
      <c r="D137" s="232" cm="1">
        <f t="array" ref="D137">_xlfn.XLOOKUP($C137,'Standardized Scores'!$C$7:$C$96,_xlfn.XLOOKUP('Data (All Pillars)'!$A137,'Standardized Scores'!$D$6:$DO$6,'Standardized Scores'!$D$7:$DO$96))</f>
        <v>26.829912833757213</v>
      </c>
      <c r="E137" s="232" cm="1">
        <f t="array" ref="E137">_xlfn.XLOOKUP($C137,Ranking!$C$7:$C$96,_xlfn.XLOOKUP('Data (All Pillars)'!$A137,Ranking!$D$6:$DO$6,Ranking!$D$7:$DO$96))</f>
        <v>61</v>
      </c>
      <c r="F137" s="232" t="str">
        <f>INDEX(Categories!$C$7:$DO$96,MATCH($C137,Categories!C$7:C$96,0),MATCH($A137,Categories!$C$6:$DO$6,0))</f>
        <v>Low capacity</v>
      </c>
    </row>
    <row r="138" spans="1:6" ht="13.8" x14ac:dyDescent="0.25">
      <c r="A138" s="231" t="s">
        <v>26</v>
      </c>
      <c r="B138" s="50" t="str">
        <f>_xlfn.XLOOKUP(A138, 'Country to Region'!$A$2:$A$116, 'Country to Region'!$B$2:$B$116, "Not Found")</f>
        <v>South and Southeast Asia</v>
      </c>
      <c r="C138" s="203" t="s">
        <v>194</v>
      </c>
      <c r="D138" s="232" cm="1">
        <f t="array" ref="D138">_xlfn.XLOOKUP($C138,'Standardized Scores'!$C$7:$C$96,_xlfn.XLOOKUP('Data (All Pillars)'!$A138,'Standardized Scores'!$D$6:$DO$6,'Standardized Scores'!$D$7:$DO$96))</f>
        <v>43.332618124669914</v>
      </c>
      <c r="E138" s="232" cm="1">
        <f t="array" ref="E138">_xlfn.XLOOKUP($C138,Ranking!$C$7:$C$96,_xlfn.XLOOKUP('Data (All Pillars)'!$A138,Ranking!$D$6:$DO$6,Ranking!$D$7:$DO$96))</f>
        <v>22</v>
      </c>
      <c r="F138" s="232" t="str">
        <f>INDEX(Categories!$C$7:$DO$96,MATCH($C138,Categories!C$7:C$96,0),MATCH($A138,Categories!$C$6:$DO$6,0))</f>
        <v>Adequate capacity</v>
      </c>
    </row>
    <row r="139" spans="1:6" ht="13.8" x14ac:dyDescent="0.25">
      <c r="A139" s="231" t="s">
        <v>26</v>
      </c>
      <c r="B139" s="50" t="str">
        <f>_xlfn.XLOOKUP(A139, 'Country to Region'!$A$2:$A$116, 'Country to Region'!$B$2:$B$116, "Not Found")</f>
        <v>South and Southeast Asia</v>
      </c>
      <c r="C139" s="203" t="s">
        <v>202</v>
      </c>
      <c r="D139" s="232" cm="1">
        <f t="array" ref="D139">_xlfn.XLOOKUP($C139,'Standardized Scores'!$C$7:$C$96,_xlfn.XLOOKUP('Data (All Pillars)'!$A139,'Standardized Scores'!$D$6:$DO$6,'Standardized Scores'!$D$7:$DO$96))</f>
        <v>13.029206804673089</v>
      </c>
      <c r="E139" s="232" cm="1">
        <f t="array" ref="E139">_xlfn.XLOOKUP($C139,Ranking!$C$7:$C$96,_xlfn.XLOOKUP('Data (All Pillars)'!$A139,Ranking!$D$6:$DO$6,Ranking!$D$7:$DO$96))</f>
        <v>89</v>
      </c>
      <c r="F139" s="232" t="str">
        <f>INDEX(Categories!$C$7:$DO$96,MATCH($C139,Categories!C$7:C$96,0),MATCH($A139,Categories!$C$6:$DO$6,0))</f>
        <v>Inadequate capacity</v>
      </c>
    </row>
    <row r="140" spans="1:6" ht="13.8" x14ac:dyDescent="0.25">
      <c r="A140" s="231" t="s">
        <v>26</v>
      </c>
      <c r="B140" s="50" t="str">
        <f>_xlfn.XLOOKUP(A140, 'Country to Region'!$A$2:$A$116, 'Country to Region'!$B$2:$B$116, "Not Found")</f>
        <v>South and Southeast Asia</v>
      </c>
      <c r="C140" s="203" t="s">
        <v>212</v>
      </c>
      <c r="D140" s="232" cm="1">
        <f t="array" ref="D140">_xlfn.XLOOKUP($C140,'Standardized Scores'!$C$7:$C$96,_xlfn.XLOOKUP('Data (All Pillars)'!$A140,'Standardized Scores'!$D$6:$DO$6,'Standardized Scores'!$D$7:$DO$96))</f>
        <v>39.516053176890019</v>
      </c>
      <c r="E140" s="232" cm="1">
        <f t="array" ref="E140">_xlfn.XLOOKUP($C140,Ranking!$C$7:$C$96,_xlfn.XLOOKUP('Data (All Pillars)'!$A140,Ranking!$D$6:$DO$6,Ranking!$D$7:$DO$96))</f>
        <v>76</v>
      </c>
      <c r="F140" s="232" t="str">
        <f>INDEX(Categories!$C$7:$DO$96,MATCH($C140,Categories!C$7:C$96,0),MATCH($A140,Categories!$C$6:$DO$6,0))</f>
        <v>Inadequate capacity</v>
      </c>
    </row>
    <row r="141" spans="1:6" ht="13.8" x14ac:dyDescent="0.25">
      <c r="A141" s="231" t="s">
        <v>26</v>
      </c>
      <c r="B141" s="50" t="str">
        <f>_xlfn.XLOOKUP(A141, 'Country to Region'!$A$2:$A$116, 'Country to Region'!$B$2:$B$116, "Not Found")</f>
        <v>South and Southeast Asia</v>
      </c>
      <c r="C141" s="203" t="s">
        <v>254</v>
      </c>
      <c r="D141" s="232" cm="1">
        <f t="array" ref="D141">_xlfn.XLOOKUP($C141,'Standardized Scores'!$C$7:$C$96,_xlfn.XLOOKUP('Data (All Pillars)'!$A141,'Standardized Scores'!$D$6:$DO$6,'Standardized Scores'!$D$7:$DO$96))</f>
        <v>11.441773228795828</v>
      </c>
      <c r="E141" s="232" cm="1">
        <f t="array" ref="E141">_xlfn.XLOOKUP($C141,Ranking!$C$7:$C$96,_xlfn.XLOOKUP('Data (All Pillars)'!$A141,Ranking!$D$6:$DO$6,Ranking!$D$7:$DO$96))</f>
        <v>70</v>
      </c>
      <c r="F141" s="232" t="str">
        <f>INDEX(Categories!$C$7:$DO$96,MATCH($C141,Categories!C$7:C$96,0),MATCH($A141,Categories!$C$6:$DO$6,0))</f>
        <v>Inadequate capacity</v>
      </c>
    </row>
    <row r="142" spans="1:6" ht="13.8" x14ac:dyDescent="0.25">
      <c r="A142" s="231" t="s">
        <v>27</v>
      </c>
      <c r="B142" s="50" t="str">
        <f>_xlfn.XLOOKUP(A142, 'Country to Region'!$A$2:$A$116, 'Country to Region'!$B$2:$B$116, "Not Found")</f>
        <v>Eastern Europe</v>
      </c>
      <c r="C142" s="203" t="s">
        <v>133</v>
      </c>
      <c r="D142" s="232" cm="1">
        <f t="array" ref="D142">_xlfn.XLOOKUP($C142,'Standardized Scores'!$C$7:$C$96,_xlfn.XLOOKUP('Data (All Pillars)'!$A142,'Standardized Scores'!$D$6:$DO$6,'Standardized Scores'!$D$7:$DO$96))</f>
        <v>31.579520795861328</v>
      </c>
      <c r="E142" s="232" cm="1">
        <f t="array" ref="E142">_xlfn.XLOOKUP($C142,Ranking!$C$7:$C$96,_xlfn.XLOOKUP('Data (All Pillars)'!$A142,Ranking!$D$6:$DO$6,Ranking!$D$7:$DO$96))</f>
        <v>87</v>
      </c>
      <c r="F142" s="232" t="str">
        <f>INDEX(Categories!$C$7:$DO$96,MATCH($C142,Categories!C$7:C$96,0),MATCH($A142,Categories!$C$6:$DO$6,0))</f>
        <v>Low capacity</v>
      </c>
    </row>
    <row r="143" spans="1:6" ht="13.8" x14ac:dyDescent="0.25">
      <c r="A143" s="231" t="s">
        <v>27</v>
      </c>
      <c r="B143" s="50" t="str">
        <f>_xlfn.XLOOKUP(A143, 'Country to Region'!$A$2:$A$116, 'Country to Region'!$B$2:$B$116, "Not Found")</f>
        <v>Eastern Europe</v>
      </c>
      <c r="C143" s="203" t="s">
        <v>135</v>
      </c>
      <c r="D143" s="232" cm="1">
        <f t="array" ref="D143">_xlfn.XLOOKUP($C143,'Standardized Scores'!$C$7:$C$96,_xlfn.XLOOKUP('Data (All Pillars)'!$A143,'Standardized Scores'!$D$6:$DO$6,'Standardized Scores'!$D$7:$DO$96))</f>
        <v>46.901553158258764</v>
      </c>
      <c r="E143" s="232" cm="1">
        <f t="array" ref="E143">_xlfn.XLOOKUP($C143,Ranking!$C$7:$C$96,_xlfn.XLOOKUP('Data (All Pillars)'!$A143,Ranking!$D$6:$DO$6,Ranking!$D$7:$DO$96))</f>
        <v>26</v>
      </c>
      <c r="F143" s="232" t="str">
        <f>INDEX(Categories!$C$7:$DO$96,MATCH($C143,Categories!C$7:C$96,0),MATCH($A143,Categories!$C$6:$DO$6,0))</f>
        <v>Adequate capacity</v>
      </c>
    </row>
    <row r="144" spans="1:6" ht="13.8" x14ac:dyDescent="0.25">
      <c r="A144" s="231" t="s">
        <v>27</v>
      </c>
      <c r="B144" s="50" t="str">
        <f>_xlfn.XLOOKUP(A144, 'Country to Region'!$A$2:$A$116, 'Country to Region'!$B$2:$B$116, "Not Found")</f>
        <v>Eastern Europe</v>
      </c>
      <c r="C144" s="203" t="s">
        <v>137</v>
      </c>
      <c r="D144" s="232" cm="1">
        <f t="array" ref="D144">_xlfn.XLOOKUP($C144,'Standardized Scores'!$C$7:$C$96,_xlfn.XLOOKUP('Data (All Pillars)'!$A144,'Standardized Scores'!$D$6:$DO$6,'Standardized Scores'!$D$7:$DO$96))</f>
        <v>41.138785288020699</v>
      </c>
      <c r="E144" s="232" cm="1">
        <f t="array" ref="E144">_xlfn.XLOOKUP($C144,Ranking!$C$7:$C$96,_xlfn.XLOOKUP('Data (All Pillars)'!$A144,Ranking!$D$6:$DO$6,Ranking!$D$7:$DO$96))</f>
        <v>49</v>
      </c>
      <c r="F144" s="232" t="str">
        <f>INDEX(Categories!$C$7:$DO$96,MATCH($C144,Categories!C$7:C$96,0),MATCH($A144,Categories!$C$6:$DO$6,0))</f>
        <v>Adequate capacity</v>
      </c>
    </row>
    <row r="145" spans="1:6" ht="13.8" x14ac:dyDescent="0.25">
      <c r="A145" s="231" t="s">
        <v>27</v>
      </c>
      <c r="B145" s="50" t="str">
        <f>_xlfn.XLOOKUP(A145, 'Country to Region'!$A$2:$A$116, 'Country to Region'!$B$2:$B$116, "Not Found")</f>
        <v>Eastern Europe</v>
      </c>
      <c r="C145" s="203" t="s">
        <v>147</v>
      </c>
      <c r="D145" s="232" cm="1">
        <f t="array" ref="D145">_xlfn.XLOOKUP($C145,'Standardized Scores'!$C$7:$C$96,_xlfn.XLOOKUP('Data (All Pillars)'!$A145,'Standardized Scores'!$D$6:$DO$6,'Standardized Scores'!$D$7:$DO$96))</f>
        <v>52.702339088748268</v>
      </c>
      <c r="E145" s="232" cm="1">
        <f t="array" ref="E145">_xlfn.XLOOKUP($C145,Ranking!$C$7:$C$96,_xlfn.XLOOKUP('Data (All Pillars)'!$A145,Ranking!$D$6:$DO$6,Ranking!$D$7:$DO$96))</f>
        <v>17</v>
      </c>
      <c r="F145" s="232" t="str">
        <f>INDEX(Categories!$C$7:$DO$96,MATCH($C145,Categories!C$7:C$96,0),MATCH($A145,Categories!$C$6:$DO$6,0))</f>
        <v>Adequate capacity</v>
      </c>
    </row>
    <row r="146" spans="1:6" ht="13.8" x14ac:dyDescent="0.25">
      <c r="A146" s="231" t="s">
        <v>27</v>
      </c>
      <c r="B146" s="50" t="str">
        <f>_xlfn.XLOOKUP(A146, 'Country to Region'!$A$2:$A$116, 'Country to Region'!$B$2:$B$116, "Not Found")</f>
        <v>Eastern Europe</v>
      </c>
      <c r="C146" s="203" t="s">
        <v>156</v>
      </c>
      <c r="D146" s="232" cm="1">
        <f t="array" ref="D146">_xlfn.XLOOKUP($C146,'Standardized Scores'!$C$7:$C$96,_xlfn.XLOOKUP('Data (All Pillars)'!$A146,'Standardized Scores'!$D$6:$DO$6,'Standardized Scores'!$D$7:$DO$96))</f>
        <v>46.85719875463208</v>
      </c>
      <c r="E146" s="232" cm="1">
        <f t="array" ref="E146">_xlfn.XLOOKUP($C146,Ranking!$C$7:$C$96,_xlfn.XLOOKUP('Data (All Pillars)'!$A146,Ranking!$D$6:$DO$6,Ranking!$D$7:$DO$96))</f>
        <v>15</v>
      </c>
      <c r="F146" s="232" t="str">
        <f>INDEX(Categories!$C$7:$DO$96,MATCH($C146,Categories!C$7:C$96,0),MATCH($A146,Categories!$C$6:$DO$6,0))</f>
        <v>High capacity</v>
      </c>
    </row>
    <row r="147" spans="1:6" ht="13.8" x14ac:dyDescent="0.25">
      <c r="A147" s="231" t="s">
        <v>27</v>
      </c>
      <c r="B147" s="50" t="str">
        <f>_xlfn.XLOOKUP(A147, 'Country to Region'!$A$2:$A$116, 'Country to Region'!$B$2:$B$116, "Not Found")</f>
        <v>Eastern Europe</v>
      </c>
      <c r="C147" s="203" t="s">
        <v>163</v>
      </c>
      <c r="D147" s="232" cm="1">
        <f t="array" ref="D147">_xlfn.XLOOKUP($C147,'Standardized Scores'!$C$7:$C$96,_xlfn.XLOOKUP('Data (All Pillars)'!$A147,'Standardized Scores'!$D$6:$DO$6,'Standardized Scores'!$D$7:$DO$96))</f>
        <v>24.715627356432911</v>
      </c>
      <c r="E147" s="232" cm="1">
        <f t="array" ref="E147">_xlfn.XLOOKUP($C147,Ranking!$C$7:$C$96,_xlfn.XLOOKUP('Data (All Pillars)'!$A147,Ranking!$D$6:$DO$6,Ranking!$D$7:$DO$96))</f>
        <v>110</v>
      </c>
      <c r="F147" s="232" t="str">
        <f>INDEX(Categories!$C$7:$DO$96,MATCH($C147,Categories!C$7:C$96,0),MATCH($A147,Categories!$C$6:$DO$6,0))</f>
        <v>Inadequate capacity</v>
      </c>
    </row>
    <row r="148" spans="1:6" ht="13.8" x14ac:dyDescent="0.25">
      <c r="A148" s="231" t="s">
        <v>27</v>
      </c>
      <c r="B148" s="50" t="str">
        <f>_xlfn.XLOOKUP(A148, 'Country to Region'!$A$2:$A$116, 'Country to Region'!$B$2:$B$116, "Not Found")</f>
        <v>Eastern Europe</v>
      </c>
      <c r="C148" s="203" t="s">
        <v>251</v>
      </c>
      <c r="D148" s="232" cm="1">
        <f t="array" ref="D148">_xlfn.XLOOKUP($C148,'Standardized Scores'!$C$7:$C$96,_xlfn.XLOOKUP('Data (All Pillars)'!$A148,'Standardized Scores'!$D$6:$DO$6,'Standardized Scores'!$D$7:$DO$96))</f>
        <v>17.319862550748329</v>
      </c>
      <c r="E148" s="232" cm="1">
        <f t="array" ref="E148">_xlfn.XLOOKUP($C148,Ranking!$C$7:$C$96,_xlfn.XLOOKUP('Data (All Pillars)'!$A148,Ranking!$D$6:$DO$6,Ranking!$D$7:$DO$96))</f>
        <v>114</v>
      </c>
      <c r="F148" s="232" t="str">
        <f>INDEX(Categories!$C$7:$DO$96,MATCH($C148,Categories!C$7:C$96,0),MATCH($A148,Categories!$C$6:$DO$6,0))</f>
        <v>Inadequate capacity</v>
      </c>
    </row>
    <row r="149" spans="1:6" ht="13.8" x14ac:dyDescent="0.25">
      <c r="A149" s="231" t="s">
        <v>27</v>
      </c>
      <c r="B149" s="50" t="str">
        <f>_xlfn.XLOOKUP(A149, 'Country to Region'!$A$2:$A$116, 'Country to Region'!$B$2:$B$116, "Not Found")</f>
        <v>Eastern Europe</v>
      </c>
      <c r="C149" s="203" t="s">
        <v>174</v>
      </c>
      <c r="D149" s="232" cm="1">
        <f t="array" ref="D149">_xlfn.XLOOKUP($C149,'Standardized Scores'!$C$7:$C$96,_xlfn.XLOOKUP('Data (All Pillars)'!$A149,'Standardized Scores'!$D$6:$DO$6,'Standardized Scores'!$D$7:$DO$96))</f>
        <v>21.666198103925947</v>
      </c>
      <c r="E149" s="232" cm="1">
        <f t="array" ref="E149">_xlfn.XLOOKUP($C149,Ranking!$C$7:$C$96,_xlfn.XLOOKUP('Data (All Pillars)'!$A149,Ranking!$D$6:$DO$6,Ranking!$D$7:$DO$96))</f>
        <v>106</v>
      </c>
      <c r="F149" s="232" t="str">
        <f>INDEX(Categories!$C$7:$DO$96,MATCH($C149,Categories!C$7:C$96,0),MATCH($A149,Categories!$C$6:$DO$6,0))</f>
        <v>Inadequate capacity</v>
      </c>
    </row>
    <row r="150" spans="1:6" ht="13.8" x14ac:dyDescent="0.25">
      <c r="A150" s="231" t="s">
        <v>27</v>
      </c>
      <c r="B150" s="50" t="str">
        <f>_xlfn.XLOOKUP(A150, 'Country to Region'!$A$2:$A$116, 'Country to Region'!$B$2:$B$116, "Not Found")</f>
        <v>Eastern Europe</v>
      </c>
      <c r="C150" s="203" t="s">
        <v>181</v>
      </c>
      <c r="D150" s="232" cm="1">
        <f t="array" ref="D150">_xlfn.XLOOKUP($C150,'Standardized Scores'!$C$7:$C$96,_xlfn.XLOOKUP('Data (All Pillars)'!$A150,'Standardized Scores'!$D$6:$DO$6,'Standardized Scores'!$D$7:$DO$96))</f>
        <v>32.549522900076568</v>
      </c>
      <c r="E150" s="232" cm="1">
        <f t="array" ref="E150">_xlfn.XLOOKUP($C150,Ranking!$C$7:$C$96,_xlfn.XLOOKUP('Data (All Pillars)'!$A150,Ranking!$D$6:$DO$6,Ranking!$D$7:$DO$96))</f>
        <v>109</v>
      </c>
      <c r="F150" s="232" t="str">
        <f>INDEX(Categories!$C$7:$DO$96,MATCH($C150,Categories!C$7:C$96,0),MATCH($A150,Categories!$C$6:$DO$6,0))</f>
        <v>Inadequate capacity</v>
      </c>
    </row>
    <row r="151" spans="1:6" ht="13.8" x14ac:dyDescent="0.25">
      <c r="A151" s="231" t="s">
        <v>27</v>
      </c>
      <c r="B151" s="50" t="str">
        <f>_xlfn.XLOOKUP(A151, 'Country to Region'!$A$2:$A$116, 'Country to Region'!$B$2:$B$116, "Not Found")</f>
        <v>Eastern Europe</v>
      </c>
      <c r="C151" s="203" t="s">
        <v>192</v>
      </c>
      <c r="D151" s="232" cm="1">
        <f t="array" ref="D151">_xlfn.XLOOKUP($C151,'Standardized Scores'!$C$7:$C$96,_xlfn.XLOOKUP('Data (All Pillars)'!$A151,'Standardized Scores'!$D$6:$DO$6,'Standardized Scores'!$D$7:$DO$96))</f>
        <v>25.409346352701782</v>
      </c>
      <c r="E151" s="232" cm="1">
        <f t="array" ref="E151">_xlfn.XLOOKUP($C151,Ranking!$C$7:$C$96,_xlfn.XLOOKUP('Data (All Pillars)'!$A151,Ranking!$D$6:$DO$6,Ranking!$D$7:$DO$96))</f>
        <v>76</v>
      </c>
      <c r="F151" s="232" t="str">
        <f>INDEX(Categories!$C$7:$DO$96,MATCH($C151,Categories!C$7:C$96,0),MATCH($A151,Categories!$C$6:$DO$6,0))</f>
        <v>Inadequate capacity</v>
      </c>
    </row>
    <row r="152" spans="1:6" ht="13.8" x14ac:dyDescent="0.25">
      <c r="A152" s="231" t="s">
        <v>27</v>
      </c>
      <c r="B152" s="50" t="str">
        <f>_xlfn.XLOOKUP(A152, 'Country to Region'!$A$2:$A$116, 'Country to Region'!$B$2:$B$116, "Not Found")</f>
        <v>Eastern Europe</v>
      </c>
      <c r="C152" s="203" t="s">
        <v>194</v>
      </c>
      <c r="D152" s="232" cm="1">
        <f t="array" ref="D152">_xlfn.XLOOKUP($C152,'Standardized Scores'!$C$7:$C$96,_xlfn.XLOOKUP('Data (All Pillars)'!$A152,'Standardized Scores'!$D$6:$DO$6,'Standardized Scores'!$D$7:$DO$96))</f>
        <v>19.401983803356387</v>
      </c>
      <c r="E152" s="232" cm="1">
        <f t="array" ref="E152">_xlfn.XLOOKUP($C152,Ranking!$C$7:$C$96,_xlfn.XLOOKUP('Data (All Pillars)'!$A152,Ranking!$D$6:$DO$6,Ranking!$D$7:$DO$96))</f>
        <v>100</v>
      </c>
      <c r="F152" s="232" t="str">
        <f>INDEX(Categories!$C$7:$DO$96,MATCH($C152,Categories!C$7:C$96,0),MATCH($A152,Categories!$C$6:$DO$6,0))</f>
        <v>Inadequate capacity</v>
      </c>
    </row>
    <row r="153" spans="1:6" ht="13.8" x14ac:dyDescent="0.25">
      <c r="A153" s="231" t="s">
        <v>27</v>
      </c>
      <c r="B153" s="50" t="str">
        <f>_xlfn.XLOOKUP(A153, 'Country to Region'!$A$2:$A$116, 'Country to Region'!$B$2:$B$116, "Not Found")</f>
        <v>Eastern Europe</v>
      </c>
      <c r="C153" s="203" t="s">
        <v>202</v>
      </c>
      <c r="D153" s="232" cm="1">
        <f t="array" ref="D153">_xlfn.XLOOKUP($C153,'Standardized Scores'!$C$7:$C$96,_xlfn.XLOOKUP('Data (All Pillars)'!$A153,'Standardized Scores'!$D$6:$DO$6,'Standardized Scores'!$D$7:$DO$96))</f>
        <v>17.851403976224635</v>
      </c>
      <c r="E153" s="232" cm="1">
        <f t="array" ref="E153">_xlfn.XLOOKUP($C153,Ranking!$C$7:$C$96,_xlfn.XLOOKUP('Data (All Pillars)'!$A153,Ranking!$D$6:$DO$6,Ranking!$D$7:$DO$96))</f>
        <v>71</v>
      </c>
      <c r="F153" s="232" t="str">
        <f>INDEX(Categories!$C$7:$DO$96,MATCH($C153,Categories!C$7:C$96,0),MATCH($A153,Categories!$C$6:$DO$6,0))</f>
        <v>Inadequate capacity</v>
      </c>
    </row>
    <row r="154" spans="1:6" ht="13.8" x14ac:dyDescent="0.25">
      <c r="A154" s="231" t="s">
        <v>27</v>
      </c>
      <c r="B154" s="50" t="str">
        <f>_xlfn.XLOOKUP(A154, 'Country to Region'!$A$2:$A$116, 'Country to Region'!$B$2:$B$116, "Not Found")</f>
        <v>Eastern Europe</v>
      </c>
      <c r="C154" s="203" t="s">
        <v>212</v>
      </c>
      <c r="D154" s="232" cm="1">
        <f t="array" ref="D154">_xlfn.XLOOKUP($C154,'Standardized Scores'!$C$7:$C$96,_xlfn.XLOOKUP('Data (All Pillars)'!$A154,'Standardized Scores'!$D$6:$DO$6,'Standardized Scores'!$D$7:$DO$96))</f>
        <v>51.901987024498929</v>
      </c>
      <c r="E154" s="232" cm="1">
        <f t="array" ref="E154">_xlfn.XLOOKUP($C154,Ranking!$C$7:$C$96,_xlfn.XLOOKUP('Data (All Pillars)'!$A154,Ranking!$D$6:$DO$6,Ranking!$D$7:$DO$96))</f>
        <v>25</v>
      </c>
      <c r="F154" s="232" t="str">
        <f>INDEX(Categories!$C$7:$DO$96,MATCH($C154,Categories!C$7:C$96,0),MATCH($A154,Categories!$C$6:$DO$6,0))</f>
        <v>Adequate capacity</v>
      </c>
    </row>
    <row r="155" spans="1:6" ht="13.8" x14ac:dyDescent="0.25">
      <c r="A155" s="231" t="s">
        <v>27</v>
      </c>
      <c r="B155" s="50" t="str">
        <f>_xlfn.XLOOKUP(A155, 'Country to Region'!$A$2:$A$116, 'Country to Region'!$B$2:$B$116, "Not Found")</f>
        <v>Eastern Europe</v>
      </c>
      <c r="C155" s="203" t="s">
        <v>254</v>
      </c>
      <c r="D155" s="232" cm="1">
        <f t="array" ref="D155">_xlfn.XLOOKUP($C155,'Standardized Scores'!$C$7:$C$96,_xlfn.XLOOKUP('Data (All Pillars)'!$A155,'Standardized Scores'!$D$6:$DO$6,'Standardized Scores'!$D$7:$DO$96))</f>
        <v>12.482010606727194</v>
      </c>
      <c r="E155" s="232" cm="1">
        <f t="array" ref="E155">_xlfn.XLOOKUP($C155,Ranking!$C$7:$C$96,_xlfn.XLOOKUP('Data (All Pillars)'!$A155,Ranking!$D$6:$DO$6,Ranking!$D$7:$DO$96))</f>
        <v>59</v>
      </c>
      <c r="F155" s="232" t="str">
        <f>INDEX(Categories!$C$7:$DO$96,MATCH($C155,Categories!C$7:C$96,0),MATCH($A155,Categories!$C$6:$DO$6,0))</f>
        <v>Inadequate capacity</v>
      </c>
    </row>
    <row r="156" spans="1:6" ht="13.8" x14ac:dyDescent="0.25">
      <c r="A156" s="231" t="s">
        <v>28</v>
      </c>
      <c r="B156" s="50" t="str">
        <f>_xlfn.XLOOKUP(A156, 'Country to Region'!$A$2:$A$116, 'Country to Region'!$B$2:$B$116, "Not Found")</f>
        <v>Western Europe</v>
      </c>
      <c r="C156" s="203" t="s">
        <v>133</v>
      </c>
      <c r="D156" s="232" cm="1">
        <f t="array" ref="D156">_xlfn.XLOOKUP($C156,'Standardized Scores'!$C$7:$C$96,_xlfn.XLOOKUP('Data (All Pillars)'!$A156,'Standardized Scores'!$D$6:$DO$6,'Standardized Scores'!$D$7:$DO$96))</f>
        <v>47.804069272701085</v>
      </c>
      <c r="E156" s="232" cm="1">
        <f t="array" ref="E156">_xlfn.XLOOKUP($C156,Ranking!$C$7:$C$96,_xlfn.XLOOKUP('Data (All Pillars)'!$A156,Ranking!$D$6:$DO$6,Ranking!$D$7:$DO$96))</f>
        <v>17</v>
      </c>
      <c r="F156" s="232" t="str">
        <f>INDEX(Categories!$C$7:$DO$96,MATCH($C156,Categories!C$7:C$96,0),MATCH($A156,Categories!$C$6:$DO$6,0))</f>
        <v>High capacity</v>
      </c>
    </row>
    <row r="157" spans="1:6" ht="13.8" x14ac:dyDescent="0.25">
      <c r="A157" s="231" t="s">
        <v>28</v>
      </c>
      <c r="B157" s="50" t="str">
        <f>_xlfn.XLOOKUP(A157, 'Country to Region'!$A$2:$A$116, 'Country to Region'!$B$2:$B$116, "Not Found")</f>
        <v>Western Europe</v>
      </c>
      <c r="C157" s="203" t="s">
        <v>135</v>
      </c>
      <c r="D157" s="232" cm="1">
        <f t="array" ref="D157">_xlfn.XLOOKUP($C157,'Standardized Scores'!$C$7:$C$96,_xlfn.XLOOKUP('Data (All Pillars)'!$A157,'Standardized Scores'!$D$6:$DO$6,'Standardized Scores'!$D$7:$DO$96))</f>
        <v>45.475437506518759</v>
      </c>
      <c r="E157" s="232" cm="1">
        <f t="array" ref="E157">_xlfn.XLOOKUP($C157,Ranking!$C$7:$C$96,_xlfn.XLOOKUP('Data (All Pillars)'!$A157,Ranking!$D$6:$DO$6,Ranking!$D$7:$DO$96))</f>
        <v>30</v>
      </c>
      <c r="F157" s="232" t="str">
        <f>INDEX(Categories!$C$7:$DO$96,MATCH($C157,Categories!C$7:C$96,0),MATCH($A157,Categories!$C$6:$DO$6,0))</f>
        <v>Adequate capacity</v>
      </c>
    </row>
    <row r="158" spans="1:6" ht="13.8" x14ac:dyDescent="0.25">
      <c r="A158" s="231" t="s">
        <v>28</v>
      </c>
      <c r="B158" s="50" t="str">
        <f>_xlfn.XLOOKUP(A158, 'Country to Region'!$A$2:$A$116, 'Country to Region'!$B$2:$B$116, "Not Found")</f>
        <v>Western Europe</v>
      </c>
      <c r="C158" s="203" t="s">
        <v>137</v>
      </c>
      <c r="D158" s="232" cm="1">
        <f t="array" ref="D158">_xlfn.XLOOKUP($C158,'Standardized Scores'!$C$7:$C$96,_xlfn.XLOOKUP('Data (All Pillars)'!$A158,'Standardized Scores'!$D$6:$DO$6,'Standardized Scores'!$D$7:$DO$96))</f>
        <v>48.652160554806578</v>
      </c>
      <c r="E158" s="232" cm="1">
        <f t="array" ref="E158">_xlfn.XLOOKUP($C158,Ranking!$C$7:$C$96,_xlfn.XLOOKUP('Data (All Pillars)'!$A158,Ranking!$D$6:$DO$6,Ranking!$D$7:$DO$96))</f>
        <v>24</v>
      </c>
      <c r="F158" s="232" t="str">
        <f>INDEX(Categories!$C$7:$DO$96,MATCH($C158,Categories!C$7:C$96,0),MATCH($A158,Categories!$C$6:$DO$6,0))</f>
        <v>Adequate capacity</v>
      </c>
    </row>
    <row r="159" spans="1:6" ht="13.8" x14ac:dyDescent="0.25">
      <c r="A159" s="231" t="s">
        <v>28</v>
      </c>
      <c r="B159" s="50" t="str">
        <f>_xlfn.XLOOKUP(A159, 'Country to Region'!$A$2:$A$116, 'Country to Region'!$B$2:$B$116, "Not Found")</f>
        <v>Western Europe</v>
      </c>
      <c r="C159" s="203" t="s">
        <v>147</v>
      </c>
      <c r="D159" s="232" cm="1">
        <f t="array" ref="D159">_xlfn.XLOOKUP($C159,'Standardized Scores'!$C$7:$C$96,_xlfn.XLOOKUP('Data (All Pillars)'!$A159,'Standardized Scores'!$D$6:$DO$6,'Standardized Scores'!$D$7:$DO$96))</f>
        <v>44.528379916814707</v>
      </c>
      <c r="E159" s="232" cm="1">
        <f t="array" ref="E159">_xlfn.XLOOKUP($C159,Ranking!$C$7:$C$96,_xlfn.XLOOKUP('Data (All Pillars)'!$A159,Ranking!$D$6:$DO$6,Ranking!$D$7:$DO$96))</f>
        <v>41</v>
      </c>
      <c r="F159" s="232" t="str">
        <f>INDEX(Categories!$C$7:$DO$96,MATCH($C159,Categories!C$7:C$96,0),MATCH($A159,Categories!$C$6:$DO$6,0))</f>
        <v>Low capacity</v>
      </c>
    </row>
    <row r="160" spans="1:6" ht="13.8" x14ac:dyDescent="0.25">
      <c r="A160" s="231" t="s">
        <v>28</v>
      </c>
      <c r="B160" s="50" t="str">
        <f>_xlfn.XLOOKUP(A160, 'Country to Region'!$A$2:$A$116, 'Country to Region'!$B$2:$B$116, "Not Found")</f>
        <v>Western Europe</v>
      </c>
      <c r="C160" s="203" t="s">
        <v>156</v>
      </c>
      <c r="D160" s="232" cm="1">
        <f t="array" ref="D160">_xlfn.XLOOKUP($C160,'Standardized Scores'!$C$7:$C$96,_xlfn.XLOOKUP('Data (All Pillars)'!$A160,'Standardized Scores'!$D$6:$DO$6,'Standardized Scores'!$D$7:$DO$96))</f>
        <v>42.874161138171033</v>
      </c>
      <c r="E160" s="232" cm="1">
        <f t="array" ref="E160">_xlfn.XLOOKUP($C160,Ranking!$C$7:$C$96,_xlfn.XLOOKUP('Data (All Pillars)'!$A160,Ranking!$D$6:$DO$6,Ranking!$D$7:$DO$96))</f>
        <v>33</v>
      </c>
      <c r="F160" s="232" t="str">
        <f>INDEX(Categories!$C$7:$DO$96,MATCH($C160,Categories!C$7:C$96,0),MATCH($A160,Categories!$C$6:$DO$6,0))</f>
        <v>Adequate capacity</v>
      </c>
    </row>
    <row r="161" spans="1:6" ht="13.8" x14ac:dyDescent="0.25">
      <c r="A161" s="231" t="s">
        <v>28</v>
      </c>
      <c r="B161" s="50" t="str">
        <f>_xlfn.XLOOKUP(A161, 'Country to Region'!$A$2:$A$116, 'Country to Region'!$B$2:$B$116, "Not Found")</f>
        <v>Western Europe</v>
      </c>
      <c r="C161" s="203" t="s">
        <v>163</v>
      </c>
      <c r="D161" s="232" cm="1">
        <f t="array" ref="D161">_xlfn.XLOOKUP($C161,'Standardized Scores'!$C$7:$C$96,_xlfn.XLOOKUP('Data (All Pillars)'!$A161,'Standardized Scores'!$D$6:$DO$6,'Standardized Scores'!$D$7:$DO$96))</f>
        <v>58.023570215824535</v>
      </c>
      <c r="E161" s="232" cm="1">
        <f t="array" ref="E161">_xlfn.XLOOKUP($C161,Ranking!$C$7:$C$96,_xlfn.XLOOKUP('Data (All Pillars)'!$A161,Ranking!$D$6:$DO$6,Ranking!$D$7:$DO$96))</f>
        <v>17</v>
      </c>
      <c r="F161" s="232" t="str">
        <f>INDEX(Categories!$C$7:$DO$96,MATCH($C161,Categories!C$7:C$96,0),MATCH($A161,Categories!$C$6:$DO$6,0))</f>
        <v>High capacity</v>
      </c>
    </row>
    <row r="162" spans="1:6" ht="13.8" x14ac:dyDescent="0.25">
      <c r="A162" s="231" t="s">
        <v>28</v>
      </c>
      <c r="B162" s="50" t="str">
        <f>_xlfn.XLOOKUP(A162, 'Country to Region'!$A$2:$A$116, 'Country to Region'!$B$2:$B$116, "Not Found")</f>
        <v>Western Europe</v>
      </c>
      <c r="C162" s="203" t="s">
        <v>251</v>
      </c>
      <c r="D162" s="232" cm="1">
        <f t="array" ref="D162">_xlfn.XLOOKUP($C162,'Standardized Scores'!$C$7:$C$96,_xlfn.XLOOKUP('Data (All Pillars)'!$A162,'Standardized Scores'!$D$6:$DO$6,'Standardized Scores'!$D$7:$DO$96))</f>
        <v>52.965541944335342</v>
      </c>
      <c r="E162" s="232" cm="1">
        <f t="array" ref="E162">_xlfn.XLOOKUP($C162,Ranking!$C$7:$C$96,_xlfn.XLOOKUP('Data (All Pillars)'!$A162,Ranking!$D$6:$DO$6,Ranking!$D$7:$DO$96))</f>
        <v>13</v>
      </c>
      <c r="F162" s="232" t="str">
        <f>INDEX(Categories!$C$7:$DO$96,MATCH($C162,Categories!C$7:C$96,0),MATCH($A162,Categories!$C$6:$DO$6,0))</f>
        <v>High capacity</v>
      </c>
    </row>
    <row r="163" spans="1:6" ht="13.8" x14ac:dyDescent="0.25">
      <c r="A163" s="231" t="s">
        <v>28</v>
      </c>
      <c r="B163" s="50" t="str">
        <f>_xlfn.XLOOKUP(A163, 'Country to Region'!$A$2:$A$116, 'Country to Region'!$B$2:$B$116, "Not Found")</f>
        <v>Western Europe</v>
      </c>
      <c r="C163" s="203" t="s">
        <v>174</v>
      </c>
      <c r="D163" s="232" cm="1">
        <f t="array" ref="D163">_xlfn.XLOOKUP($C163,'Standardized Scores'!$C$7:$C$96,_xlfn.XLOOKUP('Data (All Pillars)'!$A163,'Standardized Scores'!$D$6:$DO$6,'Standardized Scores'!$D$7:$DO$96))</f>
        <v>55.712999974356279</v>
      </c>
      <c r="E163" s="232" cm="1">
        <f t="array" ref="E163">_xlfn.XLOOKUP($C163,Ranking!$C$7:$C$96,_xlfn.XLOOKUP('Data (All Pillars)'!$A163,Ranking!$D$6:$DO$6,Ranking!$D$7:$DO$96))</f>
        <v>22</v>
      </c>
      <c r="F163" s="232" t="str">
        <f>INDEX(Categories!$C$7:$DO$96,MATCH($C163,Categories!C$7:C$96,0),MATCH($A163,Categories!$C$6:$DO$6,0))</f>
        <v>Adequate capacity</v>
      </c>
    </row>
    <row r="164" spans="1:6" ht="13.8" x14ac:dyDescent="0.25">
      <c r="A164" s="231" t="s">
        <v>28</v>
      </c>
      <c r="B164" s="50" t="str">
        <f>_xlfn.XLOOKUP(A164, 'Country to Region'!$A$2:$A$116, 'Country to Region'!$B$2:$B$116, "Not Found")</f>
        <v>Western Europe</v>
      </c>
      <c r="C164" s="203" t="s">
        <v>181</v>
      </c>
      <c r="D164" s="232" cm="1">
        <f t="array" ref="D164">_xlfn.XLOOKUP($C164,'Standardized Scores'!$C$7:$C$96,_xlfn.XLOOKUP('Data (All Pillars)'!$A164,'Standardized Scores'!$D$6:$DO$6,'Standardized Scores'!$D$7:$DO$96))</f>
        <v>63.550019100542613</v>
      </c>
      <c r="E164" s="232" cm="1">
        <f t="array" ref="E164">_xlfn.XLOOKUP($C164,Ranking!$C$7:$C$96,_xlfn.XLOOKUP('Data (All Pillars)'!$A164,Ranking!$D$6:$DO$6,Ranking!$D$7:$DO$96))</f>
        <v>17</v>
      </c>
      <c r="F164" s="232" t="str">
        <f>INDEX(Categories!$C$7:$DO$96,MATCH($C164,Categories!C$7:C$96,0),MATCH($A164,Categories!$C$6:$DO$6,0))</f>
        <v>Advanced capacity</v>
      </c>
    </row>
    <row r="165" spans="1:6" ht="13.8" x14ac:dyDescent="0.25">
      <c r="A165" s="231" t="s">
        <v>28</v>
      </c>
      <c r="B165" s="50" t="str">
        <f>_xlfn.XLOOKUP(A165, 'Country to Region'!$A$2:$A$116, 'Country to Region'!$B$2:$B$116, "Not Found")</f>
        <v>Western Europe</v>
      </c>
      <c r="C165" s="203" t="s">
        <v>192</v>
      </c>
      <c r="D165" s="232" cm="1">
        <f t="array" ref="D165">_xlfn.XLOOKUP($C165,'Standardized Scores'!$C$7:$C$96,_xlfn.XLOOKUP('Data (All Pillars)'!$A165,'Standardized Scores'!$D$6:$DO$6,'Standardized Scores'!$D$7:$DO$96))</f>
        <v>36.506699781385478</v>
      </c>
      <c r="E165" s="232" cm="1">
        <f t="array" ref="E165">_xlfn.XLOOKUP($C165,Ranking!$C$7:$C$96,_xlfn.XLOOKUP('Data (All Pillars)'!$A165,Ranking!$D$6:$DO$6,Ranking!$D$7:$DO$96))</f>
        <v>17</v>
      </c>
      <c r="F165" s="232" t="str">
        <f>INDEX(Categories!$C$7:$DO$96,MATCH($C165,Categories!C$7:C$96,0),MATCH($A165,Categories!$C$6:$DO$6,0))</f>
        <v>Adequate capacity</v>
      </c>
    </row>
    <row r="166" spans="1:6" ht="13.8" x14ac:dyDescent="0.25">
      <c r="A166" s="231" t="s">
        <v>28</v>
      </c>
      <c r="B166" s="50" t="str">
        <f>_xlfn.XLOOKUP(A166, 'Country to Region'!$A$2:$A$116, 'Country to Region'!$B$2:$B$116, "Not Found")</f>
        <v>Western Europe</v>
      </c>
      <c r="C166" s="203" t="s">
        <v>194</v>
      </c>
      <c r="D166" s="232" cm="1">
        <f t="array" ref="D166">_xlfn.XLOOKUP($C166,'Standardized Scores'!$C$7:$C$96,_xlfn.XLOOKUP('Data (All Pillars)'!$A166,'Standardized Scores'!$D$6:$DO$6,'Standardized Scores'!$D$7:$DO$96))</f>
        <v>41.520149307761798</v>
      </c>
      <c r="E166" s="232" cm="1">
        <f t="array" ref="E166">_xlfn.XLOOKUP($C166,Ranking!$C$7:$C$96,_xlfn.XLOOKUP('Data (All Pillars)'!$A166,Ranking!$D$6:$DO$6,Ranking!$D$7:$DO$96))</f>
        <v>28</v>
      </c>
      <c r="F166" s="232" t="str">
        <f>INDEX(Categories!$C$7:$DO$96,MATCH($C166,Categories!C$7:C$96,0),MATCH($A166,Categories!$C$6:$DO$6,0))</f>
        <v>Adequate capacity</v>
      </c>
    </row>
    <row r="167" spans="1:6" ht="13.8" x14ac:dyDescent="0.25">
      <c r="A167" s="231" t="s">
        <v>28</v>
      </c>
      <c r="B167" s="50" t="str">
        <f>_xlfn.XLOOKUP(A167, 'Country to Region'!$A$2:$A$116, 'Country to Region'!$B$2:$B$116, "Not Found")</f>
        <v>Western Europe</v>
      </c>
      <c r="C167" s="203" t="s">
        <v>202</v>
      </c>
      <c r="D167" s="232" cm="1">
        <f t="array" ref="D167">_xlfn.XLOOKUP($C167,'Standardized Scores'!$C$7:$C$96,_xlfn.XLOOKUP('Data (All Pillars)'!$A167,'Standardized Scores'!$D$6:$DO$6,'Standardized Scores'!$D$7:$DO$96))</f>
        <v>27.695626658391944</v>
      </c>
      <c r="E167" s="232" cm="1">
        <f t="array" ref="E167">_xlfn.XLOOKUP($C167,Ranking!$C$7:$C$96,_xlfn.XLOOKUP('Data (All Pillars)'!$A167,Ranking!$D$6:$DO$6,Ranking!$D$7:$DO$96))</f>
        <v>29</v>
      </c>
      <c r="F167" s="232" t="str">
        <f>INDEX(Categories!$C$7:$DO$96,MATCH($C167,Categories!C$7:C$96,0),MATCH($A167,Categories!$C$6:$DO$6,0))</f>
        <v>Inadequate capacity</v>
      </c>
    </row>
    <row r="168" spans="1:6" ht="13.8" x14ac:dyDescent="0.25">
      <c r="A168" s="231" t="s">
        <v>28</v>
      </c>
      <c r="B168" s="50" t="str">
        <f>_xlfn.XLOOKUP(A168, 'Country to Region'!$A$2:$A$116, 'Country to Region'!$B$2:$B$116, "Not Found")</f>
        <v>Western Europe</v>
      </c>
      <c r="C168" s="203" t="s">
        <v>212</v>
      </c>
      <c r="D168" s="232" cm="1">
        <f t="array" ref="D168">_xlfn.XLOOKUP($C168,'Standardized Scores'!$C$7:$C$96,_xlfn.XLOOKUP('Data (All Pillars)'!$A168,'Standardized Scores'!$D$6:$DO$6,'Standardized Scores'!$D$7:$DO$96))</f>
        <v>46.945890494869914</v>
      </c>
      <c r="E168" s="232" cm="1">
        <f t="array" ref="E168">_xlfn.XLOOKUP($C168,Ranking!$C$7:$C$96,_xlfn.XLOOKUP('Data (All Pillars)'!$A168,Ranking!$D$6:$DO$6,Ranking!$D$7:$DO$96))</f>
        <v>48</v>
      </c>
      <c r="F168" s="232" t="str">
        <f>INDEX(Categories!$C$7:$DO$96,MATCH($C168,Categories!C$7:C$96,0),MATCH($A168,Categories!$C$6:$DO$6,0))</f>
        <v>Low capacity</v>
      </c>
    </row>
    <row r="169" spans="1:6" ht="13.8" x14ac:dyDescent="0.25">
      <c r="A169" s="231" t="s">
        <v>28</v>
      </c>
      <c r="B169" s="50" t="str">
        <f>_xlfn.XLOOKUP(A169, 'Country to Region'!$A$2:$A$116, 'Country to Region'!$B$2:$B$116, "Not Found")</f>
        <v>Western Europe</v>
      </c>
      <c r="C169" s="203" t="s">
        <v>254</v>
      </c>
      <c r="D169" s="232" cm="1">
        <f t="array" ref="D169">_xlfn.XLOOKUP($C169,'Standardized Scores'!$C$7:$C$96,_xlfn.XLOOKUP('Data (All Pillars)'!$A169,'Standardized Scores'!$D$6:$DO$6,'Standardized Scores'!$D$7:$DO$96))</f>
        <v>29.865132664518264</v>
      </c>
      <c r="E169" s="232" cm="1">
        <f t="array" ref="E169">_xlfn.XLOOKUP($C169,Ranking!$C$7:$C$96,_xlfn.XLOOKUP('Data (All Pillars)'!$A169,Ranking!$D$6:$DO$6,Ranking!$D$7:$DO$96))</f>
        <v>8</v>
      </c>
      <c r="F169" s="232" t="str">
        <f>INDEX(Categories!$C$7:$DO$96,MATCH($C169,Categories!C$7:C$96,0),MATCH($A169,Categories!$C$6:$DO$6,0))</f>
        <v>Adequate capacity</v>
      </c>
    </row>
    <row r="170" spans="1:6" ht="13.8" x14ac:dyDescent="0.25">
      <c r="A170" s="231" t="s">
        <v>29</v>
      </c>
      <c r="B170" s="50" t="str">
        <f>_xlfn.XLOOKUP(A170, 'Country to Region'!$A$2:$A$116, 'Country to Region'!$B$2:$B$116, "Not Found")</f>
        <v>South/Central America</v>
      </c>
      <c r="C170" s="203" t="s">
        <v>133</v>
      </c>
      <c r="D170" s="232" cm="1">
        <f t="array" ref="D170">_xlfn.XLOOKUP($C170,'Standardized Scores'!$C$7:$C$96,_xlfn.XLOOKUP('Data (All Pillars)'!$A170,'Standardized Scores'!$D$6:$DO$6,'Standardized Scores'!$D$7:$DO$96))</f>
        <v>29.1385526606269</v>
      </c>
      <c r="E170" s="232" cm="1">
        <f t="array" ref="E170">_xlfn.XLOOKUP($C170,Ranking!$C$7:$C$96,_xlfn.XLOOKUP('Data (All Pillars)'!$A170,Ranking!$D$6:$DO$6,Ranking!$D$7:$DO$96))</f>
        <v>102</v>
      </c>
      <c r="F170" s="232" t="str">
        <f>INDEX(Categories!$C$7:$DO$96,MATCH($C170,Categories!C$7:C$96,0),MATCH($A170,Categories!$C$6:$DO$6,0))</f>
        <v>Inadequate capacity</v>
      </c>
    </row>
    <row r="171" spans="1:6" ht="13.8" x14ac:dyDescent="0.25">
      <c r="A171" s="231" t="s">
        <v>29</v>
      </c>
      <c r="B171" s="50" t="str">
        <f>_xlfn.XLOOKUP(A171, 'Country to Region'!$A$2:$A$116, 'Country to Region'!$B$2:$B$116, "Not Found")</f>
        <v>South/Central America</v>
      </c>
      <c r="C171" s="203" t="s">
        <v>135</v>
      </c>
      <c r="D171" s="232" cm="1">
        <f t="array" ref="D171">_xlfn.XLOOKUP($C171,'Standardized Scores'!$C$7:$C$96,_xlfn.XLOOKUP('Data (All Pillars)'!$A171,'Standardized Scores'!$D$6:$DO$6,'Standardized Scores'!$D$7:$DO$96))</f>
        <v>28.689597291008674</v>
      </c>
      <c r="E171" s="232" cm="1">
        <f t="array" ref="E171">_xlfn.XLOOKUP($C171,Ranking!$C$7:$C$96,_xlfn.XLOOKUP('Data (All Pillars)'!$A171,Ranking!$D$6:$DO$6,Ranking!$D$7:$DO$96))</f>
        <v>89</v>
      </c>
      <c r="F171" s="232" t="str">
        <f>INDEX(Categories!$C$7:$DO$96,MATCH($C171,Categories!C$7:C$96,0),MATCH($A171,Categories!$C$6:$DO$6,0))</f>
        <v>Inadequate capacity</v>
      </c>
    </row>
    <row r="172" spans="1:6" ht="13.8" x14ac:dyDescent="0.25">
      <c r="A172" s="231" t="s">
        <v>29</v>
      </c>
      <c r="B172" s="50" t="str">
        <f>_xlfn.XLOOKUP(A172, 'Country to Region'!$A$2:$A$116, 'Country to Region'!$B$2:$B$116, "Not Found")</f>
        <v>South/Central America</v>
      </c>
      <c r="C172" s="203" t="s">
        <v>137</v>
      </c>
      <c r="D172" s="232" cm="1">
        <f t="array" ref="D172">_xlfn.XLOOKUP($C172,'Standardized Scores'!$C$7:$C$96,_xlfn.XLOOKUP('Data (All Pillars)'!$A172,'Standardized Scores'!$D$6:$DO$6,'Standardized Scores'!$D$7:$DO$96))</f>
        <v>23.647121186958582</v>
      </c>
      <c r="E172" s="232" cm="1">
        <f t="array" ref="E172">_xlfn.XLOOKUP($C172,Ranking!$C$7:$C$96,_xlfn.XLOOKUP('Data (All Pillars)'!$A172,Ranking!$D$6:$DO$6,Ranking!$D$7:$DO$96))</f>
        <v>104</v>
      </c>
      <c r="F172" s="232" t="str">
        <f>INDEX(Categories!$C$7:$DO$96,MATCH($C172,Categories!C$7:C$96,0),MATCH($A172,Categories!$C$6:$DO$6,0))</f>
        <v>Inadequate capacity</v>
      </c>
    </row>
    <row r="173" spans="1:6" ht="13.8" x14ac:dyDescent="0.25">
      <c r="A173" s="231" t="s">
        <v>29</v>
      </c>
      <c r="B173" s="50" t="str">
        <f>_xlfn.XLOOKUP(A173, 'Country to Region'!$A$2:$A$116, 'Country to Region'!$B$2:$B$116, "Not Found")</f>
        <v>South/Central America</v>
      </c>
      <c r="C173" s="203" t="s">
        <v>147</v>
      </c>
      <c r="D173" s="232" cm="1">
        <f t="array" ref="D173">_xlfn.XLOOKUP($C173,'Standardized Scores'!$C$7:$C$96,_xlfn.XLOOKUP('Data (All Pillars)'!$A173,'Standardized Scores'!$D$6:$DO$6,'Standardized Scores'!$D$7:$DO$96))</f>
        <v>24.351955351072633</v>
      </c>
      <c r="E173" s="232" cm="1">
        <f t="array" ref="E173">_xlfn.XLOOKUP($C173,Ranking!$C$7:$C$96,_xlfn.XLOOKUP('Data (All Pillars)'!$A173,Ranking!$D$6:$DO$6,Ranking!$D$7:$DO$96))</f>
        <v>91</v>
      </c>
      <c r="F173" s="232" t="str">
        <f>INDEX(Categories!$C$7:$DO$96,MATCH($C173,Categories!C$7:C$96,0),MATCH($A173,Categories!$C$6:$DO$6,0))</f>
        <v>Inadequate capacity</v>
      </c>
    </row>
    <row r="174" spans="1:6" ht="13.8" x14ac:dyDescent="0.25">
      <c r="A174" s="231" t="s">
        <v>29</v>
      </c>
      <c r="B174" s="50" t="str">
        <f>_xlfn.XLOOKUP(A174, 'Country to Region'!$A$2:$A$116, 'Country to Region'!$B$2:$B$116, "Not Found")</f>
        <v>South/Central America</v>
      </c>
      <c r="C174" s="203" t="s">
        <v>156</v>
      </c>
      <c r="D174" s="232" cm="1">
        <f t="array" ref="D174">_xlfn.XLOOKUP($C174,'Standardized Scores'!$C$7:$C$96,_xlfn.XLOOKUP('Data (All Pillars)'!$A174,'Standardized Scores'!$D$6:$DO$6,'Standardized Scores'!$D$7:$DO$96))</f>
        <v>39.633068342325828</v>
      </c>
      <c r="E174" s="232" cm="1">
        <f t="array" ref="E174">_xlfn.XLOOKUP($C174,Ranking!$C$7:$C$96,_xlfn.XLOOKUP('Data (All Pillars)'!$A174,Ranking!$D$6:$DO$6,Ranking!$D$7:$DO$96))</f>
        <v>50</v>
      </c>
      <c r="F174" s="232" t="str">
        <f>INDEX(Categories!$C$7:$DO$96,MATCH($C174,Categories!C$7:C$96,0),MATCH($A174,Categories!$C$6:$DO$6,0))</f>
        <v>Adequate capacity</v>
      </c>
    </row>
    <row r="175" spans="1:6" ht="13.8" x14ac:dyDescent="0.25">
      <c r="A175" s="231" t="s">
        <v>29</v>
      </c>
      <c r="B175" s="50" t="str">
        <f>_xlfn.XLOOKUP(A175, 'Country to Region'!$A$2:$A$116, 'Country to Region'!$B$2:$B$116, "Not Found")</f>
        <v>South/Central America</v>
      </c>
      <c r="C175" s="203" t="s">
        <v>163</v>
      </c>
      <c r="D175" s="232" cm="1">
        <f t="array" ref="D175">_xlfn.XLOOKUP($C175,'Standardized Scores'!$C$7:$C$96,_xlfn.XLOOKUP('Data (All Pillars)'!$A175,'Standardized Scores'!$D$6:$DO$6,'Standardized Scores'!$D$7:$DO$96))</f>
        <v>34.804700840226111</v>
      </c>
      <c r="E175" s="232" cm="1">
        <f t="array" ref="E175">_xlfn.XLOOKUP($C175,Ranking!$C$7:$C$96,_xlfn.XLOOKUP('Data (All Pillars)'!$A175,Ranking!$D$6:$DO$6,Ranking!$D$7:$DO$96))</f>
        <v>98</v>
      </c>
      <c r="F175" s="232" t="str">
        <f>INDEX(Categories!$C$7:$DO$96,MATCH($C175,Categories!C$7:C$96,0),MATCH($A175,Categories!$C$6:$DO$6,0))</f>
        <v>Inadequate capacity</v>
      </c>
    </row>
    <row r="176" spans="1:6" ht="13.8" x14ac:dyDescent="0.25">
      <c r="A176" s="231" t="s">
        <v>29</v>
      </c>
      <c r="B176" s="50" t="str">
        <f>_xlfn.XLOOKUP(A176, 'Country to Region'!$A$2:$A$116, 'Country to Region'!$B$2:$B$116, "Not Found")</f>
        <v>South/Central America</v>
      </c>
      <c r="C176" s="203" t="s">
        <v>251</v>
      </c>
      <c r="D176" s="232" cm="1">
        <f t="array" ref="D176">_xlfn.XLOOKUP($C176,'Standardized Scores'!$C$7:$C$96,_xlfn.XLOOKUP('Data (All Pillars)'!$A176,'Standardized Scores'!$D$6:$DO$6,'Standardized Scores'!$D$7:$DO$96))</f>
        <v>36.249700217560189</v>
      </c>
      <c r="E176" s="232" cm="1">
        <f t="array" ref="E176">_xlfn.XLOOKUP($C176,Ranking!$C$7:$C$96,_xlfn.XLOOKUP('Data (All Pillars)'!$A176,Ranking!$D$6:$DO$6,Ranking!$D$7:$DO$96))</f>
        <v>103</v>
      </c>
      <c r="F176" s="232" t="str">
        <f>INDEX(Categories!$C$7:$DO$96,MATCH($C176,Categories!C$7:C$96,0),MATCH($A176,Categories!$C$6:$DO$6,0))</f>
        <v>Low capacity</v>
      </c>
    </row>
    <row r="177" spans="1:6" ht="13.8" x14ac:dyDescent="0.25">
      <c r="A177" s="231" t="s">
        <v>29</v>
      </c>
      <c r="B177" s="50" t="str">
        <f>_xlfn.XLOOKUP(A177, 'Country to Region'!$A$2:$A$116, 'Country to Region'!$B$2:$B$116, "Not Found")</f>
        <v>South/Central America</v>
      </c>
      <c r="C177" s="203" t="s">
        <v>174</v>
      </c>
      <c r="D177" s="232" cm="1">
        <f t="array" ref="D177">_xlfn.XLOOKUP($C177,'Standardized Scores'!$C$7:$C$96,_xlfn.XLOOKUP('Data (All Pillars)'!$A177,'Standardized Scores'!$D$6:$DO$6,'Standardized Scores'!$D$7:$DO$96))</f>
        <v>31.464515994195288</v>
      </c>
      <c r="E177" s="232" cm="1">
        <f t="array" ref="E177">_xlfn.XLOOKUP($C177,Ranking!$C$7:$C$96,_xlfn.XLOOKUP('Data (All Pillars)'!$A177,Ranking!$D$6:$DO$6,Ranking!$D$7:$DO$96))</f>
        <v>84</v>
      </c>
      <c r="F177" s="232" t="str">
        <f>INDEX(Categories!$C$7:$DO$96,MATCH($C177,Categories!C$7:C$96,0),MATCH($A177,Categories!$C$6:$DO$6,0))</f>
        <v>Inadequate capacity</v>
      </c>
    </row>
    <row r="178" spans="1:6" ht="13.8" x14ac:dyDescent="0.25">
      <c r="A178" s="231" t="s">
        <v>29</v>
      </c>
      <c r="B178" s="50" t="str">
        <f>_xlfn.XLOOKUP(A178, 'Country to Region'!$A$2:$A$116, 'Country to Region'!$B$2:$B$116, "Not Found")</f>
        <v>South/Central America</v>
      </c>
      <c r="C178" s="203" t="s">
        <v>181</v>
      </c>
      <c r="D178" s="232" cm="1">
        <f t="array" ref="D178">_xlfn.XLOOKUP($C178,'Standardized Scores'!$C$7:$C$96,_xlfn.XLOOKUP('Data (All Pillars)'!$A178,'Standardized Scores'!$D$6:$DO$6,'Standardized Scores'!$D$7:$DO$96))</f>
        <v>36.226089941748668</v>
      </c>
      <c r="E178" s="232" cm="1">
        <f t="array" ref="E178">_xlfn.XLOOKUP($C178,Ranking!$C$7:$C$96,_xlfn.XLOOKUP('Data (All Pillars)'!$A178,Ranking!$D$6:$DO$6,Ranking!$D$7:$DO$96))</f>
        <v>96</v>
      </c>
      <c r="F178" s="232" t="str">
        <f>INDEX(Categories!$C$7:$DO$96,MATCH($C178,Categories!C$7:C$96,0),MATCH($A178,Categories!$C$6:$DO$6,0))</f>
        <v>Inadequate capacity</v>
      </c>
    </row>
    <row r="179" spans="1:6" ht="13.8" x14ac:dyDescent="0.25">
      <c r="A179" s="231" t="s">
        <v>29</v>
      </c>
      <c r="B179" s="50" t="str">
        <f>_xlfn.XLOOKUP(A179, 'Country to Region'!$A$2:$A$116, 'Country to Region'!$B$2:$B$116, "Not Found")</f>
        <v>South/Central America</v>
      </c>
      <c r="C179" s="203" t="s">
        <v>192</v>
      </c>
      <c r="D179" s="232" cm="1">
        <f t="array" ref="D179">_xlfn.XLOOKUP($C179,'Standardized Scores'!$C$7:$C$96,_xlfn.XLOOKUP('Data (All Pillars)'!$A179,'Standardized Scores'!$D$6:$DO$6,'Standardized Scores'!$D$7:$DO$96))</f>
        <v>22.03264379077951</v>
      </c>
      <c r="E179" s="232" cm="1">
        <f t="array" ref="E179">_xlfn.XLOOKUP($C179,Ranking!$C$7:$C$96,_xlfn.XLOOKUP('Data (All Pillars)'!$A179,Ranking!$D$6:$DO$6,Ranking!$D$7:$DO$96))</f>
        <v>98</v>
      </c>
      <c r="F179" s="232" t="str">
        <f>INDEX(Categories!$C$7:$DO$96,MATCH($C179,Categories!C$7:C$96,0),MATCH($A179,Categories!$C$6:$DO$6,0))</f>
        <v>Inadequate capacity</v>
      </c>
    </row>
    <row r="180" spans="1:6" ht="13.8" x14ac:dyDescent="0.25">
      <c r="A180" s="231" t="s">
        <v>29</v>
      </c>
      <c r="B180" s="50" t="str">
        <f>_xlfn.XLOOKUP(A180, 'Country to Region'!$A$2:$A$116, 'Country to Region'!$B$2:$B$116, "Not Found")</f>
        <v>South/Central America</v>
      </c>
      <c r="C180" s="203" t="s">
        <v>194</v>
      </c>
      <c r="D180" s="232" cm="1">
        <f t="array" ref="D180">_xlfn.XLOOKUP($C180,'Standardized Scores'!$C$7:$C$96,_xlfn.XLOOKUP('Data (All Pillars)'!$A180,'Standardized Scores'!$D$6:$DO$6,'Standardized Scores'!$D$7:$DO$96))</f>
        <v>32.346154818198187</v>
      </c>
      <c r="E180" s="232" cm="1">
        <f t="array" ref="E180">_xlfn.XLOOKUP($C180,Ranking!$C$7:$C$96,_xlfn.XLOOKUP('Data (All Pillars)'!$A180,Ranking!$D$6:$DO$6,Ranking!$D$7:$DO$96))</f>
        <v>70</v>
      </c>
      <c r="F180" s="232" t="str">
        <f>INDEX(Categories!$C$7:$DO$96,MATCH($C180,Categories!C$7:C$96,0),MATCH($A180,Categories!$C$6:$DO$6,0))</f>
        <v>Low capacity</v>
      </c>
    </row>
    <row r="181" spans="1:6" ht="13.8" x14ac:dyDescent="0.25">
      <c r="A181" s="231" t="s">
        <v>29</v>
      </c>
      <c r="B181" s="50" t="str">
        <f>_xlfn.XLOOKUP(A181, 'Country to Region'!$A$2:$A$116, 'Country to Region'!$B$2:$B$116, "Not Found")</f>
        <v>South/Central America</v>
      </c>
      <c r="C181" s="203" t="s">
        <v>202</v>
      </c>
      <c r="D181" s="232" cm="1">
        <f t="array" ref="D181">_xlfn.XLOOKUP($C181,'Standardized Scores'!$C$7:$C$96,_xlfn.XLOOKUP('Data (All Pillars)'!$A181,'Standardized Scores'!$D$6:$DO$6,'Standardized Scores'!$D$7:$DO$96))</f>
        <v>22.270239803238368</v>
      </c>
      <c r="E181" s="232" cm="1">
        <f t="array" ref="E181">_xlfn.XLOOKUP($C181,Ranking!$C$7:$C$96,_xlfn.XLOOKUP('Data (All Pillars)'!$A181,Ranking!$D$6:$DO$6,Ranking!$D$7:$DO$96))</f>
        <v>50</v>
      </c>
      <c r="F181" s="232" t="str">
        <f>INDEX(Categories!$C$7:$DO$96,MATCH($C181,Categories!C$7:C$96,0),MATCH($A181,Categories!$C$6:$DO$6,0))</f>
        <v>Inadequate capacity</v>
      </c>
    </row>
    <row r="182" spans="1:6" ht="13.8" x14ac:dyDescent="0.25">
      <c r="A182" s="231" t="s">
        <v>29</v>
      </c>
      <c r="B182" s="50" t="str">
        <f>_xlfn.XLOOKUP(A182, 'Country to Region'!$A$2:$A$116, 'Country to Region'!$B$2:$B$116, "Not Found")</f>
        <v>South/Central America</v>
      </c>
      <c r="C182" s="203" t="s">
        <v>212</v>
      </c>
      <c r="D182" s="232" cm="1">
        <f t="array" ref="D182">_xlfn.XLOOKUP($C182,'Standardized Scores'!$C$7:$C$96,_xlfn.XLOOKUP('Data (All Pillars)'!$A182,'Standardized Scores'!$D$6:$DO$6,'Standardized Scores'!$D$7:$DO$96))</f>
        <v>26.969636741155654</v>
      </c>
      <c r="E182" s="232" cm="1">
        <f t="array" ref="E182">_xlfn.XLOOKUP($C182,Ranking!$C$7:$C$96,_xlfn.XLOOKUP('Data (All Pillars)'!$A182,Ranking!$D$6:$DO$6,Ranking!$D$7:$DO$96))</f>
        <v>110</v>
      </c>
      <c r="F182" s="232" t="str">
        <f>INDEX(Categories!$C$7:$DO$96,MATCH($C182,Categories!C$7:C$96,0),MATCH($A182,Categories!$C$6:$DO$6,0))</f>
        <v>Inadequate capacity</v>
      </c>
    </row>
    <row r="183" spans="1:6" ht="13.8" x14ac:dyDescent="0.25">
      <c r="A183" s="231" t="s">
        <v>29</v>
      </c>
      <c r="B183" s="50" t="str">
        <f>_xlfn.XLOOKUP(A183, 'Country to Region'!$A$2:$A$116, 'Country to Region'!$B$2:$B$116, "Not Found")</f>
        <v>South/Central America</v>
      </c>
      <c r="C183" s="203" t="s">
        <v>254</v>
      </c>
      <c r="D183" s="232" cm="1">
        <f t="array" ref="D183">_xlfn.XLOOKUP($C183,'Standardized Scores'!$C$7:$C$96,_xlfn.XLOOKUP('Data (All Pillars)'!$A183,'Standardized Scores'!$D$6:$DO$6,'Standardized Scores'!$D$7:$DO$96))</f>
        <v>6.5445438005258243</v>
      </c>
      <c r="E183" s="232" cm="1">
        <f t="array" ref="E183">_xlfn.XLOOKUP($C183,Ranking!$C$7:$C$96,_xlfn.XLOOKUP('Data (All Pillars)'!$A183,Ranking!$D$6:$DO$6,Ranking!$D$7:$DO$96))</f>
        <v>102</v>
      </c>
      <c r="F183" s="232" t="str">
        <f>INDEX(Categories!$C$7:$DO$96,MATCH($C183,Categories!C$7:C$96,0),MATCH($A183,Categories!$C$6:$DO$6,0))</f>
        <v>Inadequate capacity</v>
      </c>
    </row>
    <row r="184" spans="1:6" ht="13.8" x14ac:dyDescent="0.25">
      <c r="A184" s="231" t="s">
        <v>30</v>
      </c>
      <c r="B184" s="50" t="str">
        <f>_xlfn.XLOOKUP(A184, 'Country to Region'!$A$2:$A$116, 'Country to Region'!$B$2:$B$116, "Not Found")</f>
        <v>Eastern Europe</v>
      </c>
      <c r="C184" s="203" t="s">
        <v>133</v>
      </c>
      <c r="D184" s="232" cm="1">
        <f t="array" ref="D184">_xlfn.XLOOKUP($C184,'Standardized Scores'!$C$7:$C$96,_xlfn.XLOOKUP('Data (All Pillars)'!$A184,'Standardized Scores'!$D$6:$DO$6,'Standardized Scores'!$D$7:$DO$96))</f>
        <v>33.802210126348854</v>
      </c>
      <c r="E184" s="232" cm="1">
        <f t="array" ref="E184">_xlfn.XLOOKUP($C184,Ranking!$C$7:$C$96,_xlfn.XLOOKUP('Data (All Pillars)'!$A184,Ranking!$D$6:$DO$6,Ranking!$D$7:$DO$96))</f>
        <v>71</v>
      </c>
      <c r="F184" s="232" t="str">
        <f>INDEX(Categories!$C$7:$DO$96,MATCH($C184,Categories!C$7:C$96,0),MATCH($A184,Categories!$C$6:$DO$6,0))</f>
        <v>Low capacity</v>
      </c>
    </row>
    <row r="185" spans="1:6" ht="13.8" x14ac:dyDescent="0.25">
      <c r="A185" s="231" t="s">
        <v>30</v>
      </c>
      <c r="B185" s="50" t="str">
        <f>_xlfn.XLOOKUP(A185, 'Country to Region'!$A$2:$A$116, 'Country to Region'!$B$2:$B$116, "Not Found")</f>
        <v>Eastern Europe</v>
      </c>
      <c r="C185" s="203" t="s">
        <v>135</v>
      </c>
      <c r="D185" s="232" cm="1">
        <f t="array" ref="D185">_xlfn.XLOOKUP($C185,'Standardized Scores'!$C$7:$C$96,_xlfn.XLOOKUP('Data (All Pillars)'!$A185,'Standardized Scores'!$D$6:$DO$6,'Standardized Scores'!$D$7:$DO$96))</f>
        <v>31.573778891202423</v>
      </c>
      <c r="E185" s="232" cm="1">
        <f t="array" ref="E185">_xlfn.XLOOKUP($C185,Ranking!$C$7:$C$96,_xlfn.XLOOKUP('Data (All Pillars)'!$A185,Ranking!$D$6:$DO$6,Ranking!$D$7:$DO$96))</f>
        <v>76</v>
      </c>
      <c r="F185" s="232" t="str">
        <f>INDEX(Categories!$C$7:$DO$96,MATCH($C185,Categories!C$7:C$96,0),MATCH($A185,Categories!$C$6:$DO$6,0))</f>
        <v>Inadequate capacity</v>
      </c>
    </row>
    <row r="186" spans="1:6" ht="13.8" x14ac:dyDescent="0.25">
      <c r="A186" s="231" t="s">
        <v>30</v>
      </c>
      <c r="B186" s="50" t="str">
        <f>_xlfn.XLOOKUP(A186, 'Country to Region'!$A$2:$A$116, 'Country to Region'!$B$2:$B$116, "Not Found")</f>
        <v>Eastern Europe</v>
      </c>
      <c r="C186" s="203" t="s">
        <v>137</v>
      </c>
      <c r="D186" s="232" cm="1">
        <f t="array" ref="D186">_xlfn.XLOOKUP($C186,'Standardized Scores'!$C$7:$C$96,_xlfn.XLOOKUP('Data (All Pillars)'!$A186,'Standardized Scores'!$D$6:$DO$6,'Standardized Scores'!$D$7:$DO$96))</f>
        <v>26.699135693371268</v>
      </c>
      <c r="E186" s="232" cm="1">
        <f t="array" ref="E186">_xlfn.XLOOKUP($C186,Ranking!$C$7:$C$96,_xlfn.XLOOKUP('Data (All Pillars)'!$A186,Ranking!$D$6:$DO$6,Ranking!$D$7:$DO$96))</f>
        <v>92</v>
      </c>
      <c r="F186" s="232" t="str">
        <f>INDEX(Categories!$C$7:$DO$96,MATCH($C186,Categories!C$7:C$96,0),MATCH($A186,Categories!$C$6:$DO$6,0))</f>
        <v>Inadequate capacity</v>
      </c>
    </row>
    <row r="187" spans="1:6" ht="13.8" x14ac:dyDescent="0.25">
      <c r="A187" s="231" t="s">
        <v>30</v>
      </c>
      <c r="B187" s="50" t="str">
        <f>_xlfn.XLOOKUP(A187, 'Country to Region'!$A$2:$A$116, 'Country to Region'!$B$2:$B$116, "Not Found")</f>
        <v>Eastern Europe</v>
      </c>
      <c r="C187" s="203" t="s">
        <v>147</v>
      </c>
      <c r="D187" s="232" cm="1">
        <f t="array" ref="D187">_xlfn.XLOOKUP($C187,'Standardized Scores'!$C$7:$C$96,_xlfn.XLOOKUP('Data (All Pillars)'!$A187,'Standardized Scores'!$D$6:$DO$6,'Standardized Scores'!$D$7:$DO$96))</f>
        <v>30.0891156154984</v>
      </c>
      <c r="E187" s="232" cm="1">
        <f t="array" ref="E187">_xlfn.XLOOKUP($C187,Ranking!$C$7:$C$96,_xlfn.XLOOKUP('Data (All Pillars)'!$A187,Ranking!$D$6:$DO$6,Ranking!$D$7:$DO$96))</f>
        <v>73</v>
      </c>
      <c r="F187" s="232" t="str">
        <f>INDEX(Categories!$C$7:$DO$96,MATCH($C187,Categories!C$7:C$96,0),MATCH($A187,Categories!$C$6:$DO$6,0))</f>
        <v>Inadequate capacity</v>
      </c>
    </row>
    <row r="188" spans="1:6" ht="13.8" x14ac:dyDescent="0.25">
      <c r="A188" s="231" t="s">
        <v>30</v>
      </c>
      <c r="B188" s="50" t="str">
        <f>_xlfn.XLOOKUP(A188, 'Country to Region'!$A$2:$A$116, 'Country to Region'!$B$2:$B$116, "Not Found")</f>
        <v>Eastern Europe</v>
      </c>
      <c r="C188" s="203" t="s">
        <v>156</v>
      </c>
      <c r="D188" s="232" cm="1">
        <f t="array" ref="D188">_xlfn.XLOOKUP($C188,'Standardized Scores'!$C$7:$C$96,_xlfn.XLOOKUP('Data (All Pillars)'!$A188,'Standardized Scores'!$D$6:$DO$6,'Standardized Scores'!$D$7:$DO$96))</f>
        <v>38.992969776993476</v>
      </c>
      <c r="E188" s="232" cm="1">
        <f t="array" ref="E188">_xlfn.XLOOKUP($C188,Ranking!$C$7:$C$96,_xlfn.XLOOKUP('Data (All Pillars)'!$A188,Ranking!$D$6:$DO$6,Ranking!$D$7:$DO$96))</f>
        <v>55</v>
      </c>
      <c r="F188" s="232" t="str">
        <f>INDEX(Categories!$C$7:$DO$96,MATCH($C188,Categories!C$7:C$96,0),MATCH($A188,Categories!$C$6:$DO$6,0))</f>
        <v>Adequate capacity</v>
      </c>
    </row>
    <row r="189" spans="1:6" ht="13.8" x14ac:dyDescent="0.25">
      <c r="A189" s="231" t="s">
        <v>30</v>
      </c>
      <c r="B189" s="50" t="str">
        <f>_xlfn.XLOOKUP(A189, 'Country to Region'!$A$2:$A$116, 'Country to Region'!$B$2:$B$116, "Not Found")</f>
        <v>Eastern Europe</v>
      </c>
      <c r="C189" s="203" t="s">
        <v>163</v>
      </c>
      <c r="D189" s="232" cm="1">
        <f t="array" ref="D189">_xlfn.XLOOKUP($C189,'Standardized Scores'!$C$7:$C$96,_xlfn.XLOOKUP('Data (All Pillars)'!$A189,'Standardized Scores'!$D$6:$DO$6,'Standardized Scores'!$D$7:$DO$96))</f>
        <v>38.813003781014473</v>
      </c>
      <c r="E189" s="232" cm="1">
        <f t="array" ref="E189">_xlfn.XLOOKUP($C189,Ranking!$C$7:$C$96,_xlfn.XLOOKUP('Data (All Pillars)'!$A189,Ranking!$D$6:$DO$6,Ranking!$D$7:$DO$96))</f>
        <v>84</v>
      </c>
      <c r="F189" s="232" t="str">
        <f>INDEX(Categories!$C$7:$DO$96,MATCH($C189,Categories!C$7:C$96,0),MATCH($A189,Categories!$C$6:$DO$6,0))</f>
        <v>Low capacity</v>
      </c>
    </row>
    <row r="190" spans="1:6" ht="13.8" x14ac:dyDescent="0.25">
      <c r="A190" s="231" t="s">
        <v>30</v>
      </c>
      <c r="B190" s="50" t="str">
        <f>_xlfn.XLOOKUP(A190, 'Country to Region'!$A$2:$A$116, 'Country to Region'!$B$2:$B$116, "Not Found")</f>
        <v>Eastern Europe</v>
      </c>
      <c r="C190" s="203" t="s">
        <v>251</v>
      </c>
      <c r="D190" s="232" cm="1">
        <f t="array" ref="D190">_xlfn.XLOOKUP($C190,'Standardized Scores'!$C$7:$C$96,_xlfn.XLOOKUP('Data (All Pillars)'!$A190,'Standardized Scores'!$D$6:$DO$6,'Standardized Scores'!$D$7:$DO$96))</f>
        <v>42.164564629629282</v>
      </c>
      <c r="E190" s="232" cm="1">
        <f t="array" ref="E190">_xlfn.XLOOKUP($C190,Ranking!$C$7:$C$96,_xlfn.XLOOKUP('Data (All Pillars)'!$A190,Ranking!$D$6:$DO$6,Ranking!$D$7:$DO$96))</f>
        <v>77</v>
      </c>
      <c r="F190" s="232" t="str">
        <f>INDEX(Categories!$C$7:$DO$96,MATCH($C190,Categories!C$7:C$96,0),MATCH($A190,Categories!$C$6:$DO$6,0))</f>
        <v>Adequate capacity</v>
      </c>
    </row>
    <row r="191" spans="1:6" ht="13.8" x14ac:dyDescent="0.25">
      <c r="A191" s="231" t="s">
        <v>30</v>
      </c>
      <c r="B191" s="50" t="str">
        <f>_xlfn.XLOOKUP(A191, 'Country to Region'!$A$2:$A$116, 'Country to Region'!$B$2:$B$116, "Not Found")</f>
        <v>Eastern Europe</v>
      </c>
      <c r="C191" s="203" t="s">
        <v>174</v>
      </c>
      <c r="D191" s="232" cm="1">
        <f t="array" ref="D191">_xlfn.XLOOKUP($C191,'Standardized Scores'!$C$7:$C$96,_xlfn.XLOOKUP('Data (All Pillars)'!$A191,'Standardized Scores'!$D$6:$DO$6,'Standardized Scores'!$D$7:$DO$96))</f>
        <v>26.648381078346866</v>
      </c>
      <c r="E191" s="232" cm="1">
        <f t="array" ref="E191">_xlfn.XLOOKUP($C191,Ranking!$C$7:$C$96,_xlfn.XLOOKUP('Data (All Pillars)'!$A191,Ranking!$D$6:$DO$6,Ranking!$D$7:$DO$96))</f>
        <v>93</v>
      </c>
      <c r="F191" s="232" t="str">
        <f>INDEX(Categories!$C$7:$DO$96,MATCH($C191,Categories!C$7:C$96,0),MATCH($A191,Categories!$C$6:$DO$6,0))</f>
        <v>Inadequate capacity</v>
      </c>
    </row>
    <row r="192" spans="1:6" ht="13.8" x14ac:dyDescent="0.25">
      <c r="A192" s="231" t="s">
        <v>30</v>
      </c>
      <c r="B192" s="50" t="str">
        <f>_xlfn.XLOOKUP(A192, 'Country to Region'!$A$2:$A$116, 'Country to Region'!$B$2:$B$116, "Not Found")</f>
        <v>Eastern Europe</v>
      </c>
      <c r="C192" s="203" t="s">
        <v>181</v>
      </c>
      <c r="D192" s="232" cm="1">
        <f t="array" ref="D192">_xlfn.XLOOKUP($C192,'Standardized Scores'!$C$7:$C$96,_xlfn.XLOOKUP('Data (All Pillars)'!$A192,'Standardized Scores'!$D$6:$DO$6,'Standardized Scores'!$D$7:$DO$96))</f>
        <v>45.422800171554066</v>
      </c>
      <c r="E192" s="232" cm="1">
        <f t="array" ref="E192">_xlfn.XLOOKUP($C192,Ranking!$C$7:$C$96,_xlfn.XLOOKUP('Data (All Pillars)'!$A192,Ranking!$D$6:$DO$6,Ranking!$D$7:$DO$96))</f>
        <v>63</v>
      </c>
      <c r="F192" s="232" t="str">
        <f>INDEX(Categories!$C$7:$DO$96,MATCH($C192,Categories!C$7:C$96,0),MATCH($A192,Categories!$C$6:$DO$6,0))</f>
        <v>Low capacity</v>
      </c>
    </row>
    <row r="193" spans="1:6" ht="13.8" x14ac:dyDescent="0.25">
      <c r="A193" s="231" t="s">
        <v>30</v>
      </c>
      <c r="B193" s="50" t="str">
        <f>_xlfn.XLOOKUP(A193, 'Country to Region'!$A$2:$A$116, 'Country to Region'!$B$2:$B$116, "Not Found")</f>
        <v>Eastern Europe</v>
      </c>
      <c r="C193" s="203" t="s">
        <v>192</v>
      </c>
      <c r="D193" s="232" cm="1">
        <f t="array" ref="D193">_xlfn.XLOOKUP($C193,'Standardized Scores'!$C$7:$C$96,_xlfn.XLOOKUP('Data (All Pillars)'!$A193,'Standardized Scores'!$D$6:$DO$6,'Standardized Scores'!$D$7:$DO$96))</f>
        <v>29.349583155274448</v>
      </c>
      <c r="E193" s="232" cm="1">
        <f t="array" ref="E193">_xlfn.XLOOKUP($C193,Ranking!$C$7:$C$96,_xlfn.XLOOKUP('Data (All Pillars)'!$A193,Ranking!$D$6:$DO$6,Ranking!$D$7:$DO$96))</f>
        <v>44</v>
      </c>
      <c r="F193" s="232" t="str">
        <f>INDEX(Categories!$C$7:$DO$96,MATCH($C193,Categories!C$7:C$96,0),MATCH($A193,Categories!$C$6:$DO$6,0))</f>
        <v>Low capacity</v>
      </c>
    </row>
    <row r="194" spans="1:6" ht="13.8" x14ac:dyDescent="0.25">
      <c r="A194" s="231" t="s">
        <v>30</v>
      </c>
      <c r="B194" s="50" t="str">
        <f>_xlfn.XLOOKUP(A194, 'Country to Region'!$A$2:$A$116, 'Country to Region'!$B$2:$B$116, "Not Found")</f>
        <v>Eastern Europe</v>
      </c>
      <c r="C194" s="203" t="s">
        <v>194</v>
      </c>
      <c r="D194" s="232" cm="1">
        <f t="array" ref="D194">_xlfn.XLOOKUP($C194,'Standardized Scores'!$C$7:$C$96,_xlfn.XLOOKUP('Data (All Pillars)'!$A194,'Standardized Scores'!$D$6:$DO$6,'Standardized Scores'!$D$7:$DO$96))</f>
        <v>44.220260443173032</v>
      </c>
      <c r="E194" s="232" cm="1">
        <f t="array" ref="E194">_xlfn.XLOOKUP($C194,Ranking!$C$7:$C$96,_xlfn.XLOOKUP('Data (All Pillars)'!$A194,Ranking!$D$6:$DO$6,Ranking!$D$7:$DO$96))</f>
        <v>20</v>
      </c>
      <c r="F194" s="232" t="str">
        <f>INDEX(Categories!$C$7:$DO$96,MATCH($C194,Categories!C$7:C$96,0),MATCH($A194,Categories!$C$6:$DO$6,0))</f>
        <v>Adequate capacity</v>
      </c>
    </row>
    <row r="195" spans="1:6" ht="13.8" x14ac:dyDescent="0.25">
      <c r="A195" s="231" t="s">
        <v>30</v>
      </c>
      <c r="B195" s="50" t="str">
        <f>_xlfn.XLOOKUP(A195, 'Country to Region'!$A$2:$A$116, 'Country to Region'!$B$2:$B$116, "Not Found")</f>
        <v>Eastern Europe</v>
      </c>
      <c r="C195" s="203" t="s">
        <v>202</v>
      </c>
      <c r="D195" s="232" cm="1">
        <f t="array" ref="D195">_xlfn.XLOOKUP($C195,'Standardized Scores'!$C$7:$C$96,_xlfn.XLOOKUP('Data (All Pillars)'!$A195,'Standardized Scores'!$D$6:$DO$6,'Standardized Scores'!$D$7:$DO$96))</f>
        <v>24.623180979708955</v>
      </c>
      <c r="E195" s="232" cm="1">
        <f t="array" ref="E195">_xlfn.XLOOKUP($C195,Ranking!$C$7:$C$96,_xlfn.XLOOKUP('Data (All Pillars)'!$A195,Ranking!$D$6:$DO$6,Ranking!$D$7:$DO$96))</f>
        <v>40</v>
      </c>
      <c r="F195" s="232" t="str">
        <f>INDEX(Categories!$C$7:$DO$96,MATCH($C195,Categories!C$7:C$96,0),MATCH($A195,Categories!$C$6:$DO$6,0))</f>
        <v>Inadequate capacity</v>
      </c>
    </row>
    <row r="196" spans="1:6" ht="13.8" x14ac:dyDescent="0.25">
      <c r="A196" s="231" t="s">
        <v>30</v>
      </c>
      <c r="B196" s="50" t="str">
        <f>_xlfn.XLOOKUP(A196, 'Country to Region'!$A$2:$A$116, 'Country to Region'!$B$2:$B$116, "Not Found")</f>
        <v>Eastern Europe</v>
      </c>
      <c r="C196" s="203" t="s">
        <v>212</v>
      </c>
      <c r="D196" s="232" cm="1">
        <f t="array" ref="D196">_xlfn.XLOOKUP($C196,'Standardized Scores'!$C$7:$C$96,_xlfn.XLOOKUP('Data (All Pillars)'!$A196,'Standardized Scores'!$D$6:$DO$6,'Standardized Scores'!$D$7:$DO$96))</f>
        <v>36.162067881189763</v>
      </c>
      <c r="E196" s="232" cm="1">
        <f t="array" ref="E196">_xlfn.XLOOKUP($C196,Ranking!$C$7:$C$96,_xlfn.XLOOKUP('Data (All Pillars)'!$A196,Ranking!$D$6:$DO$6,Ranking!$D$7:$DO$96))</f>
        <v>88</v>
      </c>
      <c r="F196" s="232" t="str">
        <f>INDEX(Categories!$C$7:$DO$96,MATCH($C196,Categories!C$7:C$96,0),MATCH($A196,Categories!$C$6:$DO$6,0))</f>
        <v>Inadequate capacity</v>
      </c>
    </row>
    <row r="197" spans="1:6" ht="13.8" x14ac:dyDescent="0.25">
      <c r="A197" s="231" t="s">
        <v>30</v>
      </c>
      <c r="B197" s="50" t="str">
        <f>_xlfn.XLOOKUP(A197, 'Country to Region'!$A$2:$A$116, 'Country to Region'!$B$2:$B$116, "Not Found")</f>
        <v>Eastern Europe</v>
      </c>
      <c r="C197" s="203" t="s">
        <v>254</v>
      </c>
      <c r="D197" s="232" cm="1">
        <f t="array" ref="D197">_xlfn.XLOOKUP($C197,'Standardized Scores'!$C$7:$C$96,_xlfn.XLOOKUP('Data (All Pillars)'!$A197,'Standardized Scores'!$D$6:$DO$6,'Standardized Scores'!$D$7:$DO$96))</f>
        <v>12.392823317026048</v>
      </c>
      <c r="E197" s="232" cm="1">
        <f t="array" ref="E197">_xlfn.XLOOKUP($C197,Ranking!$C$7:$C$96,_xlfn.XLOOKUP('Data (All Pillars)'!$A197,Ranking!$D$6:$DO$6,Ranking!$D$7:$DO$96))</f>
        <v>61</v>
      </c>
      <c r="F197" s="232" t="str">
        <f>INDEX(Categories!$C$7:$DO$96,MATCH($C197,Categories!C$7:C$96,0),MATCH($A197,Categories!$C$6:$DO$6,0))</f>
        <v>Inadequate capacity</v>
      </c>
    </row>
    <row r="198" spans="1:6" ht="13.8" x14ac:dyDescent="0.25">
      <c r="A198" s="231" t="s">
        <v>31</v>
      </c>
      <c r="B198" s="50" t="str">
        <f>_xlfn.XLOOKUP(A198, 'Country to Region'!$A$2:$A$116, 'Country to Region'!$B$2:$B$116, "Not Found")</f>
        <v>Sub-Saharan Africa</v>
      </c>
      <c r="C198" s="203" t="s">
        <v>133</v>
      </c>
      <c r="D198" s="232" cm="1">
        <f t="array" ref="D198">_xlfn.XLOOKUP($C198,'Standardized Scores'!$C$7:$C$96,_xlfn.XLOOKUP('Data (All Pillars)'!$A198,'Standardized Scores'!$D$6:$DO$6,'Standardized Scores'!$D$7:$DO$96))</f>
        <v>36.14216150559394</v>
      </c>
      <c r="E198" s="232" cm="1">
        <f t="array" ref="E198">_xlfn.XLOOKUP($C198,Ranking!$C$7:$C$96,_xlfn.XLOOKUP('Data (All Pillars)'!$A198,Ranking!$D$6:$DO$6,Ranking!$D$7:$DO$96))</f>
        <v>58</v>
      </c>
      <c r="F198" s="232" t="str">
        <f>INDEX(Categories!$C$7:$DO$96,MATCH($C198,Categories!C$7:C$96,0),MATCH($A198,Categories!$C$6:$DO$6,0))</f>
        <v>Low capacity</v>
      </c>
    </row>
    <row r="199" spans="1:6" ht="13.8" x14ac:dyDescent="0.25">
      <c r="A199" s="231" t="s">
        <v>31</v>
      </c>
      <c r="B199" s="50" t="str">
        <f>_xlfn.XLOOKUP(A199, 'Country to Region'!$A$2:$A$116, 'Country to Region'!$B$2:$B$116, "Not Found")</f>
        <v>Sub-Saharan Africa</v>
      </c>
      <c r="C199" s="203" t="s">
        <v>135</v>
      </c>
      <c r="D199" s="232" cm="1">
        <f t="array" ref="D199">_xlfn.XLOOKUP($C199,'Standardized Scores'!$C$7:$C$96,_xlfn.XLOOKUP('Data (All Pillars)'!$A199,'Standardized Scores'!$D$6:$DO$6,'Standardized Scores'!$D$7:$DO$96))</f>
        <v>23.378019709855611</v>
      </c>
      <c r="E199" s="232" cm="1">
        <f t="array" ref="E199">_xlfn.XLOOKUP($C199,Ranking!$C$7:$C$96,_xlfn.XLOOKUP('Data (All Pillars)'!$A199,Ranking!$D$6:$DO$6,Ranking!$D$7:$DO$96))</f>
        <v>106</v>
      </c>
      <c r="F199" s="232" t="str">
        <f>INDEX(Categories!$C$7:$DO$96,MATCH($C199,Categories!C$7:C$96,0),MATCH($A199,Categories!$C$6:$DO$6,0))</f>
        <v>Inadequate capacity</v>
      </c>
    </row>
    <row r="200" spans="1:6" ht="13.8" x14ac:dyDescent="0.25">
      <c r="A200" s="231" t="s">
        <v>31</v>
      </c>
      <c r="B200" s="50" t="str">
        <f>_xlfn.XLOOKUP(A200, 'Country to Region'!$A$2:$A$116, 'Country to Region'!$B$2:$B$116, "Not Found")</f>
        <v>Sub-Saharan Africa</v>
      </c>
      <c r="C200" s="203" t="s">
        <v>137</v>
      </c>
      <c r="D200" s="232" cm="1">
        <f t="array" ref="D200">_xlfn.XLOOKUP($C200,'Standardized Scores'!$C$7:$C$96,_xlfn.XLOOKUP('Data (All Pillars)'!$A200,'Standardized Scores'!$D$6:$DO$6,'Standardized Scores'!$D$7:$DO$96))</f>
        <v>24.737867756519492</v>
      </c>
      <c r="E200" s="232" cm="1">
        <f t="array" ref="E200">_xlfn.XLOOKUP($C200,Ranking!$C$7:$C$96,_xlfn.XLOOKUP('Data (All Pillars)'!$A200,Ranking!$D$6:$DO$6,Ranking!$D$7:$DO$96))</f>
        <v>103</v>
      </c>
      <c r="F200" s="232" t="str">
        <f>INDEX(Categories!$C$7:$DO$96,MATCH($C200,Categories!C$7:C$96,0),MATCH($A200,Categories!$C$6:$DO$6,0))</f>
        <v>Inadequate capacity</v>
      </c>
    </row>
    <row r="201" spans="1:6" ht="13.8" x14ac:dyDescent="0.25">
      <c r="A201" s="231" t="s">
        <v>31</v>
      </c>
      <c r="B201" s="50" t="str">
        <f>_xlfn.XLOOKUP(A201, 'Country to Region'!$A$2:$A$116, 'Country to Region'!$B$2:$B$116, "Not Found")</f>
        <v>Sub-Saharan Africa</v>
      </c>
      <c r="C201" s="203" t="s">
        <v>147</v>
      </c>
      <c r="D201" s="232" cm="1">
        <f t="array" ref="D201">_xlfn.XLOOKUP($C201,'Standardized Scores'!$C$7:$C$96,_xlfn.XLOOKUP('Data (All Pillars)'!$A201,'Standardized Scores'!$D$6:$DO$6,'Standardized Scores'!$D$7:$DO$96))</f>
        <v>20.317197849073963</v>
      </c>
      <c r="E201" s="232" cm="1">
        <f t="array" ref="E201">_xlfn.XLOOKUP($C201,Ranking!$C$7:$C$96,_xlfn.XLOOKUP('Data (All Pillars)'!$A201,Ranking!$D$6:$DO$6,Ranking!$D$7:$DO$96))</f>
        <v>100</v>
      </c>
      <c r="F201" s="232" t="str">
        <f>INDEX(Categories!$C$7:$DO$96,MATCH($C201,Categories!C$7:C$96,0),MATCH($A201,Categories!$C$6:$DO$6,0))</f>
        <v>Inadequate capacity</v>
      </c>
    </row>
    <row r="202" spans="1:6" ht="13.8" x14ac:dyDescent="0.25">
      <c r="A202" s="231" t="s">
        <v>31</v>
      </c>
      <c r="B202" s="50" t="str">
        <f>_xlfn.XLOOKUP(A202, 'Country to Region'!$A$2:$A$116, 'Country to Region'!$B$2:$B$116, "Not Found")</f>
        <v>Sub-Saharan Africa</v>
      </c>
      <c r="C202" s="203" t="s">
        <v>156</v>
      </c>
      <c r="D202" s="232" cm="1">
        <f t="array" ref="D202">_xlfn.XLOOKUP($C202,'Standardized Scores'!$C$7:$C$96,_xlfn.XLOOKUP('Data (All Pillars)'!$A202,'Standardized Scores'!$D$6:$DO$6,'Standardized Scores'!$D$7:$DO$96))</f>
        <v>25.362489159659681</v>
      </c>
      <c r="E202" s="232" cm="1">
        <f t="array" ref="E202">_xlfn.XLOOKUP($C202,Ranking!$C$7:$C$96,_xlfn.XLOOKUP('Data (All Pillars)'!$A202,Ranking!$D$6:$DO$6,Ranking!$D$7:$DO$96))</f>
        <v>111</v>
      </c>
      <c r="F202" s="232" t="str">
        <f>INDEX(Categories!$C$7:$DO$96,MATCH($C202,Categories!C$7:C$96,0),MATCH($A202,Categories!$C$6:$DO$6,0))</f>
        <v>Inadequate capacity</v>
      </c>
    </row>
    <row r="203" spans="1:6" ht="13.8" x14ac:dyDescent="0.25">
      <c r="A203" s="231" t="s">
        <v>31</v>
      </c>
      <c r="B203" s="50" t="str">
        <f>_xlfn.XLOOKUP(A203, 'Country to Region'!$A$2:$A$116, 'Country to Region'!$B$2:$B$116, "Not Found")</f>
        <v>Sub-Saharan Africa</v>
      </c>
      <c r="C203" s="203" t="s">
        <v>163</v>
      </c>
      <c r="D203" s="232" cm="1">
        <f t="array" ref="D203">_xlfn.XLOOKUP($C203,'Standardized Scores'!$C$7:$C$96,_xlfn.XLOOKUP('Data (All Pillars)'!$A203,'Standardized Scores'!$D$6:$DO$6,'Standardized Scores'!$D$7:$DO$96))</f>
        <v>51.265776800423367</v>
      </c>
      <c r="E203" s="232" cm="1">
        <f t="array" ref="E203">_xlfn.XLOOKUP($C203,Ranking!$C$7:$C$96,_xlfn.XLOOKUP('Data (All Pillars)'!$A203,Ranking!$D$6:$DO$6,Ranking!$D$7:$DO$96))</f>
        <v>35</v>
      </c>
      <c r="F203" s="232" t="str">
        <f>INDEX(Categories!$C$7:$DO$96,MATCH($C203,Categories!C$7:C$96,0),MATCH($A203,Categories!$C$6:$DO$6,0))</f>
        <v>Adequate capacity</v>
      </c>
    </row>
    <row r="204" spans="1:6" ht="13.8" x14ac:dyDescent="0.25">
      <c r="A204" s="231" t="s">
        <v>31</v>
      </c>
      <c r="B204" s="50" t="str">
        <f>_xlfn.XLOOKUP(A204, 'Country to Region'!$A$2:$A$116, 'Country to Region'!$B$2:$B$116, "Not Found")</f>
        <v>Sub-Saharan Africa</v>
      </c>
      <c r="C204" s="203" t="s">
        <v>251</v>
      </c>
      <c r="D204" s="232" cm="1">
        <f t="array" ref="D204">_xlfn.XLOOKUP($C204,'Standardized Scores'!$C$7:$C$96,_xlfn.XLOOKUP('Data (All Pillars)'!$A204,'Standardized Scores'!$D$6:$DO$6,'Standardized Scores'!$D$7:$DO$96))</f>
        <v>46.589655059972799</v>
      </c>
      <c r="E204" s="232" cm="1">
        <f t="array" ref="E204">_xlfn.XLOOKUP($C204,Ranking!$C$7:$C$96,_xlfn.XLOOKUP('Data (All Pillars)'!$A204,Ranking!$D$6:$DO$6,Ranking!$D$7:$DO$96))</f>
        <v>42</v>
      </c>
      <c r="F204" s="232" t="str">
        <f>INDEX(Categories!$C$7:$DO$96,MATCH($C204,Categories!C$7:C$96,0),MATCH($A204,Categories!$C$6:$DO$6,0))</f>
        <v>Adequate capacity</v>
      </c>
    </row>
    <row r="205" spans="1:6" ht="13.8" x14ac:dyDescent="0.25">
      <c r="A205" s="231" t="s">
        <v>31</v>
      </c>
      <c r="B205" s="50" t="str">
        <f>_xlfn.XLOOKUP(A205, 'Country to Region'!$A$2:$A$116, 'Country to Region'!$B$2:$B$116, "Not Found")</f>
        <v>Sub-Saharan Africa</v>
      </c>
      <c r="C205" s="203" t="s">
        <v>174</v>
      </c>
      <c r="D205" s="232" cm="1">
        <f t="array" ref="D205">_xlfn.XLOOKUP($C205,'Standardized Scores'!$C$7:$C$96,_xlfn.XLOOKUP('Data (All Pillars)'!$A205,'Standardized Scores'!$D$6:$DO$6,'Standardized Scores'!$D$7:$DO$96))</f>
        <v>41.343350417412992</v>
      </c>
      <c r="E205" s="232" cm="1">
        <f t="array" ref="E205">_xlfn.XLOOKUP($C205,Ranking!$C$7:$C$96,_xlfn.XLOOKUP('Data (All Pillars)'!$A205,Ranking!$D$6:$DO$6,Ranking!$D$7:$DO$96))</f>
        <v>59</v>
      </c>
      <c r="F205" s="232" t="str">
        <f>INDEX(Categories!$C$7:$DO$96,MATCH($C205,Categories!C$7:C$96,0),MATCH($A205,Categories!$C$6:$DO$6,0))</f>
        <v>Inadequate capacity</v>
      </c>
    </row>
    <row r="206" spans="1:6" ht="13.8" x14ac:dyDescent="0.25">
      <c r="A206" s="231" t="s">
        <v>31</v>
      </c>
      <c r="B206" s="50" t="str">
        <f>_xlfn.XLOOKUP(A206, 'Country to Region'!$A$2:$A$116, 'Country to Region'!$B$2:$B$116, "Not Found")</f>
        <v>Sub-Saharan Africa</v>
      </c>
      <c r="C206" s="203" t="s">
        <v>181</v>
      </c>
      <c r="D206" s="232" cm="1">
        <f t="array" ref="D206">_xlfn.XLOOKUP($C206,'Standardized Scores'!$C$7:$C$96,_xlfn.XLOOKUP('Data (All Pillars)'!$A206,'Standardized Scores'!$D$6:$DO$6,'Standardized Scores'!$D$7:$DO$96))</f>
        <v>62.214687893019068</v>
      </c>
      <c r="E206" s="232" cm="1">
        <f t="array" ref="E206">_xlfn.XLOOKUP($C206,Ranking!$C$7:$C$96,_xlfn.XLOOKUP('Data (All Pillars)'!$A206,Ranking!$D$6:$DO$6,Ranking!$D$7:$DO$96))</f>
        <v>22</v>
      </c>
      <c r="F206" s="232" t="str">
        <f>INDEX(Categories!$C$7:$DO$96,MATCH($C206,Categories!C$7:C$96,0),MATCH($A206,Categories!$C$6:$DO$6,0))</f>
        <v>High capacity</v>
      </c>
    </row>
    <row r="207" spans="1:6" ht="13.8" x14ac:dyDescent="0.25">
      <c r="A207" s="231" t="s">
        <v>31</v>
      </c>
      <c r="B207" s="50" t="str">
        <f>_xlfn.XLOOKUP(A207, 'Country to Region'!$A$2:$A$116, 'Country to Region'!$B$2:$B$116, "Not Found")</f>
        <v>Sub-Saharan Africa</v>
      </c>
      <c r="C207" s="203" t="s">
        <v>192</v>
      </c>
      <c r="D207" s="232" cm="1">
        <f t="array" ref="D207">_xlfn.XLOOKUP($C207,'Standardized Scores'!$C$7:$C$96,_xlfn.XLOOKUP('Data (All Pillars)'!$A207,'Standardized Scores'!$D$6:$DO$6,'Standardized Scores'!$D$7:$DO$96))</f>
        <v>28.741482908226359</v>
      </c>
      <c r="E207" s="232" cm="1">
        <f t="array" ref="E207">_xlfn.XLOOKUP($C207,Ranking!$C$7:$C$96,_xlfn.XLOOKUP('Data (All Pillars)'!$A207,Ranking!$D$6:$DO$6,Ranking!$D$7:$DO$96))</f>
        <v>50</v>
      </c>
      <c r="F207" s="232" t="str">
        <f>INDEX(Categories!$C$7:$DO$96,MATCH($C207,Categories!C$7:C$96,0),MATCH($A207,Categories!$C$6:$DO$6,0))</f>
        <v>Low capacity</v>
      </c>
    </row>
    <row r="208" spans="1:6" ht="13.8" x14ac:dyDescent="0.25">
      <c r="A208" s="231" t="s">
        <v>31</v>
      </c>
      <c r="B208" s="50" t="str">
        <f>_xlfn.XLOOKUP(A208, 'Country to Region'!$A$2:$A$116, 'Country to Region'!$B$2:$B$116, "Not Found")</f>
        <v>Sub-Saharan Africa</v>
      </c>
      <c r="C208" s="203" t="s">
        <v>194</v>
      </c>
      <c r="D208" s="232" cm="1">
        <f t="array" ref="D208">_xlfn.XLOOKUP($C208,'Standardized Scores'!$C$7:$C$96,_xlfn.XLOOKUP('Data (All Pillars)'!$A208,'Standardized Scores'!$D$6:$DO$6,'Standardized Scores'!$D$7:$DO$96))</f>
        <v>34.129198741696975</v>
      </c>
      <c r="E208" s="232" cm="1">
        <f t="array" ref="E208">_xlfn.XLOOKUP($C208,Ranking!$C$7:$C$96,_xlfn.XLOOKUP('Data (All Pillars)'!$A208,Ranking!$D$6:$DO$6,Ranking!$D$7:$DO$96))</f>
        <v>58</v>
      </c>
      <c r="F208" s="232" t="str">
        <f>INDEX(Categories!$C$7:$DO$96,MATCH($C208,Categories!C$7:C$96,0),MATCH($A208,Categories!$C$6:$DO$6,0))</f>
        <v>Low capacity</v>
      </c>
    </row>
    <row r="209" spans="1:6" ht="13.8" x14ac:dyDescent="0.25">
      <c r="A209" s="231" t="s">
        <v>31</v>
      </c>
      <c r="B209" s="50" t="str">
        <f>_xlfn.XLOOKUP(A209, 'Country to Region'!$A$2:$A$116, 'Country to Region'!$B$2:$B$116, "Not Found")</f>
        <v>Sub-Saharan Africa</v>
      </c>
      <c r="C209" s="203" t="s">
        <v>202</v>
      </c>
      <c r="D209" s="232" cm="1">
        <f t="array" ref="D209">_xlfn.XLOOKUP($C209,'Standardized Scores'!$C$7:$C$96,_xlfn.XLOOKUP('Data (All Pillars)'!$A209,'Standardized Scores'!$D$6:$DO$6,'Standardized Scores'!$D$7:$DO$96))</f>
        <v>27.542016806722692</v>
      </c>
      <c r="E209" s="232" cm="1">
        <f t="array" ref="E209">_xlfn.XLOOKUP($C209,Ranking!$C$7:$C$96,_xlfn.XLOOKUP('Data (All Pillars)'!$A209,Ranking!$D$6:$DO$6,Ranking!$D$7:$DO$96))</f>
        <v>31</v>
      </c>
      <c r="F209" s="232" t="str">
        <f>INDEX(Categories!$C$7:$DO$96,MATCH($C209,Categories!C$7:C$96,0),MATCH($A209,Categories!$C$6:$DO$6,0))</f>
        <v>Inadequate capacity</v>
      </c>
    </row>
    <row r="210" spans="1:6" ht="13.8" x14ac:dyDescent="0.25">
      <c r="A210" s="231" t="s">
        <v>31</v>
      </c>
      <c r="B210" s="50" t="str">
        <f>_xlfn.XLOOKUP(A210, 'Country to Region'!$A$2:$A$116, 'Country to Region'!$B$2:$B$116, "Not Found")</f>
        <v>Sub-Saharan Africa</v>
      </c>
      <c r="C210" s="203" t="s">
        <v>212</v>
      </c>
      <c r="D210" s="232" cm="1">
        <f t="array" ref="D210">_xlfn.XLOOKUP($C210,'Standardized Scores'!$C$7:$C$96,_xlfn.XLOOKUP('Data (All Pillars)'!$A210,'Standardized Scores'!$D$6:$DO$6,'Standardized Scores'!$D$7:$DO$96))</f>
        <v>44.982737271971608</v>
      </c>
      <c r="E210" s="232" cm="1">
        <f t="array" ref="E210">_xlfn.XLOOKUP($C210,Ranking!$C$7:$C$96,_xlfn.XLOOKUP('Data (All Pillars)'!$A210,Ranking!$D$6:$DO$6,Ranking!$D$7:$DO$96))</f>
        <v>54</v>
      </c>
      <c r="F210" s="232" t="str">
        <f>INDEX(Categories!$C$7:$DO$96,MATCH($C210,Categories!C$7:C$96,0),MATCH($A210,Categories!$C$6:$DO$6,0))</f>
        <v>Low capacity</v>
      </c>
    </row>
    <row r="211" spans="1:6" ht="13.8" x14ac:dyDescent="0.25">
      <c r="A211" s="231" t="s">
        <v>31</v>
      </c>
      <c r="B211" s="50" t="str">
        <f>_xlfn.XLOOKUP(A211, 'Country to Region'!$A$2:$A$116, 'Country to Region'!$B$2:$B$116, "Not Found")</f>
        <v>Sub-Saharan Africa</v>
      </c>
      <c r="C211" s="203" t="s">
        <v>254</v>
      </c>
      <c r="D211" s="232" cm="1">
        <f t="array" ref="D211">_xlfn.XLOOKUP($C211,'Standardized Scores'!$C$7:$C$96,_xlfn.XLOOKUP('Data (All Pillars)'!$A211,'Standardized Scores'!$D$6:$DO$6,'Standardized Scores'!$D$7:$DO$96))</f>
        <v>8.3119788125141625</v>
      </c>
      <c r="E211" s="232" cm="1">
        <f t="array" ref="E211">_xlfn.XLOOKUP($C211,Ranking!$C$7:$C$96,_xlfn.XLOOKUP('Data (All Pillars)'!$A211,Ranking!$D$6:$DO$6,Ranking!$D$7:$DO$96))</f>
        <v>90</v>
      </c>
      <c r="F211" s="232" t="str">
        <f>INDEX(Categories!$C$7:$DO$96,MATCH($C211,Categories!C$7:C$96,0),MATCH($A211,Categories!$C$6:$DO$6,0))</f>
        <v>Inadequate capacity</v>
      </c>
    </row>
    <row r="212" spans="1:6" ht="13.8" x14ac:dyDescent="0.25">
      <c r="A212" s="231" t="s">
        <v>32</v>
      </c>
      <c r="B212" s="50" t="str">
        <f>_xlfn.XLOOKUP(A212, 'Country to Region'!$A$2:$A$116, 'Country to Region'!$B$2:$B$116, "Not Found")</f>
        <v>South/Central America</v>
      </c>
      <c r="C212" s="203" t="s">
        <v>133</v>
      </c>
      <c r="D212" s="232" cm="1">
        <f t="array" ref="D212">_xlfn.XLOOKUP($C212,'Standardized Scores'!$C$7:$C$96,_xlfn.XLOOKUP('Data (All Pillars)'!$A212,'Standardized Scores'!$D$6:$DO$6,'Standardized Scores'!$D$7:$DO$96))</f>
        <v>35.482091834428672</v>
      </c>
      <c r="E212" s="232" cm="1">
        <f t="array" ref="E212">_xlfn.XLOOKUP($C212,Ranking!$C$7:$C$96,_xlfn.XLOOKUP('Data (All Pillars)'!$A212,Ranking!$D$6:$DO$6,Ranking!$D$7:$DO$96))</f>
        <v>62</v>
      </c>
      <c r="F212" s="232" t="str">
        <f>INDEX(Categories!$C$7:$DO$96,MATCH($C212,Categories!C$7:C$96,0),MATCH($A212,Categories!$C$6:$DO$6,0))</f>
        <v>Low capacity</v>
      </c>
    </row>
    <row r="213" spans="1:6" ht="13.8" x14ac:dyDescent="0.25">
      <c r="A213" s="231" t="s">
        <v>32</v>
      </c>
      <c r="B213" s="50" t="str">
        <f>_xlfn.XLOOKUP(A213, 'Country to Region'!$A$2:$A$116, 'Country to Region'!$B$2:$B$116, "Not Found")</f>
        <v>South/Central America</v>
      </c>
      <c r="C213" s="203" t="s">
        <v>135</v>
      </c>
      <c r="D213" s="232" cm="1">
        <f t="array" ref="D213">_xlfn.XLOOKUP($C213,'Standardized Scores'!$C$7:$C$96,_xlfn.XLOOKUP('Data (All Pillars)'!$A213,'Standardized Scores'!$D$6:$DO$6,'Standardized Scores'!$D$7:$DO$96))</f>
        <v>34.641626080648116</v>
      </c>
      <c r="E213" s="232" cm="1">
        <f t="array" ref="E213">_xlfn.XLOOKUP($C213,Ranking!$C$7:$C$96,_xlfn.XLOOKUP('Data (All Pillars)'!$A213,Ranking!$D$6:$DO$6,Ranking!$D$7:$DO$96))</f>
        <v>66</v>
      </c>
      <c r="F213" s="232" t="str">
        <f>INDEX(Categories!$C$7:$DO$96,MATCH($C213,Categories!C$7:C$96,0),MATCH($A213,Categories!$C$6:$DO$6,0))</f>
        <v>Inadequate capacity</v>
      </c>
    </row>
    <row r="214" spans="1:6" ht="13.8" x14ac:dyDescent="0.25">
      <c r="A214" s="231" t="s">
        <v>32</v>
      </c>
      <c r="B214" s="50" t="str">
        <f>_xlfn.XLOOKUP(A214, 'Country to Region'!$A$2:$A$116, 'Country to Region'!$B$2:$B$116, "Not Found")</f>
        <v>South/Central America</v>
      </c>
      <c r="C214" s="203" t="s">
        <v>137</v>
      </c>
      <c r="D214" s="232" cm="1">
        <f t="array" ref="D214">_xlfn.XLOOKUP($C214,'Standardized Scores'!$C$7:$C$96,_xlfn.XLOOKUP('Data (All Pillars)'!$A214,'Standardized Scores'!$D$6:$DO$6,'Standardized Scores'!$D$7:$DO$96))</f>
        <v>34.651801306683915</v>
      </c>
      <c r="E214" s="232" cm="1">
        <f t="array" ref="E214">_xlfn.XLOOKUP($C214,Ranking!$C$7:$C$96,_xlfn.XLOOKUP('Data (All Pillars)'!$A214,Ranking!$D$6:$DO$6,Ranking!$D$7:$DO$96))</f>
        <v>63</v>
      </c>
      <c r="F214" s="232" t="str">
        <f>INDEX(Categories!$C$7:$DO$96,MATCH($C214,Categories!C$7:C$96,0),MATCH($A214,Categories!$C$6:$DO$6,0))</f>
        <v>Low capacity</v>
      </c>
    </row>
    <row r="215" spans="1:6" ht="13.8" x14ac:dyDescent="0.25">
      <c r="A215" s="231" t="s">
        <v>32</v>
      </c>
      <c r="B215" s="50" t="str">
        <f>_xlfn.XLOOKUP(A215, 'Country to Region'!$A$2:$A$116, 'Country to Region'!$B$2:$B$116, "Not Found")</f>
        <v>South/Central America</v>
      </c>
      <c r="C215" s="203" t="s">
        <v>147</v>
      </c>
      <c r="D215" s="232" cm="1">
        <f t="array" ref="D215">_xlfn.XLOOKUP($C215,'Standardized Scores'!$C$7:$C$96,_xlfn.XLOOKUP('Data (All Pillars)'!$A215,'Standardized Scores'!$D$6:$DO$6,'Standardized Scores'!$D$7:$DO$96))</f>
        <v>32.496844189304007</v>
      </c>
      <c r="E215" s="232" cm="1">
        <f t="array" ref="E215">_xlfn.XLOOKUP($C215,Ranking!$C$7:$C$96,_xlfn.XLOOKUP('Data (All Pillars)'!$A215,Ranking!$D$6:$DO$6,Ranking!$D$7:$DO$96))</f>
        <v>67</v>
      </c>
      <c r="F215" s="232" t="str">
        <f>INDEX(Categories!$C$7:$DO$96,MATCH($C215,Categories!C$7:C$96,0),MATCH($A215,Categories!$C$6:$DO$6,0))</f>
        <v>Inadequate capacity</v>
      </c>
    </row>
    <row r="216" spans="1:6" ht="13.8" x14ac:dyDescent="0.25">
      <c r="A216" s="231" t="s">
        <v>32</v>
      </c>
      <c r="B216" s="50" t="str">
        <f>_xlfn.XLOOKUP(A216, 'Country to Region'!$A$2:$A$116, 'Country to Region'!$B$2:$B$116, "Not Found")</f>
        <v>South/Central America</v>
      </c>
      <c r="C216" s="203" t="s">
        <v>156</v>
      </c>
      <c r="D216" s="232" cm="1">
        <f t="array" ref="D216">_xlfn.XLOOKUP($C216,'Standardized Scores'!$C$7:$C$96,_xlfn.XLOOKUP('Data (All Pillars)'!$A216,'Standardized Scores'!$D$6:$DO$6,'Standardized Scores'!$D$7:$DO$96))</f>
        <v>37.132000523507813</v>
      </c>
      <c r="E216" s="232" cm="1">
        <f t="array" ref="E216">_xlfn.XLOOKUP($C216,Ranking!$C$7:$C$96,_xlfn.XLOOKUP('Data (All Pillars)'!$A216,Ranking!$D$6:$DO$6,Ranking!$D$7:$DO$96))</f>
        <v>65</v>
      </c>
      <c r="F216" s="232" t="str">
        <f>INDEX(Categories!$C$7:$DO$96,MATCH($C216,Categories!C$7:C$96,0),MATCH($A216,Categories!$C$6:$DO$6,0))</f>
        <v>Adequate capacity</v>
      </c>
    </row>
    <row r="217" spans="1:6" ht="13.8" x14ac:dyDescent="0.25">
      <c r="A217" s="231" t="s">
        <v>32</v>
      </c>
      <c r="B217" s="50" t="str">
        <f>_xlfn.XLOOKUP(A217, 'Country to Region'!$A$2:$A$116, 'Country to Region'!$B$2:$B$116, "Not Found")</f>
        <v>South/Central America</v>
      </c>
      <c r="C217" s="203" t="s">
        <v>163</v>
      </c>
      <c r="D217" s="232" cm="1">
        <f t="array" ref="D217">_xlfn.XLOOKUP($C217,'Standardized Scores'!$C$7:$C$96,_xlfn.XLOOKUP('Data (All Pillars)'!$A217,'Standardized Scores'!$D$6:$DO$6,'Standardized Scores'!$D$7:$DO$96))</f>
        <v>40.376622738826079</v>
      </c>
      <c r="E217" s="232" cm="1">
        <f t="array" ref="E217">_xlfn.XLOOKUP($C217,Ranking!$C$7:$C$96,_xlfn.XLOOKUP('Data (All Pillars)'!$A217,Ranking!$D$6:$DO$6,Ranking!$D$7:$DO$96))</f>
        <v>75</v>
      </c>
      <c r="F217" s="232" t="str">
        <f>INDEX(Categories!$C$7:$DO$96,MATCH($C217,Categories!C$7:C$96,0),MATCH($A217,Categories!$C$6:$DO$6,0))</f>
        <v>Low capacity</v>
      </c>
    </row>
    <row r="218" spans="1:6" ht="13.8" x14ac:dyDescent="0.25">
      <c r="A218" s="231" t="s">
        <v>32</v>
      </c>
      <c r="B218" s="50" t="str">
        <f>_xlfn.XLOOKUP(A218, 'Country to Region'!$A$2:$A$116, 'Country to Region'!$B$2:$B$116, "Not Found")</f>
        <v>South/Central America</v>
      </c>
      <c r="C218" s="203" t="s">
        <v>251</v>
      </c>
      <c r="D218" s="232" cm="1">
        <f t="array" ref="D218">_xlfn.XLOOKUP($C218,'Standardized Scores'!$C$7:$C$96,_xlfn.XLOOKUP('Data (All Pillars)'!$A218,'Standardized Scores'!$D$6:$DO$6,'Standardized Scores'!$D$7:$DO$96))</f>
        <v>35.870809408826034</v>
      </c>
      <c r="E218" s="232" cm="1">
        <f t="array" ref="E218">_xlfn.XLOOKUP($C218,Ranking!$C$7:$C$96,_xlfn.XLOOKUP('Data (All Pillars)'!$A218,Ranking!$D$6:$DO$6,Ranking!$D$7:$DO$96))</f>
        <v>104</v>
      </c>
      <c r="F218" s="232" t="str">
        <f>INDEX(Categories!$C$7:$DO$96,MATCH($C218,Categories!C$7:C$96,0),MATCH($A218,Categories!$C$6:$DO$6,0))</f>
        <v>Low capacity</v>
      </c>
    </row>
    <row r="219" spans="1:6" ht="13.8" x14ac:dyDescent="0.25">
      <c r="A219" s="231" t="s">
        <v>32</v>
      </c>
      <c r="B219" s="50" t="str">
        <f>_xlfn.XLOOKUP(A219, 'Country to Region'!$A$2:$A$116, 'Country to Region'!$B$2:$B$116, "Not Found")</f>
        <v>South/Central America</v>
      </c>
      <c r="C219" s="203" t="s">
        <v>174</v>
      </c>
      <c r="D219" s="232" cm="1">
        <f t="array" ref="D219">_xlfn.XLOOKUP($C219,'Standardized Scores'!$C$7:$C$96,_xlfn.XLOOKUP('Data (All Pillars)'!$A219,'Standardized Scores'!$D$6:$DO$6,'Standardized Scores'!$D$7:$DO$96))</f>
        <v>48.340609746898387</v>
      </c>
      <c r="E219" s="232" cm="1">
        <f t="array" ref="E219">_xlfn.XLOOKUP($C219,Ranking!$C$7:$C$96,_xlfn.XLOOKUP('Data (All Pillars)'!$A219,Ranking!$D$6:$DO$6,Ranking!$D$7:$DO$96))</f>
        <v>36</v>
      </c>
      <c r="F219" s="232" t="str">
        <f>INDEX(Categories!$C$7:$DO$96,MATCH($C219,Categories!C$7:C$96,0),MATCH($A219,Categories!$C$6:$DO$6,0))</f>
        <v>Low capacity</v>
      </c>
    </row>
    <row r="220" spans="1:6" ht="13.8" x14ac:dyDescent="0.25">
      <c r="A220" s="231" t="s">
        <v>32</v>
      </c>
      <c r="B220" s="50" t="str">
        <f>_xlfn.XLOOKUP(A220, 'Country to Region'!$A$2:$A$116, 'Country to Region'!$B$2:$B$116, "Not Found")</f>
        <v>South/Central America</v>
      </c>
      <c r="C220" s="203" t="s">
        <v>181</v>
      </c>
      <c r="D220" s="232" cm="1">
        <f t="array" ref="D220">_xlfn.XLOOKUP($C220,'Standardized Scores'!$C$7:$C$96,_xlfn.XLOOKUP('Data (All Pillars)'!$A220,'Standardized Scores'!$D$6:$DO$6,'Standardized Scores'!$D$7:$DO$96))</f>
        <v>37.782992480271886</v>
      </c>
      <c r="E220" s="232" cm="1">
        <f t="array" ref="E220">_xlfn.XLOOKUP($C220,Ranking!$C$7:$C$96,_xlfn.XLOOKUP('Data (All Pillars)'!$A220,Ranking!$D$6:$DO$6,Ranking!$D$7:$DO$96))</f>
        <v>92</v>
      </c>
      <c r="F220" s="232" t="str">
        <f>INDEX(Categories!$C$7:$DO$96,MATCH($C220,Categories!C$7:C$96,0),MATCH($A220,Categories!$C$6:$DO$6,0))</f>
        <v>Inadequate capacity</v>
      </c>
    </row>
    <row r="221" spans="1:6" ht="13.8" x14ac:dyDescent="0.25">
      <c r="A221" s="231" t="s">
        <v>32</v>
      </c>
      <c r="B221" s="50" t="str">
        <f>_xlfn.XLOOKUP(A221, 'Country to Region'!$A$2:$A$116, 'Country to Region'!$B$2:$B$116, "Not Found")</f>
        <v>South/Central America</v>
      </c>
      <c r="C221" s="203" t="s">
        <v>192</v>
      </c>
      <c r="D221" s="232" cm="1">
        <f t="array" ref="D221">_xlfn.XLOOKUP($C221,'Standardized Scores'!$C$7:$C$96,_xlfn.XLOOKUP('Data (All Pillars)'!$A221,'Standardized Scores'!$D$6:$DO$6,'Standardized Scores'!$D$7:$DO$96))</f>
        <v>29.79651638234601</v>
      </c>
      <c r="E221" s="232" cm="1">
        <f t="array" ref="E221">_xlfn.XLOOKUP($C221,Ranking!$C$7:$C$96,_xlfn.XLOOKUP('Data (All Pillars)'!$A221,Ranking!$D$6:$DO$6,Ranking!$D$7:$DO$96))</f>
        <v>42</v>
      </c>
      <c r="F221" s="232" t="str">
        <f>INDEX(Categories!$C$7:$DO$96,MATCH($C221,Categories!C$7:C$96,0),MATCH($A221,Categories!$C$6:$DO$6,0))</f>
        <v>Low capacity</v>
      </c>
    </row>
    <row r="222" spans="1:6" ht="13.8" x14ac:dyDescent="0.25">
      <c r="A222" s="231" t="s">
        <v>32</v>
      </c>
      <c r="B222" s="50" t="str">
        <f>_xlfn.XLOOKUP(A222, 'Country to Region'!$A$2:$A$116, 'Country to Region'!$B$2:$B$116, "Not Found")</f>
        <v>South/Central America</v>
      </c>
      <c r="C222" s="203" t="s">
        <v>194</v>
      </c>
      <c r="D222" s="232" cm="1">
        <f t="array" ref="D222">_xlfn.XLOOKUP($C222,'Standardized Scores'!$C$7:$C$96,_xlfn.XLOOKUP('Data (All Pillars)'!$A222,'Standardized Scores'!$D$6:$DO$6,'Standardized Scores'!$D$7:$DO$96))</f>
        <v>35.501625495786996</v>
      </c>
      <c r="E222" s="232" cm="1">
        <f t="array" ref="E222">_xlfn.XLOOKUP($C222,Ranking!$C$7:$C$96,_xlfn.XLOOKUP('Data (All Pillars)'!$A222,Ranking!$D$6:$DO$6,Ranking!$D$7:$DO$96))</f>
        <v>51</v>
      </c>
      <c r="F222" s="232" t="str">
        <f>INDEX(Categories!$C$7:$DO$96,MATCH($C222,Categories!C$7:C$96,0),MATCH($A222,Categories!$C$6:$DO$6,0))</f>
        <v>Low capacity</v>
      </c>
    </row>
    <row r="223" spans="1:6" ht="13.8" x14ac:dyDescent="0.25">
      <c r="A223" s="231" t="s">
        <v>32</v>
      </c>
      <c r="B223" s="50" t="str">
        <f>_xlfn.XLOOKUP(A223, 'Country to Region'!$A$2:$A$116, 'Country to Region'!$B$2:$B$116, "Not Found")</f>
        <v>South/Central America</v>
      </c>
      <c r="C223" s="203" t="s">
        <v>202</v>
      </c>
      <c r="D223" s="232" cm="1">
        <f t="array" ref="D223">_xlfn.XLOOKUP($C223,'Standardized Scores'!$C$7:$C$96,_xlfn.XLOOKUP('Data (All Pillars)'!$A223,'Standardized Scores'!$D$6:$DO$6,'Standardized Scores'!$D$7:$DO$96))</f>
        <v>32.414006112803477</v>
      </c>
      <c r="E223" s="232" cm="1">
        <f t="array" ref="E223">_xlfn.XLOOKUP($C223,Ranking!$C$7:$C$96,_xlfn.XLOOKUP('Data (All Pillars)'!$A223,Ranking!$D$6:$DO$6,Ranking!$D$7:$DO$96))</f>
        <v>15</v>
      </c>
      <c r="F223" s="232" t="str">
        <f>INDEX(Categories!$C$7:$DO$96,MATCH($C223,Categories!C$7:C$96,0),MATCH($A223,Categories!$C$6:$DO$6,0))</f>
        <v>Low capacity</v>
      </c>
    </row>
    <row r="224" spans="1:6" ht="13.8" x14ac:dyDescent="0.25">
      <c r="A224" s="231" t="s">
        <v>32</v>
      </c>
      <c r="B224" s="50" t="str">
        <f>_xlfn.XLOOKUP(A224, 'Country to Region'!$A$2:$A$116, 'Country to Region'!$B$2:$B$116, "Not Found")</f>
        <v>South/Central America</v>
      </c>
      <c r="C224" s="203" t="s">
        <v>212</v>
      </c>
      <c r="D224" s="232" cm="1">
        <f t="array" ref="D224">_xlfn.XLOOKUP($C224,'Standardized Scores'!$C$7:$C$96,_xlfn.XLOOKUP('Data (All Pillars)'!$A224,'Standardized Scores'!$D$6:$DO$6,'Standardized Scores'!$D$7:$DO$96))</f>
        <v>39.867355422840788</v>
      </c>
      <c r="E224" s="232" cm="1">
        <f t="array" ref="E224">_xlfn.XLOOKUP($C224,Ranking!$C$7:$C$96,_xlfn.XLOOKUP('Data (All Pillars)'!$A224,Ranking!$D$6:$DO$6,Ranking!$D$7:$DO$96))</f>
        <v>73</v>
      </c>
      <c r="F224" s="232" t="str">
        <f>INDEX(Categories!$C$7:$DO$96,MATCH($C224,Categories!C$7:C$96,0),MATCH($A224,Categories!$C$6:$DO$6,0))</f>
        <v>Inadequate capacity</v>
      </c>
    </row>
    <row r="225" spans="1:6" ht="13.8" x14ac:dyDescent="0.25">
      <c r="A225" s="231" t="s">
        <v>32</v>
      </c>
      <c r="B225" s="50" t="str">
        <f>_xlfn.XLOOKUP(A225, 'Country to Region'!$A$2:$A$116, 'Country to Region'!$B$2:$B$116, "Not Found")</f>
        <v>South/Central America</v>
      </c>
      <c r="C225" s="203" t="s">
        <v>254</v>
      </c>
      <c r="D225" s="232" cm="1">
        <f t="array" ref="D225">_xlfn.XLOOKUP($C225,'Standardized Scores'!$C$7:$C$96,_xlfn.XLOOKUP('Data (All Pillars)'!$A225,'Standardized Scores'!$D$6:$DO$6,'Standardized Scores'!$D$7:$DO$96))</f>
        <v>11.40307849795278</v>
      </c>
      <c r="E225" s="232" cm="1">
        <f t="array" ref="E225">_xlfn.XLOOKUP($C225,Ranking!$C$7:$C$96,_xlfn.XLOOKUP('Data (All Pillars)'!$A225,Ranking!$D$6:$DO$6,Ranking!$D$7:$DO$96))</f>
        <v>71</v>
      </c>
      <c r="F225" s="232" t="str">
        <f>INDEX(Categories!$C$7:$DO$96,MATCH($C225,Categories!C$7:C$96,0),MATCH($A225,Categories!$C$6:$DO$6,0))</f>
        <v>Inadequate capacity</v>
      </c>
    </row>
    <row r="226" spans="1:6" ht="13.8" x14ac:dyDescent="0.25">
      <c r="A226" s="231" t="s">
        <v>33</v>
      </c>
      <c r="B226" s="50" t="str">
        <f>_xlfn.XLOOKUP(A226, 'Country to Region'!$A$2:$A$116, 'Country to Region'!$B$2:$B$116, "Not Found")</f>
        <v>Eastern Europe</v>
      </c>
      <c r="C226" s="203" t="s">
        <v>133</v>
      </c>
      <c r="D226" s="232" cm="1">
        <f t="array" ref="D226">_xlfn.XLOOKUP($C226,'Standardized Scores'!$C$7:$C$96,_xlfn.XLOOKUP('Data (All Pillars)'!$A226,'Standardized Scores'!$D$6:$DO$6,'Standardized Scores'!$D$7:$DO$96))</f>
        <v>41.790442597676645</v>
      </c>
      <c r="E226" s="232" cm="1">
        <f t="array" ref="E226">_xlfn.XLOOKUP($C226,Ranking!$C$7:$C$96,_xlfn.XLOOKUP('Data (All Pillars)'!$A226,Ranking!$D$6:$DO$6,Ranking!$D$7:$DO$96))</f>
        <v>39</v>
      </c>
      <c r="F226" s="232" t="str">
        <f>INDEX(Categories!$C$7:$DO$96,MATCH($C226,Categories!C$7:C$96,0),MATCH($A226,Categories!$C$6:$DO$6,0))</f>
        <v>Adequate capacity</v>
      </c>
    </row>
    <row r="227" spans="1:6" ht="13.8" x14ac:dyDescent="0.25">
      <c r="A227" s="231" t="s">
        <v>33</v>
      </c>
      <c r="B227" s="50" t="str">
        <f>_xlfn.XLOOKUP(A227, 'Country to Region'!$A$2:$A$116, 'Country to Region'!$B$2:$B$116, "Not Found")</f>
        <v>Eastern Europe</v>
      </c>
      <c r="C227" s="203" t="s">
        <v>135</v>
      </c>
      <c r="D227" s="232" cm="1">
        <f t="array" ref="D227">_xlfn.XLOOKUP($C227,'Standardized Scores'!$C$7:$C$96,_xlfn.XLOOKUP('Data (All Pillars)'!$A227,'Standardized Scores'!$D$6:$DO$6,'Standardized Scores'!$D$7:$DO$96))</f>
        <v>40.374041102005883</v>
      </c>
      <c r="E227" s="232" cm="1">
        <f t="array" ref="E227">_xlfn.XLOOKUP($C227,Ranking!$C$7:$C$96,_xlfn.XLOOKUP('Data (All Pillars)'!$A227,Ranking!$D$6:$DO$6,Ranking!$D$7:$DO$96))</f>
        <v>48</v>
      </c>
      <c r="F227" s="232" t="str">
        <f>INDEX(Categories!$C$7:$DO$96,MATCH($C227,Categories!C$7:C$96,0),MATCH($A227,Categories!$C$6:$DO$6,0))</f>
        <v>Low capacity</v>
      </c>
    </row>
    <row r="228" spans="1:6" ht="13.8" x14ac:dyDescent="0.25">
      <c r="A228" s="231" t="s">
        <v>33</v>
      </c>
      <c r="B228" s="50" t="str">
        <f>_xlfn.XLOOKUP(A228, 'Country to Region'!$A$2:$A$116, 'Country to Region'!$B$2:$B$116, "Not Found")</f>
        <v>Eastern Europe</v>
      </c>
      <c r="C228" s="203" t="s">
        <v>137</v>
      </c>
      <c r="D228" s="232" cm="1">
        <f t="array" ref="D228">_xlfn.XLOOKUP($C228,'Standardized Scores'!$C$7:$C$96,_xlfn.XLOOKUP('Data (All Pillars)'!$A228,'Standardized Scores'!$D$6:$DO$6,'Standardized Scores'!$D$7:$DO$96))</f>
        <v>47.64577076969023</v>
      </c>
      <c r="E228" s="232" cm="1">
        <f t="array" ref="E228">_xlfn.XLOOKUP($C228,Ranking!$C$7:$C$96,_xlfn.XLOOKUP('Data (All Pillars)'!$A228,Ranking!$D$6:$DO$6,Ranking!$D$7:$DO$96))</f>
        <v>27</v>
      </c>
      <c r="F228" s="232" t="str">
        <f>INDEX(Categories!$C$7:$DO$96,MATCH($C228,Categories!C$7:C$96,0),MATCH($A228,Categories!$C$6:$DO$6,0))</f>
        <v>Adequate capacity</v>
      </c>
    </row>
    <row r="229" spans="1:6" ht="13.8" x14ac:dyDescent="0.25">
      <c r="A229" s="231" t="s">
        <v>33</v>
      </c>
      <c r="B229" s="50" t="str">
        <f>_xlfn.XLOOKUP(A229, 'Country to Region'!$A$2:$A$116, 'Country to Region'!$B$2:$B$116, "Not Found")</f>
        <v>Eastern Europe</v>
      </c>
      <c r="C229" s="203" t="s">
        <v>147</v>
      </c>
      <c r="D229" s="232" cm="1">
        <f t="array" ref="D229">_xlfn.XLOOKUP($C229,'Standardized Scores'!$C$7:$C$96,_xlfn.XLOOKUP('Data (All Pillars)'!$A229,'Standardized Scores'!$D$6:$DO$6,'Standardized Scores'!$D$7:$DO$96))</f>
        <v>27.077460124328105</v>
      </c>
      <c r="E229" s="232" cm="1">
        <f t="array" ref="E229">_xlfn.XLOOKUP($C229,Ranking!$C$7:$C$96,_xlfn.XLOOKUP('Data (All Pillars)'!$A229,Ranking!$D$6:$DO$6,Ranking!$D$7:$DO$96))</f>
        <v>82</v>
      </c>
      <c r="F229" s="232" t="str">
        <f>INDEX(Categories!$C$7:$DO$96,MATCH($C229,Categories!C$7:C$96,0),MATCH($A229,Categories!$C$6:$DO$6,0))</f>
        <v>Inadequate capacity</v>
      </c>
    </row>
    <row r="230" spans="1:6" ht="13.8" x14ac:dyDescent="0.25">
      <c r="A230" s="231" t="s">
        <v>33</v>
      </c>
      <c r="B230" s="50" t="str">
        <f>_xlfn.XLOOKUP(A230, 'Country to Region'!$A$2:$A$116, 'Country to Region'!$B$2:$B$116, "Not Found")</f>
        <v>Eastern Europe</v>
      </c>
      <c r="C230" s="203" t="s">
        <v>156</v>
      </c>
      <c r="D230" s="232" cm="1">
        <f t="array" ref="D230">_xlfn.XLOOKUP($C230,'Standardized Scores'!$C$7:$C$96,_xlfn.XLOOKUP('Data (All Pillars)'!$A230,'Standardized Scores'!$D$6:$DO$6,'Standardized Scores'!$D$7:$DO$96))</f>
        <v>47.403034296998214</v>
      </c>
      <c r="E230" s="232" cm="1">
        <f t="array" ref="E230">_xlfn.XLOOKUP($C230,Ranking!$C$7:$C$96,_xlfn.XLOOKUP('Data (All Pillars)'!$A230,Ranking!$D$6:$DO$6,Ranking!$D$7:$DO$96))</f>
        <v>13</v>
      </c>
      <c r="F230" s="232" t="str">
        <f>INDEX(Categories!$C$7:$DO$96,MATCH($C230,Categories!C$7:C$96,0),MATCH($A230,Categories!$C$6:$DO$6,0))</f>
        <v>High capacity</v>
      </c>
    </row>
    <row r="231" spans="1:6" ht="13.8" x14ac:dyDescent="0.25">
      <c r="A231" s="231" t="s">
        <v>33</v>
      </c>
      <c r="B231" s="50" t="str">
        <f>_xlfn.XLOOKUP(A231, 'Country to Region'!$A$2:$A$116, 'Country to Region'!$B$2:$B$116, "Not Found")</f>
        <v>Eastern Europe</v>
      </c>
      <c r="C231" s="203" t="s">
        <v>163</v>
      </c>
      <c r="D231" s="232" cm="1">
        <f t="array" ref="D231">_xlfn.XLOOKUP($C231,'Standardized Scores'!$C$7:$C$96,_xlfn.XLOOKUP('Data (All Pillars)'!$A231,'Standardized Scores'!$D$6:$DO$6,'Standardized Scores'!$D$7:$DO$96))</f>
        <v>49.703327053188197</v>
      </c>
      <c r="E231" s="232" cm="1">
        <f t="array" ref="E231">_xlfn.XLOOKUP($C231,Ranking!$C$7:$C$96,_xlfn.XLOOKUP('Data (All Pillars)'!$A231,Ranking!$D$6:$DO$6,Ranking!$D$7:$DO$96))</f>
        <v>40</v>
      </c>
      <c r="F231" s="232" t="str">
        <f>INDEX(Categories!$C$7:$DO$96,MATCH($C231,Categories!C$7:C$96,0),MATCH($A231,Categories!$C$6:$DO$6,0))</f>
        <v>Adequate capacity</v>
      </c>
    </row>
    <row r="232" spans="1:6" ht="13.8" x14ac:dyDescent="0.25">
      <c r="A232" s="231" t="s">
        <v>33</v>
      </c>
      <c r="B232" s="50" t="str">
        <f>_xlfn.XLOOKUP(A232, 'Country to Region'!$A$2:$A$116, 'Country to Region'!$B$2:$B$116, "Not Found")</f>
        <v>Eastern Europe</v>
      </c>
      <c r="C232" s="203" t="s">
        <v>251</v>
      </c>
      <c r="D232" s="232" cm="1">
        <f t="array" ref="D232">_xlfn.XLOOKUP($C232,'Standardized Scores'!$C$7:$C$96,_xlfn.XLOOKUP('Data (All Pillars)'!$A232,'Standardized Scores'!$D$6:$DO$6,'Standardized Scores'!$D$7:$DO$96))</f>
        <v>47.629744776203566</v>
      </c>
      <c r="E232" s="232" cm="1">
        <f t="array" ref="E232">_xlfn.XLOOKUP($C232,Ranking!$C$7:$C$96,_xlfn.XLOOKUP('Data (All Pillars)'!$A232,Ranking!$D$6:$DO$6,Ranking!$D$7:$DO$96))</f>
        <v>36</v>
      </c>
      <c r="F232" s="232" t="str">
        <f>INDEX(Categories!$C$7:$DO$96,MATCH($C232,Categories!C$7:C$96,0),MATCH($A232,Categories!$C$6:$DO$6,0))</f>
        <v>Adequate capacity</v>
      </c>
    </row>
    <row r="233" spans="1:6" ht="13.8" x14ac:dyDescent="0.25">
      <c r="A233" s="231" t="s">
        <v>33</v>
      </c>
      <c r="B233" s="50" t="str">
        <f>_xlfn.XLOOKUP(A233, 'Country to Region'!$A$2:$A$116, 'Country to Region'!$B$2:$B$116, "Not Found")</f>
        <v>Eastern Europe</v>
      </c>
      <c r="C233" s="203" t="s">
        <v>174</v>
      </c>
      <c r="D233" s="232" cm="1">
        <f t="array" ref="D233">_xlfn.XLOOKUP($C233,'Standardized Scores'!$C$7:$C$96,_xlfn.XLOOKUP('Data (All Pillars)'!$A233,'Standardized Scores'!$D$6:$DO$6,'Standardized Scores'!$D$7:$DO$96))</f>
        <v>47.062464880218471</v>
      </c>
      <c r="E233" s="232" cm="1">
        <f t="array" ref="E233">_xlfn.XLOOKUP($C233,Ranking!$C$7:$C$96,_xlfn.XLOOKUP('Data (All Pillars)'!$A233,Ranking!$D$6:$DO$6,Ranking!$D$7:$DO$96))</f>
        <v>43</v>
      </c>
      <c r="F233" s="232" t="str">
        <f>INDEX(Categories!$C$7:$DO$96,MATCH($C233,Categories!C$7:C$96,0),MATCH($A233,Categories!$C$6:$DO$6,0))</f>
        <v>Low capacity</v>
      </c>
    </row>
    <row r="234" spans="1:6" ht="13.8" x14ac:dyDescent="0.25">
      <c r="A234" s="231" t="s">
        <v>33</v>
      </c>
      <c r="B234" s="50" t="str">
        <f>_xlfn.XLOOKUP(A234, 'Country to Region'!$A$2:$A$116, 'Country to Region'!$B$2:$B$116, "Not Found")</f>
        <v>Eastern Europe</v>
      </c>
      <c r="C234" s="203" t="s">
        <v>181</v>
      </c>
      <c r="D234" s="232" cm="1">
        <f t="array" ref="D234">_xlfn.XLOOKUP($C234,'Standardized Scores'!$C$7:$C$96,_xlfn.XLOOKUP('Data (All Pillars)'!$A234,'Standardized Scores'!$D$6:$DO$6,'Standardized Scores'!$D$7:$DO$96))</f>
        <v>53.239160390653964</v>
      </c>
      <c r="E234" s="232" cm="1">
        <f t="array" ref="E234">_xlfn.XLOOKUP($C234,Ranking!$C$7:$C$96,_xlfn.XLOOKUP('Data (All Pillars)'!$A234,Ranking!$D$6:$DO$6,Ranking!$D$7:$DO$96))</f>
        <v>43</v>
      </c>
      <c r="F234" s="232" t="str">
        <f>INDEX(Categories!$C$7:$DO$96,MATCH($C234,Categories!C$7:C$96,0),MATCH($A234,Categories!$C$6:$DO$6,0))</f>
        <v>Adequate capacity</v>
      </c>
    </row>
    <row r="235" spans="1:6" ht="13.8" x14ac:dyDescent="0.25">
      <c r="A235" s="231" t="s">
        <v>33</v>
      </c>
      <c r="B235" s="50" t="str">
        <f>_xlfn.XLOOKUP(A235, 'Country to Region'!$A$2:$A$116, 'Country to Region'!$B$2:$B$116, "Not Found")</f>
        <v>Eastern Europe</v>
      </c>
      <c r="C235" s="203" t="s">
        <v>192</v>
      </c>
      <c r="D235" s="232" cm="1">
        <f t="array" ref="D235">_xlfn.XLOOKUP($C235,'Standardized Scores'!$C$7:$C$96,_xlfn.XLOOKUP('Data (All Pillars)'!$A235,'Standardized Scores'!$D$6:$DO$6,'Standardized Scores'!$D$7:$DO$96))</f>
        <v>32.65633148599867</v>
      </c>
      <c r="E235" s="232" cm="1">
        <f t="array" ref="E235">_xlfn.XLOOKUP($C235,Ranking!$C$7:$C$96,_xlfn.XLOOKUP('Data (All Pillars)'!$A235,Ranking!$D$6:$DO$6,Ranking!$D$7:$DO$96))</f>
        <v>32</v>
      </c>
      <c r="F235" s="232" t="str">
        <f>INDEX(Categories!$C$7:$DO$96,MATCH($C235,Categories!C$7:C$96,0),MATCH($A235,Categories!$C$6:$DO$6,0))</f>
        <v>Adequate capacity</v>
      </c>
    </row>
    <row r="236" spans="1:6" ht="13.8" x14ac:dyDescent="0.25">
      <c r="A236" s="231" t="s">
        <v>33</v>
      </c>
      <c r="B236" s="50" t="str">
        <f>_xlfn.XLOOKUP(A236, 'Country to Region'!$A$2:$A$116, 'Country to Region'!$B$2:$B$116, "Not Found")</f>
        <v>Eastern Europe</v>
      </c>
      <c r="C236" s="203" t="s">
        <v>194</v>
      </c>
      <c r="D236" s="232" cm="1">
        <f t="array" ref="D236">_xlfn.XLOOKUP($C236,'Standardized Scores'!$C$7:$C$96,_xlfn.XLOOKUP('Data (All Pillars)'!$A236,'Standardized Scores'!$D$6:$DO$6,'Standardized Scores'!$D$7:$DO$96))</f>
        <v>25.948901789502422</v>
      </c>
      <c r="E236" s="232" cm="1">
        <f t="array" ref="E236">_xlfn.XLOOKUP($C236,Ranking!$C$7:$C$96,_xlfn.XLOOKUP('Data (All Pillars)'!$A236,Ranking!$D$6:$DO$6,Ranking!$D$7:$DO$96))</f>
        <v>90</v>
      </c>
      <c r="F236" s="232" t="str">
        <f>INDEX(Categories!$C$7:$DO$96,MATCH($C236,Categories!C$7:C$96,0),MATCH($A236,Categories!$C$6:$DO$6,0))</f>
        <v>Inadequate capacity</v>
      </c>
    </row>
    <row r="237" spans="1:6" ht="13.8" x14ac:dyDescent="0.25">
      <c r="A237" s="231" t="s">
        <v>33</v>
      </c>
      <c r="B237" s="50" t="str">
        <f>_xlfn.XLOOKUP(A237, 'Country to Region'!$A$2:$A$116, 'Country to Region'!$B$2:$B$116, "Not Found")</f>
        <v>Eastern Europe</v>
      </c>
      <c r="C237" s="203" t="s">
        <v>202</v>
      </c>
      <c r="D237" s="232" cm="1">
        <f t="array" ref="D237">_xlfn.XLOOKUP($C237,'Standardized Scores'!$C$7:$C$96,_xlfn.XLOOKUP('Data (All Pillars)'!$A237,'Standardized Scores'!$D$6:$DO$6,'Standardized Scores'!$D$7:$DO$96))</f>
        <v>38.988948743159334</v>
      </c>
      <c r="E237" s="232" cm="1">
        <f t="array" ref="E237">_xlfn.XLOOKUP($C237,Ranking!$C$7:$C$96,_xlfn.XLOOKUP('Data (All Pillars)'!$A237,Ranking!$D$6:$DO$6,Ranking!$D$7:$DO$96))</f>
        <v>8</v>
      </c>
      <c r="F237" s="232" t="str">
        <f>INDEX(Categories!$C$7:$DO$96,MATCH($C237,Categories!C$7:C$96,0),MATCH($A237,Categories!$C$6:$DO$6,0))</f>
        <v>Adequate capacity</v>
      </c>
    </row>
    <row r="238" spans="1:6" ht="13.8" x14ac:dyDescent="0.25">
      <c r="A238" s="231" t="s">
        <v>33</v>
      </c>
      <c r="B238" s="50" t="str">
        <f>_xlfn.XLOOKUP(A238, 'Country to Region'!$A$2:$A$116, 'Country to Region'!$B$2:$B$116, "Not Found")</f>
        <v>Eastern Europe</v>
      </c>
      <c r="C238" s="203" t="s">
        <v>212</v>
      </c>
      <c r="D238" s="232" cm="1">
        <f t="array" ref="D238">_xlfn.XLOOKUP($C238,'Standardized Scores'!$C$7:$C$96,_xlfn.XLOOKUP('Data (All Pillars)'!$A238,'Standardized Scores'!$D$6:$DO$6,'Standardized Scores'!$D$7:$DO$96))</f>
        <v>39.811607877186944</v>
      </c>
      <c r="E238" s="232" cm="1">
        <f t="array" ref="E238">_xlfn.XLOOKUP($C238,Ranking!$C$7:$C$96,_xlfn.XLOOKUP('Data (All Pillars)'!$A238,Ranking!$D$6:$DO$6,Ranking!$D$7:$DO$96))</f>
        <v>74</v>
      </c>
      <c r="F238" s="232" t="str">
        <f>INDEX(Categories!$C$7:$DO$96,MATCH($C238,Categories!C$7:C$96,0),MATCH($A238,Categories!$C$6:$DO$6,0))</f>
        <v>Inadequate capacity</v>
      </c>
    </row>
    <row r="239" spans="1:6" ht="13.8" x14ac:dyDescent="0.25">
      <c r="A239" s="231" t="s">
        <v>33</v>
      </c>
      <c r="B239" s="50" t="str">
        <f>_xlfn.XLOOKUP(A239, 'Country to Region'!$A$2:$A$116, 'Country to Region'!$B$2:$B$116, "Not Found")</f>
        <v>Eastern Europe</v>
      </c>
      <c r="C239" s="203" t="s">
        <v>254</v>
      </c>
      <c r="D239" s="232" cm="1">
        <f t="array" ref="D239">_xlfn.XLOOKUP($C239,'Standardized Scores'!$C$7:$C$96,_xlfn.XLOOKUP('Data (All Pillars)'!$A239,'Standardized Scores'!$D$6:$DO$6,'Standardized Scores'!$D$7:$DO$96))</f>
        <v>25.875867534145989</v>
      </c>
      <c r="E239" s="232" cm="1">
        <f t="array" ref="E239">_xlfn.XLOOKUP($C239,Ranking!$C$7:$C$96,_xlfn.XLOOKUP('Data (All Pillars)'!$A239,Ranking!$D$6:$DO$6,Ranking!$D$7:$DO$96))</f>
        <v>21</v>
      </c>
      <c r="F239" s="232" t="str">
        <f>INDEX(Categories!$C$7:$DO$96,MATCH($C239,Categories!C$7:C$96,0),MATCH($A239,Categories!$C$6:$DO$6,0))</f>
        <v>Low capacity</v>
      </c>
    </row>
    <row r="240" spans="1:6" ht="13.8" x14ac:dyDescent="0.25">
      <c r="A240" s="231" t="s">
        <v>34</v>
      </c>
      <c r="B240" s="50" t="str">
        <f>_xlfn.XLOOKUP(A240, 'Country to Region'!$A$2:$A$116, 'Country to Region'!$B$2:$B$116, "Not Found")</f>
        <v>Sub-Saharan Africa</v>
      </c>
      <c r="C240" s="203" t="s">
        <v>133</v>
      </c>
      <c r="D240" s="232" cm="1">
        <f t="array" ref="D240">_xlfn.XLOOKUP($C240,'Standardized Scores'!$C$7:$C$96,_xlfn.XLOOKUP('Data (All Pillars)'!$A240,'Standardized Scores'!$D$6:$DO$6,'Standardized Scores'!$D$7:$DO$96))</f>
        <v>27.165853102136033</v>
      </c>
      <c r="E240" s="232" cm="1">
        <f t="array" ref="E240">_xlfn.XLOOKUP($C240,Ranking!$C$7:$C$96,_xlfn.XLOOKUP('Data (All Pillars)'!$A240,Ranking!$D$6:$DO$6,Ranking!$D$7:$DO$96))</f>
        <v>107</v>
      </c>
      <c r="F240" s="232" t="str">
        <f>INDEX(Categories!$C$7:$DO$96,MATCH($C240,Categories!C$7:C$96,0),MATCH($A240,Categories!$C$6:$DO$6,0))</f>
        <v>Inadequate capacity</v>
      </c>
    </row>
    <row r="241" spans="1:6" ht="13.8" x14ac:dyDescent="0.25">
      <c r="A241" s="231" t="s">
        <v>34</v>
      </c>
      <c r="B241" s="50" t="str">
        <f>_xlfn.XLOOKUP(A241, 'Country to Region'!$A$2:$A$116, 'Country to Region'!$B$2:$B$116, "Not Found")</f>
        <v>Sub-Saharan Africa</v>
      </c>
      <c r="C241" s="203" t="s">
        <v>135</v>
      </c>
      <c r="D241" s="232" cm="1">
        <f t="array" ref="D241">_xlfn.XLOOKUP($C241,'Standardized Scores'!$C$7:$C$96,_xlfn.XLOOKUP('Data (All Pillars)'!$A241,'Standardized Scores'!$D$6:$DO$6,'Standardized Scores'!$D$7:$DO$96))</f>
        <v>24.628723243144286</v>
      </c>
      <c r="E241" s="232" cm="1">
        <f t="array" ref="E241">_xlfn.XLOOKUP($C241,Ranking!$C$7:$C$96,_xlfn.XLOOKUP('Data (All Pillars)'!$A241,Ranking!$D$6:$DO$6,Ranking!$D$7:$DO$96))</f>
        <v>105</v>
      </c>
      <c r="F241" s="232" t="str">
        <f>INDEX(Categories!$C$7:$DO$96,MATCH($C241,Categories!C$7:C$96,0),MATCH($A241,Categories!$C$6:$DO$6,0))</f>
        <v>Inadequate capacity</v>
      </c>
    </row>
    <row r="242" spans="1:6" ht="13.8" x14ac:dyDescent="0.25">
      <c r="A242" s="231" t="s">
        <v>34</v>
      </c>
      <c r="B242" s="50" t="str">
        <f>_xlfn.XLOOKUP(A242, 'Country to Region'!$A$2:$A$116, 'Country to Region'!$B$2:$B$116, "Not Found")</f>
        <v>Sub-Saharan Africa</v>
      </c>
      <c r="C242" s="203" t="s">
        <v>137</v>
      </c>
      <c r="D242" s="232" cm="1">
        <f t="array" ref="D242">_xlfn.XLOOKUP($C242,'Standardized Scores'!$C$7:$C$96,_xlfn.XLOOKUP('Data (All Pillars)'!$A242,'Standardized Scores'!$D$6:$DO$6,'Standardized Scores'!$D$7:$DO$96))</f>
        <v>25.575805830746141</v>
      </c>
      <c r="E242" s="232" cm="1">
        <f t="array" ref="E242">_xlfn.XLOOKUP($C242,Ranking!$C$7:$C$96,_xlfn.XLOOKUP('Data (All Pillars)'!$A242,Ranking!$D$6:$DO$6,Ranking!$D$7:$DO$96))</f>
        <v>101</v>
      </c>
      <c r="F242" s="232" t="str">
        <f>INDEX(Categories!$C$7:$DO$96,MATCH($C242,Categories!C$7:C$96,0),MATCH($A242,Categories!$C$6:$DO$6,0))</f>
        <v>Inadequate capacity</v>
      </c>
    </row>
    <row r="243" spans="1:6" ht="13.8" x14ac:dyDescent="0.25">
      <c r="A243" s="231" t="s">
        <v>34</v>
      </c>
      <c r="B243" s="50" t="str">
        <f>_xlfn.XLOOKUP(A243, 'Country to Region'!$A$2:$A$116, 'Country to Region'!$B$2:$B$116, "Not Found")</f>
        <v>Sub-Saharan Africa</v>
      </c>
      <c r="C243" s="203" t="s">
        <v>147</v>
      </c>
      <c r="D243" s="232" cm="1">
        <f t="array" ref="D243">_xlfn.XLOOKUP($C243,'Standardized Scores'!$C$7:$C$96,_xlfn.XLOOKUP('Data (All Pillars)'!$A243,'Standardized Scores'!$D$6:$DO$6,'Standardized Scores'!$D$7:$DO$96))</f>
        <v>12.777668904600114</v>
      </c>
      <c r="E243" s="232" cm="1">
        <f t="array" ref="E243">_xlfn.XLOOKUP($C243,Ranking!$C$7:$C$96,_xlfn.XLOOKUP('Data (All Pillars)'!$A243,Ranking!$D$6:$DO$6,Ranking!$D$7:$DO$96))</f>
        <v>110</v>
      </c>
      <c r="F243" s="232" t="str">
        <f>INDEX(Categories!$C$7:$DO$96,MATCH($C243,Categories!C$7:C$96,0),MATCH($A243,Categories!$C$6:$DO$6,0))</f>
        <v>Inadequate capacity</v>
      </c>
    </row>
    <row r="244" spans="1:6" ht="13.8" x14ac:dyDescent="0.25">
      <c r="A244" s="231" t="s">
        <v>34</v>
      </c>
      <c r="B244" s="50" t="str">
        <f>_xlfn.XLOOKUP(A244, 'Country to Region'!$A$2:$A$116, 'Country to Region'!$B$2:$B$116, "Not Found")</f>
        <v>Sub-Saharan Africa</v>
      </c>
      <c r="C244" s="203" t="s">
        <v>156</v>
      </c>
      <c r="D244" s="232" cm="1">
        <f t="array" ref="D244">_xlfn.XLOOKUP($C244,'Standardized Scores'!$C$7:$C$96,_xlfn.XLOOKUP('Data (All Pillars)'!$A244,'Standardized Scores'!$D$6:$DO$6,'Standardized Scores'!$D$7:$DO$96))</f>
        <v>37.35002361924365</v>
      </c>
      <c r="E244" s="232" cm="1">
        <f t="array" ref="E244">_xlfn.XLOOKUP($C244,Ranking!$C$7:$C$96,_xlfn.XLOOKUP('Data (All Pillars)'!$A244,Ranking!$D$6:$DO$6,Ranking!$D$7:$DO$96))</f>
        <v>64</v>
      </c>
      <c r="F244" s="232" t="str">
        <f>INDEX(Categories!$C$7:$DO$96,MATCH($C244,Categories!C$7:C$96,0),MATCH($A244,Categories!$C$6:$DO$6,0))</f>
        <v>Adequate capacity</v>
      </c>
    </row>
    <row r="245" spans="1:6" ht="13.8" x14ac:dyDescent="0.25">
      <c r="A245" s="231" t="s">
        <v>34</v>
      </c>
      <c r="B245" s="50" t="str">
        <f>_xlfn.XLOOKUP(A245, 'Country to Region'!$A$2:$A$116, 'Country to Region'!$B$2:$B$116, "Not Found")</f>
        <v>Sub-Saharan Africa</v>
      </c>
      <c r="C245" s="203" t="s">
        <v>163</v>
      </c>
      <c r="D245" s="232" cm="1">
        <f t="array" ref="D245">_xlfn.XLOOKUP($C245,'Standardized Scores'!$C$7:$C$96,_xlfn.XLOOKUP('Data (All Pillars)'!$A245,'Standardized Scores'!$D$6:$DO$6,'Standardized Scores'!$D$7:$DO$96))</f>
        <v>31.21158477068294</v>
      </c>
      <c r="E245" s="232" cm="1">
        <f t="array" ref="E245">_xlfn.XLOOKUP($C245,Ranking!$C$7:$C$96,_xlfn.XLOOKUP('Data (All Pillars)'!$A245,Ranking!$D$6:$DO$6,Ranking!$D$7:$DO$96))</f>
        <v>108</v>
      </c>
      <c r="F245" s="232" t="str">
        <f>INDEX(Categories!$C$7:$DO$96,MATCH($C245,Categories!C$7:C$96,0),MATCH($A245,Categories!$C$6:$DO$6,0))</f>
        <v>Inadequate capacity</v>
      </c>
    </row>
    <row r="246" spans="1:6" ht="13.8" x14ac:dyDescent="0.25">
      <c r="A246" s="231" t="s">
        <v>34</v>
      </c>
      <c r="B246" s="50" t="str">
        <f>_xlfn.XLOOKUP(A246, 'Country to Region'!$A$2:$A$116, 'Country to Region'!$B$2:$B$116, "Not Found")</f>
        <v>Sub-Saharan Africa</v>
      </c>
      <c r="C246" s="203" t="s">
        <v>251</v>
      </c>
      <c r="D246" s="232" cm="1">
        <f t="array" ref="D246">_xlfn.XLOOKUP($C246,'Standardized Scores'!$C$7:$C$96,_xlfn.XLOOKUP('Data (All Pillars)'!$A246,'Standardized Scores'!$D$6:$DO$6,'Standardized Scores'!$D$7:$DO$96))</f>
        <v>40.194706840122976</v>
      </c>
      <c r="E246" s="232" cm="1">
        <f t="array" ref="E246">_xlfn.XLOOKUP($C246,Ranking!$C$7:$C$96,_xlfn.XLOOKUP('Data (All Pillars)'!$A246,Ranking!$D$6:$DO$6,Ranking!$D$7:$DO$96))</f>
        <v>88</v>
      </c>
      <c r="F246" s="232" t="str">
        <f>INDEX(Categories!$C$7:$DO$96,MATCH($C246,Categories!C$7:C$96,0),MATCH($A246,Categories!$C$6:$DO$6,0))</f>
        <v>Low capacity</v>
      </c>
    </row>
    <row r="247" spans="1:6" ht="13.8" x14ac:dyDescent="0.25">
      <c r="A247" s="231" t="s">
        <v>34</v>
      </c>
      <c r="B247" s="50" t="str">
        <f>_xlfn.XLOOKUP(A247, 'Country to Region'!$A$2:$A$116, 'Country to Region'!$B$2:$B$116, "Not Found")</f>
        <v>Sub-Saharan Africa</v>
      </c>
      <c r="C247" s="203" t="s">
        <v>174</v>
      </c>
      <c r="D247" s="232" cm="1">
        <f t="array" ref="D247">_xlfn.XLOOKUP($C247,'Standardized Scores'!$C$7:$C$96,_xlfn.XLOOKUP('Data (All Pillars)'!$A247,'Standardized Scores'!$D$6:$DO$6,'Standardized Scores'!$D$7:$DO$96))</f>
        <v>19.586734027753749</v>
      </c>
      <c r="E247" s="232" cm="1">
        <f t="array" ref="E247">_xlfn.XLOOKUP($C247,Ranking!$C$7:$C$96,_xlfn.XLOOKUP('Data (All Pillars)'!$A247,Ranking!$D$6:$DO$6,Ranking!$D$7:$DO$96))</f>
        <v>109</v>
      </c>
      <c r="F247" s="232" t="str">
        <f>INDEX(Categories!$C$7:$DO$96,MATCH($C247,Categories!C$7:C$96,0),MATCH($A247,Categories!$C$6:$DO$6,0))</f>
        <v>Inadequate capacity</v>
      </c>
    </row>
    <row r="248" spans="1:6" ht="13.8" x14ac:dyDescent="0.25">
      <c r="A248" s="231" t="s">
        <v>34</v>
      </c>
      <c r="B248" s="50" t="str">
        <f>_xlfn.XLOOKUP(A248, 'Country to Region'!$A$2:$A$116, 'Country to Region'!$B$2:$B$116, "Not Found")</f>
        <v>Sub-Saharan Africa</v>
      </c>
      <c r="C248" s="203" t="s">
        <v>181</v>
      </c>
      <c r="D248" s="232" cm="1">
        <f t="array" ref="D248">_xlfn.XLOOKUP($C248,'Standardized Scores'!$C$7:$C$96,_xlfn.XLOOKUP('Data (All Pillars)'!$A248,'Standardized Scores'!$D$6:$DO$6,'Standardized Scores'!$D$7:$DO$96))</f>
        <v>33.192881275799806</v>
      </c>
      <c r="E248" s="232" cm="1">
        <f t="array" ref="E248">_xlfn.XLOOKUP($C248,Ranking!$C$7:$C$96,_xlfn.XLOOKUP('Data (All Pillars)'!$A248,Ranking!$D$6:$DO$6,Ranking!$D$7:$DO$96))</f>
        <v>107</v>
      </c>
      <c r="F248" s="232" t="str">
        <f>INDEX(Categories!$C$7:$DO$96,MATCH($C248,Categories!C$7:C$96,0),MATCH($A248,Categories!$C$6:$DO$6,0))</f>
        <v>Inadequate capacity</v>
      </c>
    </row>
    <row r="249" spans="1:6" ht="13.8" x14ac:dyDescent="0.25">
      <c r="A249" s="231" t="s">
        <v>34</v>
      </c>
      <c r="B249" s="50" t="str">
        <f>_xlfn.XLOOKUP(A249, 'Country to Region'!$A$2:$A$116, 'Country to Region'!$B$2:$B$116, "Not Found")</f>
        <v>Sub-Saharan Africa</v>
      </c>
      <c r="C249" s="203" t="s">
        <v>192</v>
      </c>
      <c r="D249" s="232" cm="1">
        <f t="array" ref="D249">_xlfn.XLOOKUP($C249,'Standardized Scores'!$C$7:$C$96,_xlfn.XLOOKUP('Data (All Pillars)'!$A249,'Standardized Scores'!$D$6:$DO$6,'Standardized Scores'!$D$7:$DO$96))</f>
        <v>24.308674069731893</v>
      </c>
      <c r="E249" s="232" cm="1">
        <f t="array" ref="E249">_xlfn.XLOOKUP($C249,Ranking!$C$7:$C$96,_xlfn.XLOOKUP('Data (All Pillars)'!$A249,Ranking!$D$6:$DO$6,Ranking!$D$7:$DO$96))</f>
        <v>85</v>
      </c>
      <c r="F249" s="232" t="str">
        <f>INDEX(Categories!$C$7:$DO$96,MATCH($C249,Categories!C$7:C$96,0),MATCH($A249,Categories!$C$6:$DO$6,0))</f>
        <v>Inadequate capacity</v>
      </c>
    </row>
    <row r="250" spans="1:6" ht="13.8" x14ac:dyDescent="0.25">
      <c r="A250" s="231" t="s">
        <v>34</v>
      </c>
      <c r="B250" s="50" t="str">
        <f>_xlfn.XLOOKUP(A250, 'Country to Region'!$A$2:$A$116, 'Country to Region'!$B$2:$B$116, "Not Found")</f>
        <v>Sub-Saharan Africa</v>
      </c>
      <c r="C250" s="203" t="s">
        <v>194</v>
      </c>
      <c r="D250" s="232" cm="1">
        <f t="array" ref="D250">_xlfn.XLOOKUP($C250,'Standardized Scores'!$C$7:$C$96,_xlfn.XLOOKUP('Data (All Pillars)'!$A250,'Standardized Scores'!$D$6:$DO$6,'Standardized Scores'!$D$7:$DO$96))</f>
        <v>25.485952707662413</v>
      </c>
      <c r="E250" s="232" cm="1">
        <f t="array" ref="E250">_xlfn.XLOOKUP($C250,Ranking!$C$7:$C$96,_xlfn.XLOOKUP('Data (All Pillars)'!$A250,Ranking!$D$6:$DO$6,Ranking!$D$7:$DO$96))</f>
        <v>93</v>
      </c>
      <c r="F250" s="232" t="str">
        <f>INDEX(Categories!$C$7:$DO$96,MATCH($C250,Categories!C$7:C$96,0),MATCH($A250,Categories!$C$6:$DO$6,0))</f>
        <v>Inadequate capacity</v>
      </c>
    </row>
    <row r="251" spans="1:6" ht="13.8" x14ac:dyDescent="0.25">
      <c r="A251" s="231" t="s">
        <v>34</v>
      </c>
      <c r="B251" s="50" t="str">
        <f>_xlfn.XLOOKUP(A251, 'Country to Region'!$A$2:$A$116, 'Country to Region'!$B$2:$B$116, "Not Found")</f>
        <v>Sub-Saharan Africa</v>
      </c>
      <c r="C251" s="203" t="s">
        <v>202</v>
      </c>
      <c r="D251" s="232" cm="1">
        <f t="array" ref="D251">_xlfn.XLOOKUP($C251,'Standardized Scores'!$C$7:$C$96,_xlfn.XLOOKUP('Data (All Pillars)'!$A251,'Standardized Scores'!$D$6:$DO$6,'Standardized Scores'!$D$7:$DO$96))</f>
        <v>15.126050420168067</v>
      </c>
      <c r="E251" s="232" cm="1">
        <f t="array" ref="E251">_xlfn.XLOOKUP($C251,Ranking!$C$7:$C$96,_xlfn.XLOOKUP('Data (All Pillars)'!$A251,Ranking!$D$6:$DO$6,Ranking!$D$7:$DO$96))</f>
        <v>81</v>
      </c>
      <c r="F251" s="232" t="str">
        <f>INDEX(Categories!$C$7:$DO$96,MATCH($C251,Categories!C$7:C$96,0),MATCH($A251,Categories!$C$6:$DO$6,0))</f>
        <v>Inadequate capacity</v>
      </c>
    </row>
    <row r="252" spans="1:6" ht="13.8" x14ac:dyDescent="0.25">
      <c r="A252" s="231" t="s">
        <v>34</v>
      </c>
      <c r="B252" s="50" t="str">
        <f>_xlfn.XLOOKUP(A252, 'Country to Region'!$A$2:$A$116, 'Country to Region'!$B$2:$B$116, "Not Found")</f>
        <v>Sub-Saharan Africa</v>
      </c>
      <c r="C252" s="203" t="s">
        <v>212</v>
      </c>
      <c r="D252" s="232" cm="1">
        <f t="array" ref="D252">_xlfn.XLOOKUP($C252,'Standardized Scores'!$C$7:$C$96,_xlfn.XLOOKUP('Data (All Pillars)'!$A252,'Standardized Scores'!$D$6:$DO$6,'Standardized Scores'!$D$7:$DO$96))</f>
        <v>49.283743127059296</v>
      </c>
      <c r="E252" s="232" cm="1">
        <f t="array" ref="E252">_xlfn.XLOOKUP($C252,Ranking!$C$7:$C$96,_xlfn.XLOOKUP('Data (All Pillars)'!$A252,Ranking!$D$6:$DO$6,Ranking!$D$7:$DO$96))</f>
        <v>38</v>
      </c>
      <c r="F252" s="232" t="str">
        <f>INDEX(Categories!$C$7:$DO$96,MATCH($C252,Categories!C$7:C$96,0),MATCH($A252,Categories!$C$6:$DO$6,0))</f>
        <v>Adequate capacity</v>
      </c>
    </row>
    <row r="253" spans="1:6" ht="13.8" x14ac:dyDescent="0.25">
      <c r="A253" s="231" t="s">
        <v>34</v>
      </c>
      <c r="B253" s="50" t="str">
        <f>_xlfn.XLOOKUP(A253, 'Country to Region'!$A$2:$A$116, 'Country to Region'!$B$2:$B$116, "Not Found")</f>
        <v>Sub-Saharan Africa</v>
      </c>
      <c r="C253" s="203" t="s">
        <v>254</v>
      </c>
      <c r="D253" s="232" cm="1">
        <f t="array" ref="D253">_xlfn.XLOOKUP($C253,'Standardized Scores'!$C$7:$C$96,_xlfn.XLOOKUP('Data (All Pillars)'!$A253,'Standardized Scores'!$D$6:$DO$6,'Standardized Scores'!$D$7:$DO$96))</f>
        <v>7.3389500240378007</v>
      </c>
      <c r="E253" s="232" cm="1">
        <f t="array" ref="E253">_xlfn.XLOOKUP($C253,Ranking!$C$7:$C$96,_xlfn.XLOOKUP('Data (All Pillars)'!$A253,Ranking!$D$6:$DO$6,Ranking!$D$7:$DO$96))</f>
        <v>97</v>
      </c>
      <c r="F253" s="232" t="str">
        <f>INDEX(Categories!$C$7:$DO$96,MATCH($C253,Categories!C$7:C$96,0),MATCH($A253,Categories!$C$6:$DO$6,0))</f>
        <v>Inadequate capacity</v>
      </c>
    </row>
    <row r="254" spans="1:6" ht="13.8" x14ac:dyDescent="0.25">
      <c r="A254" s="231" t="s">
        <v>35</v>
      </c>
      <c r="B254" s="50" t="str">
        <f>_xlfn.XLOOKUP(A254, 'Country to Region'!$A$2:$A$116, 'Country to Region'!$B$2:$B$116, "Not Found")</f>
        <v>NA-Oceania</v>
      </c>
      <c r="C254" s="203" t="s">
        <v>133</v>
      </c>
      <c r="D254" s="232" cm="1">
        <f t="array" ref="D254">_xlfn.XLOOKUP($C254,'Standardized Scores'!$C$7:$C$96,_xlfn.XLOOKUP('Data (All Pillars)'!$A254,'Standardized Scores'!$D$6:$DO$6,'Standardized Scores'!$D$7:$DO$96))</f>
        <v>53.459368157537128</v>
      </c>
      <c r="E254" s="232" cm="1">
        <f t="array" ref="E254">_xlfn.XLOOKUP($C254,Ranking!$C$7:$C$96,_xlfn.XLOOKUP('Data (All Pillars)'!$A254,Ranking!$D$6:$DO$6,Ranking!$D$7:$DO$96))</f>
        <v>4</v>
      </c>
      <c r="F254" s="232" t="str">
        <f>INDEX(Categories!$C$7:$DO$96,MATCH($C254,Categories!C$7:C$96,0),MATCH($A254,Categories!$C$6:$DO$6,0))</f>
        <v>Advanced capacity</v>
      </c>
    </row>
    <row r="255" spans="1:6" ht="13.8" x14ac:dyDescent="0.25">
      <c r="A255" s="231" t="s">
        <v>35</v>
      </c>
      <c r="B255" s="50" t="str">
        <f>_xlfn.XLOOKUP(A255, 'Country to Region'!$A$2:$A$116, 'Country to Region'!$B$2:$B$116, "Not Found")</f>
        <v>NA-Oceania</v>
      </c>
      <c r="C255" s="203" t="s">
        <v>135</v>
      </c>
      <c r="D255" s="232" cm="1">
        <f t="array" ref="D255">_xlfn.XLOOKUP($C255,'Standardized Scores'!$C$7:$C$96,_xlfn.XLOOKUP('Data (All Pillars)'!$A255,'Standardized Scores'!$D$6:$DO$6,'Standardized Scores'!$D$7:$DO$96))</f>
        <v>53.375729221750902</v>
      </c>
      <c r="E255" s="232" cm="1">
        <f t="array" ref="E255">_xlfn.XLOOKUP($C255,Ranking!$C$7:$C$96,_xlfn.XLOOKUP('Data (All Pillars)'!$A255,Ranking!$D$6:$DO$6,Ranking!$D$7:$DO$96))</f>
        <v>3</v>
      </c>
      <c r="F255" s="232" t="str">
        <f>INDEX(Categories!$C$7:$DO$96,MATCH($C255,Categories!C$7:C$96,0),MATCH($A255,Categories!$C$6:$DO$6,0))</f>
        <v>High capacity</v>
      </c>
    </row>
    <row r="256" spans="1:6" ht="13.8" x14ac:dyDescent="0.25">
      <c r="A256" s="231" t="s">
        <v>35</v>
      </c>
      <c r="B256" s="50" t="str">
        <f>_xlfn.XLOOKUP(A256, 'Country to Region'!$A$2:$A$116, 'Country to Region'!$B$2:$B$116, "Not Found")</f>
        <v>NA-Oceania</v>
      </c>
      <c r="C256" s="203" t="s">
        <v>137</v>
      </c>
      <c r="D256" s="232" cm="1">
        <f t="array" ref="D256">_xlfn.XLOOKUP($C256,'Standardized Scores'!$C$7:$C$96,_xlfn.XLOOKUP('Data (All Pillars)'!$A256,'Standardized Scores'!$D$6:$DO$6,'Standardized Scores'!$D$7:$DO$96))</f>
        <v>55.242572220173983</v>
      </c>
      <c r="E256" s="232" cm="1">
        <f t="array" ref="E256">_xlfn.XLOOKUP($C256,Ranking!$C$7:$C$96,_xlfn.XLOOKUP('Data (All Pillars)'!$A256,Ranking!$D$6:$DO$6,Ranking!$D$7:$DO$96))</f>
        <v>8</v>
      </c>
      <c r="F256" s="232" t="str">
        <f>INDEX(Categories!$C$7:$DO$96,MATCH($C256,Categories!C$7:C$96,0),MATCH($A256,Categories!$C$6:$DO$6,0))</f>
        <v>Advanced capacity</v>
      </c>
    </row>
    <row r="257" spans="1:6" ht="13.8" x14ac:dyDescent="0.25">
      <c r="A257" s="231" t="s">
        <v>35</v>
      </c>
      <c r="B257" s="50" t="str">
        <f>_xlfn.XLOOKUP(A257, 'Country to Region'!$A$2:$A$116, 'Country to Region'!$B$2:$B$116, "Not Found")</f>
        <v>NA-Oceania</v>
      </c>
      <c r="C257" s="203" t="s">
        <v>147</v>
      </c>
      <c r="D257" s="232" cm="1">
        <f t="array" ref="D257">_xlfn.XLOOKUP($C257,'Standardized Scores'!$C$7:$C$96,_xlfn.XLOOKUP('Data (All Pillars)'!$A257,'Standardized Scores'!$D$6:$DO$6,'Standardized Scores'!$D$7:$DO$96))</f>
        <v>55.756833979949931</v>
      </c>
      <c r="E257" s="232" cm="1">
        <f t="array" ref="E257">_xlfn.XLOOKUP($C257,Ranking!$C$7:$C$96,_xlfn.XLOOKUP('Data (All Pillars)'!$A257,Ranking!$D$6:$DO$6,Ranking!$D$7:$DO$96))</f>
        <v>9</v>
      </c>
      <c r="F257" s="232" t="str">
        <f>INDEX(Categories!$C$7:$DO$96,MATCH($C257,Categories!C$7:C$96,0),MATCH($A257,Categories!$C$6:$DO$6,0))</f>
        <v>Adequate capacity</v>
      </c>
    </row>
    <row r="258" spans="1:6" ht="13.8" x14ac:dyDescent="0.25">
      <c r="A258" s="231" t="s">
        <v>35</v>
      </c>
      <c r="B258" s="50" t="str">
        <f>_xlfn.XLOOKUP(A258, 'Country to Region'!$A$2:$A$116, 'Country to Region'!$B$2:$B$116, "Not Found")</f>
        <v>NA-Oceania</v>
      </c>
      <c r="C258" s="203" t="s">
        <v>156</v>
      </c>
      <c r="D258" s="232" cm="1">
        <f t="array" ref="D258">_xlfn.XLOOKUP($C258,'Standardized Scores'!$C$7:$C$96,_xlfn.XLOOKUP('Data (All Pillars)'!$A258,'Standardized Scores'!$D$6:$DO$6,'Standardized Scores'!$D$7:$DO$96))</f>
        <v>48.419790172358432</v>
      </c>
      <c r="E258" s="232" cm="1">
        <f t="array" ref="E258">_xlfn.XLOOKUP($C258,Ranking!$C$7:$C$96,_xlfn.XLOOKUP('Data (All Pillars)'!$A258,Ranking!$D$6:$DO$6,Ranking!$D$7:$DO$96))</f>
        <v>8</v>
      </c>
      <c r="F258" s="232" t="str">
        <f>INDEX(Categories!$C$7:$DO$96,MATCH($C258,Categories!C$7:C$96,0),MATCH($A258,Categories!$C$6:$DO$6,0))</f>
        <v>High capacity</v>
      </c>
    </row>
    <row r="259" spans="1:6" ht="13.8" x14ac:dyDescent="0.25">
      <c r="A259" s="231" t="s">
        <v>35</v>
      </c>
      <c r="B259" s="50" t="str">
        <f>_xlfn.XLOOKUP(A259, 'Country to Region'!$A$2:$A$116, 'Country to Region'!$B$2:$B$116, "Not Found")</f>
        <v>NA-Oceania</v>
      </c>
      <c r="C259" s="203" t="s">
        <v>163</v>
      </c>
      <c r="D259" s="232" cm="1">
        <f t="array" ref="D259">_xlfn.XLOOKUP($C259,'Standardized Scores'!$C$7:$C$96,_xlfn.XLOOKUP('Data (All Pillars)'!$A259,'Standardized Scores'!$D$6:$DO$6,'Standardized Scores'!$D$7:$DO$96))</f>
        <v>63.369017077494277</v>
      </c>
      <c r="E259" s="232" cm="1">
        <f t="array" ref="E259">_xlfn.XLOOKUP($C259,Ranking!$C$7:$C$96,_xlfn.XLOOKUP('Data (All Pillars)'!$A259,Ranking!$D$6:$DO$6,Ranking!$D$7:$DO$96))</f>
        <v>4</v>
      </c>
      <c r="F259" s="232" t="str">
        <f>INDEX(Categories!$C$7:$DO$96,MATCH($C259,Categories!C$7:C$96,0),MATCH($A259,Categories!$C$6:$DO$6,0))</f>
        <v>Advanced capacity</v>
      </c>
    </row>
    <row r="260" spans="1:6" ht="13.8" x14ac:dyDescent="0.25">
      <c r="A260" s="231" t="s">
        <v>35</v>
      </c>
      <c r="B260" s="50" t="str">
        <f>_xlfn.XLOOKUP(A260, 'Country to Region'!$A$2:$A$116, 'Country to Region'!$B$2:$B$116, "Not Found")</f>
        <v>NA-Oceania</v>
      </c>
      <c r="C260" s="203" t="s">
        <v>251</v>
      </c>
      <c r="D260" s="232" cm="1">
        <f t="array" ref="D260">_xlfn.XLOOKUP($C260,'Standardized Scores'!$C$7:$C$96,_xlfn.XLOOKUP('Data (All Pillars)'!$A260,'Standardized Scores'!$D$6:$DO$6,'Standardized Scores'!$D$7:$DO$96))</f>
        <v>58.37909111317277</v>
      </c>
      <c r="E260" s="232" cm="1">
        <f t="array" ref="E260">_xlfn.XLOOKUP($C260,Ranking!$C$7:$C$96,_xlfn.XLOOKUP('Data (All Pillars)'!$A260,Ranking!$D$6:$DO$6,Ranking!$D$7:$DO$96))</f>
        <v>5</v>
      </c>
      <c r="F260" s="232" t="str">
        <f>INDEX(Categories!$C$7:$DO$96,MATCH($C260,Categories!C$7:C$96,0),MATCH($A260,Categories!$C$6:$DO$6,0))</f>
        <v>Advanced capacity</v>
      </c>
    </row>
    <row r="261" spans="1:6" ht="13.8" x14ac:dyDescent="0.25">
      <c r="A261" s="231" t="s">
        <v>35</v>
      </c>
      <c r="B261" s="50" t="str">
        <f>_xlfn.XLOOKUP(A261, 'Country to Region'!$A$2:$A$116, 'Country to Region'!$B$2:$B$116, "Not Found")</f>
        <v>NA-Oceania</v>
      </c>
      <c r="C261" s="203" t="s">
        <v>174</v>
      </c>
      <c r="D261" s="232" cm="1">
        <f t="array" ref="D261">_xlfn.XLOOKUP($C261,'Standardized Scores'!$C$7:$C$96,_xlfn.XLOOKUP('Data (All Pillars)'!$A261,'Standardized Scores'!$D$6:$DO$6,'Standardized Scores'!$D$7:$DO$96))</f>
        <v>66.963294022703948</v>
      </c>
      <c r="E261" s="232" cm="1">
        <f t="array" ref="E261">_xlfn.XLOOKUP($C261,Ranking!$C$7:$C$96,_xlfn.XLOOKUP('Data (All Pillars)'!$A261,Ranking!$D$6:$DO$6,Ranking!$D$7:$DO$96))</f>
        <v>7</v>
      </c>
      <c r="F261" s="232" t="str">
        <f>INDEX(Categories!$C$7:$DO$96,MATCH($C261,Categories!C$7:C$96,0),MATCH($A261,Categories!$C$6:$DO$6,0))</f>
        <v>Advanced capacity</v>
      </c>
    </row>
    <row r="262" spans="1:6" ht="13.8" x14ac:dyDescent="0.25">
      <c r="A262" s="231" t="s">
        <v>35</v>
      </c>
      <c r="B262" s="50" t="str">
        <f>_xlfn.XLOOKUP(A262, 'Country to Region'!$A$2:$A$116, 'Country to Region'!$B$2:$B$116, "Not Found")</f>
        <v>NA-Oceania</v>
      </c>
      <c r="C262" s="203" t="s">
        <v>181</v>
      </c>
      <c r="D262" s="232" cm="1">
        <f t="array" ref="D262">_xlfn.XLOOKUP($C262,'Standardized Scores'!$C$7:$C$96,_xlfn.XLOOKUP('Data (All Pillars)'!$A262,'Standardized Scores'!$D$6:$DO$6,'Standardized Scores'!$D$7:$DO$96))</f>
        <v>64.415753841828149</v>
      </c>
      <c r="E262" s="232" cm="1">
        <f t="array" ref="E262">_xlfn.XLOOKUP($C262,Ranking!$C$7:$C$96,_xlfn.XLOOKUP('Data (All Pillars)'!$A262,Ranking!$D$6:$DO$6,Ranking!$D$7:$DO$96))</f>
        <v>13</v>
      </c>
      <c r="F262" s="232" t="str">
        <f>INDEX(Categories!$C$7:$DO$96,MATCH($C262,Categories!C$7:C$96,0),MATCH($A262,Categories!$C$6:$DO$6,0))</f>
        <v>Advanced capacity</v>
      </c>
    </row>
    <row r="263" spans="1:6" ht="13.8" x14ac:dyDescent="0.25">
      <c r="A263" s="231" t="s">
        <v>35</v>
      </c>
      <c r="B263" s="50" t="str">
        <f>_xlfn.XLOOKUP(A263, 'Country to Region'!$A$2:$A$116, 'Country to Region'!$B$2:$B$116, "Not Found")</f>
        <v>NA-Oceania</v>
      </c>
      <c r="C263" s="203" t="s">
        <v>192</v>
      </c>
      <c r="D263" s="232" cm="1">
        <f t="array" ref="D263">_xlfn.XLOOKUP($C263,'Standardized Scores'!$C$7:$C$96,_xlfn.XLOOKUP('Data (All Pillars)'!$A263,'Standardized Scores'!$D$6:$DO$6,'Standardized Scores'!$D$7:$DO$96))</f>
        <v>40.330141866713817</v>
      </c>
      <c r="E263" s="232" cm="1">
        <f t="array" ref="E263">_xlfn.XLOOKUP($C263,Ranking!$C$7:$C$96,_xlfn.XLOOKUP('Data (All Pillars)'!$A263,Ranking!$D$6:$DO$6,Ranking!$D$7:$DO$96))</f>
        <v>12</v>
      </c>
      <c r="F263" s="232" t="str">
        <f>INDEX(Categories!$C$7:$DO$96,MATCH($C263,Categories!C$7:C$96,0),MATCH($A263,Categories!$C$6:$DO$6,0))</f>
        <v>High capacity</v>
      </c>
    </row>
    <row r="264" spans="1:6" ht="13.8" x14ac:dyDescent="0.25">
      <c r="A264" s="231" t="s">
        <v>35</v>
      </c>
      <c r="B264" s="50" t="str">
        <f>_xlfn.XLOOKUP(A264, 'Country to Region'!$A$2:$A$116, 'Country to Region'!$B$2:$B$116, "Not Found")</f>
        <v>NA-Oceania</v>
      </c>
      <c r="C264" s="203" t="s">
        <v>194</v>
      </c>
      <c r="D264" s="232" cm="1">
        <f t="array" ref="D264">_xlfn.XLOOKUP($C264,'Standardized Scores'!$C$7:$C$96,_xlfn.XLOOKUP('Data (All Pillars)'!$A264,'Standardized Scores'!$D$6:$DO$6,'Standardized Scores'!$D$7:$DO$96))</f>
        <v>47.028108562585039</v>
      </c>
      <c r="E264" s="232" cm="1">
        <f t="array" ref="E264">_xlfn.XLOOKUP($C264,Ranking!$C$7:$C$96,_xlfn.XLOOKUP('Data (All Pillars)'!$A264,Ranking!$D$6:$DO$6,Ranking!$D$7:$DO$96))</f>
        <v>11</v>
      </c>
      <c r="F264" s="232" t="str">
        <f>INDEX(Categories!$C$7:$DO$96,MATCH($C264,Categories!C$7:C$96,0),MATCH($A264,Categories!$C$6:$DO$6,0))</f>
        <v>High capacity</v>
      </c>
    </row>
    <row r="265" spans="1:6" ht="13.8" x14ac:dyDescent="0.25">
      <c r="A265" s="231" t="s">
        <v>35</v>
      </c>
      <c r="B265" s="50" t="str">
        <f>_xlfn.XLOOKUP(A265, 'Country to Region'!$A$2:$A$116, 'Country to Region'!$B$2:$B$116, "Not Found")</f>
        <v>NA-Oceania</v>
      </c>
      <c r="C265" s="203" t="s">
        <v>202</v>
      </c>
      <c r="D265" s="232" cm="1">
        <f t="array" ref="D265">_xlfn.XLOOKUP($C265,'Standardized Scores'!$C$7:$C$96,_xlfn.XLOOKUP('Data (All Pillars)'!$A265,'Standardized Scores'!$D$6:$DO$6,'Standardized Scores'!$D$7:$DO$96))</f>
        <v>38.053254752094233</v>
      </c>
      <c r="E265" s="232" cm="1">
        <f t="array" ref="E265">_xlfn.XLOOKUP($C265,Ranking!$C$7:$C$96,_xlfn.XLOOKUP('Data (All Pillars)'!$A265,Ranking!$D$6:$DO$6,Ranking!$D$7:$DO$96))</f>
        <v>10</v>
      </c>
      <c r="F265" s="232" t="str">
        <f>INDEX(Categories!$C$7:$DO$96,MATCH($C265,Categories!C$7:C$96,0),MATCH($A265,Categories!$C$6:$DO$6,0))</f>
        <v>Adequate capacity</v>
      </c>
    </row>
    <row r="266" spans="1:6" ht="13.8" x14ac:dyDescent="0.25">
      <c r="A266" s="231" t="s">
        <v>35</v>
      </c>
      <c r="B266" s="50" t="str">
        <f>_xlfn.XLOOKUP(A266, 'Country to Region'!$A$2:$A$116, 'Country to Region'!$B$2:$B$116, "Not Found")</f>
        <v>NA-Oceania</v>
      </c>
      <c r="C266" s="203" t="s">
        <v>212</v>
      </c>
      <c r="D266" s="232" cm="1">
        <f t="array" ref="D266">_xlfn.XLOOKUP($C266,'Standardized Scores'!$C$7:$C$96,_xlfn.XLOOKUP('Data (All Pillars)'!$A266,'Standardized Scores'!$D$6:$DO$6,'Standardized Scores'!$D$7:$DO$96))</f>
        <v>49.502710390273158</v>
      </c>
      <c r="E266" s="232" cm="1">
        <f t="array" ref="E266">_xlfn.XLOOKUP($C266,Ranking!$C$7:$C$96,_xlfn.XLOOKUP('Data (All Pillars)'!$A266,Ranking!$D$6:$DO$6,Ranking!$D$7:$DO$96))</f>
        <v>37</v>
      </c>
      <c r="F266" s="232" t="str">
        <f>INDEX(Categories!$C$7:$DO$96,MATCH($C266,Categories!C$7:C$96,0),MATCH($A266,Categories!$C$6:$DO$6,0))</f>
        <v>Adequate capacity</v>
      </c>
    </row>
    <row r="267" spans="1:6" ht="13.8" x14ac:dyDescent="0.25">
      <c r="A267" s="231" t="s">
        <v>35</v>
      </c>
      <c r="B267" s="50" t="str">
        <f>_xlfn.XLOOKUP(A267, 'Country to Region'!$A$2:$A$116, 'Country to Region'!$B$2:$B$116, "Not Found")</f>
        <v>NA-Oceania</v>
      </c>
      <c r="C267" s="203" t="s">
        <v>254</v>
      </c>
      <c r="D267" s="232" cm="1">
        <f t="array" ref="D267">_xlfn.XLOOKUP($C267,'Standardized Scores'!$C$7:$C$96,_xlfn.XLOOKUP('Data (All Pillars)'!$A267,'Standardized Scores'!$D$6:$DO$6,'Standardized Scores'!$D$7:$DO$96))</f>
        <v>26.736493761902828</v>
      </c>
      <c r="E267" s="232" cm="1">
        <f t="array" ref="E267">_xlfn.XLOOKUP($C267,Ranking!$C$7:$C$96,_xlfn.XLOOKUP('Data (All Pillars)'!$A267,Ranking!$D$6:$DO$6,Ranking!$D$7:$DO$96))</f>
        <v>18</v>
      </c>
      <c r="F267" s="232" t="str">
        <f>INDEX(Categories!$C$7:$DO$96,MATCH($C267,Categories!C$7:C$96,0),MATCH($A267,Categories!$C$6:$DO$6,0))</f>
        <v>Low capacity</v>
      </c>
    </row>
    <row r="268" spans="1:6" ht="13.8" x14ac:dyDescent="0.25">
      <c r="A268" s="231" t="s">
        <v>36</v>
      </c>
      <c r="B268" s="50" t="str">
        <f>_xlfn.XLOOKUP(A268, 'Country to Region'!$A$2:$A$116, 'Country to Region'!$B$2:$B$116, "Not Found")</f>
        <v>South/Central America</v>
      </c>
      <c r="C268" s="203" t="s">
        <v>133</v>
      </c>
      <c r="D268" s="232" cm="1">
        <f t="array" ref="D268">_xlfn.XLOOKUP($C268,'Standardized Scores'!$C$7:$C$96,_xlfn.XLOOKUP('Data (All Pillars)'!$A268,'Standardized Scores'!$D$6:$DO$6,'Standardized Scores'!$D$7:$DO$96))</f>
        <v>43.359400352959781</v>
      </c>
      <c r="E268" s="232" cm="1">
        <f t="array" ref="E268">_xlfn.XLOOKUP($C268,Ranking!$C$7:$C$96,_xlfn.XLOOKUP('Data (All Pillars)'!$A268,Ranking!$D$6:$DO$6,Ranking!$D$7:$DO$96))</f>
        <v>33</v>
      </c>
      <c r="F268" s="232" t="str">
        <f>INDEX(Categories!$C$7:$DO$96,MATCH($C268,Categories!C$7:C$96,0),MATCH($A268,Categories!$C$6:$DO$6,0))</f>
        <v>Adequate capacity</v>
      </c>
    </row>
    <row r="269" spans="1:6" ht="13.8" x14ac:dyDescent="0.25">
      <c r="A269" s="231" t="s">
        <v>36</v>
      </c>
      <c r="B269" s="50" t="str">
        <f>_xlfn.XLOOKUP(A269, 'Country to Region'!$A$2:$A$116, 'Country to Region'!$B$2:$B$116, "Not Found")</f>
        <v>South/Central America</v>
      </c>
      <c r="C269" s="203" t="s">
        <v>135</v>
      </c>
      <c r="D269" s="232" cm="1">
        <f t="array" ref="D269">_xlfn.XLOOKUP($C269,'Standardized Scores'!$C$7:$C$96,_xlfn.XLOOKUP('Data (All Pillars)'!$A269,'Standardized Scores'!$D$6:$DO$6,'Standardized Scores'!$D$7:$DO$96))</f>
        <v>34.348258419105875</v>
      </c>
      <c r="E269" s="232" cm="1">
        <f t="array" ref="E269">_xlfn.XLOOKUP($C269,Ranking!$C$7:$C$96,_xlfn.XLOOKUP('Data (All Pillars)'!$A269,Ranking!$D$6:$DO$6,Ranking!$D$7:$DO$96))</f>
        <v>69</v>
      </c>
      <c r="F269" s="232" t="str">
        <f>INDEX(Categories!$C$7:$DO$96,MATCH($C269,Categories!C$7:C$96,0),MATCH($A269,Categories!$C$6:$DO$6,0))</f>
        <v>Inadequate capacity</v>
      </c>
    </row>
    <row r="270" spans="1:6" ht="13.8" x14ac:dyDescent="0.25">
      <c r="A270" s="231" t="s">
        <v>36</v>
      </c>
      <c r="B270" s="50" t="str">
        <f>_xlfn.XLOOKUP(A270, 'Country to Region'!$A$2:$A$116, 'Country to Region'!$B$2:$B$116, "Not Found")</f>
        <v>South/Central America</v>
      </c>
      <c r="C270" s="203" t="s">
        <v>137</v>
      </c>
      <c r="D270" s="232" cm="1">
        <f t="array" ref="D270">_xlfn.XLOOKUP($C270,'Standardized Scores'!$C$7:$C$96,_xlfn.XLOOKUP('Data (All Pillars)'!$A270,'Standardized Scores'!$D$6:$DO$6,'Standardized Scores'!$D$7:$DO$96))</f>
        <v>34.609221320854559</v>
      </c>
      <c r="E270" s="232" cm="1">
        <f t="array" ref="E270">_xlfn.XLOOKUP($C270,Ranking!$C$7:$C$96,_xlfn.XLOOKUP('Data (All Pillars)'!$A270,Ranking!$D$6:$DO$6,Ranking!$D$7:$DO$96))</f>
        <v>64</v>
      </c>
      <c r="F270" s="232" t="str">
        <f>INDEX(Categories!$C$7:$DO$96,MATCH($C270,Categories!C$7:C$96,0),MATCH($A270,Categories!$C$6:$DO$6,0))</f>
        <v>Low capacity</v>
      </c>
    </row>
    <row r="271" spans="1:6" ht="13.8" x14ac:dyDescent="0.25">
      <c r="A271" s="231" t="s">
        <v>36</v>
      </c>
      <c r="B271" s="50" t="str">
        <f>_xlfn.XLOOKUP(A271, 'Country to Region'!$A$2:$A$116, 'Country to Region'!$B$2:$B$116, "Not Found")</f>
        <v>South/Central America</v>
      </c>
      <c r="C271" s="203" t="s">
        <v>147</v>
      </c>
      <c r="D271" s="232" cm="1">
        <f t="array" ref="D271">_xlfn.XLOOKUP($C271,'Standardized Scores'!$C$7:$C$96,_xlfn.XLOOKUP('Data (All Pillars)'!$A271,'Standardized Scores'!$D$6:$DO$6,'Standardized Scores'!$D$7:$DO$96))</f>
        <v>32.848880665513299</v>
      </c>
      <c r="E271" s="232" cm="1">
        <f t="array" ref="E271">_xlfn.XLOOKUP($C271,Ranking!$C$7:$C$96,_xlfn.XLOOKUP('Data (All Pillars)'!$A271,Ranking!$D$6:$DO$6,Ranking!$D$7:$DO$96))</f>
        <v>65</v>
      </c>
      <c r="F271" s="232" t="str">
        <f>INDEX(Categories!$C$7:$DO$96,MATCH($C271,Categories!C$7:C$96,0),MATCH($A271,Categories!$C$6:$DO$6,0))</f>
        <v>Inadequate capacity</v>
      </c>
    </row>
    <row r="272" spans="1:6" ht="13.8" x14ac:dyDescent="0.25">
      <c r="A272" s="231" t="s">
        <v>36</v>
      </c>
      <c r="B272" s="50" t="str">
        <f>_xlfn.XLOOKUP(A272, 'Country to Region'!$A$2:$A$116, 'Country to Region'!$B$2:$B$116, "Not Found")</f>
        <v>South/Central America</v>
      </c>
      <c r="C272" s="203" t="s">
        <v>156</v>
      </c>
      <c r="D272" s="232" cm="1">
        <f t="array" ref="D272">_xlfn.XLOOKUP($C272,'Standardized Scores'!$C$7:$C$96,_xlfn.XLOOKUP('Data (All Pillars)'!$A272,'Standardized Scores'!$D$6:$DO$6,'Standardized Scores'!$D$7:$DO$96))</f>
        <v>35.793075746257095</v>
      </c>
      <c r="E272" s="232" cm="1">
        <f t="array" ref="E272">_xlfn.XLOOKUP($C272,Ranking!$C$7:$C$96,_xlfn.XLOOKUP('Data (All Pillars)'!$A272,Ranking!$D$6:$DO$6,Ranking!$D$7:$DO$96))</f>
        <v>71</v>
      </c>
      <c r="F272" s="232" t="str">
        <f>INDEX(Categories!$C$7:$DO$96,MATCH($C272,Categories!C$7:C$96,0),MATCH($A272,Categories!$C$6:$DO$6,0))</f>
        <v>Low capacity</v>
      </c>
    </row>
    <row r="273" spans="1:6" ht="13.8" x14ac:dyDescent="0.25">
      <c r="A273" s="231" t="s">
        <v>36</v>
      </c>
      <c r="B273" s="50" t="str">
        <f>_xlfn.XLOOKUP(A273, 'Country to Region'!$A$2:$A$116, 'Country to Region'!$B$2:$B$116, "Not Found")</f>
        <v>South/Central America</v>
      </c>
      <c r="C273" s="203" t="s">
        <v>163</v>
      </c>
      <c r="D273" s="232" cm="1">
        <f t="array" ref="D273">_xlfn.XLOOKUP($C273,'Standardized Scores'!$C$7:$C$96,_xlfn.XLOOKUP('Data (All Pillars)'!$A273,'Standardized Scores'!$D$6:$DO$6,'Standardized Scores'!$D$7:$DO$96))</f>
        <v>56.435124104782908</v>
      </c>
      <c r="E273" s="232" cm="1">
        <f t="array" ref="E273">_xlfn.XLOOKUP($C273,Ranking!$C$7:$C$96,_xlfn.XLOOKUP('Data (All Pillars)'!$A273,Ranking!$D$6:$DO$6,Ranking!$D$7:$DO$96))</f>
        <v>19</v>
      </c>
      <c r="F273" s="232" t="str">
        <f>INDEX(Categories!$C$7:$DO$96,MATCH($C273,Categories!C$7:C$96,0),MATCH($A273,Categories!$C$6:$DO$6,0))</f>
        <v>High capacity</v>
      </c>
    </row>
    <row r="274" spans="1:6" ht="13.8" x14ac:dyDescent="0.25">
      <c r="A274" s="231" t="s">
        <v>36</v>
      </c>
      <c r="B274" s="50" t="str">
        <f>_xlfn.XLOOKUP(A274, 'Country to Region'!$A$2:$A$116, 'Country to Region'!$B$2:$B$116, "Not Found")</f>
        <v>South/Central America</v>
      </c>
      <c r="C274" s="203" t="s">
        <v>251</v>
      </c>
      <c r="D274" s="232" cm="1">
        <f t="array" ref="D274">_xlfn.XLOOKUP($C274,'Standardized Scores'!$C$7:$C$96,_xlfn.XLOOKUP('Data (All Pillars)'!$A274,'Standardized Scores'!$D$6:$DO$6,'Standardized Scores'!$D$7:$DO$96))</f>
        <v>41.548909577337803</v>
      </c>
      <c r="E274" s="232" cm="1">
        <f t="array" ref="E274">_xlfn.XLOOKUP($C274,Ranking!$C$7:$C$96,_xlfn.XLOOKUP('Data (All Pillars)'!$A274,Ranking!$D$6:$DO$6,Ranking!$D$7:$DO$96))</f>
        <v>80</v>
      </c>
      <c r="F274" s="232" t="str">
        <f>INDEX(Categories!$C$7:$DO$96,MATCH($C274,Categories!C$7:C$96,0),MATCH($A274,Categories!$C$6:$DO$6,0))</f>
        <v>Adequate capacity</v>
      </c>
    </row>
    <row r="275" spans="1:6" ht="13.8" x14ac:dyDescent="0.25">
      <c r="A275" s="231" t="s">
        <v>36</v>
      </c>
      <c r="B275" s="50" t="str">
        <f>_xlfn.XLOOKUP(A275, 'Country to Region'!$A$2:$A$116, 'Country to Region'!$B$2:$B$116, "Not Found")</f>
        <v>South/Central America</v>
      </c>
      <c r="C275" s="203" t="s">
        <v>174</v>
      </c>
      <c r="D275" s="232" cm="1">
        <f t="array" ref="D275">_xlfn.XLOOKUP($C275,'Standardized Scores'!$C$7:$C$96,_xlfn.XLOOKUP('Data (All Pillars)'!$A275,'Standardized Scores'!$D$6:$DO$6,'Standardized Scores'!$D$7:$DO$96))</f>
        <v>62.618226416504598</v>
      </c>
      <c r="E275" s="232" cm="1">
        <f t="array" ref="E275">_xlfn.XLOOKUP($C275,Ranking!$C$7:$C$96,_xlfn.XLOOKUP('Data (All Pillars)'!$A275,Ranking!$D$6:$DO$6,Ranking!$D$7:$DO$96))</f>
        <v>9</v>
      </c>
      <c r="F275" s="232" t="str">
        <f>INDEX(Categories!$C$7:$DO$96,MATCH($C275,Categories!C$7:C$96,0),MATCH($A275,Categories!$C$6:$DO$6,0))</f>
        <v>High capacity</v>
      </c>
    </row>
    <row r="276" spans="1:6" ht="13.8" x14ac:dyDescent="0.25">
      <c r="A276" s="231" t="s">
        <v>36</v>
      </c>
      <c r="B276" s="50" t="str">
        <f>_xlfn.XLOOKUP(A276, 'Country to Region'!$A$2:$A$116, 'Country to Region'!$B$2:$B$116, "Not Found")</f>
        <v>South/Central America</v>
      </c>
      <c r="C276" s="203" t="s">
        <v>181</v>
      </c>
      <c r="D276" s="232" cm="1">
        <f t="array" ref="D276">_xlfn.XLOOKUP($C276,'Standardized Scores'!$C$7:$C$96,_xlfn.XLOOKUP('Data (All Pillars)'!$A276,'Standardized Scores'!$D$6:$DO$6,'Standardized Scores'!$D$7:$DO$96))</f>
        <v>62.96245826657546</v>
      </c>
      <c r="E276" s="232" cm="1">
        <f t="array" ref="E276">_xlfn.XLOOKUP($C276,Ranking!$C$7:$C$96,_xlfn.XLOOKUP('Data (All Pillars)'!$A276,Ranking!$D$6:$DO$6,Ranking!$D$7:$DO$96))</f>
        <v>19</v>
      </c>
      <c r="F276" s="232" t="str">
        <f>INDEX(Categories!$C$7:$DO$96,MATCH($C276,Categories!C$7:C$96,0),MATCH($A276,Categories!$C$6:$DO$6,0))</f>
        <v>Advanced capacity</v>
      </c>
    </row>
    <row r="277" spans="1:6" ht="13.8" x14ac:dyDescent="0.25">
      <c r="A277" s="231" t="s">
        <v>36</v>
      </c>
      <c r="B277" s="50" t="str">
        <f>_xlfn.XLOOKUP(A277, 'Country to Region'!$A$2:$A$116, 'Country to Region'!$B$2:$B$116, "Not Found")</f>
        <v>South/Central America</v>
      </c>
      <c r="C277" s="203" t="s">
        <v>192</v>
      </c>
      <c r="D277" s="232" cm="1">
        <f t="array" ref="D277">_xlfn.XLOOKUP($C277,'Standardized Scores'!$C$7:$C$96,_xlfn.XLOOKUP('Data (All Pillars)'!$A277,'Standardized Scores'!$D$6:$DO$6,'Standardized Scores'!$D$7:$DO$96))</f>
        <v>34.936243951049512</v>
      </c>
      <c r="E277" s="232" cm="1">
        <f t="array" ref="E277">_xlfn.XLOOKUP($C277,Ranking!$C$7:$C$96,_xlfn.XLOOKUP('Data (All Pillars)'!$A277,Ranking!$D$6:$DO$6,Ranking!$D$7:$DO$96))</f>
        <v>21</v>
      </c>
      <c r="F277" s="232" t="str">
        <f>INDEX(Categories!$C$7:$DO$96,MATCH($C277,Categories!C$7:C$96,0),MATCH($A277,Categories!$C$6:$DO$6,0))</f>
        <v>Adequate capacity</v>
      </c>
    </row>
    <row r="278" spans="1:6" ht="13.8" x14ac:dyDescent="0.25">
      <c r="A278" s="231" t="s">
        <v>36</v>
      </c>
      <c r="B278" s="50" t="str">
        <f>_xlfn.XLOOKUP(A278, 'Country to Region'!$A$2:$A$116, 'Country to Region'!$B$2:$B$116, "Not Found")</f>
        <v>South/Central America</v>
      </c>
      <c r="C278" s="203" t="s">
        <v>194</v>
      </c>
      <c r="D278" s="232" cm="1">
        <f t="array" ref="D278">_xlfn.XLOOKUP($C278,'Standardized Scores'!$C$7:$C$96,_xlfn.XLOOKUP('Data (All Pillars)'!$A278,'Standardized Scores'!$D$6:$DO$6,'Standardized Scores'!$D$7:$DO$96))</f>
        <v>33.902865090318421</v>
      </c>
      <c r="E278" s="232" cm="1">
        <f t="array" ref="E278">_xlfn.XLOOKUP($C278,Ranking!$C$7:$C$96,_xlfn.XLOOKUP('Data (All Pillars)'!$A278,Ranking!$D$6:$DO$6,Ranking!$D$7:$DO$96))</f>
        <v>62</v>
      </c>
      <c r="F278" s="232" t="str">
        <f>INDEX(Categories!$C$7:$DO$96,MATCH($C278,Categories!C$7:C$96,0),MATCH($A278,Categories!$C$6:$DO$6,0))</f>
        <v>Low capacity</v>
      </c>
    </row>
    <row r="279" spans="1:6" ht="13.8" x14ac:dyDescent="0.25">
      <c r="A279" s="231" t="s">
        <v>36</v>
      </c>
      <c r="B279" s="50" t="str">
        <f>_xlfn.XLOOKUP(A279, 'Country to Region'!$A$2:$A$116, 'Country to Region'!$B$2:$B$116, "Not Found")</f>
        <v>South/Central America</v>
      </c>
      <c r="C279" s="203" t="s">
        <v>202</v>
      </c>
      <c r="D279" s="232" cm="1">
        <f t="array" ref="D279">_xlfn.XLOOKUP($C279,'Standardized Scores'!$C$7:$C$96,_xlfn.XLOOKUP('Data (All Pillars)'!$A279,'Standardized Scores'!$D$6:$DO$6,'Standardized Scores'!$D$7:$DO$96))</f>
        <v>25.151804159666217</v>
      </c>
      <c r="E279" s="232" cm="1">
        <f t="array" ref="E279">_xlfn.XLOOKUP($C279,Ranking!$C$7:$C$96,_xlfn.XLOOKUP('Data (All Pillars)'!$A279,Ranking!$D$6:$DO$6,Ranking!$D$7:$DO$96))</f>
        <v>38</v>
      </c>
      <c r="F279" s="232" t="str">
        <f>INDEX(Categories!$C$7:$DO$96,MATCH($C279,Categories!C$7:C$96,0),MATCH($A279,Categories!$C$6:$DO$6,0))</f>
        <v>Inadequate capacity</v>
      </c>
    </row>
    <row r="280" spans="1:6" ht="13.8" x14ac:dyDescent="0.25">
      <c r="A280" s="231" t="s">
        <v>36</v>
      </c>
      <c r="B280" s="50" t="str">
        <f>_xlfn.XLOOKUP(A280, 'Country to Region'!$A$2:$A$116, 'Country to Region'!$B$2:$B$116, "Not Found")</f>
        <v>South/Central America</v>
      </c>
      <c r="C280" s="203" t="s">
        <v>212</v>
      </c>
      <c r="D280" s="232" cm="1">
        <f t="array" ref="D280">_xlfn.XLOOKUP($C280,'Standardized Scores'!$C$7:$C$96,_xlfn.XLOOKUP('Data (All Pillars)'!$A280,'Standardized Scores'!$D$6:$DO$6,'Standardized Scores'!$D$7:$DO$96))</f>
        <v>53.150594451783356</v>
      </c>
      <c r="E280" s="232" cm="1">
        <f t="array" ref="E280">_xlfn.XLOOKUP($C280,Ranking!$C$7:$C$96,_xlfn.XLOOKUP('Data (All Pillars)'!$A280,Ranking!$D$6:$DO$6,Ranking!$D$7:$DO$96))</f>
        <v>23</v>
      </c>
      <c r="F280" s="232" t="str">
        <f>INDEX(Categories!$C$7:$DO$96,MATCH($C280,Categories!C$7:C$96,0),MATCH($A280,Categories!$C$6:$DO$6,0))</f>
        <v>Adequate capacity</v>
      </c>
    </row>
    <row r="281" spans="1:6" ht="13.8" x14ac:dyDescent="0.25">
      <c r="A281" s="231" t="s">
        <v>36</v>
      </c>
      <c r="B281" s="50" t="str">
        <f>_xlfn.XLOOKUP(A281, 'Country to Region'!$A$2:$A$116, 'Country to Region'!$B$2:$B$116, "Not Found")</f>
        <v>South/Central America</v>
      </c>
      <c r="C281" s="203" t="s">
        <v>254</v>
      </c>
      <c r="D281" s="232" cm="1">
        <f t="array" ref="D281">_xlfn.XLOOKUP($C281,'Standardized Scores'!$C$7:$C$96,_xlfn.XLOOKUP('Data (All Pillars)'!$A281,'Standardized Scores'!$D$6:$DO$6,'Standardized Scores'!$D$7:$DO$96))</f>
        <v>27.539712102430066</v>
      </c>
      <c r="E281" s="232" cm="1">
        <f t="array" ref="E281">_xlfn.XLOOKUP($C281,Ranking!$C$7:$C$96,_xlfn.XLOOKUP('Data (All Pillars)'!$A281,Ranking!$D$6:$DO$6,Ranking!$D$7:$DO$96))</f>
        <v>15</v>
      </c>
      <c r="F281" s="232" t="str">
        <f>INDEX(Categories!$C$7:$DO$96,MATCH($C281,Categories!C$7:C$96,0),MATCH($A281,Categories!$C$6:$DO$6,0))</f>
        <v>Adequate capacity</v>
      </c>
    </row>
    <row r="282" spans="1:6" ht="13.8" x14ac:dyDescent="0.25">
      <c r="A282" s="231" t="s">
        <v>37</v>
      </c>
      <c r="B282" s="50" t="str">
        <f>_xlfn.XLOOKUP(A282, 'Country to Region'!$A$2:$A$116, 'Country to Region'!$B$2:$B$116, "Not Found")</f>
        <v>East and Central Asia</v>
      </c>
      <c r="C282" s="203" t="s">
        <v>133</v>
      </c>
      <c r="D282" s="232" cm="1">
        <f t="array" ref="D282">_xlfn.XLOOKUP($C282,'Standardized Scores'!$C$7:$C$96,_xlfn.XLOOKUP('Data (All Pillars)'!$A282,'Standardized Scores'!$D$6:$DO$6,'Standardized Scores'!$D$7:$DO$96))</f>
        <v>41.60004599911052</v>
      </c>
      <c r="E282" s="232" cm="1">
        <f t="array" ref="E282">_xlfn.XLOOKUP($C282,Ranking!$C$7:$C$96,_xlfn.XLOOKUP('Data (All Pillars)'!$A282,Ranking!$D$6:$DO$6,Ranking!$D$7:$DO$96))</f>
        <v>40</v>
      </c>
      <c r="F282" s="232" t="str">
        <f>INDEX(Categories!$C$7:$DO$96,MATCH($C282,Categories!C$7:C$96,0),MATCH($A282,Categories!$C$6:$DO$6,0))</f>
        <v>Adequate capacity</v>
      </c>
    </row>
    <row r="283" spans="1:6" ht="13.8" x14ac:dyDescent="0.25">
      <c r="A283" s="231" t="s">
        <v>37</v>
      </c>
      <c r="B283" s="50" t="str">
        <f>_xlfn.XLOOKUP(A283, 'Country to Region'!$A$2:$A$116, 'Country to Region'!$B$2:$B$116, "Not Found")</f>
        <v>East and Central Asia</v>
      </c>
      <c r="C283" s="203" t="s">
        <v>135</v>
      </c>
      <c r="D283" s="232" cm="1">
        <f t="array" ref="D283">_xlfn.XLOOKUP($C283,'Standardized Scores'!$C$7:$C$96,_xlfn.XLOOKUP('Data (All Pillars)'!$A283,'Standardized Scores'!$D$6:$DO$6,'Standardized Scores'!$D$7:$DO$96))</f>
        <v>43.943759681844071</v>
      </c>
      <c r="E283" s="232" cm="1">
        <f t="array" ref="E283">_xlfn.XLOOKUP($C283,Ranking!$C$7:$C$96,_xlfn.XLOOKUP('Data (All Pillars)'!$A283,Ranking!$D$6:$DO$6,Ranking!$D$7:$DO$96))</f>
        <v>34</v>
      </c>
      <c r="F283" s="232" t="str">
        <f>INDEX(Categories!$C$7:$DO$96,MATCH($C283,Categories!C$7:C$96,0),MATCH($A283,Categories!$C$6:$DO$6,0))</f>
        <v>Adequate capacity</v>
      </c>
    </row>
    <row r="284" spans="1:6" ht="13.8" x14ac:dyDescent="0.25">
      <c r="A284" s="231" t="s">
        <v>37</v>
      </c>
      <c r="B284" s="50" t="str">
        <f>_xlfn.XLOOKUP(A284, 'Country to Region'!$A$2:$A$116, 'Country to Region'!$B$2:$B$116, "Not Found")</f>
        <v>East and Central Asia</v>
      </c>
      <c r="C284" s="203" t="s">
        <v>137</v>
      </c>
      <c r="D284" s="232" cm="1">
        <f t="array" ref="D284">_xlfn.XLOOKUP($C284,'Standardized Scores'!$C$7:$C$96,_xlfn.XLOOKUP('Data (All Pillars)'!$A284,'Standardized Scores'!$D$6:$DO$6,'Standardized Scores'!$D$7:$DO$96))</f>
        <v>42.725732796045207</v>
      </c>
      <c r="E284" s="232" cm="1">
        <f t="array" ref="E284">_xlfn.XLOOKUP($C284,Ranking!$C$7:$C$96,_xlfn.XLOOKUP('Data (All Pillars)'!$A284,Ranking!$D$6:$DO$6,Ranking!$D$7:$DO$96))</f>
        <v>43</v>
      </c>
      <c r="F284" s="232" t="str">
        <f>INDEX(Categories!$C$7:$DO$96,MATCH($C284,Categories!C$7:C$96,0),MATCH($A284,Categories!$C$6:$DO$6,0))</f>
        <v>Adequate capacity</v>
      </c>
    </row>
    <row r="285" spans="1:6" ht="13.8" x14ac:dyDescent="0.25">
      <c r="A285" s="231" t="s">
        <v>37</v>
      </c>
      <c r="B285" s="50" t="str">
        <f>_xlfn.XLOOKUP(A285, 'Country to Region'!$A$2:$A$116, 'Country to Region'!$B$2:$B$116, "Not Found")</f>
        <v>East and Central Asia</v>
      </c>
      <c r="C285" s="203" t="s">
        <v>147</v>
      </c>
      <c r="D285" s="232" cm="1">
        <f t="array" ref="D285">_xlfn.XLOOKUP($C285,'Standardized Scores'!$C$7:$C$96,_xlfn.XLOOKUP('Data (All Pillars)'!$A285,'Standardized Scores'!$D$6:$DO$6,'Standardized Scores'!$D$7:$DO$96))</f>
        <v>50.316737210814658</v>
      </c>
      <c r="E285" s="232" cm="1">
        <f t="array" ref="E285">_xlfn.XLOOKUP($C285,Ranking!$C$7:$C$96,_xlfn.XLOOKUP('Data (All Pillars)'!$A285,Ranking!$D$6:$DO$6,Ranking!$D$7:$DO$96))</f>
        <v>26</v>
      </c>
      <c r="F285" s="232" t="str">
        <f>INDEX(Categories!$C$7:$DO$96,MATCH($C285,Categories!C$7:C$96,0),MATCH($A285,Categories!$C$6:$DO$6,0))</f>
        <v>Adequate capacity</v>
      </c>
    </row>
    <row r="286" spans="1:6" ht="13.8" x14ac:dyDescent="0.25">
      <c r="A286" s="231" t="s">
        <v>37</v>
      </c>
      <c r="B286" s="50" t="str">
        <f>_xlfn.XLOOKUP(A286, 'Country to Region'!$A$2:$A$116, 'Country to Region'!$B$2:$B$116, "Not Found")</f>
        <v>East and Central Asia</v>
      </c>
      <c r="C286" s="203" t="s">
        <v>156</v>
      </c>
      <c r="D286" s="232" cm="1">
        <f t="array" ref="D286">_xlfn.XLOOKUP($C286,'Standardized Scores'!$C$7:$C$96,_xlfn.XLOOKUP('Data (All Pillars)'!$A286,'Standardized Scores'!$D$6:$DO$6,'Standardized Scores'!$D$7:$DO$96))</f>
        <v>37.929650598143724</v>
      </c>
      <c r="E286" s="232" cm="1">
        <f t="array" ref="E286">_xlfn.XLOOKUP($C286,Ranking!$C$7:$C$96,_xlfn.XLOOKUP('Data (All Pillars)'!$A286,Ranking!$D$6:$DO$6,Ranking!$D$7:$DO$96))</f>
        <v>59</v>
      </c>
      <c r="F286" s="232" t="str">
        <f>INDEX(Categories!$C$7:$DO$96,MATCH($C286,Categories!C$7:C$96,0),MATCH($A286,Categories!$C$6:$DO$6,0))</f>
        <v>Adequate capacity</v>
      </c>
    </row>
    <row r="287" spans="1:6" ht="13.8" x14ac:dyDescent="0.25">
      <c r="A287" s="231" t="s">
        <v>37</v>
      </c>
      <c r="B287" s="50" t="str">
        <f>_xlfn.XLOOKUP(A287, 'Country to Region'!$A$2:$A$116, 'Country to Region'!$B$2:$B$116, "Not Found")</f>
        <v>East and Central Asia</v>
      </c>
      <c r="C287" s="203" t="s">
        <v>163</v>
      </c>
      <c r="D287" s="232" cm="1">
        <f t="array" ref="D287">_xlfn.XLOOKUP($C287,'Standardized Scores'!$C$7:$C$96,_xlfn.XLOOKUP('Data (All Pillars)'!$A287,'Standardized Scores'!$D$6:$DO$6,'Standardized Scores'!$D$7:$DO$96))</f>
        <v>37.59154926178995</v>
      </c>
      <c r="E287" s="232" cm="1">
        <f t="array" ref="E287">_xlfn.XLOOKUP($C287,Ranking!$C$7:$C$96,_xlfn.XLOOKUP('Data (All Pillars)'!$A287,Ranking!$D$6:$DO$6,Ranking!$D$7:$DO$96))</f>
        <v>90</v>
      </c>
      <c r="F287" s="232" t="str">
        <f>INDEX(Categories!$C$7:$DO$96,MATCH($C287,Categories!C$7:C$96,0),MATCH($A287,Categories!$C$6:$DO$6,0))</f>
        <v>Inadequate capacity</v>
      </c>
    </row>
    <row r="288" spans="1:6" ht="13.8" x14ac:dyDescent="0.25">
      <c r="A288" s="231" t="s">
        <v>37</v>
      </c>
      <c r="B288" s="50" t="str">
        <f>_xlfn.XLOOKUP(A288, 'Country to Region'!$A$2:$A$116, 'Country to Region'!$B$2:$B$116, "Not Found")</f>
        <v>East and Central Asia</v>
      </c>
      <c r="C288" s="203" t="s">
        <v>251</v>
      </c>
      <c r="D288" s="232" cm="1">
        <f t="array" ref="D288">_xlfn.XLOOKUP($C288,'Standardized Scores'!$C$7:$C$96,_xlfn.XLOOKUP('Data (All Pillars)'!$A288,'Standardized Scores'!$D$6:$DO$6,'Standardized Scores'!$D$7:$DO$96))</f>
        <v>28.342890355962375</v>
      </c>
      <c r="E288" s="232" cm="1">
        <f t="array" ref="E288">_xlfn.XLOOKUP($C288,Ranking!$C$7:$C$96,_xlfn.XLOOKUP('Data (All Pillars)'!$A288,Ranking!$D$6:$DO$6,Ranking!$D$7:$DO$96))</f>
        <v>111</v>
      </c>
      <c r="F288" s="232" t="str">
        <f>INDEX(Categories!$C$7:$DO$96,MATCH($C288,Categories!C$7:C$96,0),MATCH($A288,Categories!$C$6:$DO$6,0))</f>
        <v>Inadequate capacity</v>
      </c>
    </row>
    <row r="289" spans="1:6" ht="13.8" x14ac:dyDescent="0.25">
      <c r="A289" s="231" t="s">
        <v>37</v>
      </c>
      <c r="B289" s="50" t="str">
        <f>_xlfn.XLOOKUP(A289, 'Country to Region'!$A$2:$A$116, 'Country to Region'!$B$2:$B$116, "Not Found")</f>
        <v>East and Central Asia</v>
      </c>
      <c r="C289" s="203" t="s">
        <v>174</v>
      </c>
      <c r="D289" s="232" cm="1">
        <f t="array" ref="D289">_xlfn.XLOOKUP($C289,'Standardized Scores'!$C$7:$C$96,_xlfn.XLOOKUP('Data (All Pillars)'!$A289,'Standardized Scores'!$D$6:$DO$6,'Standardized Scores'!$D$7:$DO$96))</f>
        <v>29.198465608162778</v>
      </c>
      <c r="E289" s="232" cm="1">
        <f t="array" ref="E289">_xlfn.XLOOKUP($C289,Ranking!$C$7:$C$96,_xlfn.XLOOKUP('Data (All Pillars)'!$A289,Ranking!$D$6:$DO$6,Ranking!$D$7:$DO$96))</f>
        <v>87</v>
      </c>
      <c r="F289" s="232" t="str">
        <f>INDEX(Categories!$C$7:$DO$96,MATCH($C289,Categories!C$7:C$96,0),MATCH($A289,Categories!$C$6:$DO$6,0))</f>
        <v>Inadequate capacity</v>
      </c>
    </row>
    <row r="290" spans="1:6" ht="13.8" x14ac:dyDescent="0.25">
      <c r="A290" s="231" t="s">
        <v>37</v>
      </c>
      <c r="B290" s="50" t="str">
        <f>_xlfn.XLOOKUP(A290, 'Country to Region'!$A$2:$A$116, 'Country to Region'!$B$2:$B$116, "Not Found")</f>
        <v>East and Central Asia</v>
      </c>
      <c r="C290" s="203" t="s">
        <v>181</v>
      </c>
      <c r="D290" s="232" cm="1">
        <f t="array" ref="D290">_xlfn.XLOOKUP($C290,'Standardized Scores'!$C$7:$C$96,_xlfn.XLOOKUP('Data (All Pillars)'!$A290,'Standardized Scores'!$D$6:$DO$6,'Standardized Scores'!$D$7:$DO$96))</f>
        <v>50.822856181380999</v>
      </c>
      <c r="E290" s="232" cm="1">
        <f t="array" ref="E290">_xlfn.XLOOKUP($C290,Ranking!$C$7:$C$96,_xlfn.XLOOKUP('Data (All Pillars)'!$A290,Ranking!$D$6:$DO$6,Ranking!$D$7:$DO$96))</f>
        <v>53</v>
      </c>
      <c r="F290" s="232" t="str">
        <f>INDEX(Categories!$C$7:$DO$96,MATCH($C290,Categories!C$7:C$96,0),MATCH($A290,Categories!$C$6:$DO$6,0))</f>
        <v>Adequate capacity</v>
      </c>
    </row>
    <row r="291" spans="1:6" ht="13.8" x14ac:dyDescent="0.25">
      <c r="A291" s="231" t="s">
        <v>37</v>
      </c>
      <c r="B291" s="50" t="str">
        <f>_xlfn.XLOOKUP(A291, 'Country to Region'!$A$2:$A$116, 'Country to Region'!$B$2:$B$116, "Not Found")</f>
        <v>East and Central Asia</v>
      </c>
      <c r="C291" s="203" t="s">
        <v>192</v>
      </c>
      <c r="D291" s="232" cm="1">
        <f t="array" ref="D291">_xlfn.XLOOKUP($C291,'Standardized Scores'!$C$7:$C$96,_xlfn.XLOOKUP('Data (All Pillars)'!$A291,'Standardized Scores'!$D$6:$DO$6,'Standardized Scores'!$D$7:$DO$96))</f>
        <v>44.600994632804387</v>
      </c>
      <c r="E291" s="232" cm="1">
        <f t="array" ref="E291">_xlfn.XLOOKUP($C291,Ranking!$C$7:$C$96,_xlfn.XLOOKUP('Data (All Pillars)'!$A291,Ranking!$D$6:$DO$6,Ranking!$D$7:$DO$96))</f>
        <v>4</v>
      </c>
      <c r="F291" s="232" t="str">
        <f>INDEX(Categories!$C$7:$DO$96,MATCH($C291,Categories!C$7:C$96,0),MATCH($A291,Categories!$C$6:$DO$6,0))</f>
        <v>Advanced capacity</v>
      </c>
    </row>
    <row r="292" spans="1:6" ht="13.8" x14ac:dyDescent="0.25">
      <c r="A292" s="231" t="s">
        <v>37</v>
      </c>
      <c r="B292" s="50" t="str">
        <f>_xlfn.XLOOKUP(A292, 'Country to Region'!$A$2:$A$116, 'Country to Region'!$B$2:$B$116, "Not Found")</f>
        <v>East and Central Asia</v>
      </c>
      <c r="C292" s="203" t="s">
        <v>194</v>
      </c>
      <c r="D292" s="232" cm="1">
        <f t="array" ref="D292">_xlfn.XLOOKUP($C292,'Standardized Scores'!$C$7:$C$96,_xlfn.XLOOKUP('Data (All Pillars)'!$A292,'Standardized Scores'!$D$6:$DO$6,'Standardized Scores'!$D$7:$DO$96))</f>
        <v>57.292510015084488</v>
      </c>
      <c r="E292" s="232" cm="1">
        <f t="array" ref="E292">_xlfn.XLOOKUP($C292,Ranking!$C$7:$C$96,_xlfn.XLOOKUP('Data (All Pillars)'!$A292,Ranking!$D$6:$DO$6,Ranking!$D$7:$DO$96))</f>
        <v>1</v>
      </c>
      <c r="F292" s="232" t="str">
        <f>INDEX(Categories!$C$7:$DO$96,MATCH($C292,Categories!C$7:C$96,0),MATCH($A292,Categories!$C$6:$DO$6,0))</f>
        <v>Advanced capacity</v>
      </c>
    </row>
    <row r="293" spans="1:6" ht="13.8" x14ac:dyDescent="0.25">
      <c r="A293" s="231" t="s">
        <v>37</v>
      </c>
      <c r="B293" s="50" t="str">
        <f>_xlfn.XLOOKUP(A293, 'Country to Region'!$A$2:$A$116, 'Country to Region'!$B$2:$B$116, "Not Found")</f>
        <v>East and Central Asia</v>
      </c>
      <c r="C293" s="203" t="s">
        <v>202</v>
      </c>
      <c r="D293" s="232" cm="1">
        <f t="array" ref="D293">_xlfn.XLOOKUP($C293,'Standardized Scores'!$C$7:$C$96,_xlfn.XLOOKUP('Data (All Pillars)'!$A293,'Standardized Scores'!$D$6:$DO$6,'Standardized Scores'!$D$7:$DO$96))</f>
        <v>31.211095881283658</v>
      </c>
      <c r="E293" s="232" cm="1">
        <f t="array" ref="E293">_xlfn.XLOOKUP($C293,Ranking!$C$7:$C$96,_xlfn.XLOOKUP('Data (All Pillars)'!$A293,Ranking!$D$6:$DO$6,Ranking!$D$7:$DO$96))</f>
        <v>18</v>
      </c>
      <c r="F293" s="232" t="str">
        <f>INDEX(Categories!$C$7:$DO$96,MATCH($C293,Categories!C$7:C$96,0),MATCH($A293,Categories!$C$6:$DO$6,0))</f>
        <v>Inadequate capacity</v>
      </c>
    </row>
    <row r="294" spans="1:6" ht="13.8" x14ac:dyDescent="0.25">
      <c r="A294" s="231" t="s">
        <v>37</v>
      </c>
      <c r="B294" s="50" t="str">
        <f>_xlfn.XLOOKUP(A294, 'Country to Region'!$A$2:$A$116, 'Country to Region'!$B$2:$B$116, "Not Found")</f>
        <v>East and Central Asia</v>
      </c>
      <c r="C294" s="203" t="s">
        <v>212</v>
      </c>
      <c r="D294" s="232" cm="1">
        <f t="array" ref="D294">_xlfn.XLOOKUP($C294,'Standardized Scores'!$C$7:$C$96,_xlfn.XLOOKUP('Data (All Pillars)'!$A294,'Standardized Scores'!$D$6:$DO$6,'Standardized Scores'!$D$7:$DO$96))</f>
        <v>64.182108936925488</v>
      </c>
      <c r="E294" s="232" cm="1">
        <f t="array" ref="E294">_xlfn.XLOOKUP($C294,Ranking!$C$7:$C$96,_xlfn.XLOOKUP('Data (All Pillars)'!$A294,Ranking!$D$6:$DO$6,Ranking!$D$7:$DO$96))</f>
        <v>4</v>
      </c>
      <c r="F294" s="232" t="str">
        <f>INDEX(Categories!$C$7:$DO$96,MATCH($C294,Categories!C$7:C$96,0),MATCH($A294,Categories!$C$6:$DO$6,0))</f>
        <v>Advanced capacity</v>
      </c>
    </row>
    <row r="295" spans="1:6" ht="13.8" x14ac:dyDescent="0.25">
      <c r="A295" s="231" t="s">
        <v>37</v>
      </c>
      <c r="B295" s="50" t="str">
        <f>_xlfn.XLOOKUP(A295, 'Country to Region'!$A$2:$A$116, 'Country to Region'!$B$2:$B$116, "Not Found")</f>
        <v>East and Central Asia</v>
      </c>
      <c r="C295" s="203" t="s">
        <v>254</v>
      </c>
      <c r="D295" s="232" cm="1">
        <f t="array" ref="D295">_xlfn.XLOOKUP($C295,'Standardized Scores'!$C$7:$C$96,_xlfn.XLOOKUP('Data (All Pillars)'!$A295,'Standardized Scores'!$D$6:$DO$6,'Standardized Scores'!$D$7:$DO$96))</f>
        <v>25.718263697923931</v>
      </c>
      <c r="E295" s="232" cm="1">
        <f t="array" ref="E295">_xlfn.XLOOKUP($C295,Ranking!$C$7:$C$96,_xlfn.XLOOKUP('Data (All Pillars)'!$A295,Ranking!$D$6:$DO$6,Ranking!$D$7:$DO$96))</f>
        <v>23</v>
      </c>
      <c r="F295" s="232" t="str">
        <f>INDEX(Categories!$C$7:$DO$96,MATCH($C295,Categories!C$7:C$96,0),MATCH($A295,Categories!$C$6:$DO$6,0))</f>
        <v>Low capacity</v>
      </c>
    </row>
    <row r="296" spans="1:6" ht="13.8" x14ac:dyDescent="0.25">
      <c r="A296" s="231" t="s">
        <v>38</v>
      </c>
      <c r="B296" s="50" t="str">
        <f>_xlfn.XLOOKUP(A296, 'Country to Region'!$A$2:$A$116, 'Country to Region'!$B$2:$B$116, "Not Found")</f>
        <v>South/Central America</v>
      </c>
      <c r="C296" s="203" t="s">
        <v>133</v>
      </c>
      <c r="D296" s="232" cm="1">
        <f t="array" ref="D296">_xlfn.XLOOKUP($C296,'Standardized Scores'!$C$7:$C$96,_xlfn.XLOOKUP('Data (All Pillars)'!$A296,'Standardized Scores'!$D$6:$DO$6,'Standardized Scores'!$D$7:$DO$96))</f>
        <v>38.9924232684507</v>
      </c>
      <c r="E296" s="232" cm="1">
        <f t="array" ref="E296">_xlfn.XLOOKUP($C296,Ranking!$C$7:$C$96,_xlfn.XLOOKUP('Data (All Pillars)'!$A296,Ranking!$D$6:$DO$6,Ranking!$D$7:$DO$96))</f>
        <v>47</v>
      </c>
      <c r="F296" s="232" t="str">
        <f>INDEX(Categories!$C$7:$DO$96,MATCH($C296,Categories!C$7:C$96,0),MATCH($A296,Categories!$C$6:$DO$6,0))</f>
        <v>Adequate capacity</v>
      </c>
    </row>
    <row r="297" spans="1:6" ht="13.8" x14ac:dyDescent="0.25">
      <c r="A297" s="231" t="s">
        <v>38</v>
      </c>
      <c r="B297" s="50" t="str">
        <f>_xlfn.XLOOKUP(A297, 'Country to Region'!$A$2:$A$116, 'Country to Region'!$B$2:$B$116, "Not Found")</f>
        <v>South/Central America</v>
      </c>
      <c r="C297" s="203" t="s">
        <v>135</v>
      </c>
      <c r="D297" s="232" cm="1">
        <f t="array" ref="D297">_xlfn.XLOOKUP($C297,'Standardized Scores'!$C$7:$C$96,_xlfn.XLOOKUP('Data (All Pillars)'!$A297,'Standardized Scores'!$D$6:$DO$6,'Standardized Scores'!$D$7:$DO$96))</f>
        <v>35.563878711594519</v>
      </c>
      <c r="E297" s="232" cm="1">
        <f t="array" ref="E297">_xlfn.XLOOKUP($C297,Ranking!$C$7:$C$96,_xlfn.XLOOKUP('Data (All Pillars)'!$A297,Ranking!$D$6:$DO$6,Ranking!$D$7:$DO$96))</f>
        <v>62</v>
      </c>
      <c r="F297" s="232" t="str">
        <f>INDEX(Categories!$C$7:$DO$96,MATCH($C297,Categories!C$7:C$96,0),MATCH($A297,Categories!$C$6:$DO$6,0))</f>
        <v>Low capacity</v>
      </c>
    </row>
    <row r="298" spans="1:6" ht="13.8" x14ac:dyDescent="0.25">
      <c r="A298" s="231" t="s">
        <v>38</v>
      </c>
      <c r="B298" s="50" t="str">
        <f>_xlfn.XLOOKUP(A298, 'Country to Region'!$A$2:$A$116, 'Country to Region'!$B$2:$B$116, "Not Found")</f>
        <v>South/Central America</v>
      </c>
      <c r="C298" s="203" t="s">
        <v>137</v>
      </c>
      <c r="D298" s="232" cm="1">
        <f t="array" ref="D298">_xlfn.XLOOKUP($C298,'Standardized Scores'!$C$7:$C$96,_xlfn.XLOOKUP('Data (All Pillars)'!$A298,'Standardized Scores'!$D$6:$DO$6,'Standardized Scores'!$D$7:$DO$96))</f>
        <v>30.224382360019064</v>
      </c>
      <c r="E298" s="232" cm="1">
        <f t="array" ref="E298">_xlfn.XLOOKUP($C298,Ranking!$C$7:$C$96,_xlfn.XLOOKUP('Data (All Pillars)'!$A298,Ranking!$D$6:$DO$6,Ranking!$D$7:$DO$96))</f>
        <v>78</v>
      </c>
      <c r="F298" s="232" t="str">
        <f>INDEX(Categories!$C$7:$DO$96,MATCH($C298,Categories!C$7:C$96,0),MATCH($A298,Categories!$C$6:$DO$6,0))</f>
        <v>Inadequate capacity</v>
      </c>
    </row>
    <row r="299" spans="1:6" ht="13.8" x14ac:dyDescent="0.25">
      <c r="A299" s="231" t="s">
        <v>38</v>
      </c>
      <c r="B299" s="50" t="str">
        <f>_xlfn.XLOOKUP(A299, 'Country to Region'!$A$2:$A$116, 'Country to Region'!$B$2:$B$116, "Not Found")</f>
        <v>South/Central America</v>
      </c>
      <c r="C299" s="203" t="s">
        <v>147</v>
      </c>
      <c r="D299" s="232" cm="1">
        <f t="array" ref="D299">_xlfn.XLOOKUP($C299,'Standardized Scores'!$C$7:$C$96,_xlfn.XLOOKUP('Data (All Pillars)'!$A299,'Standardized Scores'!$D$6:$DO$6,'Standardized Scores'!$D$7:$DO$96))</f>
        <v>34.295788683195639</v>
      </c>
      <c r="E299" s="232" cm="1">
        <f t="array" ref="E299">_xlfn.XLOOKUP($C299,Ranking!$C$7:$C$96,_xlfn.XLOOKUP('Data (All Pillars)'!$A299,Ranking!$D$6:$DO$6,Ranking!$D$7:$DO$96))</f>
        <v>62</v>
      </c>
      <c r="F299" s="232" t="str">
        <f>INDEX(Categories!$C$7:$DO$96,MATCH($C299,Categories!C$7:C$96,0),MATCH($A299,Categories!$C$6:$DO$6,0))</f>
        <v>Inadequate capacity</v>
      </c>
    </row>
    <row r="300" spans="1:6" ht="13.8" x14ac:dyDescent="0.25">
      <c r="A300" s="231" t="s">
        <v>38</v>
      </c>
      <c r="B300" s="50" t="str">
        <f>_xlfn.XLOOKUP(A300, 'Country to Region'!$A$2:$A$116, 'Country to Region'!$B$2:$B$116, "Not Found")</f>
        <v>South/Central America</v>
      </c>
      <c r="C300" s="203" t="s">
        <v>156</v>
      </c>
      <c r="D300" s="232" cm="1">
        <f t="array" ref="D300">_xlfn.XLOOKUP($C300,'Standardized Scores'!$C$7:$C$96,_xlfn.XLOOKUP('Data (All Pillars)'!$A300,'Standardized Scores'!$D$6:$DO$6,'Standardized Scores'!$D$7:$DO$96))</f>
        <v>43.272729488231249</v>
      </c>
      <c r="E300" s="232" cm="1">
        <f t="array" ref="E300">_xlfn.XLOOKUP($C300,Ranking!$C$7:$C$96,_xlfn.XLOOKUP('Data (All Pillars)'!$A300,Ranking!$D$6:$DO$6,Ranking!$D$7:$DO$96))</f>
        <v>31</v>
      </c>
      <c r="F300" s="232" t="str">
        <f>INDEX(Categories!$C$7:$DO$96,MATCH($C300,Categories!C$7:C$96,0),MATCH($A300,Categories!$C$6:$DO$6,0))</f>
        <v>Adequate capacity</v>
      </c>
    </row>
    <row r="301" spans="1:6" ht="13.8" x14ac:dyDescent="0.25">
      <c r="A301" s="231" t="s">
        <v>38</v>
      </c>
      <c r="B301" s="50" t="str">
        <f>_xlfn.XLOOKUP(A301, 'Country to Region'!$A$2:$A$116, 'Country to Region'!$B$2:$B$116, "Not Found")</f>
        <v>South/Central America</v>
      </c>
      <c r="C301" s="203" t="s">
        <v>163</v>
      </c>
      <c r="D301" s="232" cm="1">
        <f t="array" ref="D301">_xlfn.XLOOKUP($C301,'Standardized Scores'!$C$7:$C$96,_xlfn.XLOOKUP('Data (All Pillars)'!$A301,'Standardized Scores'!$D$6:$DO$6,'Standardized Scores'!$D$7:$DO$96))</f>
        <v>52.221664613432054</v>
      </c>
      <c r="E301" s="232" cm="1">
        <f t="array" ref="E301">_xlfn.XLOOKUP($C301,Ranking!$C$7:$C$96,_xlfn.XLOOKUP('Data (All Pillars)'!$A301,Ranking!$D$6:$DO$6,Ranking!$D$7:$DO$96))</f>
        <v>32</v>
      </c>
      <c r="F301" s="232" t="str">
        <f>INDEX(Categories!$C$7:$DO$96,MATCH($C301,Categories!C$7:C$96,0),MATCH($A301,Categories!$C$6:$DO$6,0))</f>
        <v>Adequate capacity</v>
      </c>
    </row>
    <row r="302" spans="1:6" ht="13.8" x14ac:dyDescent="0.25">
      <c r="A302" s="231" t="s">
        <v>38</v>
      </c>
      <c r="B302" s="50" t="str">
        <f>_xlfn.XLOOKUP(A302, 'Country to Region'!$A$2:$A$116, 'Country to Region'!$B$2:$B$116, "Not Found")</f>
        <v>South/Central America</v>
      </c>
      <c r="C302" s="203" t="s">
        <v>251</v>
      </c>
      <c r="D302" s="232" cm="1">
        <f t="array" ref="D302">_xlfn.XLOOKUP($C302,'Standardized Scores'!$C$7:$C$96,_xlfn.XLOOKUP('Data (All Pillars)'!$A302,'Standardized Scores'!$D$6:$DO$6,'Standardized Scores'!$D$7:$DO$96))</f>
        <v>53.320875202850821</v>
      </c>
      <c r="E302" s="232" cm="1">
        <f t="array" ref="E302">_xlfn.XLOOKUP($C302,Ranking!$C$7:$C$96,_xlfn.XLOOKUP('Data (All Pillars)'!$A302,Ranking!$D$6:$DO$6,Ranking!$D$7:$DO$96))</f>
        <v>12</v>
      </c>
      <c r="F302" s="232" t="str">
        <f>INDEX(Categories!$C$7:$DO$96,MATCH($C302,Categories!C$7:C$96,0),MATCH($A302,Categories!$C$6:$DO$6,0))</f>
        <v>High capacity</v>
      </c>
    </row>
    <row r="303" spans="1:6" ht="13.8" x14ac:dyDescent="0.25">
      <c r="A303" s="231" t="s">
        <v>38</v>
      </c>
      <c r="B303" s="50" t="str">
        <f>_xlfn.XLOOKUP(A303, 'Country to Region'!$A$2:$A$116, 'Country to Region'!$B$2:$B$116, "Not Found")</f>
        <v>South/Central America</v>
      </c>
      <c r="C303" s="203" t="s">
        <v>174</v>
      </c>
      <c r="D303" s="232" cm="1">
        <f t="array" ref="D303">_xlfn.XLOOKUP($C303,'Standardized Scores'!$C$7:$C$96,_xlfn.XLOOKUP('Data (All Pillars)'!$A303,'Standardized Scores'!$D$6:$DO$6,'Standardized Scores'!$D$7:$DO$96))</f>
        <v>57.910846729924927</v>
      </c>
      <c r="E303" s="232" cm="1">
        <f t="array" ref="E303">_xlfn.XLOOKUP($C303,Ranking!$C$7:$C$96,_xlfn.XLOOKUP('Data (All Pillars)'!$A303,Ranking!$D$6:$DO$6,Ranking!$D$7:$DO$96))</f>
        <v>17</v>
      </c>
      <c r="F303" s="232" t="str">
        <f>INDEX(Categories!$C$7:$DO$96,MATCH($C303,Categories!C$7:C$96,0),MATCH($A303,Categories!$C$6:$DO$6,0))</f>
        <v>Adequate capacity</v>
      </c>
    </row>
    <row r="304" spans="1:6" ht="13.8" x14ac:dyDescent="0.25">
      <c r="A304" s="231" t="s">
        <v>38</v>
      </c>
      <c r="B304" s="50" t="str">
        <f>_xlfn.XLOOKUP(A304, 'Country to Region'!$A$2:$A$116, 'Country to Region'!$B$2:$B$116, "Not Found")</f>
        <v>South/Central America</v>
      </c>
      <c r="C304" s="203" t="s">
        <v>181</v>
      </c>
      <c r="D304" s="232" cm="1">
        <f t="array" ref="D304">_xlfn.XLOOKUP($C304,'Standardized Scores'!$C$7:$C$96,_xlfn.XLOOKUP('Data (All Pillars)'!$A304,'Standardized Scores'!$D$6:$DO$6,'Standardized Scores'!$D$7:$DO$96))</f>
        <v>47.130370083998329</v>
      </c>
      <c r="E304" s="232" cm="1">
        <f t="array" ref="E304">_xlfn.XLOOKUP($C304,Ranking!$C$7:$C$96,_xlfn.XLOOKUP('Data (All Pillars)'!$A304,Ranking!$D$6:$DO$6,Ranking!$D$7:$DO$96))</f>
        <v>57</v>
      </c>
      <c r="F304" s="232" t="str">
        <f>INDEX(Categories!$C$7:$DO$96,MATCH($C304,Categories!C$7:C$96,0),MATCH($A304,Categories!$C$6:$DO$6,0))</f>
        <v>Adequate capacity</v>
      </c>
    </row>
    <row r="305" spans="1:6" ht="13.8" x14ac:dyDescent="0.25">
      <c r="A305" s="231" t="s">
        <v>38</v>
      </c>
      <c r="B305" s="50" t="str">
        <f>_xlfn.XLOOKUP(A305, 'Country to Region'!$A$2:$A$116, 'Country to Region'!$B$2:$B$116, "Not Found")</f>
        <v>South/Central America</v>
      </c>
      <c r="C305" s="203" t="s">
        <v>192</v>
      </c>
      <c r="D305" s="232" cm="1">
        <f t="array" ref="D305">_xlfn.XLOOKUP($C305,'Standardized Scores'!$C$7:$C$96,_xlfn.XLOOKUP('Data (All Pillars)'!$A305,'Standardized Scores'!$D$6:$DO$6,'Standardized Scores'!$D$7:$DO$96))</f>
        <v>24.781979365331729</v>
      </c>
      <c r="E305" s="232" cm="1">
        <f t="array" ref="E305">_xlfn.XLOOKUP($C305,Ranking!$C$7:$C$96,_xlfn.XLOOKUP('Data (All Pillars)'!$A305,Ranking!$D$6:$DO$6,Ranking!$D$7:$DO$96))</f>
        <v>84</v>
      </c>
      <c r="F305" s="232" t="str">
        <f>INDEX(Categories!$C$7:$DO$96,MATCH($C305,Categories!C$7:C$96,0),MATCH($A305,Categories!$C$6:$DO$6,0))</f>
        <v>Inadequate capacity</v>
      </c>
    </row>
    <row r="306" spans="1:6" ht="13.8" x14ac:dyDescent="0.25">
      <c r="A306" s="231" t="s">
        <v>38</v>
      </c>
      <c r="B306" s="50" t="str">
        <f>_xlfn.XLOOKUP(A306, 'Country to Region'!$A$2:$A$116, 'Country to Region'!$B$2:$B$116, "Not Found")</f>
        <v>South/Central America</v>
      </c>
      <c r="C306" s="203" t="s">
        <v>194</v>
      </c>
      <c r="D306" s="232" cm="1">
        <f t="array" ref="D306">_xlfn.XLOOKUP($C306,'Standardized Scores'!$C$7:$C$96,_xlfn.XLOOKUP('Data (All Pillars)'!$A306,'Standardized Scores'!$D$6:$DO$6,'Standardized Scores'!$D$7:$DO$96))</f>
        <v>30.935654671330134</v>
      </c>
      <c r="E306" s="232" cm="1">
        <f t="array" ref="E306">_xlfn.XLOOKUP($C306,Ranking!$C$7:$C$96,_xlfn.XLOOKUP('Data (All Pillars)'!$A306,Ranking!$D$6:$DO$6,Ranking!$D$7:$DO$96))</f>
        <v>77</v>
      </c>
      <c r="F306" s="232" t="str">
        <f>INDEX(Categories!$C$7:$DO$96,MATCH($C306,Categories!C$7:C$96,0),MATCH($A306,Categories!$C$6:$DO$6,0))</f>
        <v>Inadequate capacity</v>
      </c>
    </row>
    <row r="307" spans="1:6" ht="13.8" x14ac:dyDescent="0.25">
      <c r="A307" s="231" t="s">
        <v>38</v>
      </c>
      <c r="B307" s="50" t="str">
        <f>_xlfn.XLOOKUP(A307, 'Country to Region'!$A$2:$A$116, 'Country to Region'!$B$2:$B$116, "Not Found")</f>
        <v>South/Central America</v>
      </c>
      <c r="C307" s="203" t="s">
        <v>202</v>
      </c>
      <c r="D307" s="232" cm="1">
        <f t="array" ref="D307">_xlfn.XLOOKUP($C307,'Standardized Scores'!$C$7:$C$96,_xlfn.XLOOKUP('Data (All Pillars)'!$A307,'Standardized Scores'!$D$6:$DO$6,'Standardized Scores'!$D$7:$DO$96))</f>
        <v>20.416715323066093</v>
      </c>
      <c r="E307" s="232" cm="1">
        <f t="array" ref="E307">_xlfn.XLOOKUP($C307,Ranking!$C$7:$C$96,_xlfn.XLOOKUP('Data (All Pillars)'!$A307,Ranking!$D$6:$DO$6,Ranking!$D$7:$DO$96))</f>
        <v>56</v>
      </c>
      <c r="F307" s="232" t="str">
        <f>INDEX(Categories!$C$7:$DO$96,MATCH($C307,Categories!C$7:C$96,0),MATCH($A307,Categories!$C$6:$DO$6,0))</f>
        <v>Inadequate capacity</v>
      </c>
    </row>
    <row r="308" spans="1:6" ht="13.8" x14ac:dyDescent="0.25">
      <c r="A308" s="231" t="s">
        <v>38</v>
      </c>
      <c r="B308" s="50" t="str">
        <f>_xlfn.XLOOKUP(A308, 'Country to Region'!$A$2:$A$116, 'Country to Region'!$B$2:$B$116, "Not Found")</f>
        <v>South/Central America</v>
      </c>
      <c r="C308" s="203" t="s">
        <v>212</v>
      </c>
      <c r="D308" s="232" cm="1">
        <f t="array" ref="D308">_xlfn.XLOOKUP($C308,'Standardized Scores'!$C$7:$C$96,_xlfn.XLOOKUP('Data (All Pillars)'!$A308,'Standardized Scores'!$D$6:$DO$6,'Standardized Scores'!$D$7:$DO$96))</f>
        <v>36.924829558094167</v>
      </c>
      <c r="E308" s="232" cm="1">
        <f t="array" ref="E308">_xlfn.XLOOKUP($C308,Ranking!$C$7:$C$96,_xlfn.XLOOKUP('Data (All Pillars)'!$A308,Ranking!$D$6:$DO$6,Ranking!$D$7:$DO$96))</f>
        <v>83</v>
      </c>
      <c r="F308" s="232" t="str">
        <f>INDEX(Categories!$C$7:$DO$96,MATCH($C308,Categories!C$7:C$96,0),MATCH($A308,Categories!$C$6:$DO$6,0))</f>
        <v>Inadequate capacity</v>
      </c>
    </row>
    <row r="309" spans="1:6" ht="13.8" x14ac:dyDescent="0.25">
      <c r="A309" s="231" t="s">
        <v>38</v>
      </c>
      <c r="B309" s="50" t="str">
        <f>_xlfn.XLOOKUP(A309, 'Country to Region'!$A$2:$A$116, 'Country to Region'!$B$2:$B$116, "Not Found")</f>
        <v>South/Central America</v>
      </c>
      <c r="C309" s="203" t="s">
        <v>254</v>
      </c>
      <c r="D309" s="232" cm="1">
        <f t="array" ref="D309">_xlfn.XLOOKUP($C309,'Standardized Scores'!$C$7:$C$96,_xlfn.XLOOKUP('Data (All Pillars)'!$A309,'Standardized Scores'!$D$6:$DO$6,'Standardized Scores'!$D$7:$DO$96))</f>
        <v>10.850717908836515</v>
      </c>
      <c r="E309" s="232" cm="1">
        <f t="array" ref="E309">_xlfn.XLOOKUP($C309,Ranking!$C$7:$C$96,_xlfn.XLOOKUP('Data (All Pillars)'!$A309,Ranking!$D$6:$DO$6,Ranking!$D$7:$DO$96))</f>
        <v>74</v>
      </c>
      <c r="F309" s="232" t="str">
        <f>INDEX(Categories!$C$7:$DO$96,MATCH($C309,Categories!C$7:C$96,0),MATCH($A309,Categories!$C$6:$DO$6,0))</f>
        <v>Inadequate capacity</v>
      </c>
    </row>
    <row r="310" spans="1:6" ht="13.8" x14ac:dyDescent="0.25">
      <c r="A310" s="231" t="s">
        <v>39</v>
      </c>
      <c r="B310" s="50" t="str">
        <f>_xlfn.XLOOKUP(A310, 'Country to Region'!$A$2:$A$116, 'Country to Region'!$B$2:$B$116, "Not Found")</f>
        <v>Sub-Saharan Africa</v>
      </c>
      <c r="C310" s="203" t="s">
        <v>133</v>
      </c>
      <c r="D310" s="232" cm="1">
        <f t="array" ref="D310">_xlfn.XLOOKUP($C310,'Standardized Scores'!$C$7:$C$96,_xlfn.XLOOKUP('Data (All Pillars)'!$A310,'Standardized Scores'!$D$6:$DO$6,'Standardized Scores'!$D$7:$DO$96))</f>
        <v>19.81385913424403</v>
      </c>
      <c r="E310" s="232" cm="1">
        <f t="array" ref="E310">_xlfn.XLOOKUP($C310,Ranking!$C$7:$C$96,_xlfn.XLOOKUP('Data (All Pillars)'!$A310,Ranking!$D$6:$DO$6,Ranking!$D$7:$DO$96))</f>
        <v>115</v>
      </c>
      <c r="F310" s="232" t="str">
        <f>INDEX(Categories!$C$7:$DO$96,MATCH($C310,Categories!C$7:C$96,0),MATCH($A310,Categories!$C$6:$DO$6,0))</f>
        <v>Inadequate capacity</v>
      </c>
    </row>
    <row r="311" spans="1:6" ht="13.8" x14ac:dyDescent="0.25">
      <c r="A311" s="231" t="s">
        <v>39</v>
      </c>
      <c r="B311" s="50" t="str">
        <f>_xlfn.XLOOKUP(A311, 'Country to Region'!$A$2:$A$116, 'Country to Region'!$B$2:$B$116, "Not Found")</f>
        <v>Sub-Saharan Africa</v>
      </c>
      <c r="C311" s="203" t="s">
        <v>135</v>
      </c>
      <c r="D311" s="232" cm="1">
        <f t="array" ref="D311">_xlfn.XLOOKUP($C311,'Standardized Scores'!$C$7:$C$96,_xlfn.XLOOKUP('Data (All Pillars)'!$A311,'Standardized Scores'!$D$6:$DO$6,'Standardized Scores'!$D$7:$DO$96))</f>
        <v>22.447527900818486</v>
      </c>
      <c r="E311" s="232" cm="1">
        <f t="array" ref="E311">_xlfn.XLOOKUP($C311,Ranking!$C$7:$C$96,_xlfn.XLOOKUP('Data (All Pillars)'!$A311,Ranking!$D$6:$DO$6,Ranking!$D$7:$DO$96))</f>
        <v>109</v>
      </c>
      <c r="F311" s="232" t="str">
        <f>INDEX(Categories!$C$7:$DO$96,MATCH($C311,Categories!C$7:C$96,0),MATCH($A311,Categories!$C$6:$DO$6,0))</f>
        <v>Inadequate capacity</v>
      </c>
    </row>
    <row r="312" spans="1:6" ht="13.8" x14ac:dyDescent="0.25">
      <c r="A312" s="231" t="s">
        <v>39</v>
      </c>
      <c r="B312" s="50" t="str">
        <f>_xlfn.XLOOKUP(A312, 'Country to Region'!$A$2:$A$116, 'Country to Region'!$B$2:$B$116, "Not Found")</f>
        <v>Sub-Saharan Africa</v>
      </c>
      <c r="C312" s="203" t="s">
        <v>137</v>
      </c>
      <c r="D312" s="232" cm="1">
        <f t="array" ref="D312">_xlfn.XLOOKUP($C312,'Standardized Scores'!$C$7:$C$96,_xlfn.XLOOKUP('Data (All Pillars)'!$A312,'Standardized Scores'!$D$6:$DO$6,'Standardized Scores'!$D$7:$DO$96))</f>
        <v>19.126248911266153</v>
      </c>
      <c r="E312" s="232" cm="1">
        <f t="array" ref="E312">_xlfn.XLOOKUP($C312,Ranking!$C$7:$C$96,_xlfn.XLOOKUP('Data (All Pillars)'!$A312,Ranking!$D$6:$DO$6,Ranking!$D$7:$DO$96))</f>
        <v>114</v>
      </c>
      <c r="F312" s="232" t="str">
        <f>INDEX(Categories!$C$7:$DO$96,MATCH($C312,Categories!C$7:C$96,0),MATCH($A312,Categories!$C$6:$DO$6,0))</f>
        <v>Inadequate capacity</v>
      </c>
    </row>
    <row r="313" spans="1:6" ht="13.8" x14ac:dyDescent="0.25">
      <c r="A313" s="231" t="s">
        <v>39</v>
      </c>
      <c r="B313" s="50" t="str">
        <f>_xlfn.XLOOKUP(A313, 'Country to Region'!$A$2:$A$116, 'Country to Region'!$B$2:$B$116, "Not Found")</f>
        <v>Sub-Saharan Africa</v>
      </c>
      <c r="C313" s="203" t="s">
        <v>147</v>
      </c>
      <c r="D313" s="232" cm="1">
        <f t="array" ref="D313">_xlfn.XLOOKUP($C313,'Standardized Scores'!$C$7:$C$96,_xlfn.XLOOKUP('Data (All Pillars)'!$A313,'Standardized Scores'!$D$6:$DO$6,'Standardized Scores'!$D$7:$DO$96))</f>
        <v>10.612324853667786</v>
      </c>
      <c r="E313" s="232" cm="1">
        <f t="array" ref="E313">_xlfn.XLOOKUP($C313,Ranking!$C$7:$C$96,_xlfn.XLOOKUP('Data (All Pillars)'!$A313,Ranking!$D$6:$DO$6,Ranking!$D$7:$DO$96))</f>
        <v>113</v>
      </c>
      <c r="F313" s="232" t="str">
        <f>INDEX(Categories!$C$7:$DO$96,MATCH($C313,Categories!C$7:C$96,0),MATCH($A313,Categories!$C$6:$DO$6,0))</f>
        <v>Inadequate capacity</v>
      </c>
    </row>
    <row r="314" spans="1:6" ht="13.8" x14ac:dyDescent="0.25">
      <c r="A314" s="231" t="s">
        <v>39</v>
      </c>
      <c r="B314" s="50" t="str">
        <f>_xlfn.XLOOKUP(A314, 'Country to Region'!$A$2:$A$116, 'Country to Region'!$B$2:$B$116, "Not Found")</f>
        <v>Sub-Saharan Africa</v>
      </c>
      <c r="C314" s="203" t="s">
        <v>156</v>
      </c>
      <c r="D314" s="232" cm="1">
        <f t="array" ref="D314">_xlfn.XLOOKUP($C314,'Standardized Scores'!$C$7:$C$96,_xlfn.XLOOKUP('Data (All Pillars)'!$A314,'Standardized Scores'!$D$6:$DO$6,'Standardized Scores'!$D$7:$DO$96))</f>
        <v>40.13009027697202</v>
      </c>
      <c r="E314" s="232" cm="1">
        <f t="array" ref="E314">_xlfn.XLOOKUP($C314,Ranking!$C$7:$C$96,_xlfn.XLOOKUP('Data (All Pillars)'!$A314,Ranking!$D$6:$DO$6,Ranking!$D$7:$DO$96))</f>
        <v>46</v>
      </c>
      <c r="F314" s="232" t="str">
        <f>INDEX(Categories!$C$7:$DO$96,MATCH($C314,Categories!C$7:C$96,0),MATCH($A314,Categories!$C$6:$DO$6,0))</f>
        <v>Adequate capacity</v>
      </c>
    </row>
    <row r="315" spans="1:6" ht="13.8" x14ac:dyDescent="0.25">
      <c r="A315" s="231" t="s">
        <v>39</v>
      </c>
      <c r="B315" s="50" t="str">
        <f>_xlfn.XLOOKUP(A315, 'Country to Region'!$A$2:$A$116, 'Country to Region'!$B$2:$B$116, "Not Found")</f>
        <v>Sub-Saharan Africa</v>
      </c>
      <c r="C315" s="203" t="s">
        <v>163</v>
      </c>
      <c r="D315" s="232" cm="1">
        <f t="array" ref="D315">_xlfn.XLOOKUP($C315,'Standardized Scores'!$C$7:$C$96,_xlfn.XLOOKUP('Data (All Pillars)'!$A315,'Standardized Scores'!$D$6:$DO$6,'Standardized Scores'!$D$7:$DO$96))</f>
        <v>19.992034424015735</v>
      </c>
      <c r="E315" s="232" cm="1">
        <f t="array" ref="E315">_xlfn.XLOOKUP($C315,Ranking!$C$7:$C$96,_xlfn.XLOOKUP('Data (All Pillars)'!$A315,Ranking!$D$6:$DO$6,Ranking!$D$7:$DO$96))</f>
        <v>115</v>
      </c>
      <c r="F315" s="232" t="str">
        <f>INDEX(Categories!$C$7:$DO$96,MATCH($C315,Categories!C$7:C$96,0),MATCH($A315,Categories!$C$6:$DO$6,0))</f>
        <v>Inadequate capacity</v>
      </c>
    </row>
    <row r="316" spans="1:6" ht="13.8" x14ac:dyDescent="0.25">
      <c r="A316" s="231" t="s">
        <v>39</v>
      </c>
      <c r="B316" s="50" t="str">
        <f>_xlfn.XLOOKUP(A316, 'Country to Region'!$A$2:$A$116, 'Country to Region'!$B$2:$B$116, "Not Found")</f>
        <v>Sub-Saharan Africa</v>
      </c>
      <c r="C316" s="203" t="s">
        <v>251</v>
      </c>
      <c r="D316" s="232" cm="1">
        <f t="array" ref="D316">_xlfn.XLOOKUP($C316,'Standardized Scores'!$C$7:$C$96,_xlfn.XLOOKUP('Data (All Pillars)'!$A316,'Standardized Scores'!$D$6:$DO$6,'Standardized Scores'!$D$7:$DO$96))</f>
        <v>23.105155731990944</v>
      </c>
      <c r="E316" s="232" cm="1">
        <f t="array" ref="E316">_xlfn.XLOOKUP($C316,Ranking!$C$7:$C$96,_xlfn.XLOOKUP('Data (All Pillars)'!$A316,Ranking!$D$6:$DO$6,Ranking!$D$7:$DO$96))</f>
        <v>113</v>
      </c>
      <c r="F316" s="232" t="str">
        <f>INDEX(Categories!$C$7:$DO$96,MATCH($C316,Categories!C$7:C$96,0),MATCH($A316,Categories!$C$6:$DO$6,0))</f>
        <v>Inadequate capacity</v>
      </c>
    </row>
    <row r="317" spans="1:6" ht="13.8" x14ac:dyDescent="0.25">
      <c r="A317" s="231" t="s">
        <v>39</v>
      </c>
      <c r="B317" s="50" t="str">
        <f>_xlfn.XLOOKUP(A317, 'Country to Region'!$A$2:$A$116, 'Country to Region'!$B$2:$B$116, "Not Found")</f>
        <v>Sub-Saharan Africa</v>
      </c>
      <c r="C317" s="203" t="s">
        <v>174</v>
      </c>
      <c r="D317" s="232" cm="1">
        <f t="array" ref="D317">_xlfn.XLOOKUP($C317,'Standardized Scores'!$C$7:$C$96,_xlfn.XLOOKUP('Data (All Pillars)'!$A317,'Standardized Scores'!$D$6:$DO$6,'Standardized Scores'!$D$7:$DO$96))</f>
        <v>7.565393215219288</v>
      </c>
      <c r="E317" s="232" cm="1">
        <f t="array" ref="E317">_xlfn.XLOOKUP($C317,Ranking!$C$7:$C$96,_xlfn.XLOOKUP('Data (All Pillars)'!$A317,Ranking!$D$6:$DO$6,Ranking!$D$7:$DO$96))</f>
        <v>115</v>
      </c>
      <c r="F317" s="232" t="str">
        <f>INDEX(Categories!$C$7:$DO$96,MATCH($C317,Categories!C$7:C$96,0),MATCH($A317,Categories!$C$6:$DO$6,0))</f>
        <v>Inadequate capacity</v>
      </c>
    </row>
    <row r="318" spans="1:6" ht="13.8" x14ac:dyDescent="0.25">
      <c r="A318" s="231" t="s">
        <v>39</v>
      </c>
      <c r="B318" s="50" t="str">
        <f>_xlfn.XLOOKUP(A318, 'Country to Region'!$A$2:$A$116, 'Country to Region'!$B$2:$B$116, "Not Found")</f>
        <v>Sub-Saharan Africa</v>
      </c>
      <c r="C318" s="203" t="s">
        <v>181</v>
      </c>
      <c r="D318" s="232" cm="1">
        <f t="array" ref="D318">_xlfn.XLOOKUP($C318,'Standardized Scores'!$C$7:$C$96,_xlfn.XLOOKUP('Data (All Pillars)'!$A318,'Standardized Scores'!$D$6:$DO$6,'Standardized Scores'!$D$7:$DO$96))</f>
        <v>26.977174349631667</v>
      </c>
      <c r="E318" s="232" cm="1">
        <f t="array" ref="E318">_xlfn.XLOOKUP($C318,Ranking!$C$7:$C$96,_xlfn.XLOOKUP('Data (All Pillars)'!$A318,Ranking!$D$6:$DO$6,Ranking!$D$7:$DO$96))</f>
        <v>112</v>
      </c>
      <c r="F318" s="232" t="str">
        <f>INDEX(Categories!$C$7:$DO$96,MATCH($C318,Categories!C$7:C$96,0),MATCH($A318,Categories!$C$6:$DO$6,0))</f>
        <v>Inadequate capacity</v>
      </c>
    </row>
    <row r="319" spans="1:6" ht="13.8" x14ac:dyDescent="0.25">
      <c r="A319" s="231" t="s">
        <v>39</v>
      </c>
      <c r="B319" s="50" t="str">
        <f>_xlfn.XLOOKUP(A319, 'Country to Region'!$A$2:$A$116, 'Country to Region'!$B$2:$B$116, "Not Found")</f>
        <v>Sub-Saharan Africa</v>
      </c>
      <c r="C319" s="203" t="s">
        <v>192</v>
      </c>
      <c r="D319" s="232" cm="1">
        <f t="array" ref="D319">_xlfn.XLOOKUP($C319,'Standardized Scores'!$C$7:$C$96,_xlfn.XLOOKUP('Data (All Pillars)'!$A319,'Standardized Scores'!$D$6:$DO$6,'Standardized Scores'!$D$7:$DO$96))</f>
        <v>16.942623314640631</v>
      </c>
      <c r="E319" s="232" cm="1">
        <f t="array" ref="E319">_xlfn.XLOOKUP($C319,Ranking!$C$7:$C$96,_xlfn.XLOOKUP('Data (All Pillars)'!$A319,Ranking!$D$6:$DO$6,Ranking!$D$7:$DO$96))</f>
        <v>112</v>
      </c>
      <c r="F319" s="232" t="str">
        <f>INDEX(Categories!$C$7:$DO$96,MATCH($C319,Categories!C$7:C$96,0),MATCH($A319,Categories!$C$6:$DO$6,0))</f>
        <v>Inadequate capacity</v>
      </c>
    </row>
    <row r="320" spans="1:6" ht="13.8" x14ac:dyDescent="0.25">
      <c r="A320" s="231" t="s">
        <v>39</v>
      </c>
      <c r="B320" s="50" t="str">
        <f>_xlfn.XLOOKUP(A320, 'Country to Region'!$A$2:$A$116, 'Country to Region'!$B$2:$B$116, "Not Found")</f>
        <v>Sub-Saharan Africa</v>
      </c>
      <c r="C320" s="203" t="s">
        <v>194</v>
      </c>
      <c r="D320" s="232" cm="1">
        <f t="array" ref="D320">_xlfn.XLOOKUP($C320,'Standardized Scores'!$C$7:$C$96,_xlfn.XLOOKUP('Data (All Pillars)'!$A320,'Standardized Scores'!$D$6:$DO$6,'Standardized Scores'!$D$7:$DO$96))</f>
        <v>20.535104345371831</v>
      </c>
      <c r="E320" s="232" cm="1">
        <f t="array" ref="E320">_xlfn.XLOOKUP($C320,Ranking!$C$7:$C$96,_xlfn.XLOOKUP('Data (All Pillars)'!$A320,Ranking!$D$6:$DO$6,Ranking!$D$7:$DO$96))</f>
        <v>98</v>
      </c>
      <c r="F320" s="232" t="str">
        <f>INDEX(Categories!$C$7:$DO$96,MATCH($C320,Categories!C$7:C$96,0),MATCH($A320,Categories!$C$6:$DO$6,0))</f>
        <v>Inadequate capacity</v>
      </c>
    </row>
    <row r="321" spans="1:6" ht="13.8" x14ac:dyDescent="0.25">
      <c r="A321" s="231" t="s">
        <v>39</v>
      </c>
      <c r="B321" s="50" t="str">
        <f>_xlfn.XLOOKUP(A321, 'Country to Region'!$A$2:$A$116, 'Country to Region'!$B$2:$B$116, "Not Found")</f>
        <v>Sub-Saharan Africa</v>
      </c>
      <c r="C321" s="203" t="s">
        <v>202</v>
      </c>
      <c r="D321" s="232" cm="1">
        <f t="array" ref="D321">_xlfn.XLOOKUP($C321,'Standardized Scores'!$C$7:$C$96,_xlfn.XLOOKUP('Data (All Pillars)'!$A321,'Standardized Scores'!$D$6:$DO$6,'Standardized Scores'!$D$7:$DO$96))</f>
        <v>6.4705882352941178</v>
      </c>
      <c r="E321" s="232" cm="1">
        <f t="array" ref="E321">_xlfn.XLOOKUP($C321,Ranking!$C$7:$C$96,_xlfn.XLOOKUP('Data (All Pillars)'!$A321,Ranking!$D$6:$DO$6,Ranking!$D$7:$DO$96))</f>
        <v>108</v>
      </c>
      <c r="F321" s="232" t="str">
        <f>INDEX(Categories!$C$7:$DO$96,MATCH($C321,Categories!C$7:C$96,0),MATCH($A321,Categories!$C$6:$DO$6,0))</f>
        <v>Inadequate capacity</v>
      </c>
    </row>
    <row r="322" spans="1:6" ht="13.8" x14ac:dyDescent="0.25">
      <c r="A322" s="231" t="s">
        <v>39</v>
      </c>
      <c r="B322" s="50" t="str">
        <f>_xlfn.XLOOKUP(A322, 'Country to Region'!$A$2:$A$116, 'Country to Region'!$B$2:$B$116, "Not Found")</f>
        <v>Sub-Saharan Africa</v>
      </c>
      <c r="C322" s="203" t="s">
        <v>212</v>
      </c>
      <c r="D322" s="232" cm="1">
        <f t="array" ref="D322">_xlfn.XLOOKUP($C322,'Standardized Scores'!$C$7:$C$96,_xlfn.XLOOKUP('Data (All Pillars)'!$A322,'Standardized Scores'!$D$6:$DO$6,'Standardized Scores'!$D$7:$DO$96))</f>
        <v>33.785047304605342</v>
      </c>
      <c r="E322" s="232" cm="1">
        <f t="array" ref="E322">_xlfn.XLOOKUP($C322,Ranking!$C$7:$C$96,_xlfn.XLOOKUP('Data (All Pillars)'!$A322,Ranking!$D$6:$DO$6,Ranking!$D$7:$DO$96))</f>
        <v>96</v>
      </c>
      <c r="F322" s="232" t="str">
        <f>INDEX(Categories!$C$7:$DO$96,MATCH($C322,Categories!C$7:C$96,0),MATCH($A322,Categories!$C$6:$DO$6,0))</f>
        <v>Inadequate capacity</v>
      </c>
    </row>
    <row r="323" spans="1:6" ht="13.8" x14ac:dyDescent="0.25">
      <c r="A323" s="231" t="s">
        <v>39</v>
      </c>
      <c r="B323" s="50" t="str">
        <f>_xlfn.XLOOKUP(A323, 'Country to Region'!$A$2:$A$116, 'Country to Region'!$B$2:$B$116, "Not Found")</f>
        <v>Sub-Saharan Africa</v>
      </c>
      <c r="C323" s="203" t="s">
        <v>254</v>
      </c>
      <c r="D323" s="232" cm="1">
        <f t="array" ref="D323">_xlfn.XLOOKUP($C323,'Standardized Scores'!$C$7:$C$96,_xlfn.XLOOKUP('Data (All Pillars)'!$A323,'Standardized Scores'!$D$6:$DO$6,'Standardized Scores'!$D$7:$DO$96))</f>
        <v>6.9797533732912278</v>
      </c>
      <c r="E323" s="232" cm="1">
        <f t="array" ref="E323">_xlfn.XLOOKUP($C323,Ranking!$C$7:$C$96,_xlfn.XLOOKUP('Data (All Pillars)'!$A323,Ranking!$D$6:$DO$6,Ranking!$D$7:$DO$96))</f>
        <v>100</v>
      </c>
      <c r="F323" s="232" t="str">
        <f>INDEX(Categories!$C$7:$DO$96,MATCH($C323,Categories!C$7:C$96,0),MATCH($A323,Categories!$C$6:$DO$6,0))</f>
        <v>Inadequate capacity</v>
      </c>
    </row>
    <row r="324" spans="1:6" ht="13.8" x14ac:dyDescent="0.25">
      <c r="A324" s="231" t="s">
        <v>40</v>
      </c>
      <c r="B324" s="50" t="str">
        <f>_xlfn.XLOOKUP(A324, 'Country to Region'!$A$2:$A$116, 'Country to Region'!$B$2:$B$116, "Not Found")</f>
        <v>South/Central America</v>
      </c>
      <c r="C324" s="203" t="s">
        <v>133</v>
      </c>
      <c r="D324" s="232" cm="1">
        <f t="array" ref="D324">_xlfn.XLOOKUP($C324,'Standardized Scores'!$C$7:$C$96,_xlfn.XLOOKUP('Data (All Pillars)'!$A324,'Standardized Scores'!$D$6:$DO$6,'Standardized Scores'!$D$7:$DO$96))</f>
        <v>35.833150603343391</v>
      </c>
      <c r="E324" s="232" cm="1">
        <f t="array" ref="E324">_xlfn.XLOOKUP($C324,Ranking!$C$7:$C$96,_xlfn.XLOOKUP('Data (All Pillars)'!$A324,Ranking!$D$6:$DO$6,Ranking!$D$7:$DO$96))</f>
        <v>60</v>
      </c>
      <c r="F324" s="232" t="str">
        <f>INDEX(Categories!$C$7:$DO$96,MATCH($C324,Categories!C$7:C$96,0),MATCH($A324,Categories!$C$6:$DO$6,0))</f>
        <v>Low capacity</v>
      </c>
    </row>
    <row r="325" spans="1:6" ht="13.8" x14ac:dyDescent="0.25">
      <c r="A325" s="231" t="s">
        <v>40</v>
      </c>
      <c r="B325" s="50" t="str">
        <f>_xlfn.XLOOKUP(A325, 'Country to Region'!$A$2:$A$116, 'Country to Region'!$B$2:$B$116, "Not Found")</f>
        <v>South/Central America</v>
      </c>
      <c r="C325" s="203" t="s">
        <v>135</v>
      </c>
      <c r="D325" s="232" cm="1">
        <f t="array" ref="D325">_xlfn.XLOOKUP($C325,'Standardized Scores'!$C$7:$C$96,_xlfn.XLOOKUP('Data (All Pillars)'!$A325,'Standardized Scores'!$D$6:$DO$6,'Standardized Scores'!$D$7:$DO$96))</f>
        <v>33.136787713243308</v>
      </c>
      <c r="E325" s="232" cm="1">
        <f t="array" ref="E325">_xlfn.XLOOKUP($C325,Ranking!$C$7:$C$96,_xlfn.XLOOKUP('Data (All Pillars)'!$A325,Ranking!$D$6:$DO$6,Ranking!$D$7:$DO$96))</f>
        <v>72</v>
      </c>
      <c r="F325" s="232" t="str">
        <f>INDEX(Categories!$C$7:$DO$96,MATCH($C325,Categories!C$7:C$96,0),MATCH($A325,Categories!$C$6:$DO$6,0))</f>
        <v>Inadequate capacity</v>
      </c>
    </row>
    <row r="326" spans="1:6" ht="13.8" x14ac:dyDescent="0.25">
      <c r="A326" s="231" t="s">
        <v>40</v>
      </c>
      <c r="B326" s="50" t="str">
        <f>_xlfn.XLOOKUP(A326, 'Country to Region'!$A$2:$A$116, 'Country to Region'!$B$2:$B$116, "Not Found")</f>
        <v>South/Central America</v>
      </c>
      <c r="C326" s="203" t="s">
        <v>137</v>
      </c>
      <c r="D326" s="232" cm="1">
        <f t="array" ref="D326">_xlfn.XLOOKUP($C326,'Standardized Scores'!$C$7:$C$96,_xlfn.XLOOKUP('Data (All Pillars)'!$A326,'Standardized Scores'!$D$6:$DO$6,'Standardized Scores'!$D$7:$DO$96))</f>
        <v>35.772928525266494</v>
      </c>
      <c r="E326" s="232" cm="1">
        <f t="array" ref="E326">_xlfn.XLOOKUP($C326,Ranking!$C$7:$C$96,_xlfn.XLOOKUP('Data (All Pillars)'!$A326,Ranking!$D$6:$DO$6,Ranking!$D$7:$DO$96))</f>
        <v>61</v>
      </c>
      <c r="F326" s="232" t="str">
        <f>INDEX(Categories!$C$7:$DO$96,MATCH($C326,Categories!C$7:C$96,0),MATCH($A326,Categories!$C$6:$DO$6,0))</f>
        <v>Low capacity</v>
      </c>
    </row>
    <row r="327" spans="1:6" ht="13.8" x14ac:dyDescent="0.25">
      <c r="A327" s="231" t="s">
        <v>40</v>
      </c>
      <c r="B327" s="50" t="str">
        <f>_xlfn.XLOOKUP(A327, 'Country to Region'!$A$2:$A$116, 'Country to Region'!$B$2:$B$116, "Not Found")</f>
        <v>South/Central America</v>
      </c>
      <c r="C327" s="203" t="s">
        <v>147</v>
      </c>
      <c r="D327" s="232" cm="1">
        <f t="array" ref="D327">_xlfn.XLOOKUP($C327,'Standardized Scores'!$C$7:$C$96,_xlfn.XLOOKUP('Data (All Pillars)'!$A327,'Standardized Scores'!$D$6:$DO$6,'Standardized Scores'!$D$7:$DO$96))</f>
        <v>28.660992724083179</v>
      </c>
      <c r="E327" s="232" cm="1">
        <f t="array" ref="E327">_xlfn.XLOOKUP($C327,Ranking!$C$7:$C$96,_xlfn.XLOOKUP('Data (All Pillars)'!$A327,Ranking!$D$6:$DO$6,Ranking!$D$7:$DO$96))</f>
        <v>79</v>
      </c>
      <c r="F327" s="232" t="str">
        <f>INDEX(Categories!$C$7:$DO$96,MATCH($C327,Categories!C$7:C$96,0),MATCH($A327,Categories!$C$6:$DO$6,0))</f>
        <v>Inadequate capacity</v>
      </c>
    </row>
    <row r="328" spans="1:6" ht="13.8" x14ac:dyDescent="0.25">
      <c r="A328" s="231" t="s">
        <v>40</v>
      </c>
      <c r="B328" s="50" t="str">
        <f>_xlfn.XLOOKUP(A328, 'Country to Region'!$A$2:$A$116, 'Country to Region'!$B$2:$B$116, "Not Found")</f>
        <v>South/Central America</v>
      </c>
      <c r="C328" s="203" t="s">
        <v>156</v>
      </c>
      <c r="D328" s="232" cm="1">
        <f t="array" ref="D328">_xlfn.XLOOKUP($C328,'Standardized Scores'!$C$7:$C$96,_xlfn.XLOOKUP('Data (All Pillars)'!$A328,'Standardized Scores'!$D$6:$DO$6,'Standardized Scores'!$D$7:$DO$96))</f>
        <v>35.283050919903097</v>
      </c>
      <c r="E328" s="232" cm="1">
        <f t="array" ref="E328">_xlfn.XLOOKUP($C328,Ranking!$C$7:$C$96,_xlfn.XLOOKUP('Data (All Pillars)'!$A328,Ranking!$D$6:$DO$6,Ranking!$D$7:$DO$96))</f>
        <v>73</v>
      </c>
      <c r="F328" s="232" t="str">
        <f>INDEX(Categories!$C$7:$DO$96,MATCH($C328,Categories!C$7:C$96,0),MATCH($A328,Categories!$C$6:$DO$6,0))</f>
        <v>Low capacity</v>
      </c>
    </row>
    <row r="329" spans="1:6" ht="13.8" x14ac:dyDescent="0.25">
      <c r="A329" s="231" t="s">
        <v>40</v>
      </c>
      <c r="B329" s="50" t="str">
        <f>_xlfn.XLOOKUP(A329, 'Country to Region'!$A$2:$A$116, 'Country to Region'!$B$2:$B$116, "Not Found")</f>
        <v>South/Central America</v>
      </c>
      <c r="C329" s="203" t="s">
        <v>163</v>
      </c>
      <c r="D329" s="232" cm="1">
        <f t="array" ref="D329">_xlfn.XLOOKUP($C329,'Standardized Scores'!$C$7:$C$96,_xlfn.XLOOKUP('Data (All Pillars)'!$A329,'Standardized Scores'!$D$6:$DO$6,'Standardized Scores'!$D$7:$DO$96))</f>
        <v>42.730936469136338</v>
      </c>
      <c r="E329" s="232" cm="1">
        <f t="array" ref="E329">_xlfn.XLOOKUP($C329,Ranking!$C$7:$C$96,_xlfn.XLOOKUP('Data (All Pillars)'!$A329,Ranking!$D$6:$DO$6,Ranking!$D$7:$DO$96))</f>
        <v>63</v>
      </c>
      <c r="F329" s="232" t="str">
        <f>INDEX(Categories!$C$7:$DO$96,MATCH($C329,Categories!C$7:C$96,0),MATCH($A329,Categories!$C$6:$DO$6,0))</f>
        <v>Low capacity</v>
      </c>
    </row>
    <row r="330" spans="1:6" ht="13.8" x14ac:dyDescent="0.25">
      <c r="A330" s="231" t="s">
        <v>40</v>
      </c>
      <c r="B330" s="50" t="str">
        <f>_xlfn.XLOOKUP(A330, 'Country to Region'!$A$2:$A$116, 'Country to Region'!$B$2:$B$116, "Not Found")</f>
        <v>South/Central America</v>
      </c>
      <c r="C330" s="203" t="s">
        <v>251</v>
      </c>
      <c r="D330" s="232" cm="1">
        <f t="array" ref="D330">_xlfn.XLOOKUP($C330,'Standardized Scores'!$C$7:$C$96,_xlfn.XLOOKUP('Data (All Pillars)'!$A330,'Standardized Scores'!$D$6:$DO$6,'Standardized Scores'!$D$7:$DO$96))</f>
        <v>42.490858557950645</v>
      </c>
      <c r="E330" s="232" cm="1">
        <f t="array" ref="E330">_xlfn.XLOOKUP($C330,Ranking!$C$7:$C$96,_xlfn.XLOOKUP('Data (All Pillars)'!$A330,Ranking!$D$6:$DO$6,Ranking!$D$7:$DO$96))</f>
        <v>75</v>
      </c>
      <c r="F330" s="232" t="str">
        <f>INDEX(Categories!$C$7:$DO$96,MATCH($C330,Categories!C$7:C$96,0),MATCH($A330,Categories!$C$6:$DO$6,0))</f>
        <v>Adequate capacity</v>
      </c>
    </row>
    <row r="331" spans="1:6" ht="13.8" x14ac:dyDescent="0.25">
      <c r="A331" s="231" t="s">
        <v>40</v>
      </c>
      <c r="B331" s="50" t="str">
        <f>_xlfn.XLOOKUP(A331, 'Country to Region'!$A$2:$A$116, 'Country to Region'!$B$2:$B$116, "Not Found")</f>
        <v>South/Central America</v>
      </c>
      <c r="C331" s="203" t="s">
        <v>174</v>
      </c>
      <c r="D331" s="232" cm="1">
        <f t="array" ref="D331">_xlfn.XLOOKUP($C331,'Standardized Scores'!$C$7:$C$96,_xlfn.XLOOKUP('Data (All Pillars)'!$A331,'Standardized Scores'!$D$6:$DO$6,'Standardized Scores'!$D$7:$DO$96))</f>
        <v>39.435752597173469</v>
      </c>
      <c r="E331" s="232" cm="1">
        <f t="array" ref="E331">_xlfn.XLOOKUP($C331,Ranking!$C$7:$C$96,_xlfn.XLOOKUP('Data (All Pillars)'!$A331,Ranking!$D$6:$DO$6,Ranking!$D$7:$DO$96))</f>
        <v>65</v>
      </c>
      <c r="F331" s="232" t="str">
        <f>INDEX(Categories!$C$7:$DO$96,MATCH($C331,Categories!C$7:C$96,0),MATCH($A331,Categories!$C$6:$DO$6,0))</f>
        <v>Inadequate capacity</v>
      </c>
    </row>
    <row r="332" spans="1:6" ht="13.8" x14ac:dyDescent="0.25">
      <c r="A332" s="231" t="s">
        <v>40</v>
      </c>
      <c r="B332" s="50" t="str">
        <f>_xlfn.XLOOKUP(A332, 'Country to Region'!$A$2:$A$116, 'Country to Region'!$B$2:$B$116, "Not Found")</f>
        <v>South/Central America</v>
      </c>
      <c r="C332" s="203" t="s">
        <v>181</v>
      </c>
      <c r="D332" s="232" cm="1">
        <f t="array" ref="D332">_xlfn.XLOOKUP($C332,'Standardized Scores'!$C$7:$C$96,_xlfn.XLOOKUP('Data (All Pillars)'!$A332,'Standardized Scores'!$D$6:$DO$6,'Standardized Scores'!$D$7:$DO$96))</f>
        <v>45.382382806497766</v>
      </c>
      <c r="E332" s="232" cm="1">
        <f t="array" ref="E332">_xlfn.XLOOKUP($C332,Ranking!$C$7:$C$96,_xlfn.XLOOKUP('Data (All Pillars)'!$A332,Ranking!$D$6:$DO$6,Ranking!$D$7:$DO$96))</f>
        <v>64</v>
      </c>
      <c r="F332" s="232" t="str">
        <f>INDEX(Categories!$C$7:$DO$96,MATCH($C332,Categories!C$7:C$96,0),MATCH($A332,Categories!$C$6:$DO$6,0))</f>
        <v>Low capacity</v>
      </c>
    </row>
    <row r="333" spans="1:6" ht="13.8" x14ac:dyDescent="0.25">
      <c r="A333" s="231" t="s">
        <v>40</v>
      </c>
      <c r="B333" s="50" t="str">
        <f>_xlfn.XLOOKUP(A333, 'Country to Region'!$A$2:$A$116, 'Country to Region'!$B$2:$B$116, "Not Found")</f>
        <v>South/Central America</v>
      </c>
      <c r="C333" s="203" t="s">
        <v>192</v>
      </c>
      <c r="D333" s="232" cm="1">
        <f t="array" ref="D333">_xlfn.XLOOKUP($C333,'Standardized Scores'!$C$7:$C$96,_xlfn.XLOOKUP('Data (All Pillars)'!$A333,'Standardized Scores'!$D$6:$DO$6,'Standardized Scores'!$D$7:$DO$96))</f>
        <v>29.332465672386213</v>
      </c>
      <c r="E333" s="232" cm="1">
        <f t="array" ref="E333">_xlfn.XLOOKUP($C333,Ranking!$C$7:$C$96,_xlfn.XLOOKUP('Data (All Pillars)'!$A333,Ranking!$D$6:$DO$6,Ranking!$D$7:$DO$96))</f>
        <v>45</v>
      </c>
      <c r="F333" s="232" t="str">
        <f>INDEX(Categories!$C$7:$DO$96,MATCH($C333,Categories!C$7:C$96,0),MATCH($A333,Categories!$C$6:$DO$6,0))</f>
        <v>Low capacity</v>
      </c>
    </row>
    <row r="334" spans="1:6" ht="13.8" x14ac:dyDescent="0.25">
      <c r="A334" s="231" t="s">
        <v>40</v>
      </c>
      <c r="B334" s="50" t="str">
        <f>_xlfn.XLOOKUP(A334, 'Country to Region'!$A$2:$A$116, 'Country to Region'!$B$2:$B$116, "Not Found")</f>
        <v>South/Central America</v>
      </c>
      <c r="C334" s="203" t="s">
        <v>194</v>
      </c>
      <c r="D334" s="232" cm="1">
        <f t="array" ref="D334">_xlfn.XLOOKUP($C334,'Standardized Scores'!$C$7:$C$96,_xlfn.XLOOKUP('Data (All Pillars)'!$A334,'Standardized Scores'!$D$6:$DO$6,'Standardized Scores'!$D$7:$DO$96))</f>
        <v>33.919269383439335</v>
      </c>
      <c r="E334" s="232" cm="1">
        <f t="array" ref="E334">_xlfn.XLOOKUP($C334,Ranking!$C$7:$C$96,_xlfn.XLOOKUP('Data (All Pillars)'!$A334,Ranking!$D$6:$DO$6,Ranking!$D$7:$DO$96))</f>
        <v>61</v>
      </c>
      <c r="F334" s="232" t="str">
        <f>INDEX(Categories!$C$7:$DO$96,MATCH($C334,Categories!C$7:C$96,0),MATCH($A334,Categories!$C$6:$DO$6,0))</f>
        <v>Low capacity</v>
      </c>
    </row>
    <row r="335" spans="1:6" ht="13.8" x14ac:dyDescent="0.25">
      <c r="A335" s="231" t="s">
        <v>40</v>
      </c>
      <c r="B335" s="50" t="str">
        <f>_xlfn.XLOOKUP(A335, 'Country to Region'!$A$2:$A$116, 'Country to Region'!$B$2:$B$116, "Not Found")</f>
        <v>South/Central America</v>
      </c>
      <c r="C335" s="203" t="s">
        <v>202</v>
      </c>
      <c r="D335" s="232" cm="1">
        <f t="array" ref="D335">_xlfn.XLOOKUP($C335,'Standardized Scores'!$C$7:$C$96,_xlfn.XLOOKUP('Data (All Pillars)'!$A335,'Standardized Scores'!$D$6:$DO$6,'Standardized Scores'!$D$7:$DO$96))</f>
        <v>27.858475097356017</v>
      </c>
      <c r="E335" s="232" cm="1">
        <f t="array" ref="E335">_xlfn.XLOOKUP($C335,Ranking!$C$7:$C$96,_xlfn.XLOOKUP('Data (All Pillars)'!$A335,Ranking!$D$6:$DO$6,Ranking!$D$7:$DO$96))</f>
        <v>27</v>
      </c>
      <c r="F335" s="232" t="str">
        <f>INDEX(Categories!$C$7:$DO$96,MATCH($C335,Categories!C$7:C$96,0),MATCH($A335,Categories!$C$6:$DO$6,0))</f>
        <v>Inadequate capacity</v>
      </c>
    </row>
    <row r="336" spans="1:6" ht="13.8" x14ac:dyDescent="0.25">
      <c r="A336" s="231" t="s">
        <v>40</v>
      </c>
      <c r="B336" s="50" t="str">
        <f>_xlfn.XLOOKUP(A336, 'Country to Region'!$A$2:$A$116, 'Country to Region'!$B$2:$B$116, "Not Found")</f>
        <v>South/Central America</v>
      </c>
      <c r="C336" s="203" t="s">
        <v>212</v>
      </c>
      <c r="D336" s="232" cm="1">
        <f t="array" ref="D336">_xlfn.XLOOKUP($C336,'Standardized Scores'!$C$7:$C$96,_xlfn.XLOOKUP('Data (All Pillars)'!$A336,'Standardized Scores'!$D$6:$DO$6,'Standardized Scores'!$D$7:$DO$96))</f>
        <v>39.909633192418575</v>
      </c>
      <c r="E336" s="232" cm="1">
        <f t="array" ref="E336">_xlfn.XLOOKUP($C336,Ranking!$C$7:$C$96,_xlfn.XLOOKUP('Data (All Pillars)'!$A336,Ranking!$D$6:$DO$6,Ranking!$D$7:$DO$96))</f>
        <v>72</v>
      </c>
      <c r="F336" s="232" t="str">
        <f>INDEX(Categories!$C$7:$DO$96,MATCH($C336,Categories!C$7:C$96,0),MATCH($A336,Categories!$C$6:$DO$6,0))</f>
        <v>Inadequate capacity</v>
      </c>
    </row>
    <row r="337" spans="1:6" ht="13.8" x14ac:dyDescent="0.25">
      <c r="A337" s="231" t="s">
        <v>40</v>
      </c>
      <c r="B337" s="50" t="str">
        <f>_xlfn.XLOOKUP(A337, 'Country to Region'!$A$2:$A$116, 'Country to Region'!$B$2:$B$116, "Not Found")</f>
        <v>South/Central America</v>
      </c>
      <c r="C337" s="203" t="s">
        <v>254</v>
      </c>
      <c r="D337" s="232" cm="1">
        <f t="array" ref="D337">_xlfn.XLOOKUP($C337,'Standardized Scores'!$C$7:$C$96,_xlfn.XLOOKUP('Data (All Pillars)'!$A337,'Standardized Scores'!$D$6:$DO$6,'Standardized Scores'!$D$7:$DO$96))</f>
        <v>15.642485016330932</v>
      </c>
      <c r="E337" s="232" cm="1">
        <f t="array" ref="E337">_xlfn.XLOOKUP($C337,Ranking!$C$7:$C$96,_xlfn.XLOOKUP('Data (All Pillars)'!$A337,Ranking!$D$6:$DO$6,Ranking!$D$7:$DO$96))</f>
        <v>47</v>
      </c>
      <c r="F337" s="232" t="str">
        <f>INDEX(Categories!$C$7:$DO$96,MATCH($C337,Categories!C$7:C$96,0),MATCH($A337,Categories!$C$6:$DO$6,0))</f>
        <v>Inadequate capacity</v>
      </c>
    </row>
    <row r="338" spans="1:6" ht="13.8" x14ac:dyDescent="0.25">
      <c r="A338" s="231" t="s">
        <v>41</v>
      </c>
      <c r="B338" s="50" t="str">
        <f>_xlfn.XLOOKUP(A338, 'Country to Region'!$A$2:$A$116, 'Country to Region'!$B$2:$B$116, "Not Found")</f>
        <v>Eastern Europe</v>
      </c>
      <c r="C338" s="203" t="s">
        <v>133</v>
      </c>
      <c r="D338" s="232" cm="1">
        <f t="array" ref="D338">_xlfn.XLOOKUP($C338,'Standardized Scores'!$C$7:$C$96,_xlfn.XLOOKUP('Data (All Pillars)'!$A338,'Standardized Scores'!$D$6:$DO$6,'Standardized Scores'!$D$7:$DO$96))</f>
        <v>43.566446366560569</v>
      </c>
      <c r="E338" s="232" cm="1">
        <f t="array" ref="E338">_xlfn.XLOOKUP($C338,Ranking!$C$7:$C$96,_xlfn.XLOOKUP('Data (All Pillars)'!$A338,Ranking!$D$6:$DO$6,Ranking!$D$7:$DO$96))</f>
        <v>31</v>
      </c>
      <c r="F338" s="232" t="str">
        <f>INDEX(Categories!$C$7:$DO$96,MATCH($C338,Categories!C$7:C$96,0),MATCH($A338,Categories!$C$6:$DO$6,0))</f>
        <v>Adequate capacity</v>
      </c>
    </row>
    <row r="339" spans="1:6" ht="13.8" x14ac:dyDescent="0.25">
      <c r="A339" s="231" t="s">
        <v>41</v>
      </c>
      <c r="B339" s="50" t="str">
        <f>_xlfn.XLOOKUP(A339, 'Country to Region'!$A$2:$A$116, 'Country to Region'!$B$2:$B$116, "Not Found")</f>
        <v>Eastern Europe</v>
      </c>
      <c r="C339" s="203" t="s">
        <v>135</v>
      </c>
      <c r="D339" s="232" cm="1">
        <f t="array" ref="D339">_xlfn.XLOOKUP($C339,'Standardized Scores'!$C$7:$C$96,_xlfn.XLOOKUP('Data (All Pillars)'!$A339,'Standardized Scores'!$D$6:$DO$6,'Standardized Scores'!$D$7:$DO$96))</f>
        <v>43.635208748543619</v>
      </c>
      <c r="E339" s="232" cm="1">
        <f t="array" ref="E339">_xlfn.XLOOKUP($C339,Ranking!$C$7:$C$96,_xlfn.XLOOKUP('Data (All Pillars)'!$A339,Ranking!$D$6:$DO$6,Ranking!$D$7:$DO$96))</f>
        <v>38</v>
      </c>
      <c r="F339" s="232" t="str">
        <f>INDEX(Categories!$C$7:$DO$96,MATCH($C339,Categories!C$7:C$96,0),MATCH($A339,Categories!$C$6:$DO$6,0))</f>
        <v>Adequate capacity</v>
      </c>
    </row>
    <row r="340" spans="1:6" ht="13.8" x14ac:dyDescent="0.25">
      <c r="A340" s="231" t="s">
        <v>41</v>
      </c>
      <c r="B340" s="50" t="str">
        <f>_xlfn.XLOOKUP(A340, 'Country to Region'!$A$2:$A$116, 'Country to Region'!$B$2:$B$116, "Not Found")</f>
        <v>Eastern Europe</v>
      </c>
      <c r="C340" s="203" t="s">
        <v>137</v>
      </c>
      <c r="D340" s="232" cm="1">
        <f t="array" ref="D340">_xlfn.XLOOKUP($C340,'Standardized Scores'!$C$7:$C$96,_xlfn.XLOOKUP('Data (All Pillars)'!$A340,'Standardized Scores'!$D$6:$DO$6,'Standardized Scores'!$D$7:$DO$96))</f>
        <v>45.264816593713441</v>
      </c>
      <c r="E340" s="232" cm="1">
        <f t="array" ref="E340">_xlfn.XLOOKUP($C340,Ranking!$C$7:$C$96,_xlfn.XLOOKUP('Data (All Pillars)'!$A340,Ranking!$D$6:$DO$6,Ranking!$D$7:$DO$96))</f>
        <v>36</v>
      </c>
      <c r="F340" s="232" t="str">
        <f>INDEX(Categories!$C$7:$DO$96,MATCH($C340,Categories!C$7:C$96,0),MATCH($A340,Categories!$C$6:$DO$6,0))</f>
        <v>Adequate capacity</v>
      </c>
    </row>
    <row r="341" spans="1:6" ht="13.8" x14ac:dyDescent="0.25">
      <c r="A341" s="231" t="s">
        <v>41</v>
      </c>
      <c r="B341" s="50" t="str">
        <f>_xlfn.XLOOKUP(A341, 'Country to Region'!$A$2:$A$116, 'Country to Region'!$B$2:$B$116, "Not Found")</f>
        <v>Eastern Europe</v>
      </c>
      <c r="C341" s="203" t="s">
        <v>147</v>
      </c>
      <c r="D341" s="232" cm="1">
        <f t="array" ref="D341">_xlfn.XLOOKUP($C341,'Standardized Scores'!$C$7:$C$96,_xlfn.XLOOKUP('Data (All Pillars)'!$A341,'Standardized Scores'!$D$6:$DO$6,'Standardized Scores'!$D$7:$DO$96))</f>
        <v>40.256591427370623</v>
      </c>
      <c r="E341" s="232" cm="1">
        <f t="array" ref="E341">_xlfn.XLOOKUP($C341,Ranking!$C$7:$C$96,_xlfn.XLOOKUP('Data (All Pillars)'!$A341,Ranking!$D$6:$DO$6,Ranking!$D$7:$DO$96))</f>
        <v>50</v>
      </c>
      <c r="F341" s="232" t="str">
        <f>INDEX(Categories!$C$7:$DO$96,MATCH($C341,Categories!C$7:C$96,0),MATCH($A341,Categories!$C$6:$DO$6,0))</f>
        <v>Inadequate capacity</v>
      </c>
    </row>
    <row r="342" spans="1:6" ht="13.8" x14ac:dyDescent="0.25">
      <c r="A342" s="231" t="s">
        <v>41</v>
      </c>
      <c r="B342" s="50" t="str">
        <f>_xlfn.XLOOKUP(A342, 'Country to Region'!$A$2:$A$116, 'Country to Region'!$B$2:$B$116, "Not Found")</f>
        <v>Eastern Europe</v>
      </c>
      <c r="C342" s="203" t="s">
        <v>156</v>
      </c>
      <c r="D342" s="232" cm="1">
        <f t="array" ref="D342">_xlfn.XLOOKUP($C342,'Standardized Scores'!$C$7:$C$96,_xlfn.XLOOKUP('Data (All Pillars)'!$A342,'Standardized Scores'!$D$6:$DO$6,'Standardized Scores'!$D$7:$DO$96))</f>
        <v>45.675719803880675</v>
      </c>
      <c r="E342" s="232" cm="1">
        <f t="array" ref="E342">_xlfn.XLOOKUP($C342,Ranking!$C$7:$C$96,_xlfn.XLOOKUP('Data (All Pillars)'!$A342,Ranking!$D$6:$DO$6,Ranking!$D$7:$DO$96))</f>
        <v>20</v>
      </c>
      <c r="F342" s="232" t="str">
        <f>INDEX(Categories!$C$7:$DO$96,MATCH($C342,Categories!C$7:C$96,0),MATCH($A342,Categories!$C$6:$DO$6,0))</f>
        <v>High capacity</v>
      </c>
    </row>
    <row r="343" spans="1:6" ht="13.8" x14ac:dyDescent="0.25">
      <c r="A343" s="231" t="s">
        <v>41</v>
      </c>
      <c r="B343" s="50" t="str">
        <f>_xlfn.XLOOKUP(A343, 'Country to Region'!$A$2:$A$116, 'Country to Region'!$B$2:$B$116, "Not Found")</f>
        <v>Eastern Europe</v>
      </c>
      <c r="C343" s="203" t="s">
        <v>163</v>
      </c>
      <c r="D343" s="232" cm="1">
        <f t="array" ref="D343">_xlfn.XLOOKUP($C343,'Standardized Scores'!$C$7:$C$96,_xlfn.XLOOKUP('Data (All Pillars)'!$A343,'Standardized Scores'!$D$6:$DO$6,'Standardized Scores'!$D$7:$DO$96))</f>
        <v>53.622917572059805</v>
      </c>
      <c r="E343" s="232" cm="1">
        <f t="array" ref="E343">_xlfn.XLOOKUP($C343,Ranking!$C$7:$C$96,_xlfn.XLOOKUP('Data (All Pillars)'!$A343,Ranking!$D$6:$DO$6,Ranking!$D$7:$DO$96))</f>
        <v>26</v>
      </c>
      <c r="F343" s="232" t="str">
        <f>INDEX(Categories!$C$7:$DO$96,MATCH($C343,Categories!C$7:C$96,0),MATCH($A343,Categories!$C$6:$DO$6,0))</f>
        <v>Adequate capacity</v>
      </c>
    </row>
    <row r="344" spans="1:6" ht="13.8" x14ac:dyDescent="0.25">
      <c r="A344" s="231" t="s">
        <v>41</v>
      </c>
      <c r="B344" s="50" t="str">
        <f>_xlfn.XLOOKUP(A344, 'Country to Region'!$A$2:$A$116, 'Country to Region'!$B$2:$B$116, "Not Found")</f>
        <v>Eastern Europe</v>
      </c>
      <c r="C344" s="203" t="s">
        <v>251</v>
      </c>
      <c r="D344" s="232" cm="1">
        <f t="array" ref="D344">_xlfn.XLOOKUP($C344,'Standardized Scores'!$C$7:$C$96,_xlfn.XLOOKUP('Data (All Pillars)'!$A344,'Standardized Scores'!$D$6:$DO$6,'Standardized Scores'!$D$7:$DO$96))</f>
        <v>47.568651716448635</v>
      </c>
      <c r="E344" s="232" cm="1">
        <f t="array" ref="E344">_xlfn.XLOOKUP($C344,Ranking!$C$7:$C$96,_xlfn.XLOOKUP('Data (All Pillars)'!$A344,Ranking!$D$6:$DO$6,Ranking!$D$7:$DO$96))</f>
        <v>37</v>
      </c>
      <c r="F344" s="232" t="str">
        <f>INDEX(Categories!$C$7:$DO$96,MATCH($C344,Categories!C$7:C$96,0),MATCH($A344,Categories!$C$6:$DO$6,0))</f>
        <v>Adequate capacity</v>
      </c>
    </row>
    <row r="345" spans="1:6" ht="13.8" x14ac:dyDescent="0.25">
      <c r="A345" s="231" t="s">
        <v>41</v>
      </c>
      <c r="B345" s="50" t="str">
        <f>_xlfn.XLOOKUP(A345, 'Country to Region'!$A$2:$A$116, 'Country to Region'!$B$2:$B$116, "Not Found")</f>
        <v>Eastern Europe</v>
      </c>
      <c r="C345" s="203" t="s">
        <v>174</v>
      </c>
      <c r="D345" s="232" cm="1">
        <f t="array" ref="D345">_xlfn.XLOOKUP($C345,'Standardized Scores'!$C$7:$C$96,_xlfn.XLOOKUP('Data (All Pillars)'!$A345,'Standardized Scores'!$D$6:$DO$6,'Standardized Scores'!$D$7:$DO$96))</f>
        <v>47.759115617594112</v>
      </c>
      <c r="E345" s="232" cm="1">
        <f t="array" ref="E345">_xlfn.XLOOKUP($C345,Ranking!$C$7:$C$96,_xlfn.XLOOKUP('Data (All Pillars)'!$A345,Ranking!$D$6:$DO$6,Ranking!$D$7:$DO$96))</f>
        <v>38</v>
      </c>
      <c r="F345" s="232" t="str">
        <f>INDEX(Categories!$C$7:$DO$96,MATCH($C345,Categories!C$7:C$96,0),MATCH($A345,Categories!$C$6:$DO$6,0))</f>
        <v>Low capacity</v>
      </c>
    </row>
    <row r="346" spans="1:6" ht="13.8" x14ac:dyDescent="0.25">
      <c r="A346" s="231" t="s">
        <v>41</v>
      </c>
      <c r="B346" s="50" t="str">
        <f>_xlfn.XLOOKUP(A346, 'Country to Region'!$A$2:$A$116, 'Country to Region'!$B$2:$B$116, "Not Found")</f>
        <v>Eastern Europe</v>
      </c>
      <c r="C346" s="203" t="s">
        <v>181</v>
      </c>
      <c r="D346" s="232" cm="1">
        <f t="array" ref="D346">_xlfn.XLOOKUP($C346,'Standardized Scores'!$C$7:$C$96,_xlfn.XLOOKUP('Data (All Pillars)'!$A346,'Standardized Scores'!$D$6:$DO$6,'Standardized Scores'!$D$7:$DO$96))</f>
        <v>62.561468429617463</v>
      </c>
      <c r="E346" s="232" cm="1">
        <f t="array" ref="E346">_xlfn.XLOOKUP($C346,Ranking!$C$7:$C$96,_xlfn.XLOOKUP('Data (All Pillars)'!$A346,Ranking!$D$6:$DO$6,Ranking!$D$7:$DO$96))</f>
        <v>20</v>
      </c>
      <c r="F346" s="232" t="str">
        <f>INDEX(Categories!$C$7:$DO$96,MATCH($C346,Categories!C$7:C$96,0),MATCH($A346,Categories!$C$6:$DO$6,0))</f>
        <v>Advanced capacity</v>
      </c>
    </row>
    <row r="347" spans="1:6" ht="13.8" x14ac:dyDescent="0.25">
      <c r="A347" s="231" t="s">
        <v>41</v>
      </c>
      <c r="B347" s="50" t="str">
        <f>_xlfn.XLOOKUP(A347, 'Country to Region'!$A$2:$A$116, 'Country to Region'!$B$2:$B$116, "Not Found")</f>
        <v>Eastern Europe</v>
      </c>
      <c r="C347" s="203" t="s">
        <v>192</v>
      </c>
      <c r="D347" s="232" cm="1">
        <f t="array" ref="D347">_xlfn.XLOOKUP($C347,'Standardized Scores'!$C$7:$C$96,_xlfn.XLOOKUP('Data (All Pillars)'!$A347,'Standardized Scores'!$D$6:$DO$6,'Standardized Scores'!$D$7:$DO$96))</f>
        <v>30.089055710578556</v>
      </c>
      <c r="E347" s="232" cm="1">
        <f t="array" ref="E347">_xlfn.XLOOKUP($C347,Ranking!$C$7:$C$96,_xlfn.XLOOKUP('Data (All Pillars)'!$A347,Ranking!$D$6:$DO$6,Ranking!$D$7:$DO$96))</f>
        <v>41</v>
      </c>
      <c r="F347" s="232" t="str">
        <f>INDEX(Categories!$C$7:$DO$96,MATCH($C347,Categories!C$7:C$96,0),MATCH($A347,Categories!$C$6:$DO$6,0))</f>
        <v>Low capacity</v>
      </c>
    </row>
    <row r="348" spans="1:6" ht="13.8" x14ac:dyDescent="0.25">
      <c r="A348" s="231" t="s">
        <v>41</v>
      </c>
      <c r="B348" s="50" t="str">
        <f>_xlfn.XLOOKUP(A348, 'Country to Region'!$A$2:$A$116, 'Country to Region'!$B$2:$B$116, "Not Found")</f>
        <v>Eastern Europe</v>
      </c>
      <c r="C348" s="203" t="s">
        <v>194</v>
      </c>
      <c r="D348" s="232" cm="1">
        <f t="array" ref="D348">_xlfn.XLOOKUP($C348,'Standardized Scores'!$C$7:$C$96,_xlfn.XLOOKUP('Data (All Pillars)'!$A348,'Standardized Scores'!$D$6:$DO$6,'Standardized Scores'!$D$7:$DO$96))</f>
        <v>31.214809136343721</v>
      </c>
      <c r="E348" s="232" cm="1">
        <f t="array" ref="E348">_xlfn.XLOOKUP($C348,Ranking!$C$7:$C$96,_xlfn.XLOOKUP('Data (All Pillars)'!$A348,Ranking!$D$6:$DO$6,Ranking!$D$7:$DO$96))</f>
        <v>75</v>
      </c>
      <c r="F348" s="232" t="str">
        <f>INDEX(Categories!$C$7:$DO$96,MATCH($C348,Categories!C$7:C$96,0),MATCH($A348,Categories!$C$6:$DO$6,0))</f>
        <v>Inadequate capacity</v>
      </c>
    </row>
    <row r="349" spans="1:6" ht="13.8" x14ac:dyDescent="0.25">
      <c r="A349" s="231" t="s">
        <v>41</v>
      </c>
      <c r="B349" s="50" t="str">
        <f>_xlfn.XLOOKUP(A349, 'Country to Region'!$A$2:$A$116, 'Country to Region'!$B$2:$B$116, "Not Found")</f>
        <v>Eastern Europe</v>
      </c>
      <c r="C349" s="203" t="s">
        <v>202</v>
      </c>
      <c r="D349" s="232" cm="1">
        <f t="array" ref="D349">_xlfn.XLOOKUP($C349,'Standardized Scores'!$C$7:$C$96,_xlfn.XLOOKUP('Data (All Pillars)'!$A349,'Standardized Scores'!$D$6:$DO$6,'Standardized Scores'!$D$7:$DO$96))</f>
        <v>36.049672007255424</v>
      </c>
      <c r="E349" s="232" cm="1">
        <f t="array" ref="E349">_xlfn.XLOOKUP($C349,Ranking!$C$7:$C$96,_xlfn.XLOOKUP('Data (All Pillars)'!$A349,Ranking!$D$6:$DO$6,Ranking!$D$7:$DO$96))</f>
        <v>12</v>
      </c>
      <c r="F349" s="232" t="str">
        <f>INDEX(Categories!$C$7:$DO$96,MATCH($C349,Categories!C$7:C$96,0),MATCH($A349,Categories!$C$6:$DO$6,0))</f>
        <v>Low capacity</v>
      </c>
    </row>
    <row r="350" spans="1:6" ht="13.8" x14ac:dyDescent="0.25">
      <c r="A350" s="231" t="s">
        <v>41</v>
      </c>
      <c r="B350" s="50" t="str">
        <f>_xlfn.XLOOKUP(A350, 'Country to Region'!$A$2:$A$116, 'Country to Region'!$B$2:$B$116, "Not Found")</f>
        <v>Eastern Europe</v>
      </c>
      <c r="C350" s="203" t="s">
        <v>212</v>
      </c>
      <c r="D350" s="232" cm="1">
        <f t="array" ref="D350">_xlfn.XLOOKUP($C350,'Standardized Scores'!$C$7:$C$96,_xlfn.XLOOKUP('Data (All Pillars)'!$A350,'Standardized Scores'!$D$6:$DO$6,'Standardized Scores'!$D$7:$DO$96))</f>
        <v>40.530367364911619</v>
      </c>
      <c r="E350" s="232" cm="1">
        <f t="array" ref="E350">_xlfn.XLOOKUP($C350,Ranking!$C$7:$C$96,_xlfn.XLOOKUP('Data (All Pillars)'!$A350,Ranking!$D$6:$DO$6,Ranking!$D$7:$DO$96))</f>
        <v>68</v>
      </c>
      <c r="F350" s="232" t="str">
        <f>INDEX(Categories!$C$7:$DO$96,MATCH($C350,Categories!C$7:C$96,0),MATCH($A350,Categories!$C$6:$DO$6,0))</f>
        <v>Low capacity</v>
      </c>
    </row>
    <row r="351" spans="1:6" ht="13.8" x14ac:dyDescent="0.25">
      <c r="A351" s="231" t="s">
        <v>41</v>
      </c>
      <c r="B351" s="50" t="str">
        <f>_xlfn.XLOOKUP(A351, 'Country to Region'!$A$2:$A$116, 'Country to Region'!$B$2:$B$116, "Not Found")</f>
        <v>Eastern Europe</v>
      </c>
      <c r="C351" s="203" t="s">
        <v>254</v>
      </c>
      <c r="D351" s="232" cm="1">
        <f t="array" ref="D351">_xlfn.XLOOKUP($C351,'Standardized Scores'!$C$7:$C$96,_xlfn.XLOOKUP('Data (All Pillars)'!$A351,'Standardized Scores'!$D$6:$DO$6,'Standardized Scores'!$D$7:$DO$96))</f>
        <v>12.561374333803453</v>
      </c>
      <c r="E351" s="232" cm="1">
        <f t="array" ref="E351">_xlfn.XLOOKUP($C351,Ranking!$C$7:$C$96,_xlfn.XLOOKUP('Data (All Pillars)'!$A351,Ranking!$D$6:$DO$6,Ranking!$D$7:$DO$96))</f>
        <v>58</v>
      </c>
      <c r="F351" s="232" t="str">
        <f>INDEX(Categories!$C$7:$DO$96,MATCH($C351,Categories!C$7:C$96,0),MATCH($A351,Categories!$C$6:$DO$6,0))</f>
        <v>Inadequate capacity</v>
      </c>
    </row>
    <row r="352" spans="1:6" ht="13.8" x14ac:dyDescent="0.25">
      <c r="A352" s="231" t="s">
        <v>42</v>
      </c>
      <c r="B352" s="50" t="str">
        <f>_xlfn.XLOOKUP(A352, 'Country to Region'!$A$2:$A$116, 'Country to Region'!$B$2:$B$116, "Not Found")</f>
        <v>Eastern Europe</v>
      </c>
      <c r="C352" s="203" t="s">
        <v>133</v>
      </c>
      <c r="D352" s="232" cm="1">
        <f t="array" ref="D352">_xlfn.XLOOKUP($C352,'Standardized Scores'!$C$7:$C$96,_xlfn.XLOOKUP('Data (All Pillars)'!$A352,'Standardized Scores'!$D$6:$DO$6,'Standardized Scores'!$D$7:$DO$96))</f>
        <v>40.621975229075396</v>
      </c>
      <c r="E352" s="232" cm="1">
        <f t="array" ref="E352">_xlfn.XLOOKUP($C352,Ranking!$C$7:$C$96,_xlfn.XLOOKUP('Data (All Pillars)'!$A352,Ranking!$D$6:$DO$6,Ranking!$D$7:$DO$96))</f>
        <v>43</v>
      </c>
      <c r="F352" s="232" t="str">
        <f>INDEX(Categories!$C$7:$DO$96,MATCH($C352,Categories!C$7:C$96,0),MATCH($A352,Categories!$C$6:$DO$6,0))</f>
        <v>Adequate capacity</v>
      </c>
    </row>
    <row r="353" spans="1:6" ht="13.8" x14ac:dyDescent="0.25">
      <c r="A353" s="231" t="s">
        <v>42</v>
      </c>
      <c r="B353" s="50" t="str">
        <f>_xlfn.XLOOKUP(A353, 'Country to Region'!$A$2:$A$116, 'Country to Region'!$B$2:$B$116, "Not Found")</f>
        <v>Eastern Europe</v>
      </c>
      <c r="C353" s="203" t="s">
        <v>135</v>
      </c>
      <c r="D353" s="232" cm="1">
        <f t="array" ref="D353">_xlfn.XLOOKUP($C353,'Standardized Scores'!$C$7:$C$96,_xlfn.XLOOKUP('Data (All Pillars)'!$A353,'Standardized Scores'!$D$6:$DO$6,'Standardized Scores'!$D$7:$DO$96))</f>
        <v>44.083108985646966</v>
      </c>
      <c r="E353" s="232" cm="1">
        <f t="array" ref="E353">_xlfn.XLOOKUP($C353,Ranking!$C$7:$C$96,_xlfn.XLOOKUP('Data (All Pillars)'!$A353,Ranking!$D$6:$DO$6,Ranking!$D$7:$DO$96))</f>
        <v>33</v>
      </c>
      <c r="F353" s="232" t="str">
        <f>INDEX(Categories!$C$7:$DO$96,MATCH($C353,Categories!C$7:C$96,0),MATCH($A353,Categories!$C$6:$DO$6,0))</f>
        <v>Adequate capacity</v>
      </c>
    </row>
    <row r="354" spans="1:6" ht="13.8" x14ac:dyDescent="0.25">
      <c r="A354" s="231" t="s">
        <v>42</v>
      </c>
      <c r="B354" s="50" t="str">
        <f>_xlfn.XLOOKUP(A354, 'Country to Region'!$A$2:$A$116, 'Country to Region'!$B$2:$B$116, "Not Found")</f>
        <v>Eastern Europe</v>
      </c>
      <c r="C354" s="203" t="s">
        <v>137</v>
      </c>
      <c r="D354" s="232" cm="1">
        <f t="array" ref="D354">_xlfn.XLOOKUP($C354,'Standardized Scores'!$C$7:$C$96,_xlfn.XLOOKUP('Data (All Pillars)'!$A354,'Standardized Scores'!$D$6:$DO$6,'Standardized Scores'!$D$7:$DO$96))</f>
        <v>54.6695816039988</v>
      </c>
      <c r="E354" s="232" cm="1">
        <f t="array" ref="E354">_xlfn.XLOOKUP($C354,Ranking!$C$7:$C$96,_xlfn.XLOOKUP('Data (All Pillars)'!$A354,Ranking!$D$6:$DO$6,Ranking!$D$7:$DO$96))</f>
        <v>9</v>
      </c>
      <c r="F354" s="232" t="str">
        <f>INDEX(Categories!$C$7:$DO$96,MATCH($C354,Categories!C$7:C$96,0),MATCH($A354,Categories!$C$6:$DO$6,0))</f>
        <v>Advanced capacity</v>
      </c>
    </row>
    <row r="355" spans="1:6" ht="13.8" x14ac:dyDescent="0.25">
      <c r="A355" s="231" t="s">
        <v>42</v>
      </c>
      <c r="B355" s="50" t="str">
        <f>_xlfn.XLOOKUP(A355, 'Country to Region'!$A$2:$A$116, 'Country to Region'!$B$2:$B$116, "Not Found")</f>
        <v>Eastern Europe</v>
      </c>
      <c r="C355" s="203" t="s">
        <v>147</v>
      </c>
      <c r="D355" s="232" cm="1">
        <f t="array" ref="D355">_xlfn.XLOOKUP($C355,'Standardized Scores'!$C$7:$C$96,_xlfn.XLOOKUP('Data (All Pillars)'!$A355,'Standardized Scores'!$D$6:$DO$6,'Standardized Scores'!$D$7:$DO$96))</f>
        <v>37.728183039195081</v>
      </c>
      <c r="E355" s="232" cm="1">
        <f t="array" ref="E355">_xlfn.XLOOKUP($C355,Ranking!$C$7:$C$96,_xlfn.XLOOKUP('Data (All Pillars)'!$A355,Ranking!$D$6:$DO$6,Ranking!$D$7:$DO$96))</f>
        <v>56</v>
      </c>
      <c r="F355" s="232" t="str">
        <f>INDEX(Categories!$C$7:$DO$96,MATCH($C355,Categories!C$7:C$96,0),MATCH($A355,Categories!$C$6:$DO$6,0))</f>
        <v>Inadequate capacity</v>
      </c>
    </row>
    <row r="356" spans="1:6" ht="13.8" x14ac:dyDescent="0.25">
      <c r="A356" s="231" t="s">
        <v>42</v>
      </c>
      <c r="B356" s="50" t="str">
        <f>_xlfn.XLOOKUP(A356, 'Country to Region'!$A$2:$A$116, 'Country to Region'!$B$2:$B$116, "Not Found")</f>
        <v>Eastern Europe</v>
      </c>
      <c r="C356" s="203" t="s">
        <v>156</v>
      </c>
      <c r="D356" s="232" cm="1">
        <f t="array" ref="D356">_xlfn.XLOOKUP($C356,'Standardized Scores'!$C$7:$C$96,_xlfn.XLOOKUP('Data (All Pillars)'!$A356,'Standardized Scores'!$D$6:$DO$6,'Standardized Scores'!$D$7:$DO$96))</f>
        <v>39.146304535097045</v>
      </c>
      <c r="E356" s="232" cm="1">
        <f t="array" ref="E356">_xlfn.XLOOKUP($C356,Ranking!$C$7:$C$96,_xlfn.XLOOKUP('Data (All Pillars)'!$A356,Ranking!$D$6:$DO$6,Ranking!$D$7:$DO$96))</f>
        <v>54</v>
      </c>
      <c r="F356" s="232" t="str">
        <f>INDEX(Categories!$C$7:$DO$96,MATCH($C356,Categories!C$7:C$96,0),MATCH($A356,Categories!$C$6:$DO$6,0))</f>
        <v>Adequate capacity</v>
      </c>
    </row>
    <row r="357" spans="1:6" ht="13.8" x14ac:dyDescent="0.25">
      <c r="A357" s="231" t="s">
        <v>42</v>
      </c>
      <c r="B357" s="50" t="str">
        <f>_xlfn.XLOOKUP(A357, 'Country to Region'!$A$2:$A$116, 'Country to Region'!$B$2:$B$116, "Not Found")</f>
        <v>Eastern Europe</v>
      </c>
      <c r="C357" s="203" t="s">
        <v>163</v>
      </c>
      <c r="D357" s="232" cm="1">
        <f t="array" ref="D357">_xlfn.XLOOKUP($C357,'Standardized Scores'!$C$7:$C$96,_xlfn.XLOOKUP('Data (All Pillars)'!$A357,'Standardized Scores'!$D$6:$DO$6,'Standardized Scores'!$D$7:$DO$96))</f>
        <v>46.57672818269829</v>
      </c>
      <c r="E357" s="232" cm="1">
        <f t="array" ref="E357">_xlfn.XLOOKUP($C357,Ranking!$C$7:$C$96,_xlfn.XLOOKUP('Data (All Pillars)'!$A357,Ranking!$D$6:$DO$6,Ranking!$D$7:$DO$96))</f>
        <v>46</v>
      </c>
      <c r="F357" s="232" t="str">
        <f>INDEX(Categories!$C$7:$DO$96,MATCH($C357,Categories!C$7:C$96,0),MATCH($A357,Categories!$C$6:$DO$6,0))</f>
        <v>Adequate capacity</v>
      </c>
    </row>
    <row r="358" spans="1:6" ht="13.8" x14ac:dyDescent="0.25">
      <c r="A358" s="231" t="s">
        <v>42</v>
      </c>
      <c r="B358" s="50" t="str">
        <f>_xlfn.XLOOKUP(A358, 'Country to Region'!$A$2:$A$116, 'Country to Region'!$B$2:$B$116, "Not Found")</f>
        <v>Eastern Europe</v>
      </c>
      <c r="C358" s="203" t="s">
        <v>251</v>
      </c>
      <c r="D358" s="232" cm="1">
        <f t="array" ref="D358">_xlfn.XLOOKUP($C358,'Standardized Scores'!$C$7:$C$96,_xlfn.XLOOKUP('Data (All Pillars)'!$A358,'Standardized Scores'!$D$6:$DO$6,'Standardized Scores'!$D$7:$DO$96))</f>
        <v>46.955773305231304</v>
      </c>
      <c r="E358" s="232" cm="1">
        <f t="array" ref="E358">_xlfn.XLOOKUP($C358,Ranking!$C$7:$C$96,_xlfn.XLOOKUP('Data (All Pillars)'!$A358,Ranking!$D$6:$DO$6,Ranking!$D$7:$DO$96))</f>
        <v>39</v>
      </c>
      <c r="F358" s="232" t="str">
        <f>INDEX(Categories!$C$7:$DO$96,MATCH($C358,Categories!C$7:C$96,0),MATCH($A358,Categories!$C$6:$DO$6,0))</f>
        <v>Adequate capacity</v>
      </c>
    </row>
    <row r="359" spans="1:6" ht="13.8" x14ac:dyDescent="0.25">
      <c r="A359" s="231" t="s">
        <v>42</v>
      </c>
      <c r="B359" s="50" t="str">
        <f>_xlfn.XLOOKUP(A359, 'Country to Region'!$A$2:$A$116, 'Country to Region'!$B$2:$B$116, "Not Found")</f>
        <v>Eastern Europe</v>
      </c>
      <c r="C359" s="203" t="s">
        <v>174</v>
      </c>
      <c r="D359" s="232" cm="1">
        <f t="array" ref="D359">_xlfn.XLOOKUP($C359,'Standardized Scores'!$C$7:$C$96,_xlfn.XLOOKUP('Data (All Pillars)'!$A359,'Standardized Scores'!$D$6:$DO$6,'Standardized Scores'!$D$7:$DO$96))</f>
        <v>48.178025885320729</v>
      </c>
      <c r="E359" s="232" cm="1">
        <f t="array" ref="E359">_xlfn.XLOOKUP($C359,Ranking!$C$7:$C$96,_xlfn.XLOOKUP('Data (All Pillars)'!$A359,Ranking!$D$6:$DO$6,Ranking!$D$7:$DO$96))</f>
        <v>37</v>
      </c>
      <c r="F359" s="232" t="str">
        <f>INDEX(Categories!$C$7:$DO$96,MATCH($C359,Categories!C$7:C$96,0),MATCH($A359,Categories!$C$6:$DO$6,0))</f>
        <v>Low capacity</v>
      </c>
    </row>
    <row r="360" spans="1:6" ht="13.8" x14ac:dyDescent="0.25">
      <c r="A360" s="231" t="s">
        <v>42</v>
      </c>
      <c r="B360" s="50" t="str">
        <f>_xlfn.XLOOKUP(A360, 'Country to Region'!$A$2:$A$116, 'Country to Region'!$B$2:$B$116, "Not Found")</f>
        <v>Eastern Europe</v>
      </c>
      <c r="C360" s="203" t="s">
        <v>181</v>
      </c>
      <c r="D360" s="232" cm="1">
        <f t="array" ref="D360">_xlfn.XLOOKUP($C360,'Standardized Scores'!$C$7:$C$96,_xlfn.XLOOKUP('Data (All Pillars)'!$A360,'Standardized Scores'!$D$6:$DO$6,'Standardized Scores'!$D$7:$DO$96))</f>
        <v>45.09147106383169</v>
      </c>
      <c r="E360" s="232" cm="1">
        <f t="array" ref="E360">_xlfn.XLOOKUP($C360,Ranking!$C$7:$C$96,_xlfn.XLOOKUP('Data (All Pillars)'!$A360,Ranking!$D$6:$DO$6,Ranking!$D$7:$DO$96))</f>
        <v>65</v>
      </c>
      <c r="F360" s="232" t="str">
        <f>INDEX(Categories!$C$7:$DO$96,MATCH($C360,Categories!C$7:C$96,0),MATCH($A360,Categories!$C$6:$DO$6,0))</f>
        <v>Low capacity</v>
      </c>
    </row>
    <row r="361" spans="1:6" ht="13.8" x14ac:dyDescent="0.25">
      <c r="A361" s="231" t="s">
        <v>42</v>
      </c>
      <c r="B361" s="50" t="str">
        <f>_xlfn.XLOOKUP(A361, 'Country to Region'!$A$2:$A$116, 'Country to Region'!$B$2:$B$116, "Not Found")</f>
        <v>Eastern Europe</v>
      </c>
      <c r="C361" s="203" t="s">
        <v>192</v>
      </c>
      <c r="D361" s="232" cm="1">
        <f t="array" ref="D361">_xlfn.XLOOKUP($C361,'Standardized Scores'!$C$7:$C$96,_xlfn.XLOOKUP('Data (All Pillars)'!$A361,'Standardized Scores'!$D$6:$DO$6,'Standardized Scores'!$D$7:$DO$96))</f>
        <v>29.221170867673287</v>
      </c>
      <c r="E361" s="232" cm="1">
        <f t="array" ref="E361">_xlfn.XLOOKUP($C361,Ranking!$C$7:$C$96,_xlfn.XLOOKUP('Data (All Pillars)'!$A361,Ranking!$D$6:$DO$6,Ranking!$D$7:$DO$96))</f>
        <v>47</v>
      </c>
      <c r="F361" s="232" t="str">
        <f>INDEX(Categories!$C$7:$DO$96,MATCH($C361,Categories!C$7:C$96,0),MATCH($A361,Categories!$C$6:$DO$6,0))</f>
        <v>Low capacity</v>
      </c>
    </row>
    <row r="362" spans="1:6" ht="13.8" x14ac:dyDescent="0.25">
      <c r="A362" s="231" t="s">
        <v>42</v>
      </c>
      <c r="B362" s="50" t="str">
        <f>_xlfn.XLOOKUP(A362, 'Country to Region'!$A$2:$A$116, 'Country to Region'!$B$2:$B$116, "Not Found")</f>
        <v>Eastern Europe</v>
      </c>
      <c r="C362" s="203" t="s">
        <v>194</v>
      </c>
      <c r="D362" s="232" cm="1">
        <f t="array" ref="D362">_xlfn.XLOOKUP($C362,'Standardized Scores'!$C$7:$C$96,_xlfn.XLOOKUP('Data (All Pillars)'!$A362,'Standardized Scores'!$D$6:$DO$6,'Standardized Scores'!$D$7:$DO$96))</f>
        <v>18.615217385481131</v>
      </c>
      <c r="E362" s="232" cm="1">
        <f t="array" ref="E362">_xlfn.XLOOKUP($C362,Ranking!$C$7:$C$96,_xlfn.XLOOKUP('Data (All Pillars)'!$A362,Ranking!$D$6:$DO$6,Ranking!$D$7:$DO$96))</f>
        <v>102</v>
      </c>
      <c r="F362" s="232" t="str">
        <f>INDEX(Categories!$C$7:$DO$96,MATCH($C362,Categories!C$7:C$96,0),MATCH($A362,Categories!$C$6:$DO$6,0))</f>
        <v>Inadequate capacity</v>
      </c>
    </row>
    <row r="363" spans="1:6" ht="13.8" x14ac:dyDescent="0.25">
      <c r="A363" s="231" t="s">
        <v>42</v>
      </c>
      <c r="B363" s="50" t="str">
        <f>_xlfn.XLOOKUP(A363, 'Country to Region'!$A$2:$A$116, 'Country to Region'!$B$2:$B$116, "Not Found")</f>
        <v>Eastern Europe</v>
      </c>
      <c r="C363" s="203" t="s">
        <v>202</v>
      </c>
      <c r="D363" s="232" cm="1">
        <f t="array" ref="D363">_xlfn.XLOOKUP($C363,'Standardized Scores'!$C$7:$C$96,_xlfn.XLOOKUP('Data (All Pillars)'!$A363,'Standardized Scores'!$D$6:$DO$6,'Standardized Scores'!$D$7:$DO$96))</f>
        <v>35.751091912497934</v>
      </c>
      <c r="E363" s="232" cm="1">
        <f t="array" ref="E363">_xlfn.XLOOKUP($C363,Ranking!$C$7:$C$96,_xlfn.XLOOKUP('Data (All Pillars)'!$A363,Ranking!$D$6:$DO$6,Ranking!$D$7:$DO$96))</f>
        <v>13</v>
      </c>
      <c r="F363" s="232" t="str">
        <f>INDEX(Categories!$C$7:$DO$96,MATCH($C363,Categories!C$7:C$96,0),MATCH($A363,Categories!$C$6:$DO$6,0))</f>
        <v>Low capacity</v>
      </c>
    </row>
    <row r="364" spans="1:6" ht="13.8" x14ac:dyDescent="0.25">
      <c r="A364" s="231" t="s">
        <v>42</v>
      </c>
      <c r="B364" s="50" t="str">
        <f>_xlfn.XLOOKUP(A364, 'Country to Region'!$A$2:$A$116, 'Country to Region'!$B$2:$B$116, "Not Found")</f>
        <v>Eastern Europe</v>
      </c>
      <c r="C364" s="203" t="s">
        <v>212</v>
      </c>
      <c r="D364" s="232" cm="1">
        <f t="array" ref="D364">_xlfn.XLOOKUP($C364,'Standardized Scores'!$C$7:$C$96,_xlfn.XLOOKUP('Data (All Pillars)'!$A364,'Standardized Scores'!$D$6:$DO$6,'Standardized Scores'!$D$7:$DO$96))</f>
        <v>44.037633092011546</v>
      </c>
      <c r="E364" s="232" cm="1">
        <f t="array" ref="E364">_xlfn.XLOOKUP($C364,Ranking!$C$7:$C$96,_xlfn.XLOOKUP('Data (All Pillars)'!$A364,Ranking!$D$6:$DO$6,Ranking!$D$7:$DO$96))</f>
        <v>56</v>
      </c>
      <c r="F364" s="232" t="str">
        <f>INDEX(Categories!$C$7:$DO$96,MATCH($C364,Categories!C$7:C$96,0),MATCH($A364,Categories!$C$6:$DO$6,0))</f>
        <v>Low capacity</v>
      </c>
    </row>
    <row r="365" spans="1:6" ht="13.8" x14ac:dyDescent="0.25">
      <c r="A365" s="231" t="s">
        <v>42</v>
      </c>
      <c r="B365" s="50" t="str">
        <f>_xlfn.XLOOKUP(A365, 'Country to Region'!$A$2:$A$116, 'Country to Region'!$B$2:$B$116, "Not Found")</f>
        <v>Eastern Europe</v>
      </c>
      <c r="C365" s="203" t="s">
        <v>254</v>
      </c>
      <c r="D365" s="232" cm="1">
        <f t="array" ref="D365">_xlfn.XLOOKUP($C365,'Standardized Scores'!$C$7:$C$96,_xlfn.XLOOKUP('Data (All Pillars)'!$A365,'Standardized Scores'!$D$6:$DO$6,'Standardized Scores'!$D$7:$DO$96))</f>
        <v>18.480741080702536</v>
      </c>
      <c r="E365" s="232" cm="1">
        <f t="array" ref="E365">_xlfn.XLOOKUP($C365,Ranking!$C$7:$C$96,_xlfn.XLOOKUP('Data (All Pillars)'!$A365,Ranking!$D$6:$DO$6,Ranking!$D$7:$DO$96))</f>
        <v>44</v>
      </c>
      <c r="F365" s="232" t="str">
        <f>INDEX(Categories!$C$7:$DO$96,MATCH($C365,Categories!C$7:C$96,0),MATCH($A365,Categories!$C$6:$DO$6,0))</f>
        <v>Inadequate capacity</v>
      </c>
    </row>
    <row r="366" spans="1:6" ht="13.8" x14ac:dyDescent="0.25">
      <c r="A366" s="231" t="s">
        <v>43</v>
      </c>
      <c r="B366" s="50" t="str">
        <f>_xlfn.XLOOKUP(A366, 'Country to Region'!$A$2:$A$116, 'Country to Region'!$B$2:$B$116, "Not Found")</f>
        <v>Eastern Europe</v>
      </c>
      <c r="C366" s="203" t="s">
        <v>133</v>
      </c>
      <c r="D366" s="232" cm="1">
        <f t="array" ref="D366">_xlfn.XLOOKUP($C366,'Standardized Scores'!$C$7:$C$96,_xlfn.XLOOKUP('Data (All Pillars)'!$A366,'Standardized Scores'!$D$6:$DO$6,'Standardized Scores'!$D$7:$DO$96))</f>
        <v>47.744394974144043</v>
      </c>
      <c r="E366" s="232" cm="1">
        <f t="array" ref="E366">_xlfn.XLOOKUP($C366,Ranking!$C$7:$C$96,_xlfn.XLOOKUP('Data (All Pillars)'!$A366,Ranking!$D$6:$DO$6,Ranking!$D$7:$DO$96))</f>
        <v>18</v>
      </c>
      <c r="F366" s="232" t="str">
        <f>INDEX(Categories!$C$7:$DO$96,MATCH($C366,Categories!C$7:C$96,0),MATCH($A366,Categories!$C$6:$DO$6,0))</f>
        <v>High capacity</v>
      </c>
    </row>
    <row r="367" spans="1:6" ht="13.8" x14ac:dyDescent="0.25">
      <c r="A367" s="231" t="s">
        <v>43</v>
      </c>
      <c r="B367" s="50" t="str">
        <f>_xlfn.XLOOKUP(A367, 'Country to Region'!$A$2:$A$116, 'Country to Region'!$B$2:$B$116, "Not Found")</f>
        <v>Eastern Europe</v>
      </c>
      <c r="C367" s="203" t="s">
        <v>135</v>
      </c>
      <c r="D367" s="232" cm="1">
        <f t="array" ref="D367">_xlfn.XLOOKUP($C367,'Standardized Scores'!$C$7:$C$96,_xlfn.XLOOKUP('Data (All Pillars)'!$A367,'Standardized Scores'!$D$6:$DO$6,'Standardized Scores'!$D$7:$DO$96))</f>
        <v>43.426274159306772</v>
      </c>
      <c r="E367" s="232" cm="1">
        <f t="array" ref="E367">_xlfn.XLOOKUP($C367,Ranking!$C$7:$C$96,_xlfn.XLOOKUP('Data (All Pillars)'!$A367,Ranking!$D$6:$DO$6,Ranking!$D$7:$DO$96))</f>
        <v>39</v>
      </c>
      <c r="F367" s="232" t="str">
        <f>INDEX(Categories!$C$7:$DO$96,MATCH($C367,Categories!C$7:C$96,0),MATCH($A367,Categories!$C$6:$DO$6,0))</f>
        <v>Adequate capacity</v>
      </c>
    </row>
    <row r="368" spans="1:6" ht="13.8" x14ac:dyDescent="0.25">
      <c r="A368" s="231" t="s">
        <v>43</v>
      </c>
      <c r="B368" s="50" t="str">
        <f>_xlfn.XLOOKUP(A368, 'Country to Region'!$A$2:$A$116, 'Country to Region'!$B$2:$B$116, "Not Found")</f>
        <v>Eastern Europe</v>
      </c>
      <c r="C368" s="203" t="s">
        <v>137</v>
      </c>
      <c r="D368" s="232" cm="1">
        <f t="array" ref="D368">_xlfn.XLOOKUP($C368,'Standardized Scores'!$C$7:$C$96,_xlfn.XLOOKUP('Data (All Pillars)'!$A368,'Standardized Scores'!$D$6:$DO$6,'Standardized Scores'!$D$7:$DO$96))</f>
        <v>41.749456210953703</v>
      </c>
      <c r="E368" s="232" cm="1">
        <f t="array" ref="E368">_xlfn.XLOOKUP($C368,Ranking!$C$7:$C$96,_xlfn.XLOOKUP('Data (All Pillars)'!$A368,Ranking!$D$6:$DO$6,Ranking!$D$7:$DO$96))</f>
        <v>47</v>
      </c>
      <c r="F368" s="232" t="str">
        <f>INDEX(Categories!$C$7:$DO$96,MATCH($C368,Categories!C$7:C$96,0),MATCH($A368,Categories!$C$6:$DO$6,0))</f>
        <v>Adequate capacity</v>
      </c>
    </row>
    <row r="369" spans="1:6" ht="13.8" x14ac:dyDescent="0.25">
      <c r="A369" s="231" t="s">
        <v>43</v>
      </c>
      <c r="B369" s="50" t="str">
        <f>_xlfn.XLOOKUP(A369, 'Country to Region'!$A$2:$A$116, 'Country to Region'!$B$2:$B$116, "Not Found")</f>
        <v>Eastern Europe</v>
      </c>
      <c r="C369" s="203" t="s">
        <v>147</v>
      </c>
      <c r="D369" s="232" cm="1">
        <f t="array" ref="D369">_xlfn.XLOOKUP($C369,'Standardized Scores'!$C$7:$C$96,_xlfn.XLOOKUP('Data (All Pillars)'!$A369,'Standardized Scores'!$D$6:$DO$6,'Standardized Scores'!$D$7:$DO$96))</f>
        <v>44.685509665790136</v>
      </c>
      <c r="E369" s="232" cm="1">
        <f t="array" ref="E369">_xlfn.XLOOKUP($C369,Ranking!$C$7:$C$96,_xlfn.XLOOKUP('Data (All Pillars)'!$A369,Ranking!$D$6:$DO$6,Ranking!$D$7:$DO$96))</f>
        <v>40</v>
      </c>
      <c r="F369" s="232" t="str">
        <f>INDEX(Categories!$C$7:$DO$96,MATCH($C369,Categories!C$7:C$96,0),MATCH($A369,Categories!$C$6:$DO$6,0))</f>
        <v>Low capacity</v>
      </c>
    </row>
    <row r="370" spans="1:6" ht="13.8" x14ac:dyDescent="0.25">
      <c r="A370" s="231" t="s">
        <v>43</v>
      </c>
      <c r="B370" s="50" t="str">
        <f>_xlfn.XLOOKUP(A370, 'Country to Region'!$A$2:$A$116, 'Country to Region'!$B$2:$B$116, "Not Found")</f>
        <v>Eastern Europe</v>
      </c>
      <c r="C370" s="203" t="s">
        <v>156</v>
      </c>
      <c r="D370" s="232" cm="1">
        <f t="array" ref="D370">_xlfn.XLOOKUP($C370,'Standardized Scores'!$C$7:$C$96,_xlfn.XLOOKUP('Data (All Pillars)'!$A370,'Standardized Scores'!$D$6:$DO$6,'Standardized Scores'!$D$7:$DO$96))</f>
        <v>43.913453674821419</v>
      </c>
      <c r="E370" s="232" cm="1">
        <f t="array" ref="E370">_xlfn.XLOOKUP($C370,Ranking!$C$7:$C$96,_xlfn.XLOOKUP('Data (All Pillars)'!$A370,Ranking!$D$6:$DO$6,Ranking!$D$7:$DO$96))</f>
        <v>27</v>
      </c>
      <c r="F370" s="232" t="str">
        <f>INDEX(Categories!$C$7:$DO$96,MATCH($C370,Categories!C$7:C$96,0),MATCH($A370,Categories!$C$6:$DO$6,0))</f>
        <v>Adequate capacity</v>
      </c>
    </row>
    <row r="371" spans="1:6" ht="13.8" x14ac:dyDescent="0.25">
      <c r="A371" s="231" t="s">
        <v>43</v>
      </c>
      <c r="B371" s="50" t="str">
        <f>_xlfn.XLOOKUP(A371, 'Country to Region'!$A$2:$A$116, 'Country to Region'!$B$2:$B$116, "Not Found")</f>
        <v>Eastern Europe</v>
      </c>
      <c r="C371" s="203" t="s">
        <v>163</v>
      </c>
      <c r="D371" s="232" cm="1">
        <f t="array" ref="D371">_xlfn.XLOOKUP($C371,'Standardized Scores'!$C$7:$C$96,_xlfn.XLOOKUP('Data (All Pillars)'!$A371,'Standardized Scores'!$D$6:$DO$6,'Standardized Scores'!$D$7:$DO$96))</f>
        <v>52.926930330287568</v>
      </c>
      <c r="E371" s="232" cm="1">
        <f t="array" ref="E371">_xlfn.XLOOKUP($C371,Ranking!$C$7:$C$96,_xlfn.XLOOKUP('Data (All Pillars)'!$A371,Ranking!$D$6:$DO$6,Ranking!$D$7:$DO$96))</f>
        <v>29</v>
      </c>
      <c r="F371" s="232" t="str">
        <f>INDEX(Categories!$C$7:$DO$96,MATCH($C371,Categories!C$7:C$96,0),MATCH($A371,Categories!$C$6:$DO$6,0))</f>
        <v>Adequate capacity</v>
      </c>
    </row>
    <row r="372" spans="1:6" ht="13.8" x14ac:dyDescent="0.25">
      <c r="A372" s="231" t="s">
        <v>43</v>
      </c>
      <c r="B372" s="50" t="str">
        <f>_xlfn.XLOOKUP(A372, 'Country to Region'!$A$2:$A$116, 'Country to Region'!$B$2:$B$116, "Not Found")</f>
        <v>Eastern Europe</v>
      </c>
      <c r="C372" s="203" t="s">
        <v>251</v>
      </c>
      <c r="D372" s="232" cm="1">
        <f t="array" ref="D372">_xlfn.XLOOKUP($C372,'Standardized Scores'!$C$7:$C$96,_xlfn.XLOOKUP('Data (All Pillars)'!$A372,'Standardized Scores'!$D$6:$DO$6,'Standardized Scores'!$D$7:$DO$96))</f>
        <v>46.394758849633902</v>
      </c>
      <c r="E372" s="232" cm="1">
        <f t="array" ref="E372">_xlfn.XLOOKUP($C372,Ranking!$C$7:$C$96,_xlfn.XLOOKUP('Data (All Pillars)'!$A372,Ranking!$D$6:$DO$6,Ranking!$D$7:$DO$96))</f>
        <v>44</v>
      </c>
      <c r="F372" s="232" t="str">
        <f>INDEX(Categories!$C$7:$DO$96,MATCH($C372,Categories!C$7:C$96,0),MATCH($A372,Categories!$C$6:$DO$6,0))</f>
        <v>Adequate capacity</v>
      </c>
    </row>
    <row r="373" spans="1:6" ht="13.8" x14ac:dyDescent="0.25">
      <c r="A373" s="231" t="s">
        <v>43</v>
      </c>
      <c r="B373" s="50" t="str">
        <f>_xlfn.XLOOKUP(A373, 'Country to Region'!$A$2:$A$116, 'Country to Region'!$B$2:$B$116, "Not Found")</f>
        <v>Eastern Europe</v>
      </c>
      <c r="C373" s="203" t="s">
        <v>174</v>
      </c>
      <c r="D373" s="232" cm="1">
        <f t="array" ref="D373">_xlfn.XLOOKUP($C373,'Standardized Scores'!$C$7:$C$96,_xlfn.XLOOKUP('Data (All Pillars)'!$A373,'Standardized Scores'!$D$6:$DO$6,'Standardized Scores'!$D$7:$DO$96))</f>
        <v>55.37365345883515</v>
      </c>
      <c r="E373" s="232" cm="1">
        <f t="array" ref="E373">_xlfn.XLOOKUP($C373,Ranking!$C$7:$C$96,_xlfn.XLOOKUP('Data (All Pillars)'!$A373,Ranking!$D$6:$DO$6,Ranking!$D$7:$DO$96))</f>
        <v>24</v>
      </c>
      <c r="F373" s="232" t="str">
        <f>INDEX(Categories!$C$7:$DO$96,MATCH($C373,Categories!C$7:C$96,0),MATCH($A373,Categories!$C$6:$DO$6,0))</f>
        <v>Adequate capacity</v>
      </c>
    </row>
    <row r="374" spans="1:6" ht="13.8" x14ac:dyDescent="0.25">
      <c r="A374" s="231" t="s">
        <v>43</v>
      </c>
      <c r="B374" s="50" t="str">
        <f>_xlfn.XLOOKUP(A374, 'Country to Region'!$A$2:$A$116, 'Country to Region'!$B$2:$B$116, "Not Found")</f>
        <v>Eastern Europe</v>
      </c>
      <c r="C374" s="203" t="s">
        <v>181</v>
      </c>
      <c r="D374" s="232" cm="1">
        <f t="array" ref="D374">_xlfn.XLOOKUP($C374,'Standardized Scores'!$C$7:$C$96,_xlfn.XLOOKUP('Data (All Pillars)'!$A374,'Standardized Scores'!$D$6:$DO$6,'Standardized Scores'!$D$7:$DO$96))</f>
        <v>55.991016594367132</v>
      </c>
      <c r="E374" s="232" cm="1">
        <f t="array" ref="E374">_xlfn.XLOOKUP($C374,Ranking!$C$7:$C$96,_xlfn.XLOOKUP('Data (All Pillars)'!$A374,Ranking!$D$6:$DO$6,Ranking!$D$7:$DO$96))</f>
        <v>37</v>
      </c>
      <c r="F374" s="232" t="str">
        <f>INDEX(Categories!$C$7:$DO$96,MATCH($C374,Categories!C$7:C$96,0),MATCH($A374,Categories!$C$6:$DO$6,0))</f>
        <v>Adequate capacity</v>
      </c>
    </row>
    <row r="375" spans="1:6" ht="13.8" x14ac:dyDescent="0.25">
      <c r="A375" s="231" t="s">
        <v>43</v>
      </c>
      <c r="B375" s="50" t="str">
        <f>_xlfn.XLOOKUP(A375, 'Country to Region'!$A$2:$A$116, 'Country to Region'!$B$2:$B$116, "Not Found")</f>
        <v>Eastern Europe</v>
      </c>
      <c r="C375" s="203" t="s">
        <v>192</v>
      </c>
      <c r="D375" s="232" cm="1">
        <f t="array" ref="D375">_xlfn.XLOOKUP($C375,'Standardized Scores'!$C$7:$C$96,_xlfn.XLOOKUP('Data (All Pillars)'!$A375,'Standardized Scores'!$D$6:$DO$6,'Standardized Scores'!$D$7:$DO$96))</f>
        <v>45.152468647456601</v>
      </c>
      <c r="E375" s="232" cm="1">
        <f t="array" ref="E375">_xlfn.XLOOKUP($C375,Ranking!$C$7:$C$96,_xlfn.XLOOKUP('Data (All Pillars)'!$A375,Ranking!$D$6:$DO$6,Ranking!$D$7:$DO$96))</f>
        <v>3</v>
      </c>
      <c r="F375" s="232" t="str">
        <f>INDEX(Categories!$C$7:$DO$96,MATCH($C375,Categories!C$7:C$96,0),MATCH($A375,Categories!$C$6:$DO$6,0))</f>
        <v>Advanced capacity</v>
      </c>
    </row>
    <row r="376" spans="1:6" ht="13.8" x14ac:dyDescent="0.25">
      <c r="A376" s="231" t="s">
        <v>43</v>
      </c>
      <c r="B376" s="50" t="str">
        <f>_xlfn.XLOOKUP(A376, 'Country to Region'!$A$2:$A$116, 'Country to Region'!$B$2:$B$116, "Not Found")</f>
        <v>Eastern Europe</v>
      </c>
      <c r="C376" s="203" t="s">
        <v>194</v>
      </c>
      <c r="D376" s="232" cm="1">
        <f t="array" ref="D376">_xlfn.XLOOKUP($C376,'Standardized Scores'!$C$7:$C$96,_xlfn.XLOOKUP('Data (All Pillars)'!$A376,'Standardized Scores'!$D$6:$DO$6,'Standardized Scores'!$D$7:$DO$96))</f>
        <v>34.858343075672281</v>
      </c>
      <c r="E376" s="232" cm="1">
        <f t="array" ref="E376">_xlfn.XLOOKUP($C376,Ranking!$C$7:$C$96,_xlfn.XLOOKUP('Data (All Pillars)'!$A376,Ranking!$D$6:$DO$6,Ranking!$D$7:$DO$96))</f>
        <v>55</v>
      </c>
      <c r="F376" s="232" t="str">
        <f>INDEX(Categories!$C$7:$DO$96,MATCH($C376,Categories!C$7:C$96,0),MATCH($A376,Categories!$C$6:$DO$6,0))</f>
        <v>Low capacity</v>
      </c>
    </row>
    <row r="377" spans="1:6" ht="13.8" x14ac:dyDescent="0.25">
      <c r="A377" s="231" t="s">
        <v>43</v>
      </c>
      <c r="B377" s="50" t="str">
        <f>_xlfn.XLOOKUP(A377, 'Country to Region'!$A$2:$A$116, 'Country to Region'!$B$2:$B$116, "Not Found")</f>
        <v>Eastern Europe</v>
      </c>
      <c r="C377" s="203" t="s">
        <v>202</v>
      </c>
      <c r="D377" s="232" cm="1">
        <f t="array" ref="D377">_xlfn.XLOOKUP($C377,'Standardized Scores'!$C$7:$C$96,_xlfn.XLOOKUP('Data (All Pillars)'!$A377,'Standardized Scores'!$D$6:$DO$6,'Standardized Scores'!$D$7:$DO$96))</f>
        <v>47.803526599866693</v>
      </c>
      <c r="E377" s="232" cm="1">
        <f t="array" ref="E377">_xlfn.XLOOKUP($C377,Ranking!$C$7:$C$96,_xlfn.XLOOKUP('Data (All Pillars)'!$A377,Ranking!$D$6:$DO$6,Ranking!$D$7:$DO$96))</f>
        <v>2</v>
      </c>
      <c r="F377" s="232" t="str">
        <f>INDEX(Categories!$C$7:$DO$96,MATCH($C377,Categories!C$7:C$96,0),MATCH($A377,Categories!$C$6:$DO$6,0))</f>
        <v>High capacity</v>
      </c>
    </row>
    <row r="378" spans="1:6" ht="13.8" x14ac:dyDescent="0.25">
      <c r="A378" s="231" t="s">
        <v>43</v>
      </c>
      <c r="B378" s="50" t="str">
        <f>_xlfn.XLOOKUP(A378, 'Country to Region'!$A$2:$A$116, 'Country to Region'!$B$2:$B$116, "Not Found")</f>
        <v>Eastern Europe</v>
      </c>
      <c r="C378" s="203" t="s">
        <v>212</v>
      </c>
      <c r="D378" s="232" cm="1">
        <f t="array" ref="D378">_xlfn.XLOOKUP($C378,'Standardized Scores'!$C$7:$C$96,_xlfn.XLOOKUP('Data (All Pillars)'!$A378,'Standardized Scores'!$D$6:$DO$6,'Standardized Scores'!$D$7:$DO$96))</f>
        <v>61.761365014384694</v>
      </c>
      <c r="E378" s="232" cm="1">
        <f t="array" ref="E378">_xlfn.XLOOKUP($C378,Ranking!$C$7:$C$96,_xlfn.XLOOKUP('Data (All Pillars)'!$A378,Ranking!$D$6:$DO$6,Ranking!$D$7:$DO$96))</f>
        <v>7</v>
      </c>
      <c r="F378" s="232" t="str">
        <f>INDEX(Categories!$C$7:$DO$96,MATCH($C378,Categories!C$7:C$96,0),MATCH($A378,Categories!$C$6:$DO$6,0))</f>
        <v>High capacity</v>
      </c>
    </row>
    <row r="379" spans="1:6" ht="13.8" x14ac:dyDescent="0.25">
      <c r="A379" s="231" t="s">
        <v>43</v>
      </c>
      <c r="B379" s="50" t="str">
        <f>_xlfn.XLOOKUP(A379, 'Country to Region'!$A$2:$A$116, 'Country to Region'!$B$2:$B$116, "Not Found")</f>
        <v>Eastern Europe</v>
      </c>
      <c r="C379" s="203" t="s">
        <v>254</v>
      </c>
      <c r="D379" s="232" cm="1">
        <f t="array" ref="D379">_xlfn.XLOOKUP($C379,'Standardized Scores'!$C$7:$C$96,_xlfn.XLOOKUP('Data (All Pillars)'!$A379,'Standardized Scores'!$D$6:$DO$6,'Standardized Scores'!$D$7:$DO$96))</f>
        <v>36.18663989990273</v>
      </c>
      <c r="E379" s="232" cm="1">
        <f t="array" ref="E379">_xlfn.XLOOKUP($C379,Ranking!$C$7:$C$96,_xlfn.XLOOKUP('Data (All Pillars)'!$A379,Ranking!$D$6:$DO$6,Ranking!$D$7:$DO$96))</f>
        <v>4</v>
      </c>
      <c r="F379" s="232" t="str">
        <f>INDEX(Categories!$C$7:$DO$96,MATCH($C379,Categories!C$7:C$96,0),MATCH($A379,Categories!$C$6:$DO$6,0))</f>
        <v>High capacity</v>
      </c>
    </row>
    <row r="380" spans="1:6" ht="13.8" x14ac:dyDescent="0.25">
      <c r="A380" s="231" t="s">
        <v>44</v>
      </c>
      <c r="B380" s="50" t="str">
        <f>_xlfn.XLOOKUP(A380, 'Country to Region'!$A$2:$A$116, 'Country to Region'!$B$2:$B$116, "Not Found")</f>
        <v>Western Europe</v>
      </c>
      <c r="C380" s="203" t="s">
        <v>133</v>
      </c>
      <c r="D380" s="232" cm="1">
        <f t="array" ref="D380">_xlfn.XLOOKUP($C380,'Standardized Scores'!$C$7:$C$96,_xlfn.XLOOKUP('Data (All Pillars)'!$A380,'Standardized Scores'!$D$6:$DO$6,'Standardized Scores'!$D$7:$DO$96))</f>
        <v>49.601535700397022</v>
      </c>
      <c r="E380" s="232" cm="1">
        <f t="array" ref="E380">_xlfn.XLOOKUP($C380,Ranking!$C$7:$C$96,_xlfn.XLOOKUP('Data (All Pillars)'!$A380,Ranking!$D$6:$DO$6,Ranking!$D$7:$DO$96))</f>
        <v>11</v>
      </c>
      <c r="F380" s="232" t="str">
        <f>INDEX(Categories!$C$7:$DO$96,MATCH($C380,Categories!C$7:C$96,0),MATCH($A380,Categories!$C$6:$DO$6,0))</f>
        <v>Advanced capacity</v>
      </c>
    </row>
    <row r="381" spans="1:6" ht="13.8" x14ac:dyDescent="0.25">
      <c r="A381" s="231" t="s">
        <v>44</v>
      </c>
      <c r="B381" s="50" t="str">
        <f>_xlfn.XLOOKUP(A381, 'Country to Region'!$A$2:$A$116, 'Country to Region'!$B$2:$B$116, "Not Found")</f>
        <v>Western Europe</v>
      </c>
      <c r="C381" s="203" t="s">
        <v>135</v>
      </c>
      <c r="D381" s="232" cm="1">
        <f t="array" ref="D381">_xlfn.XLOOKUP($C381,'Standardized Scores'!$C$7:$C$96,_xlfn.XLOOKUP('Data (All Pillars)'!$A381,'Standardized Scores'!$D$6:$DO$6,'Standardized Scores'!$D$7:$DO$96))</f>
        <v>51.417769115491282</v>
      </c>
      <c r="E381" s="232" cm="1">
        <f t="array" ref="E381">_xlfn.XLOOKUP($C381,Ranking!$C$7:$C$96,_xlfn.XLOOKUP('Data (All Pillars)'!$A381,Ranking!$D$6:$DO$6,Ranking!$D$7:$DO$96))</f>
        <v>10</v>
      </c>
      <c r="F381" s="232" t="str">
        <f>INDEX(Categories!$C$7:$DO$96,MATCH($C381,Categories!C$7:C$96,0),MATCH($A381,Categories!$C$6:$DO$6,0))</f>
        <v>High capacity</v>
      </c>
    </row>
    <row r="382" spans="1:6" ht="13.8" x14ac:dyDescent="0.25">
      <c r="A382" s="231" t="s">
        <v>44</v>
      </c>
      <c r="B382" s="50" t="str">
        <f>_xlfn.XLOOKUP(A382, 'Country to Region'!$A$2:$A$116, 'Country to Region'!$B$2:$B$116, "Not Found")</f>
        <v>Western Europe</v>
      </c>
      <c r="C382" s="203" t="s">
        <v>137</v>
      </c>
      <c r="D382" s="232" cm="1">
        <f t="array" ref="D382">_xlfn.XLOOKUP($C382,'Standardized Scores'!$C$7:$C$96,_xlfn.XLOOKUP('Data (All Pillars)'!$A382,'Standardized Scores'!$D$6:$DO$6,'Standardized Scores'!$D$7:$DO$96))</f>
        <v>50.661370661756806</v>
      </c>
      <c r="E382" s="232" cm="1">
        <f t="array" ref="E382">_xlfn.XLOOKUP($C382,Ranking!$C$7:$C$96,_xlfn.XLOOKUP('Data (All Pillars)'!$A382,Ranking!$D$6:$DO$6,Ranking!$D$7:$DO$96))</f>
        <v>18</v>
      </c>
      <c r="F382" s="232" t="str">
        <f>INDEX(Categories!$C$7:$DO$96,MATCH($C382,Categories!C$7:C$96,0),MATCH($A382,Categories!$C$6:$DO$6,0))</f>
        <v>High capacity</v>
      </c>
    </row>
    <row r="383" spans="1:6" ht="13.8" x14ac:dyDescent="0.25">
      <c r="A383" s="231" t="s">
        <v>44</v>
      </c>
      <c r="B383" s="50" t="str">
        <f>_xlfn.XLOOKUP(A383, 'Country to Region'!$A$2:$A$116, 'Country to Region'!$B$2:$B$116, "Not Found")</f>
        <v>Western Europe</v>
      </c>
      <c r="C383" s="203" t="s">
        <v>147</v>
      </c>
      <c r="D383" s="232" cm="1">
        <f t="array" ref="D383">_xlfn.XLOOKUP($C383,'Standardized Scores'!$C$7:$C$96,_xlfn.XLOOKUP('Data (All Pillars)'!$A383,'Standardized Scores'!$D$6:$DO$6,'Standardized Scores'!$D$7:$DO$96))</f>
        <v>50.411781170962222</v>
      </c>
      <c r="E383" s="232" cm="1">
        <f t="array" ref="E383">_xlfn.XLOOKUP($C383,Ranking!$C$7:$C$96,_xlfn.XLOOKUP('Data (All Pillars)'!$A383,Ranking!$D$6:$DO$6,Ranking!$D$7:$DO$96))</f>
        <v>25</v>
      </c>
      <c r="F383" s="232" t="str">
        <f>INDEX(Categories!$C$7:$DO$96,MATCH($C383,Categories!C$7:C$96,0),MATCH($A383,Categories!$C$6:$DO$6,0))</f>
        <v>Adequate capacity</v>
      </c>
    </row>
    <row r="384" spans="1:6" ht="13.8" x14ac:dyDescent="0.25">
      <c r="A384" s="231" t="s">
        <v>44</v>
      </c>
      <c r="B384" s="50" t="str">
        <f>_xlfn.XLOOKUP(A384, 'Country to Region'!$A$2:$A$116, 'Country to Region'!$B$2:$B$116, "Not Found")</f>
        <v>Western Europe</v>
      </c>
      <c r="C384" s="203" t="s">
        <v>156</v>
      </c>
      <c r="D384" s="232" cm="1">
        <f t="array" ref="D384">_xlfn.XLOOKUP($C384,'Standardized Scores'!$C$7:$C$96,_xlfn.XLOOKUP('Data (All Pillars)'!$A384,'Standardized Scores'!$D$6:$DO$6,'Standardized Scores'!$D$7:$DO$96))</f>
        <v>53.473886580132081</v>
      </c>
      <c r="E384" s="232" cm="1">
        <f t="array" ref="E384">_xlfn.XLOOKUP($C384,Ranking!$C$7:$C$96,_xlfn.XLOOKUP('Data (All Pillars)'!$A384,Ranking!$D$6:$DO$6,Ranking!$D$7:$DO$96))</f>
        <v>2</v>
      </c>
      <c r="F384" s="232" t="str">
        <f>INDEX(Categories!$C$7:$DO$96,MATCH($C384,Categories!C$7:C$96,0),MATCH($A384,Categories!$C$6:$DO$6,0))</f>
        <v>Advanced capacity</v>
      </c>
    </row>
    <row r="385" spans="1:6" ht="13.8" x14ac:dyDescent="0.25">
      <c r="A385" s="231" t="s">
        <v>44</v>
      </c>
      <c r="B385" s="50" t="str">
        <f>_xlfn.XLOOKUP(A385, 'Country to Region'!$A$2:$A$116, 'Country to Region'!$B$2:$B$116, "Not Found")</f>
        <v>Western Europe</v>
      </c>
      <c r="C385" s="203" t="s">
        <v>163</v>
      </c>
      <c r="D385" s="232" cm="1">
        <f t="array" ref="D385">_xlfn.XLOOKUP($C385,'Standardized Scores'!$C$7:$C$96,_xlfn.XLOOKUP('Data (All Pillars)'!$A385,'Standardized Scores'!$D$6:$DO$6,'Standardized Scores'!$D$7:$DO$96))</f>
        <v>60.497743492586991</v>
      </c>
      <c r="E385" s="232" cm="1">
        <f t="array" ref="E385">_xlfn.XLOOKUP($C385,Ranking!$C$7:$C$96,_xlfn.XLOOKUP('Data (All Pillars)'!$A385,Ranking!$D$6:$DO$6,Ranking!$D$7:$DO$96))</f>
        <v>12</v>
      </c>
      <c r="F385" s="232" t="str">
        <f>INDEX(Categories!$C$7:$DO$96,MATCH($C385,Categories!C$7:C$96,0),MATCH($A385,Categories!$C$6:$DO$6,0))</f>
        <v>Advanced capacity</v>
      </c>
    </row>
    <row r="386" spans="1:6" ht="13.8" x14ac:dyDescent="0.25">
      <c r="A386" s="231" t="s">
        <v>44</v>
      </c>
      <c r="B386" s="50" t="str">
        <f>_xlfn.XLOOKUP(A386, 'Country to Region'!$A$2:$A$116, 'Country to Region'!$B$2:$B$116, "Not Found")</f>
        <v>Western Europe</v>
      </c>
      <c r="C386" s="203" t="s">
        <v>251</v>
      </c>
      <c r="D386" s="232" cm="1">
        <f t="array" ref="D386">_xlfn.XLOOKUP($C386,'Standardized Scores'!$C$7:$C$96,_xlfn.XLOOKUP('Data (All Pillars)'!$A386,'Standardized Scores'!$D$6:$DO$6,'Standardized Scores'!$D$7:$DO$96))</f>
        <v>50.184833138927971</v>
      </c>
      <c r="E386" s="232" cm="1">
        <f t="array" ref="E386">_xlfn.XLOOKUP($C386,Ranking!$C$7:$C$96,_xlfn.XLOOKUP('Data (All Pillars)'!$A386,Ranking!$D$6:$DO$6,Ranking!$D$7:$DO$96))</f>
        <v>20</v>
      </c>
      <c r="F386" s="232" t="str">
        <f>INDEX(Categories!$C$7:$DO$96,MATCH($C386,Categories!C$7:C$96,0),MATCH($A386,Categories!$C$6:$DO$6,0))</f>
        <v>High capacity</v>
      </c>
    </row>
    <row r="387" spans="1:6" ht="13.8" x14ac:dyDescent="0.25">
      <c r="A387" s="231" t="s">
        <v>44</v>
      </c>
      <c r="B387" s="50" t="str">
        <f>_xlfn.XLOOKUP(A387, 'Country to Region'!$A$2:$A$116, 'Country to Region'!$B$2:$B$116, "Not Found")</f>
        <v>Western Europe</v>
      </c>
      <c r="C387" s="203" t="s">
        <v>174</v>
      </c>
      <c r="D387" s="232" cm="1">
        <f t="array" ref="D387">_xlfn.XLOOKUP($C387,'Standardized Scores'!$C$7:$C$96,_xlfn.XLOOKUP('Data (All Pillars)'!$A387,'Standardized Scores'!$D$6:$DO$6,'Standardized Scores'!$D$7:$DO$96))</f>
        <v>65.711167894088561</v>
      </c>
      <c r="E387" s="232" cm="1">
        <f t="array" ref="E387">_xlfn.XLOOKUP($C387,Ranking!$C$7:$C$96,_xlfn.XLOOKUP('Data (All Pillars)'!$A387,Ranking!$D$6:$DO$6,Ranking!$D$7:$DO$96))</f>
        <v>8</v>
      </c>
      <c r="F387" s="232" t="str">
        <f>INDEX(Categories!$C$7:$DO$96,MATCH($C387,Categories!C$7:C$96,0),MATCH($A387,Categories!$C$6:$DO$6,0))</f>
        <v>High capacity</v>
      </c>
    </row>
    <row r="388" spans="1:6" ht="13.8" x14ac:dyDescent="0.25">
      <c r="A388" s="231" t="s">
        <v>44</v>
      </c>
      <c r="B388" s="50" t="str">
        <f>_xlfn.XLOOKUP(A388, 'Country to Region'!$A$2:$A$116, 'Country to Region'!$B$2:$B$116, "Not Found")</f>
        <v>Western Europe</v>
      </c>
      <c r="C388" s="203" t="s">
        <v>181</v>
      </c>
      <c r="D388" s="232" cm="1">
        <f t="array" ref="D388">_xlfn.XLOOKUP($C388,'Standardized Scores'!$C$7:$C$96,_xlfn.XLOOKUP('Data (All Pillars)'!$A388,'Standardized Scores'!$D$6:$DO$6,'Standardized Scores'!$D$7:$DO$96))</f>
        <v>64.322357956705076</v>
      </c>
      <c r="E388" s="232" cm="1">
        <f t="array" ref="E388">_xlfn.XLOOKUP($C388,Ranking!$C$7:$C$96,_xlfn.XLOOKUP('Data (All Pillars)'!$A388,Ranking!$D$6:$DO$6,Ranking!$D$7:$DO$96))</f>
        <v>14</v>
      </c>
      <c r="F388" s="232" t="str">
        <f>INDEX(Categories!$C$7:$DO$96,MATCH($C388,Categories!C$7:C$96,0),MATCH($A388,Categories!$C$6:$DO$6,0))</f>
        <v>Advanced capacity</v>
      </c>
    </row>
    <row r="389" spans="1:6" ht="13.8" x14ac:dyDescent="0.25">
      <c r="A389" s="231" t="s">
        <v>44</v>
      </c>
      <c r="B389" s="50" t="str">
        <f>_xlfn.XLOOKUP(A389, 'Country to Region'!$A$2:$A$116, 'Country to Region'!$B$2:$B$116, "Not Found")</f>
        <v>Western Europe</v>
      </c>
      <c r="C389" s="203" t="s">
        <v>192</v>
      </c>
      <c r="D389" s="232" cm="1">
        <f t="array" ref="D389">_xlfn.XLOOKUP($C389,'Standardized Scores'!$C$7:$C$96,_xlfn.XLOOKUP('Data (All Pillars)'!$A389,'Standardized Scores'!$D$6:$DO$6,'Standardized Scores'!$D$7:$DO$96))</f>
        <v>33.257025229049482</v>
      </c>
      <c r="E389" s="232" cm="1">
        <f t="array" ref="E389">_xlfn.XLOOKUP($C389,Ranking!$C$7:$C$96,_xlfn.XLOOKUP('Data (All Pillars)'!$A389,Ranking!$D$6:$DO$6,Ranking!$D$7:$DO$96))</f>
        <v>31</v>
      </c>
      <c r="F389" s="232" t="str">
        <f>INDEX(Categories!$C$7:$DO$96,MATCH($C389,Categories!C$7:C$96,0),MATCH($A389,Categories!$C$6:$DO$6,0))</f>
        <v>Adequate capacity</v>
      </c>
    </row>
    <row r="390" spans="1:6" ht="13.8" x14ac:dyDescent="0.25">
      <c r="A390" s="231" t="s">
        <v>44</v>
      </c>
      <c r="B390" s="50" t="str">
        <f>_xlfn.XLOOKUP(A390, 'Country to Region'!$A$2:$A$116, 'Country to Region'!$B$2:$B$116, "Not Found")</f>
        <v>Western Europe</v>
      </c>
      <c r="C390" s="203" t="s">
        <v>194</v>
      </c>
      <c r="D390" s="232" cm="1">
        <f t="array" ref="D390">_xlfn.XLOOKUP($C390,'Standardized Scores'!$C$7:$C$96,_xlfn.XLOOKUP('Data (All Pillars)'!$A390,'Standardized Scores'!$D$6:$DO$6,'Standardized Scores'!$D$7:$DO$96))</f>
        <v>37.971026745685542</v>
      </c>
      <c r="E390" s="232" cm="1">
        <f t="array" ref="E390">_xlfn.XLOOKUP($C390,Ranking!$C$7:$C$96,_xlfn.XLOOKUP('Data (All Pillars)'!$A390,Ranking!$D$6:$DO$6,Ranking!$D$7:$DO$96))</f>
        <v>38</v>
      </c>
      <c r="F390" s="232" t="str">
        <f>INDEX(Categories!$C$7:$DO$96,MATCH($C390,Categories!C$7:C$96,0),MATCH($A390,Categories!$C$6:$DO$6,0))</f>
        <v>Adequate capacity</v>
      </c>
    </row>
    <row r="391" spans="1:6" ht="13.8" x14ac:dyDescent="0.25">
      <c r="A391" s="231" t="s">
        <v>44</v>
      </c>
      <c r="B391" s="50" t="str">
        <f>_xlfn.XLOOKUP(A391, 'Country to Region'!$A$2:$A$116, 'Country to Region'!$B$2:$B$116, "Not Found")</f>
        <v>Western Europe</v>
      </c>
      <c r="C391" s="203" t="s">
        <v>202</v>
      </c>
      <c r="D391" s="232" cm="1">
        <f t="array" ref="D391">_xlfn.XLOOKUP($C391,'Standardized Scores'!$C$7:$C$96,_xlfn.XLOOKUP('Data (All Pillars)'!$A391,'Standardized Scores'!$D$6:$DO$6,'Standardized Scores'!$D$7:$DO$96))</f>
        <v>14.705300630099167</v>
      </c>
      <c r="E391" s="232" cm="1">
        <f t="array" ref="E391">_xlfn.XLOOKUP($C391,Ranking!$C$7:$C$96,_xlfn.XLOOKUP('Data (All Pillars)'!$A391,Ranking!$D$6:$DO$6,Ranking!$D$7:$DO$96))</f>
        <v>84</v>
      </c>
      <c r="F391" s="232" t="str">
        <f>INDEX(Categories!$C$7:$DO$96,MATCH($C391,Categories!C$7:C$96,0),MATCH($A391,Categories!$C$6:$DO$6,0))</f>
        <v>Inadequate capacity</v>
      </c>
    </row>
    <row r="392" spans="1:6" ht="13.8" x14ac:dyDescent="0.25">
      <c r="A392" s="231" t="s">
        <v>44</v>
      </c>
      <c r="B392" s="50" t="str">
        <f>_xlfn.XLOOKUP(A392, 'Country to Region'!$A$2:$A$116, 'Country to Region'!$B$2:$B$116, "Not Found")</f>
        <v>Western Europe</v>
      </c>
      <c r="C392" s="203" t="s">
        <v>212</v>
      </c>
      <c r="D392" s="232" cm="1">
        <f t="array" ref="D392">_xlfn.XLOOKUP($C392,'Standardized Scores'!$C$7:$C$96,_xlfn.XLOOKUP('Data (All Pillars)'!$A392,'Standardized Scores'!$D$6:$DO$6,'Standardized Scores'!$D$7:$DO$96))</f>
        <v>40.808851525306487</v>
      </c>
      <c r="E392" s="232" cm="1">
        <f t="array" ref="E392">_xlfn.XLOOKUP($C392,Ranking!$C$7:$C$96,_xlfn.XLOOKUP('Data (All Pillars)'!$A392,Ranking!$D$6:$DO$6,Ranking!$D$7:$DO$96))</f>
        <v>67</v>
      </c>
      <c r="F392" s="232" t="str">
        <f>INDEX(Categories!$C$7:$DO$96,MATCH($C392,Categories!C$7:C$96,0),MATCH($A392,Categories!$C$6:$DO$6,0))</f>
        <v>Low capacity</v>
      </c>
    </row>
    <row r="393" spans="1:6" ht="13.8" x14ac:dyDescent="0.25">
      <c r="A393" s="231" t="s">
        <v>44</v>
      </c>
      <c r="B393" s="50" t="str">
        <f>_xlfn.XLOOKUP(A393, 'Country to Region'!$A$2:$A$116, 'Country to Region'!$B$2:$B$116, "Not Found")</f>
        <v>Western Europe</v>
      </c>
      <c r="C393" s="203" t="s">
        <v>254</v>
      </c>
      <c r="D393" s="232" cm="1">
        <f t="array" ref="D393">_xlfn.XLOOKUP($C393,'Standardized Scores'!$C$7:$C$96,_xlfn.XLOOKUP('Data (All Pillars)'!$A393,'Standardized Scores'!$D$6:$DO$6,'Standardized Scores'!$D$7:$DO$96))</f>
        <v>39.542922015106733</v>
      </c>
      <c r="E393" s="232" cm="1">
        <f t="array" ref="E393">_xlfn.XLOOKUP($C393,Ranking!$C$7:$C$96,_xlfn.XLOOKUP('Data (All Pillars)'!$A393,Ranking!$D$6:$DO$6,Ranking!$D$7:$DO$96))</f>
        <v>2</v>
      </c>
      <c r="F393" s="232" t="str">
        <f>INDEX(Categories!$C$7:$DO$96,MATCH($C393,Categories!C$7:C$96,0),MATCH($A393,Categories!$C$6:$DO$6,0))</f>
        <v>Advanced capacity</v>
      </c>
    </row>
    <row r="394" spans="1:6" ht="13.8" x14ac:dyDescent="0.25">
      <c r="A394" s="231" t="s">
        <v>45</v>
      </c>
      <c r="B394" s="50" t="str">
        <f>_xlfn.XLOOKUP(A394, 'Country to Region'!$A$2:$A$116, 'Country to Region'!$B$2:$B$116, "Not Found")</f>
        <v>South/Central America</v>
      </c>
      <c r="C394" s="203" t="s">
        <v>133</v>
      </c>
      <c r="D394" s="232" cm="1">
        <f t="array" ref="D394">_xlfn.XLOOKUP($C394,'Standardized Scores'!$C$7:$C$96,_xlfn.XLOOKUP('Data (All Pillars)'!$A394,'Standardized Scores'!$D$6:$DO$6,'Standardized Scores'!$D$7:$DO$96))</f>
        <v>34.063018502276364</v>
      </c>
      <c r="E394" s="232" cm="1">
        <f t="array" ref="E394">_xlfn.XLOOKUP($C394,Ranking!$C$7:$C$96,_xlfn.XLOOKUP('Data (All Pillars)'!$A394,Ranking!$D$6:$DO$6,Ranking!$D$7:$DO$96))</f>
        <v>69</v>
      </c>
      <c r="F394" s="232" t="str">
        <f>INDEX(Categories!$C$7:$DO$96,MATCH($C394,Categories!C$7:C$96,0),MATCH($A394,Categories!$C$6:$DO$6,0))</f>
        <v>Low capacity</v>
      </c>
    </row>
    <row r="395" spans="1:6" ht="13.8" x14ac:dyDescent="0.25">
      <c r="A395" s="231" t="s">
        <v>45</v>
      </c>
      <c r="B395" s="50" t="str">
        <f>_xlfn.XLOOKUP(A395, 'Country to Region'!$A$2:$A$116, 'Country to Region'!$B$2:$B$116, "Not Found")</f>
        <v>South/Central America</v>
      </c>
      <c r="C395" s="203" t="s">
        <v>135</v>
      </c>
      <c r="D395" s="232" cm="1">
        <f t="array" ref="D395">_xlfn.XLOOKUP($C395,'Standardized Scores'!$C$7:$C$96,_xlfn.XLOOKUP('Data (All Pillars)'!$A395,'Standardized Scores'!$D$6:$DO$6,'Standardized Scores'!$D$7:$DO$96))</f>
        <v>26.734809464904757</v>
      </c>
      <c r="E395" s="232" cm="1">
        <f t="array" ref="E395">_xlfn.XLOOKUP($C395,Ranking!$C$7:$C$96,_xlfn.XLOOKUP('Data (All Pillars)'!$A395,Ranking!$D$6:$DO$6,Ranking!$D$7:$DO$96))</f>
        <v>99</v>
      </c>
      <c r="F395" s="232" t="str">
        <f>INDEX(Categories!$C$7:$DO$96,MATCH($C395,Categories!C$7:C$96,0),MATCH($A395,Categories!$C$6:$DO$6,0))</f>
        <v>Inadequate capacity</v>
      </c>
    </row>
    <row r="396" spans="1:6" ht="13.8" x14ac:dyDescent="0.25">
      <c r="A396" s="231" t="s">
        <v>45</v>
      </c>
      <c r="B396" s="50" t="str">
        <f>_xlfn.XLOOKUP(A396, 'Country to Region'!$A$2:$A$116, 'Country to Region'!$B$2:$B$116, "Not Found")</f>
        <v>South/Central America</v>
      </c>
      <c r="C396" s="203" t="s">
        <v>137</v>
      </c>
      <c r="D396" s="232" cm="1">
        <f t="array" ref="D396">_xlfn.XLOOKUP($C396,'Standardized Scores'!$C$7:$C$96,_xlfn.XLOOKUP('Data (All Pillars)'!$A396,'Standardized Scores'!$D$6:$DO$6,'Standardized Scores'!$D$7:$DO$96))</f>
        <v>28.090523798489055</v>
      </c>
      <c r="E396" s="232" cm="1">
        <f t="array" ref="E396">_xlfn.XLOOKUP($C396,Ranking!$C$7:$C$96,_xlfn.XLOOKUP('Data (All Pillars)'!$A396,Ranking!$D$6:$DO$6,Ranking!$D$7:$DO$96))</f>
        <v>85</v>
      </c>
      <c r="F396" s="232" t="str">
        <f>INDEX(Categories!$C$7:$DO$96,MATCH($C396,Categories!C$7:C$96,0),MATCH($A396,Categories!$C$6:$DO$6,0))</f>
        <v>Inadequate capacity</v>
      </c>
    </row>
    <row r="397" spans="1:6" ht="13.8" x14ac:dyDescent="0.25">
      <c r="A397" s="231" t="s">
        <v>45</v>
      </c>
      <c r="B397" s="50" t="str">
        <f>_xlfn.XLOOKUP(A397, 'Country to Region'!$A$2:$A$116, 'Country to Region'!$B$2:$B$116, "Not Found")</f>
        <v>South/Central America</v>
      </c>
      <c r="C397" s="203" t="s">
        <v>147</v>
      </c>
      <c r="D397" s="232" cm="1">
        <f t="array" ref="D397">_xlfn.XLOOKUP($C397,'Standardized Scores'!$C$7:$C$96,_xlfn.XLOOKUP('Data (All Pillars)'!$A397,'Standardized Scores'!$D$6:$DO$6,'Standardized Scores'!$D$7:$DO$96))</f>
        <v>16.224236759772126</v>
      </c>
      <c r="E397" s="232" cm="1">
        <f t="array" ref="E397">_xlfn.XLOOKUP($C397,Ranking!$C$7:$C$96,_xlfn.XLOOKUP('Data (All Pillars)'!$A397,Ranking!$D$6:$DO$6,Ranking!$D$7:$DO$96))</f>
        <v>104</v>
      </c>
      <c r="F397" s="232" t="str">
        <f>INDEX(Categories!$C$7:$DO$96,MATCH($C397,Categories!C$7:C$96,0),MATCH($A397,Categories!$C$6:$DO$6,0))</f>
        <v>Inadequate capacity</v>
      </c>
    </row>
    <row r="398" spans="1:6" ht="13.8" x14ac:dyDescent="0.25">
      <c r="A398" s="231" t="s">
        <v>45</v>
      </c>
      <c r="B398" s="50" t="str">
        <f>_xlfn.XLOOKUP(A398, 'Country to Region'!$A$2:$A$116, 'Country to Region'!$B$2:$B$116, "Not Found")</f>
        <v>South/Central America</v>
      </c>
      <c r="C398" s="203" t="s">
        <v>156</v>
      </c>
      <c r="D398" s="232" cm="1">
        <f t="array" ref="D398">_xlfn.XLOOKUP($C398,'Standardized Scores'!$C$7:$C$96,_xlfn.XLOOKUP('Data (All Pillars)'!$A398,'Standardized Scores'!$D$6:$DO$6,'Standardized Scores'!$D$7:$DO$96))</f>
        <v>37.415477565044483</v>
      </c>
      <c r="E398" s="232" cm="1">
        <f t="array" ref="E398">_xlfn.XLOOKUP($C398,Ranking!$C$7:$C$96,_xlfn.XLOOKUP('Data (All Pillars)'!$A398,Ranking!$D$6:$DO$6,Ranking!$D$7:$DO$96))</f>
        <v>62</v>
      </c>
      <c r="F398" s="232" t="str">
        <f>INDEX(Categories!$C$7:$DO$96,MATCH($C398,Categories!C$7:C$96,0),MATCH($A398,Categories!$C$6:$DO$6,0))</f>
        <v>Adequate capacity</v>
      </c>
    </row>
    <row r="399" spans="1:6" ht="13.8" x14ac:dyDescent="0.25">
      <c r="A399" s="231" t="s">
        <v>45</v>
      </c>
      <c r="B399" s="50" t="str">
        <f>_xlfn.XLOOKUP(A399, 'Country to Region'!$A$2:$A$116, 'Country to Region'!$B$2:$B$116, "Not Found")</f>
        <v>South/Central America</v>
      </c>
      <c r="C399" s="203" t="s">
        <v>163</v>
      </c>
      <c r="D399" s="232" cm="1">
        <f t="array" ref="D399">_xlfn.XLOOKUP($C399,'Standardized Scores'!$C$7:$C$96,_xlfn.XLOOKUP('Data (All Pillars)'!$A399,'Standardized Scores'!$D$6:$DO$6,'Standardized Scores'!$D$7:$DO$96))</f>
        <v>45.724781092675435</v>
      </c>
      <c r="E399" s="232" cm="1">
        <f t="array" ref="E399">_xlfn.XLOOKUP($C399,Ranking!$C$7:$C$96,_xlfn.XLOOKUP('Data (All Pillars)'!$A399,Ranking!$D$6:$DO$6,Ranking!$D$7:$DO$96))</f>
        <v>48</v>
      </c>
      <c r="F399" s="232" t="str">
        <f>INDEX(Categories!$C$7:$DO$96,MATCH($C399,Categories!C$7:C$96,0),MATCH($A399,Categories!$C$6:$DO$6,0))</f>
        <v>Adequate capacity</v>
      </c>
    </row>
    <row r="400" spans="1:6" ht="13.8" x14ac:dyDescent="0.25">
      <c r="A400" s="231" t="s">
        <v>45</v>
      </c>
      <c r="B400" s="50" t="str">
        <f>_xlfn.XLOOKUP(A400, 'Country to Region'!$A$2:$A$116, 'Country to Region'!$B$2:$B$116, "Not Found")</f>
        <v>South/Central America</v>
      </c>
      <c r="C400" s="203" t="s">
        <v>251</v>
      </c>
      <c r="D400" s="232" cm="1">
        <f t="array" ref="D400">_xlfn.XLOOKUP($C400,'Standardized Scores'!$C$7:$C$96,_xlfn.XLOOKUP('Data (All Pillars)'!$A400,'Standardized Scores'!$D$6:$DO$6,'Standardized Scores'!$D$7:$DO$96))</f>
        <v>49.638615384878889</v>
      </c>
      <c r="E400" s="232" cm="1">
        <f t="array" ref="E400">_xlfn.XLOOKUP($C400,Ranking!$C$7:$C$96,_xlfn.XLOOKUP('Data (All Pillars)'!$A400,Ranking!$D$6:$DO$6,Ranking!$D$7:$DO$96))</f>
        <v>22</v>
      </c>
      <c r="F400" s="232" t="str">
        <f>INDEX(Categories!$C$7:$DO$96,MATCH($C400,Categories!C$7:C$96,0),MATCH($A400,Categories!$C$6:$DO$6,0))</f>
        <v>Adequate capacity</v>
      </c>
    </row>
    <row r="401" spans="1:6" ht="13.8" x14ac:dyDescent="0.25">
      <c r="A401" s="231" t="s">
        <v>45</v>
      </c>
      <c r="B401" s="50" t="str">
        <f>_xlfn.XLOOKUP(A401, 'Country to Region'!$A$2:$A$116, 'Country to Region'!$B$2:$B$116, "Not Found")</f>
        <v>South/Central America</v>
      </c>
      <c r="C401" s="203" t="s">
        <v>174</v>
      </c>
      <c r="D401" s="232" cm="1">
        <f t="array" ref="D401">_xlfn.XLOOKUP($C401,'Standardized Scores'!$C$7:$C$96,_xlfn.XLOOKUP('Data (All Pillars)'!$A401,'Standardized Scores'!$D$6:$DO$6,'Standardized Scores'!$D$7:$DO$96))</f>
        <v>47.59396176156902</v>
      </c>
      <c r="E401" s="232" cm="1">
        <f t="array" ref="E401">_xlfn.XLOOKUP($C401,Ranking!$C$7:$C$96,_xlfn.XLOOKUP('Data (All Pillars)'!$A401,Ranking!$D$6:$DO$6,Ranking!$D$7:$DO$96))</f>
        <v>40</v>
      </c>
      <c r="F401" s="232" t="str">
        <f>INDEX(Categories!$C$7:$DO$96,MATCH($C401,Categories!C$7:C$96,0),MATCH($A401,Categories!$C$6:$DO$6,0))</f>
        <v>Low capacity</v>
      </c>
    </row>
    <row r="402" spans="1:6" ht="13.8" x14ac:dyDescent="0.25">
      <c r="A402" s="231" t="s">
        <v>45</v>
      </c>
      <c r="B402" s="50" t="str">
        <f>_xlfn.XLOOKUP(A402, 'Country to Region'!$A$2:$A$116, 'Country to Region'!$B$2:$B$116, "Not Found")</f>
        <v>South/Central America</v>
      </c>
      <c r="C402" s="203" t="s">
        <v>181</v>
      </c>
      <c r="D402" s="232" cm="1">
        <f t="array" ref="D402">_xlfn.XLOOKUP($C402,'Standardized Scores'!$C$7:$C$96,_xlfn.XLOOKUP('Data (All Pillars)'!$A402,'Standardized Scores'!$D$6:$DO$6,'Standardized Scores'!$D$7:$DO$96))</f>
        <v>41.38751987185266</v>
      </c>
      <c r="E402" s="232" cm="1">
        <f t="array" ref="E402">_xlfn.XLOOKUP($C402,Ranking!$C$7:$C$96,_xlfn.XLOOKUP('Data (All Pillars)'!$A402,Ranking!$D$6:$DO$6,Ranking!$D$7:$DO$96))</f>
        <v>79</v>
      </c>
      <c r="F402" s="232" t="str">
        <f>INDEX(Categories!$C$7:$DO$96,MATCH($C402,Categories!C$7:C$96,0),MATCH($A402,Categories!$C$6:$DO$6,0))</f>
        <v>Low capacity</v>
      </c>
    </row>
    <row r="403" spans="1:6" ht="13.8" x14ac:dyDescent="0.25">
      <c r="A403" s="231" t="s">
        <v>45</v>
      </c>
      <c r="B403" s="50" t="str">
        <f>_xlfn.XLOOKUP(A403, 'Country to Region'!$A$2:$A$116, 'Country to Region'!$B$2:$B$116, "Not Found")</f>
        <v>South/Central America</v>
      </c>
      <c r="C403" s="203" t="s">
        <v>192</v>
      </c>
      <c r="D403" s="232" cm="1">
        <f t="array" ref="D403">_xlfn.XLOOKUP($C403,'Standardized Scores'!$C$7:$C$96,_xlfn.XLOOKUP('Data (All Pillars)'!$A403,'Standardized Scores'!$D$6:$DO$6,'Standardized Scores'!$D$7:$DO$96))</f>
        <v>25.842210752449205</v>
      </c>
      <c r="E403" s="232" cm="1">
        <f t="array" ref="E403">_xlfn.XLOOKUP($C403,Ranking!$C$7:$C$96,_xlfn.XLOOKUP('Data (All Pillars)'!$A403,Ranking!$D$6:$DO$6,Ranking!$D$7:$DO$96))</f>
        <v>72</v>
      </c>
      <c r="F403" s="232" t="str">
        <f>INDEX(Categories!$C$7:$DO$96,MATCH($C403,Categories!C$7:C$96,0),MATCH($A403,Categories!$C$6:$DO$6,0))</f>
        <v>Low capacity</v>
      </c>
    </row>
    <row r="404" spans="1:6" ht="13.8" x14ac:dyDescent="0.25">
      <c r="A404" s="231" t="s">
        <v>45</v>
      </c>
      <c r="B404" s="50" t="str">
        <f>_xlfn.XLOOKUP(A404, 'Country to Region'!$A$2:$A$116, 'Country to Region'!$B$2:$B$116, "Not Found")</f>
        <v>South/Central America</v>
      </c>
      <c r="C404" s="203" t="s">
        <v>194</v>
      </c>
      <c r="D404" s="232" cm="1">
        <f t="array" ref="D404">_xlfn.XLOOKUP($C404,'Standardized Scores'!$C$7:$C$96,_xlfn.XLOOKUP('Data (All Pillars)'!$A404,'Standardized Scores'!$D$6:$DO$6,'Standardized Scores'!$D$7:$DO$96))</f>
        <v>31.204564836347469</v>
      </c>
      <c r="E404" s="232" cm="1">
        <f t="array" ref="E404">_xlfn.XLOOKUP($C404,Ranking!$C$7:$C$96,_xlfn.XLOOKUP('Data (All Pillars)'!$A404,Ranking!$D$6:$DO$6,Ranking!$D$7:$DO$96))</f>
        <v>76</v>
      </c>
      <c r="F404" s="232" t="str">
        <f>INDEX(Categories!$C$7:$DO$96,MATCH($C404,Categories!C$7:C$96,0),MATCH($A404,Categories!$C$6:$DO$6,0))</f>
        <v>Inadequate capacity</v>
      </c>
    </row>
    <row r="405" spans="1:6" ht="13.8" x14ac:dyDescent="0.25">
      <c r="A405" s="231" t="s">
        <v>45</v>
      </c>
      <c r="B405" s="50" t="str">
        <f>_xlfn.XLOOKUP(A405, 'Country to Region'!$A$2:$A$116, 'Country to Region'!$B$2:$B$116, "Not Found")</f>
        <v>South/Central America</v>
      </c>
      <c r="C405" s="203" t="s">
        <v>202</v>
      </c>
      <c r="D405" s="232" cm="1">
        <f t="array" ref="D405">_xlfn.XLOOKUP($C405,'Standardized Scores'!$C$7:$C$96,_xlfn.XLOOKUP('Data (All Pillars)'!$A405,'Standardized Scores'!$D$6:$DO$6,'Standardized Scores'!$D$7:$DO$96))</f>
        <v>25.211416273826604</v>
      </c>
      <c r="E405" s="232" cm="1">
        <f t="array" ref="E405">_xlfn.XLOOKUP($C405,Ranking!$C$7:$C$96,_xlfn.XLOOKUP('Data (All Pillars)'!$A405,Ranking!$D$6:$DO$6,Ranking!$D$7:$DO$96))</f>
        <v>37</v>
      </c>
      <c r="F405" s="232" t="str">
        <f>INDEX(Categories!$C$7:$DO$96,MATCH($C405,Categories!C$7:C$96,0),MATCH($A405,Categories!$C$6:$DO$6,0))</f>
        <v>Inadequate capacity</v>
      </c>
    </row>
    <row r="406" spans="1:6" ht="13.8" x14ac:dyDescent="0.25">
      <c r="A406" s="231" t="s">
        <v>45</v>
      </c>
      <c r="B406" s="50" t="str">
        <f>_xlfn.XLOOKUP(A406, 'Country to Region'!$A$2:$A$116, 'Country to Region'!$B$2:$B$116, "Not Found")</f>
        <v>South/Central America</v>
      </c>
      <c r="C406" s="203" t="s">
        <v>212</v>
      </c>
      <c r="D406" s="232" cm="1">
        <f t="array" ref="D406">_xlfn.XLOOKUP($C406,'Standardized Scores'!$C$7:$C$96,_xlfn.XLOOKUP('Data (All Pillars)'!$A406,'Standardized Scores'!$D$6:$DO$6,'Standardized Scores'!$D$7:$DO$96))</f>
        <v>35.171216347184846</v>
      </c>
      <c r="E406" s="232" cm="1">
        <f t="array" ref="E406">_xlfn.XLOOKUP($C406,Ranking!$C$7:$C$96,_xlfn.XLOOKUP('Data (All Pillars)'!$A406,Ranking!$D$6:$DO$6,Ranking!$D$7:$DO$96))</f>
        <v>93</v>
      </c>
      <c r="F406" s="232" t="str">
        <f>INDEX(Categories!$C$7:$DO$96,MATCH($C406,Categories!C$7:C$96,0),MATCH($A406,Categories!$C$6:$DO$6,0))</f>
        <v>Inadequate capacity</v>
      </c>
    </row>
    <row r="407" spans="1:6" ht="13.8" x14ac:dyDescent="0.25">
      <c r="A407" s="231" t="s">
        <v>45</v>
      </c>
      <c r="B407" s="50" t="str">
        <f>_xlfn.XLOOKUP(A407, 'Country to Region'!$A$2:$A$116, 'Country to Region'!$B$2:$B$116, "Not Found")</f>
        <v>South/Central America</v>
      </c>
      <c r="C407" s="203" t="s">
        <v>254</v>
      </c>
      <c r="D407" s="232" cm="1">
        <f t="array" ref="D407">_xlfn.XLOOKUP($C407,'Standardized Scores'!$C$7:$C$96,_xlfn.XLOOKUP('Data (All Pillars)'!$A407,'Standardized Scores'!$D$6:$DO$6,'Standardized Scores'!$D$7:$DO$96))</f>
        <v>11.781645552437906</v>
      </c>
      <c r="E407" s="232" cm="1">
        <f t="array" ref="E407">_xlfn.XLOOKUP($C407,Ranking!$C$7:$C$96,_xlfn.XLOOKUP('Data (All Pillars)'!$A407,Ranking!$D$6:$DO$6,Ranking!$D$7:$DO$96))</f>
        <v>67</v>
      </c>
      <c r="F407" s="232" t="str">
        <f>INDEX(Categories!$C$7:$DO$96,MATCH($C407,Categories!C$7:C$96,0),MATCH($A407,Categories!$C$6:$DO$6,0))</f>
        <v>Inadequate capacity</v>
      </c>
    </row>
    <row r="408" spans="1:6" ht="13.8" x14ac:dyDescent="0.25">
      <c r="A408" s="231" t="s">
        <v>46</v>
      </c>
      <c r="B408" s="50" t="str">
        <f>_xlfn.XLOOKUP(A408, 'Country to Region'!$A$2:$A$116, 'Country to Region'!$B$2:$B$116, "Not Found")</f>
        <v>South/Central America</v>
      </c>
      <c r="C408" s="203" t="s">
        <v>133</v>
      </c>
      <c r="D408" s="232" cm="1">
        <f t="array" ref="D408">_xlfn.XLOOKUP($C408,'Standardized Scores'!$C$7:$C$96,_xlfn.XLOOKUP('Data (All Pillars)'!$A408,'Standardized Scores'!$D$6:$DO$6,'Standardized Scores'!$D$7:$DO$96))</f>
        <v>32.805023400424787</v>
      </c>
      <c r="E408" s="232" cm="1">
        <f t="array" ref="E408">_xlfn.XLOOKUP($C408,Ranking!$C$7:$C$96,_xlfn.XLOOKUP('Data (All Pillars)'!$A408,Ranking!$D$6:$DO$6,Ranking!$D$7:$DO$96))</f>
        <v>79</v>
      </c>
      <c r="F408" s="232" t="str">
        <f>INDEX(Categories!$C$7:$DO$96,MATCH($C408,Categories!C$7:C$96,0),MATCH($A408,Categories!$C$6:$DO$6,0))</f>
        <v>Low capacity</v>
      </c>
    </row>
    <row r="409" spans="1:6" ht="13.8" x14ac:dyDescent="0.25">
      <c r="A409" s="231" t="s">
        <v>46</v>
      </c>
      <c r="B409" s="50" t="str">
        <f>_xlfn.XLOOKUP(A409, 'Country to Region'!$A$2:$A$116, 'Country to Region'!$B$2:$B$116, "Not Found")</f>
        <v>South/Central America</v>
      </c>
      <c r="C409" s="203" t="s">
        <v>135</v>
      </c>
      <c r="D409" s="232" cm="1">
        <f t="array" ref="D409">_xlfn.XLOOKUP($C409,'Standardized Scores'!$C$7:$C$96,_xlfn.XLOOKUP('Data (All Pillars)'!$A409,'Standardized Scores'!$D$6:$DO$6,'Standardized Scores'!$D$7:$DO$96))</f>
        <v>24.884397622322634</v>
      </c>
      <c r="E409" s="232" cm="1">
        <f t="array" ref="E409">_xlfn.XLOOKUP($C409,Ranking!$C$7:$C$96,_xlfn.XLOOKUP('Data (All Pillars)'!$A409,Ranking!$D$6:$DO$6,Ranking!$D$7:$DO$96))</f>
        <v>103</v>
      </c>
      <c r="F409" s="232" t="str">
        <f>INDEX(Categories!$C$7:$DO$96,MATCH($C409,Categories!C$7:C$96,0),MATCH($A409,Categories!$C$6:$DO$6,0))</f>
        <v>Inadequate capacity</v>
      </c>
    </row>
    <row r="410" spans="1:6" ht="13.8" x14ac:dyDescent="0.25">
      <c r="A410" s="231" t="s">
        <v>46</v>
      </c>
      <c r="B410" s="50" t="str">
        <f>_xlfn.XLOOKUP(A410, 'Country to Region'!$A$2:$A$116, 'Country to Region'!$B$2:$B$116, "Not Found")</f>
        <v>South/Central America</v>
      </c>
      <c r="C410" s="203" t="s">
        <v>137</v>
      </c>
      <c r="D410" s="232" cm="1">
        <f t="array" ref="D410">_xlfn.XLOOKUP($C410,'Standardized Scores'!$C$7:$C$96,_xlfn.XLOOKUP('Data (All Pillars)'!$A410,'Standardized Scores'!$D$6:$DO$6,'Standardized Scores'!$D$7:$DO$96))</f>
        <v>25.027337971027144</v>
      </c>
      <c r="E410" s="232" cm="1">
        <f t="array" ref="E410">_xlfn.XLOOKUP($C410,Ranking!$C$7:$C$96,_xlfn.XLOOKUP('Data (All Pillars)'!$A410,Ranking!$D$6:$DO$6,Ranking!$D$7:$DO$96))</f>
        <v>102</v>
      </c>
      <c r="F410" s="232" t="str">
        <f>INDEX(Categories!$C$7:$DO$96,MATCH($C410,Categories!C$7:C$96,0),MATCH($A410,Categories!$C$6:$DO$6,0))</f>
        <v>Inadequate capacity</v>
      </c>
    </row>
    <row r="411" spans="1:6" ht="13.8" x14ac:dyDescent="0.25">
      <c r="A411" s="231" t="s">
        <v>46</v>
      </c>
      <c r="B411" s="50" t="str">
        <f>_xlfn.XLOOKUP(A411, 'Country to Region'!$A$2:$A$116, 'Country to Region'!$B$2:$B$116, "Not Found")</f>
        <v>South/Central America</v>
      </c>
      <c r="C411" s="203" t="s">
        <v>147</v>
      </c>
      <c r="D411" s="232" cm="1">
        <f t="array" ref="D411">_xlfn.XLOOKUP($C411,'Standardized Scores'!$C$7:$C$96,_xlfn.XLOOKUP('Data (All Pillars)'!$A411,'Standardized Scores'!$D$6:$DO$6,'Standardized Scores'!$D$7:$DO$96))</f>
        <v>22.378656020395741</v>
      </c>
      <c r="E411" s="232" cm="1">
        <f t="array" ref="E411">_xlfn.XLOOKUP($C411,Ranking!$C$7:$C$96,_xlfn.XLOOKUP('Data (All Pillars)'!$A411,Ranking!$D$6:$DO$6,Ranking!$D$7:$DO$96))</f>
        <v>97</v>
      </c>
      <c r="F411" s="232" t="str">
        <f>INDEX(Categories!$C$7:$DO$96,MATCH($C411,Categories!C$7:C$96,0),MATCH($A411,Categories!$C$6:$DO$6,0))</f>
        <v>Inadequate capacity</v>
      </c>
    </row>
    <row r="412" spans="1:6" ht="13.8" x14ac:dyDescent="0.25">
      <c r="A412" s="231" t="s">
        <v>46</v>
      </c>
      <c r="B412" s="50" t="str">
        <f>_xlfn.XLOOKUP(A412, 'Country to Region'!$A$2:$A$116, 'Country to Region'!$B$2:$B$116, "Not Found")</f>
        <v>South/Central America</v>
      </c>
      <c r="C412" s="203" t="s">
        <v>156</v>
      </c>
      <c r="D412" s="232" cm="1">
        <f t="array" ref="D412">_xlfn.XLOOKUP($C412,'Standardized Scores'!$C$7:$C$96,_xlfn.XLOOKUP('Data (All Pillars)'!$A412,'Standardized Scores'!$D$6:$DO$6,'Standardized Scores'!$D$7:$DO$96))</f>
        <v>27.640999084415416</v>
      </c>
      <c r="E412" s="232" cm="1">
        <f t="array" ref="E412">_xlfn.XLOOKUP($C412,Ranking!$C$7:$C$96,_xlfn.XLOOKUP('Data (All Pillars)'!$A412,Ranking!$D$6:$DO$6,Ranking!$D$7:$DO$96))</f>
        <v>108</v>
      </c>
      <c r="F412" s="232" t="str">
        <f>INDEX(Categories!$C$7:$DO$96,MATCH($C412,Categories!C$7:C$96,0),MATCH($A412,Categories!$C$6:$DO$6,0))</f>
        <v>Inadequate capacity</v>
      </c>
    </row>
    <row r="413" spans="1:6" ht="13.8" x14ac:dyDescent="0.25">
      <c r="A413" s="231" t="s">
        <v>46</v>
      </c>
      <c r="B413" s="50" t="str">
        <f>_xlfn.XLOOKUP(A413, 'Country to Region'!$A$2:$A$116, 'Country to Region'!$B$2:$B$116, "Not Found")</f>
        <v>South/Central America</v>
      </c>
      <c r="C413" s="203" t="s">
        <v>163</v>
      </c>
      <c r="D413" s="232" cm="1">
        <f t="array" ref="D413">_xlfn.XLOOKUP($C413,'Standardized Scores'!$C$7:$C$96,_xlfn.XLOOKUP('Data (All Pillars)'!$A413,'Standardized Scores'!$D$6:$DO$6,'Standardized Scores'!$D$7:$DO$96))</f>
        <v>41.323676030744053</v>
      </c>
      <c r="E413" s="232" cm="1">
        <f t="array" ref="E413">_xlfn.XLOOKUP($C413,Ranking!$C$7:$C$96,_xlfn.XLOOKUP('Data (All Pillars)'!$A413,Ranking!$D$6:$DO$6,Ranking!$D$7:$DO$96))</f>
        <v>70</v>
      </c>
      <c r="F413" s="232" t="str">
        <f>INDEX(Categories!$C$7:$DO$96,MATCH($C413,Categories!C$7:C$96,0),MATCH($A413,Categories!$C$6:$DO$6,0))</f>
        <v>Low capacity</v>
      </c>
    </row>
    <row r="414" spans="1:6" ht="13.8" x14ac:dyDescent="0.25">
      <c r="A414" s="231" t="s">
        <v>46</v>
      </c>
      <c r="B414" s="50" t="str">
        <f>_xlfn.XLOOKUP(A414, 'Country to Region'!$A$2:$A$116, 'Country to Region'!$B$2:$B$116, "Not Found")</f>
        <v>South/Central America</v>
      </c>
      <c r="C414" s="203" t="s">
        <v>251</v>
      </c>
      <c r="D414" s="232" cm="1">
        <f t="array" ref="D414">_xlfn.XLOOKUP($C414,'Standardized Scores'!$C$7:$C$96,_xlfn.XLOOKUP('Data (All Pillars)'!$A414,'Standardized Scores'!$D$6:$DO$6,'Standardized Scores'!$D$7:$DO$96))</f>
        <v>41.670345855208808</v>
      </c>
      <c r="E414" s="232" cm="1">
        <f t="array" ref="E414">_xlfn.XLOOKUP($C414,Ranking!$C$7:$C$96,_xlfn.XLOOKUP('Data (All Pillars)'!$A414,Ranking!$D$6:$DO$6,Ranking!$D$7:$DO$96))</f>
        <v>79</v>
      </c>
      <c r="F414" s="232" t="str">
        <f>INDEX(Categories!$C$7:$DO$96,MATCH($C414,Categories!C$7:C$96,0),MATCH($A414,Categories!$C$6:$DO$6,0))</f>
        <v>Adequate capacity</v>
      </c>
    </row>
    <row r="415" spans="1:6" ht="13.8" x14ac:dyDescent="0.25">
      <c r="A415" s="231" t="s">
        <v>46</v>
      </c>
      <c r="B415" s="50" t="str">
        <f>_xlfn.XLOOKUP(A415, 'Country to Region'!$A$2:$A$116, 'Country to Region'!$B$2:$B$116, "Not Found")</f>
        <v>South/Central America</v>
      </c>
      <c r="C415" s="203" t="s">
        <v>174</v>
      </c>
      <c r="D415" s="232" cm="1">
        <f t="array" ref="D415">_xlfn.XLOOKUP($C415,'Standardized Scores'!$C$7:$C$96,_xlfn.XLOOKUP('Data (All Pillars)'!$A415,'Standardized Scores'!$D$6:$DO$6,'Standardized Scores'!$D$7:$DO$96))</f>
        <v>46.997802232558037</v>
      </c>
      <c r="E415" s="232" cm="1">
        <f t="array" ref="E415">_xlfn.XLOOKUP($C415,Ranking!$C$7:$C$96,_xlfn.XLOOKUP('Data (All Pillars)'!$A415,Ranking!$D$6:$DO$6,Ranking!$D$7:$DO$96))</f>
        <v>44</v>
      </c>
      <c r="F415" s="232" t="str">
        <f>INDEX(Categories!$C$7:$DO$96,MATCH($C415,Categories!C$7:C$96,0),MATCH($A415,Categories!$C$6:$DO$6,0))</f>
        <v>Low capacity</v>
      </c>
    </row>
    <row r="416" spans="1:6" ht="13.8" x14ac:dyDescent="0.25">
      <c r="A416" s="231" t="s">
        <v>46</v>
      </c>
      <c r="B416" s="50" t="str">
        <f>_xlfn.XLOOKUP(A416, 'Country to Region'!$A$2:$A$116, 'Country to Region'!$B$2:$B$116, "Not Found")</f>
        <v>South/Central America</v>
      </c>
      <c r="C416" s="203" t="s">
        <v>181</v>
      </c>
      <c r="D416" s="232" cm="1">
        <f t="array" ref="D416">_xlfn.XLOOKUP($C416,'Standardized Scores'!$C$7:$C$96,_xlfn.XLOOKUP('Data (All Pillars)'!$A416,'Standardized Scores'!$D$6:$DO$6,'Standardized Scores'!$D$7:$DO$96))</f>
        <v>36.808079011035005</v>
      </c>
      <c r="E416" s="232" cm="1">
        <f t="array" ref="E416">_xlfn.XLOOKUP($C416,Ranking!$C$7:$C$96,_xlfn.XLOOKUP('Data (All Pillars)'!$A416,Ranking!$D$6:$DO$6,Ranking!$D$7:$DO$96))</f>
        <v>94</v>
      </c>
      <c r="F416" s="232" t="str">
        <f>INDEX(Categories!$C$7:$DO$96,MATCH($C416,Categories!C$7:C$96,0),MATCH($A416,Categories!$C$6:$DO$6,0))</f>
        <v>Inadequate capacity</v>
      </c>
    </row>
    <row r="417" spans="1:6" ht="13.8" x14ac:dyDescent="0.25">
      <c r="A417" s="231" t="s">
        <v>46</v>
      </c>
      <c r="B417" s="50" t="str">
        <f>_xlfn.XLOOKUP(A417, 'Country to Region'!$A$2:$A$116, 'Country to Region'!$B$2:$B$116, "Not Found")</f>
        <v>South/Central America</v>
      </c>
      <c r="C417" s="203" t="s">
        <v>192</v>
      </c>
      <c r="D417" s="232" cm="1">
        <f t="array" ref="D417">_xlfn.XLOOKUP($C417,'Standardized Scores'!$C$7:$C$96,_xlfn.XLOOKUP('Data (All Pillars)'!$A417,'Standardized Scores'!$D$6:$DO$6,'Standardized Scores'!$D$7:$DO$96))</f>
        <v>29.367445671434577</v>
      </c>
      <c r="E417" s="232" cm="1">
        <f t="array" ref="E417">_xlfn.XLOOKUP($C417,Ranking!$C$7:$C$96,_xlfn.XLOOKUP('Data (All Pillars)'!$A417,Ranking!$D$6:$DO$6,Ranking!$D$7:$DO$96))</f>
        <v>43</v>
      </c>
      <c r="F417" s="232" t="str">
        <f>INDEX(Categories!$C$7:$DO$96,MATCH($C417,Categories!C$7:C$96,0),MATCH($A417,Categories!$C$6:$DO$6,0))</f>
        <v>Low capacity</v>
      </c>
    </row>
    <row r="418" spans="1:6" ht="13.8" x14ac:dyDescent="0.25">
      <c r="A418" s="231" t="s">
        <v>46</v>
      </c>
      <c r="B418" s="50" t="str">
        <f>_xlfn.XLOOKUP(A418, 'Country to Region'!$A$2:$A$116, 'Country to Region'!$B$2:$B$116, "Not Found")</f>
        <v>South/Central America</v>
      </c>
      <c r="C418" s="203" t="s">
        <v>194</v>
      </c>
      <c r="D418" s="232" cm="1">
        <f t="array" ref="D418">_xlfn.XLOOKUP($C418,'Standardized Scores'!$C$7:$C$96,_xlfn.XLOOKUP('Data (All Pillars)'!$A418,'Standardized Scores'!$D$6:$DO$6,'Standardized Scores'!$D$7:$DO$96))</f>
        <v>40.225328431170006</v>
      </c>
      <c r="E418" s="232" cm="1">
        <f t="array" ref="E418">_xlfn.XLOOKUP($C418,Ranking!$C$7:$C$96,_xlfn.XLOOKUP('Data (All Pillars)'!$A418,Ranking!$D$6:$DO$6,Ranking!$D$7:$DO$96))</f>
        <v>31</v>
      </c>
      <c r="F418" s="232" t="str">
        <f>INDEX(Categories!$C$7:$DO$96,MATCH($C418,Categories!C$7:C$96,0),MATCH($A418,Categories!$C$6:$DO$6,0))</f>
        <v>Adequate capacity</v>
      </c>
    </row>
    <row r="419" spans="1:6" ht="13.8" x14ac:dyDescent="0.25">
      <c r="A419" s="231" t="s">
        <v>46</v>
      </c>
      <c r="B419" s="50" t="str">
        <f>_xlfn.XLOOKUP(A419, 'Country to Region'!$A$2:$A$116, 'Country to Region'!$B$2:$B$116, "Not Found")</f>
        <v>South/Central America</v>
      </c>
      <c r="C419" s="203" t="s">
        <v>202</v>
      </c>
      <c r="D419" s="232" cm="1">
        <f t="array" ref="D419">_xlfn.XLOOKUP($C419,'Standardized Scores'!$C$7:$C$96,_xlfn.XLOOKUP('Data (All Pillars)'!$A419,'Standardized Scores'!$D$6:$DO$6,'Standardized Scores'!$D$7:$DO$96))</f>
        <v>22.108833777413405</v>
      </c>
      <c r="E419" s="232" cm="1">
        <f t="array" ref="E419">_xlfn.XLOOKUP($C419,Ranking!$C$7:$C$96,_xlfn.XLOOKUP('Data (All Pillars)'!$A419,Ranking!$D$6:$DO$6,Ranking!$D$7:$DO$96))</f>
        <v>51</v>
      </c>
      <c r="F419" s="232" t="str">
        <f>INDEX(Categories!$C$7:$DO$96,MATCH($C419,Categories!C$7:C$96,0),MATCH($A419,Categories!$C$6:$DO$6,0))</f>
        <v>Inadequate capacity</v>
      </c>
    </row>
    <row r="420" spans="1:6" ht="13.8" x14ac:dyDescent="0.25">
      <c r="A420" s="231" t="s">
        <v>46</v>
      </c>
      <c r="B420" s="50" t="str">
        <f>_xlfn.XLOOKUP(A420, 'Country to Region'!$A$2:$A$116, 'Country to Region'!$B$2:$B$116, "Not Found")</f>
        <v>South/Central America</v>
      </c>
      <c r="C420" s="203" t="s">
        <v>212</v>
      </c>
      <c r="D420" s="232" cm="1">
        <f t="array" ref="D420">_xlfn.XLOOKUP($C420,'Standardized Scores'!$C$7:$C$96,_xlfn.XLOOKUP('Data (All Pillars)'!$A420,'Standardized Scores'!$D$6:$DO$6,'Standardized Scores'!$D$7:$DO$96))</f>
        <v>44.82234319791359</v>
      </c>
      <c r="E420" s="232" cm="1">
        <f t="array" ref="E420">_xlfn.XLOOKUP($C420,Ranking!$C$7:$C$96,_xlfn.XLOOKUP('Data (All Pillars)'!$A420,Ranking!$D$6:$DO$6,Ranking!$D$7:$DO$96))</f>
        <v>55</v>
      </c>
      <c r="F420" s="232" t="str">
        <f>INDEX(Categories!$C$7:$DO$96,MATCH($C420,Categories!C$7:C$96,0),MATCH($A420,Categories!$C$6:$DO$6,0))</f>
        <v>Low capacity</v>
      </c>
    </row>
    <row r="421" spans="1:6" ht="13.8" x14ac:dyDescent="0.25">
      <c r="A421" s="231" t="s">
        <v>46</v>
      </c>
      <c r="B421" s="50" t="str">
        <f>_xlfn.XLOOKUP(A421, 'Country to Region'!$A$2:$A$116, 'Country to Region'!$B$2:$B$116, "Not Found")</f>
        <v>South/Central America</v>
      </c>
      <c r="C421" s="203" t="s">
        <v>254</v>
      </c>
      <c r="D421" s="232" cm="1">
        <f t="array" ref="D421">_xlfn.XLOOKUP($C421,'Standardized Scores'!$C$7:$C$96,_xlfn.XLOOKUP('Data (All Pillars)'!$A421,'Standardized Scores'!$D$6:$DO$6,'Standardized Scores'!$D$7:$DO$96))</f>
        <v>10.313277279241316</v>
      </c>
      <c r="E421" s="232" cm="1">
        <f t="array" ref="E421">_xlfn.XLOOKUP($C421,Ranking!$C$7:$C$96,_xlfn.XLOOKUP('Data (All Pillars)'!$A421,Ranking!$D$6:$DO$6,Ranking!$D$7:$DO$96))</f>
        <v>79</v>
      </c>
      <c r="F421" s="232" t="str">
        <f>INDEX(Categories!$C$7:$DO$96,MATCH($C421,Categories!C$7:C$96,0),MATCH($A421,Categories!$C$6:$DO$6,0))</f>
        <v>Inadequate capacity</v>
      </c>
    </row>
    <row r="422" spans="1:6" ht="13.8" x14ac:dyDescent="0.25">
      <c r="A422" s="231" t="s">
        <v>47</v>
      </c>
      <c r="B422" s="50" t="str">
        <f>_xlfn.XLOOKUP(A422, 'Country to Region'!$A$2:$A$116, 'Country to Region'!$B$2:$B$116, "Not Found")</f>
        <v>MENA</v>
      </c>
      <c r="C422" s="203" t="s">
        <v>133</v>
      </c>
      <c r="D422" s="232" cm="1">
        <f t="array" ref="D422">_xlfn.XLOOKUP($C422,'Standardized Scores'!$C$7:$C$96,_xlfn.XLOOKUP('Data (All Pillars)'!$A422,'Standardized Scores'!$D$6:$DO$6,'Standardized Scores'!$D$7:$DO$96))</f>
        <v>32.156703234079494</v>
      </c>
      <c r="E422" s="232" cm="1">
        <f t="array" ref="E422">_xlfn.XLOOKUP($C422,Ranking!$C$7:$C$96,_xlfn.XLOOKUP('Data (All Pillars)'!$A422,Ranking!$D$6:$DO$6,Ranking!$D$7:$DO$96))</f>
        <v>84</v>
      </c>
      <c r="F422" s="232" t="str">
        <f>INDEX(Categories!$C$7:$DO$96,MATCH($C422,Categories!C$7:C$96,0),MATCH($A422,Categories!$C$6:$DO$6,0))</f>
        <v>Low capacity</v>
      </c>
    </row>
    <row r="423" spans="1:6" ht="13.8" x14ac:dyDescent="0.25">
      <c r="A423" s="231" t="s">
        <v>47</v>
      </c>
      <c r="B423" s="50" t="str">
        <f>_xlfn.XLOOKUP(A423, 'Country to Region'!$A$2:$A$116, 'Country to Region'!$B$2:$B$116, "Not Found")</f>
        <v>MENA</v>
      </c>
      <c r="C423" s="203" t="s">
        <v>135</v>
      </c>
      <c r="D423" s="232" cm="1">
        <f t="array" ref="D423">_xlfn.XLOOKUP($C423,'Standardized Scores'!$C$7:$C$96,_xlfn.XLOOKUP('Data (All Pillars)'!$A423,'Standardized Scores'!$D$6:$DO$6,'Standardized Scores'!$D$7:$DO$96))</f>
        <v>35.368022839402428</v>
      </c>
      <c r="E423" s="232" cm="1">
        <f t="array" ref="E423">_xlfn.XLOOKUP($C423,Ranking!$C$7:$C$96,_xlfn.XLOOKUP('Data (All Pillars)'!$A423,Ranking!$D$6:$DO$6,Ranking!$D$7:$DO$96))</f>
        <v>63</v>
      </c>
      <c r="F423" s="232" t="str">
        <f>INDEX(Categories!$C$7:$DO$96,MATCH($C423,Categories!C$7:C$96,0),MATCH($A423,Categories!$C$6:$DO$6,0))</f>
        <v>Low capacity</v>
      </c>
    </row>
    <row r="424" spans="1:6" ht="13.8" x14ac:dyDescent="0.25">
      <c r="A424" s="231" t="s">
        <v>47</v>
      </c>
      <c r="B424" s="50" t="str">
        <f>_xlfn.XLOOKUP(A424, 'Country to Region'!$A$2:$A$116, 'Country to Region'!$B$2:$B$116, "Not Found")</f>
        <v>MENA</v>
      </c>
      <c r="C424" s="203" t="s">
        <v>137</v>
      </c>
      <c r="D424" s="232" cm="1">
        <f t="array" ref="D424">_xlfn.XLOOKUP($C424,'Standardized Scores'!$C$7:$C$96,_xlfn.XLOOKUP('Data (All Pillars)'!$A424,'Standardized Scores'!$D$6:$DO$6,'Standardized Scores'!$D$7:$DO$96))</f>
        <v>33.957149888854659</v>
      </c>
      <c r="E424" s="232" cm="1">
        <f t="array" ref="E424">_xlfn.XLOOKUP($C424,Ranking!$C$7:$C$96,_xlfn.XLOOKUP('Data (All Pillars)'!$A424,Ranking!$D$6:$DO$6,Ranking!$D$7:$DO$96))</f>
        <v>67</v>
      </c>
      <c r="F424" s="232" t="str">
        <f>INDEX(Categories!$C$7:$DO$96,MATCH($C424,Categories!C$7:C$96,0),MATCH($A424,Categories!$C$6:$DO$6,0))</f>
        <v>Inadequate capacity</v>
      </c>
    </row>
    <row r="425" spans="1:6" ht="13.8" x14ac:dyDescent="0.25">
      <c r="A425" s="231" t="s">
        <v>47</v>
      </c>
      <c r="B425" s="50" t="str">
        <f>_xlfn.XLOOKUP(A425, 'Country to Region'!$A$2:$A$116, 'Country to Region'!$B$2:$B$116, "Not Found")</f>
        <v>MENA</v>
      </c>
      <c r="C425" s="203" t="s">
        <v>147</v>
      </c>
      <c r="D425" s="232" cm="1">
        <f t="array" ref="D425">_xlfn.XLOOKUP($C425,'Standardized Scores'!$C$7:$C$96,_xlfn.XLOOKUP('Data (All Pillars)'!$A425,'Standardized Scores'!$D$6:$DO$6,'Standardized Scores'!$D$7:$DO$96))</f>
        <v>39.873958725896152</v>
      </c>
      <c r="E425" s="232" cm="1">
        <f t="array" ref="E425">_xlfn.XLOOKUP($C425,Ranking!$C$7:$C$96,_xlfn.XLOOKUP('Data (All Pillars)'!$A425,Ranking!$D$6:$DO$6,Ranking!$D$7:$DO$96))</f>
        <v>52</v>
      </c>
      <c r="F425" s="232" t="str">
        <f>INDEX(Categories!$C$7:$DO$96,MATCH($C425,Categories!C$7:C$96,0),MATCH($A425,Categories!$C$6:$DO$6,0))</f>
        <v>Inadequate capacity</v>
      </c>
    </row>
    <row r="426" spans="1:6" ht="13.8" x14ac:dyDescent="0.25">
      <c r="A426" s="231" t="s">
        <v>47</v>
      </c>
      <c r="B426" s="50" t="str">
        <f>_xlfn.XLOOKUP(A426, 'Country to Region'!$A$2:$A$116, 'Country to Region'!$B$2:$B$116, "Not Found")</f>
        <v>MENA</v>
      </c>
      <c r="C426" s="203" t="s">
        <v>156</v>
      </c>
      <c r="D426" s="232" cm="1">
        <f t="array" ref="D426">_xlfn.XLOOKUP($C426,'Standardized Scores'!$C$7:$C$96,_xlfn.XLOOKUP('Data (All Pillars)'!$A426,'Standardized Scores'!$D$6:$DO$6,'Standardized Scores'!$D$7:$DO$96))</f>
        <v>31.757116080798813</v>
      </c>
      <c r="E426" s="232" cm="1">
        <f t="array" ref="E426">_xlfn.XLOOKUP($C426,Ranking!$C$7:$C$96,_xlfn.XLOOKUP('Data (All Pillars)'!$A426,Ranking!$D$6:$DO$6,Ranking!$D$7:$DO$96))</f>
        <v>86</v>
      </c>
      <c r="F426" s="232" t="str">
        <f>INDEX(Categories!$C$7:$DO$96,MATCH($C426,Categories!C$7:C$96,0),MATCH($A426,Categories!$C$6:$DO$6,0))</f>
        <v>Low capacity</v>
      </c>
    </row>
    <row r="427" spans="1:6" ht="13.8" x14ac:dyDescent="0.25">
      <c r="A427" s="231" t="s">
        <v>47</v>
      </c>
      <c r="B427" s="50" t="str">
        <f>_xlfn.XLOOKUP(A427, 'Country to Region'!$A$2:$A$116, 'Country to Region'!$B$2:$B$116, "Not Found")</f>
        <v>MENA</v>
      </c>
      <c r="C427" s="203" t="s">
        <v>163</v>
      </c>
      <c r="D427" s="232" cm="1">
        <f t="array" ref="D427">_xlfn.XLOOKUP($C427,'Standardized Scores'!$C$7:$C$96,_xlfn.XLOOKUP('Data (All Pillars)'!$A427,'Standardized Scores'!$D$6:$DO$6,'Standardized Scores'!$D$7:$DO$96))</f>
        <v>34.625996586989686</v>
      </c>
      <c r="E427" s="232" cm="1">
        <f t="array" ref="E427">_xlfn.XLOOKUP($C427,Ranking!$C$7:$C$96,_xlfn.XLOOKUP('Data (All Pillars)'!$A427,Ranking!$D$6:$DO$6,Ranking!$D$7:$DO$96))</f>
        <v>99</v>
      </c>
      <c r="F427" s="232" t="str">
        <f>INDEX(Categories!$C$7:$DO$96,MATCH($C427,Categories!C$7:C$96,0),MATCH($A427,Categories!$C$6:$DO$6,0))</f>
        <v>Inadequate capacity</v>
      </c>
    </row>
    <row r="428" spans="1:6" ht="13.8" x14ac:dyDescent="0.25">
      <c r="A428" s="231" t="s">
        <v>47</v>
      </c>
      <c r="B428" s="50" t="str">
        <f>_xlfn.XLOOKUP(A428, 'Country to Region'!$A$2:$A$116, 'Country to Region'!$B$2:$B$116, "Not Found")</f>
        <v>MENA</v>
      </c>
      <c r="C428" s="203" t="s">
        <v>251</v>
      </c>
      <c r="D428" s="232" cm="1">
        <f t="array" ref="D428">_xlfn.XLOOKUP($C428,'Standardized Scores'!$C$7:$C$96,_xlfn.XLOOKUP('Data (All Pillars)'!$A428,'Standardized Scores'!$D$6:$DO$6,'Standardized Scores'!$D$7:$DO$96))</f>
        <v>32.508069575261786</v>
      </c>
      <c r="E428" s="232" cm="1">
        <f t="array" ref="E428">_xlfn.XLOOKUP($C428,Ranking!$C$7:$C$96,_xlfn.XLOOKUP('Data (All Pillars)'!$A428,Ranking!$D$6:$DO$6,Ranking!$D$7:$DO$96))</f>
        <v>108</v>
      </c>
      <c r="F428" s="232" t="str">
        <f>INDEX(Categories!$C$7:$DO$96,MATCH($C428,Categories!C$7:C$96,0),MATCH($A428,Categories!$C$6:$DO$6,0))</f>
        <v>Inadequate capacity</v>
      </c>
    </row>
    <row r="429" spans="1:6" ht="13.8" x14ac:dyDescent="0.25">
      <c r="A429" s="231" t="s">
        <v>47</v>
      </c>
      <c r="B429" s="50" t="str">
        <f>_xlfn.XLOOKUP(A429, 'Country to Region'!$A$2:$A$116, 'Country to Region'!$B$2:$B$116, "Not Found")</f>
        <v>MENA</v>
      </c>
      <c r="C429" s="203" t="s">
        <v>174</v>
      </c>
      <c r="D429" s="232" cm="1">
        <f t="array" ref="D429">_xlfn.XLOOKUP($C429,'Standardized Scores'!$C$7:$C$96,_xlfn.XLOOKUP('Data (All Pillars)'!$A429,'Standardized Scores'!$D$6:$DO$6,'Standardized Scores'!$D$7:$DO$96))</f>
        <v>14.476914304654729</v>
      </c>
      <c r="E429" s="232" cm="1">
        <f t="array" ref="E429">_xlfn.XLOOKUP($C429,Ranking!$C$7:$C$96,_xlfn.XLOOKUP('Data (All Pillars)'!$A429,Ranking!$D$6:$DO$6,Ranking!$D$7:$DO$96))</f>
        <v>113</v>
      </c>
      <c r="F429" s="232" t="str">
        <f>INDEX(Categories!$C$7:$DO$96,MATCH($C429,Categories!C$7:C$96,0),MATCH($A429,Categories!$C$6:$DO$6,0))</f>
        <v>Inadequate capacity</v>
      </c>
    </row>
    <row r="430" spans="1:6" ht="13.8" x14ac:dyDescent="0.25">
      <c r="A430" s="231" t="s">
        <v>47</v>
      </c>
      <c r="B430" s="50" t="str">
        <f>_xlfn.XLOOKUP(A430, 'Country to Region'!$A$2:$A$116, 'Country to Region'!$B$2:$B$116, "Not Found")</f>
        <v>MENA</v>
      </c>
      <c r="C430" s="203" t="s">
        <v>181</v>
      </c>
      <c r="D430" s="232" cm="1">
        <f t="array" ref="D430">_xlfn.XLOOKUP($C430,'Standardized Scores'!$C$7:$C$96,_xlfn.XLOOKUP('Data (All Pillars)'!$A430,'Standardized Scores'!$D$6:$DO$6,'Standardized Scores'!$D$7:$DO$96))</f>
        <v>51.326253557536823</v>
      </c>
      <c r="E430" s="232" cm="1">
        <f t="array" ref="E430">_xlfn.XLOOKUP($C430,Ranking!$C$7:$C$96,_xlfn.XLOOKUP('Data (All Pillars)'!$A430,Ranking!$D$6:$DO$6,Ranking!$D$7:$DO$96))</f>
        <v>50</v>
      </c>
      <c r="F430" s="232" t="str">
        <f>INDEX(Categories!$C$7:$DO$96,MATCH($C430,Categories!C$7:C$96,0),MATCH($A430,Categories!$C$6:$DO$6,0))</f>
        <v>Adequate capacity</v>
      </c>
    </row>
    <row r="431" spans="1:6" ht="13.8" x14ac:dyDescent="0.25">
      <c r="A431" s="231" t="s">
        <v>47</v>
      </c>
      <c r="B431" s="50" t="str">
        <f>_xlfn.XLOOKUP(A431, 'Country to Region'!$A$2:$A$116, 'Country to Region'!$B$2:$B$116, "Not Found")</f>
        <v>MENA</v>
      </c>
      <c r="C431" s="203" t="s">
        <v>192</v>
      </c>
      <c r="D431" s="232" cm="1">
        <f t="array" ref="D431">_xlfn.XLOOKUP($C431,'Standardized Scores'!$C$7:$C$96,_xlfn.XLOOKUP('Data (All Pillars)'!$A431,'Standardized Scores'!$D$6:$DO$6,'Standardized Scores'!$D$7:$DO$96))</f>
        <v>25.652992491542967</v>
      </c>
      <c r="E431" s="232" cm="1">
        <f t="array" ref="E431">_xlfn.XLOOKUP($C431,Ranking!$C$7:$C$96,_xlfn.XLOOKUP('Data (All Pillars)'!$A431,Ranking!$D$6:$DO$6,Ranking!$D$7:$DO$96))</f>
        <v>73</v>
      </c>
      <c r="F431" s="232" t="str">
        <f>INDEX(Categories!$C$7:$DO$96,MATCH($C431,Categories!C$7:C$96,0),MATCH($A431,Categories!$C$6:$DO$6,0))</f>
        <v>Inadequate capacity</v>
      </c>
    </row>
    <row r="432" spans="1:6" ht="13.8" x14ac:dyDescent="0.25">
      <c r="A432" s="231" t="s">
        <v>47</v>
      </c>
      <c r="B432" s="50" t="str">
        <f>_xlfn.XLOOKUP(A432, 'Country to Region'!$A$2:$A$116, 'Country to Region'!$B$2:$B$116, "Not Found")</f>
        <v>MENA</v>
      </c>
      <c r="C432" s="203" t="s">
        <v>194</v>
      </c>
      <c r="D432" s="232" cm="1">
        <f t="array" ref="D432">_xlfn.XLOOKUP($C432,'Standardized Scores'!$C$7:$C$96,_xlfn.XLOOKUP('Data (All Pillars)'!$A432,'Standardized Scores'!$D$6:$DO$6,'Standardized Scores'!$D$7:$DO$96))</f>
        <v>33.123091903592972</v>
      </c>
      <c r="E432" s="232" cm="1">
        <f t="array" ref="E432">_xlfn.XLOOKUP($C432,Ranking!$C$7:$C$96,_xlfn.XLOOKUP('Data (All Pillars)'!$A432,Ranking!$D$6:$DO$6,Ranking!$D$7:$DO$96))</f>
        <v>65</v>
      </c>
      <c r="F432" s="232" t="str">
        <f>INDEX(Categories!$C$7:$DO$96,MATCH($C432,Categories!C$7:C$96,0),MATCH($A432,Categories!$C$6:$DO$6,0))</f>
        <v>Low capacity</v>
      </c>
    </row>
    <row r="433" spans="1:6" ht="13.8" x14ac:dyDescent="0.25">
      <c r="A433" s="231" t="s">
        <v>47</v>
      </c>
      <c r="B433" s="50" t="str">
        <f>_xlfn.XLOOKUP(A433, 'Country to Region'!$A$2:$A$116, 'Country to Region'!$B$2:$B$116, "Not Found")</f>
        <v>MENA</v>
      </c>
      <c r="C433" s="203" t="s">
        <v>202</v>
      </c>
      <c r="D433" s="232" cm="1">
        <f t="array" ref="D433">_xlfn.XLOOKUP($C433,'Standardized Scores'!$C$7:$C$96,_xlfn.XLOOKUP('Data (All Pillars)'!$A433,'Standardized Scores'!$D$6:$DO$6,'Standardized Scores'!$D$7:$DO$96))</f>
        <v>19.668002269579631</v>
      </c>
      <c r="E433" s="232" cm="1">
        <f t="array" ref="E433">_xlfn.XLOOKUP($C433,Ranking!$C$7:$C$96,_xlfn.XLOOKUP('Data (All Pillars)'!$A433,Ranking!$D$6:$DO$6,Ranking!$D$7:$DO$96))</f>
        <v>63</v>
      </c>
      <c r="F433" s="232" t="str">
        <f>INDEX(Categories!$C$7:$DO$96,MATCH($C433,Categories!C$7:C$96,0),MATCH($A433,Categories!$C$6:$DO$6,0))</f>
        <v>Inadequate capacity</v>
      </c>
    </row>
    <row r="434" spans="1:6" ht="13.8" x14ac:dyDescent="0.25">
      <c r="A434" s="231" t="s">
        <v>47</v>
      </c>
      <c r="B434" s="50" t="str">
        <f>_xlfn.XLOOKUP(A434, 'Country to Region'!$A$2:$A$116, 'Country to Region'!$B$2:$B$116, "Not Found")</f>
        <v>MENA</v>
      </c>
      <c r="C434" s="203" t="s">
        <v>212</v>
      </c>
      <c r="D434" s="232" cm="1">
        <f t="array" ref="D434">_xlfn.XLOOKUP($C434,'Standardized Scores'!$C$7:$C$96,_xlfn.XLOOKUP('Data (All Pillars)'!$A434,'Standardized Scores'!$D$6:$DO$6,'Standardized Scores'!$D$7:$DO$96))</f>
        <v>41.296683765375974</v>
      </c>
      <c r="E434" s="232" cm="1">
        <f t="array" ref="E434">_xlfn.XLOOKUP($C434,Ranking!$C$7:$C$96,_xlfn.XLOOKUP('Data (All Pillars)'!$A434,Ranking!$D$6:$DO$6,Ranking!$D$7:$DO$96))</f>
        <v>65</v>
      </c>
      <c r="F434" s="232" t="str">
        <f>INDEX(Categories!$C$7:$DO$96,MATCH($C434,Categories!C$7:C$96,0),MATCH($A434,Categories!$C$6:$DO$6,0))</f>
        <v>Low capacity</v>
      </c>
    </row>
    <row r="435" spans="1:6" ht="13.8" x14ac:dyDescent="0.25">
      <c r="A435" s="231" t="s">
        <v>47</v>
      </c>
      <c r="B435" s="50" t="str">
        <f>_xlfn.XLOOKUP(A435, 'Country to Region'!$A$2:$A$116, 'Country to Region'!$B$2:$B$116, "Not Found")</f>
        <v>MENA</v>
      </c>
      <c r="C435" s="203" t="s">
        <v>254</v>
      </c>
      <c r="D435" s="232" cm="1">
        <f t="array" ref="D435">_xlfn.XLOOKUP($C435,'Standardized Scores'!$C$7:$C$96,_xlfn.XLOOKUP('Data (All Pillars)'!$A435,'Standardized Scores'!$D$6:$DO$6,'Standardized Scores'!$D$7:$DO$96))</f>
        <v>8.5241920276232843</v>
      </c>
      <c r="E435" s="232" cm="1">
        <f t="array" ref="E435">_xlfn.XLOOKUP($C435,Ranking!$C$7:$C$96,_xlfn.XLOOKUP('Data (All Pillars)'!$A435,Ranking!$D$6:$DO$6,Ranking!$D$7:$DO$96))</f>
        <v>88</v>
      </c>
      <c r="F435" s="232" t="str">
        <f>INDEX(Categories!$C$7:$DO$96,MATCH($C435,Categories!C$7:C$96,0),MATCH($A435,Categories!$C$6:$DO$6,0))</f>
        <v>Inadequate capacity</v>
      </c>
    </row>
    <row r="436" spans="1:6" ht="13.8" x14ac:dyDescent="0.25">
      <c r="A436" s="231" t="s">
        <v>48</v>
      </c>
      <c r="B436" s="50" t="str">
        <f>_xlfn.XLOOKUP(A436, 'Country to Region'!$A$2:$A$116, 'Country to Region'!$B$2:$B$116, "Not Found")</f>
        <v>South/Central America</v>
      </c>
      <c r="C436" s="203" t="s">
        <v>133</v>
      </c>
      <c r="D436" s="232" cm="1">
        <f t="array" ref="D436">_xlfn.XLOOKUP($C436,'Standardized Scores'!$C$7:$C$96,_xlfn.XLOOKUP('Data (All Pillars)'!$A436,'Standardized Scores'!$D$6:$DO$6,'Standardized Scores'!$D$7:$DO$96))</f>
        <v>29.283400461698328</v>
      </c>
      <c r="E436" s="232" cm="1">
        <f t="array" ref="E436">_xlfn.XLOOKUP($C436,Ranking!$C$7:$C$96,_xlfn.XLOOKUP('Data (All Pillars)'!$A436,Ranking!$D$6:$DO$6,Ranking!$D$7:$DO$96))</f>
        <v>101</v>
      </c>
      <c r="F436" s="232" t="str">
        <f>INDEX(Categories!$C$7:$DO$96,MATCH($C436,Categories!C$7:C$96,0),MATCH($A436,Categories!$C$6:$DO$6,0))</f>
        <v>Inadequate capacity</v>
      </c>
    </row>
    <row r="437" spans="1:6" ht="13.8" x14ac:dyDescent="0.25">
      <c r="A437" s="231" t="s">
        <v>48</v>
      </c>
      <c r="B437" s="50" t="str">
        <f>_xlfn.XLOOKUP(A437, 'Country to Region'!$A$2:$A$116, 'Country to Region'!$B$2:$B$116, "Not Found")</f>
        <v>South/Central America</v>
      </c>
      <c r="C437" s="203" t="s">
        <v>135</v>
      </c>
      <c r="D437" s="232" cm="1">
        <f t="array" ref="D437">_xlfn.XLOOKUP($C437,'Standardized Scores'!$C$7:$C$96,_xlfn.XLOOKUP('Data (All Pillars)'!$A437,'Standardized Scores'!$D$6:$DO$6,'Standardized Scores'!$D$7:$DO$96))</f>
        <v>29.634507252954386</v>
      </c>
      <c r="E437" s="232" cm="1">
        <f t="array" ref="E437">_xlfn.XLOOKUP($C437,Ranking!$C$7:$C$96,_xlfn.XLOOKUP('Data (All Pillars)'!$A437,Ranking!$D$6:$DO$6,Ranking!$D$7:$DO$96))</f>
        <v>85</v>
      </c>
      <c r="F437" s="232" t="str">
        <f>INDEX(Categories!$C$7:$DO$96,MATCH($C437,Categories!C$7:C$96,0),MATCH($A437,Categories!$C$6:$DO$6,0))</f>
        <v>Inadequate capacity</v>
      </c>
    </row>
    <row r="438" spans="1:6" ht="13.8" x14ac:dyDescent="0.25">
      <c r="A438" s="231" t="s">
        <v>48</v>
      </c>
      <c r="B438" s="50" t="str">
        <f>_xlfn.XLOOKUP(A438, 'Country to Region'!$A$2:$A$116, 'Country to Region'!$B$2:$B$116, "Not Found")</f>
        <v>South/Central America</v>
      </c>
      <c r="C438" s="203" t="s">
        <v>137</v>
      </c>
      <c r="D438" s="232" cm="1">
        <f t="array" ref="D438">_xlfn.XLOOKUP($C438,'Standardized Scores'!$C$7:$C$96,_xlfn.XLOOKUP('Data (All Pillars)'!$A438,'Standardized Scores'!$D$6:$DO$6,'Standardized Scores'!$D$7:$DO$96))</f>
        <v>22.406905523947778</v>
      </c>
      <c r="E438" s="232" cm="1">
        <f t="array" ref="E438">_xlfn.XLOOKUP($C438,Ranking!$C$7:$C$96,_xlfn.XLOOKUP('Data (All Pillars)'!$A438,Ranking!$D$6:$DO$6,Ranking!$D$7:$DO$96))</f>
        <v>109</v>
      </c>
      <c r="F438" s="232" t="str">
        <f>INDEX(Categories!$C$7:$DO$96,MATCH($C438,Categories!C$7:C$96,0),MATCH($A438,Categories!$C$6:$DO$6,0))</f>
        <v>Inadequate capacity</v>
      </c>
    </row>
    <row r="439" spans="1:6" ht="13.8" x14ac:dyDescent="0.25">
      <c r="A439" s="231" t="s">
        <v>48</v>
      </c>
      <c r="B439" s="50" t="str">
        <f>_xlfn.XLOOKUP(A439, 'Country to Region'!$A$2:$A$116, 'Country to Region'!$B$2:$B$116, "Not Found")</f>
        <v>South/Central America</v>
      </c>
      <c r="C439" s="203" t="s">
        <v>147</v>
      </c>
      <c r="D439" s="232" cm="1">
        <f t="array" ref="D439">_xlfn.XLOOKUP($C439,'Standardized Scores'!$C$7:$C$96,_xlfn.XLOOKUP('Data (All Pillars)'!$A439,'Standardized Scores'!$D$6:$DO$6,'Standardized Scores'!$D$7:$DO$96))</f>
        <v>23.469668601323455</v>
      </c>
      <c r="E439" s="232" cm="1">
        <f t="array" ref="E439">_xlfn.XLOOKUP($C439,Ranking!$C$7:$C$96,_xlfn.XLOOKUP('Data (All Pillars)'!$A439,Ranking!$D$6:$DO$6,Ranking!$D$7:$DO$96))</f>
        <v>93</v>
      </c>
      <c r="F439" s="232" t="str">
        <f>INDEX(Categories!$C$7:$DO$96,MATCH($C439,Categories!C$7:C$96,0),MATCH($A439,Categories!$C$6:$DO$6,0))</f>
        <v>Inadequate capacity</v>
      </c>
    </row>
    <row r="440" spans="1:6" ht="13.8" x14ac:dyDescent="0.25">
      <c r="A440" s="231" t="s">
        <v>48</v>
      </c>
      <c r="B440" s="50" t="str">
        <f>_xlfn.XLOOKUP(A440, 'Country to Region'!$A$2:$A$116, 'Country to Region'!$B$2:$B$116, "Not Found")</f>
        <v>South/Central America</v>
      </c>
      <c r="C440" s="203" t="s">
        <v>156</v>
      </c>
      <c r="D440" s="232" cm="1">
        <f t="array" ref="D440">_xlfn.XLOOKUP($C440,'Standardized Scores'!$C$7:$C$96,_xlfn.XLOOKUP('Data (All Pillars)'!$A440,'Standardized Scores'!$D$6:$DO$6,'Standardized Scores'!$D$7:$DO$96))</f>
        <v>45.259021030364856</v>
      </c>
      <c r="E440" s="232" cm="1">
        <f t="array" ref="E440">_xlfn.XLOOKUP($C440,Ranking!$C$7:$C$96,_xlfn.XLOOKUP('Data (All Pillars)'!$A440,Ranking!$D$6:$DO$6,Ranking!$D$7:$DO$96))</f>
        <v>22</v>
      </c>
      <c r="F440" s="232" t="str">
        <f>INDEX(Categories!$C$7:$DO$96,MATCH($C440,Categories!C$7:C$96,0),MATCH($A440,Categories!$C$6:$DO$6,0))</f>
        <v>High capacity</v>
      </c>
    </row>
    <row r="441" spans="1:6" ht="13.8" x14ac:dyDescent="0.25">
      <c r="A441" s="231" t="s">
        <v>48</v>
      </c>
      <c r="B441" s="50" t="str">
        <f>_xlfn.XLOOKUP(A441, 'Country to Region'!$A$2:$A$116, 'Country to Region'!$B$2:$B$116, "Not Found")</f>
        <v>South/Central America</v>
      </c>
      <c r="C441" s="203" t="s">
        <v>163</v>
      </c>
      <c r="D441" s="232" cm="1">
        <f t="array" ref="D441">_xlfn.XLOOKUP($C441,'Standardized Scores'!$C$7:$C$96,_xlfn.XLOOKUP('Data (All Pillars)'!$A441,'Standardized Scores'!$D$6:$DO$6,'Standardized Scores'!$D$7:$DO$96))</f>
        <v>33.3516616736161</v>
      </c>
      <c r="E441" s="232" cm="1">
        <f t="array" ref="E441">_xlfn.XLOOKUP($C441,Ranking!$C$7:$C$96,_xlfn.XLOOKUP('Data (All Pillars)'!$A441,Ranking!$D$6:$DO$6,Ranking!$D$7:$DO$96))</f>
        <v>103</v>
      </c>
      <c r="F441" s="232" t="str">
        <f>INDEX(Categories!$C$7:$DO$96,MATCH($C441,Categories!C$7:C$96,0),MATCH($A441,Categories!$C$6:$DO$6,0))</f>
        <v>Inadequate capacity</v>
      </c>
    </row>
    <row r="442" spans="1:6" ht="13.8" x14ac:dyDescent="0.25">
      <c r="A442" s="231" t="s">
        <v>48</v>
      </c>
      <c r="B442" s="50" t="str">
        <f>_xlfn.XLOOKUP(A442, 'Country to Region'!$A$2:$A$116, 'Country to Region'!$B$2:$B$116, "Not Found")</f>
        <v>South/Central America</v>
      </c>
      <c r="C442" s="203" t="s">
        <v>251</v>
      </c>
      <c r="D442" s="232" cm="1">
        <f t="array" ref="D442">_xlfn.XLOOKUP($C442,'Standardized Scores'!$C$7:$C$96,_xlfn.XLOOKUP('Data (All Pillars)'!$A442,'Standardized Scores'!$D$6:$DO$6,'Standardized Scores'!$D$7:$DO$96))</f>
        <v>39.568229567188254</v>
      </c>
      <c r="E442" s="232" cm="1">
        <f t="array" ref="E442">_xlfn.XLOOKUP($C442,Ranking!$C$7:$C$96,_xlfn.XLOOKUP('Data (All Pillars)'!$A442,Ranking!$D$6:$DO$6,Ranking!$D$7:$DO$96))</f>
        <v>91</v>
      </c>
      <c r="F442" s="232" t="str">
        <f>INDEX(Categories!$C$7:$DO$96,MATCH($C442,Categories!C$7:C$96,0),MATCH($A442,Categories!$C$6:$DO$6,0))</f>
        <v>Low capacity</v>
      </c>
    </row>
    <row r="443" spans="1:6" ht="13.8" x14ac:dyDescent="0.25">
      <c r="A443" s="231" t="s">
        <v>48</v>
      </c>
      <c r="B443" s="50" t="str">
        <f>_xlfn.XLOOKUP(A443, 'Country to Region'!$A$2:$A$116, 'Country to Region'!$B$2:$B$116, "Not Found")</f>
        <v>South/Central America</v>
      </c>
      <c r="C443" s="203" t="s">
        <v>174</v>
      </c>
      <c r="D443" s="232" cm="1">
        <f t="array" ref="D443">_xlfn.XLOOKUP($C443,'Standardized Scores'!$C$7:$C$96,_xlfn.XLOOKUP('Data (All Pillars)'!$A443,'Standardized Scores'!$D$6:$DO$6,'Standardized Scores'!$D$7:$DO$96))</f>
        <v>26.402731529443319</v>
      </c>
      <c r="E443" s="232" cm="1">
        <f t="array" ref="E443">_xlfn.XLOOKUP($C443,Ranking!$C$7:$C$96,_xlfn.XLOOKUP('Data (All Pillars)'!$A443,Ranking!$D$6:$DO$6,Ranking!$D$7:$DO$96))</f>
        <v>94</v>
      </c>
      <c r="F443" s="232" t="str">
        <f>INDEX(Categories!$C$7:$DO$96,MATCH($C443,Categories!C$7:C$96,0),MATCH($A443,Categories!$C$6:$DO$6,0))</f>
        <v>Inadequate capacity</v>
      </c>
    </row>
    <row r="444" spans="1:6" ht="13.8" x14ac:dyDescent="0.25">
      <c r="A444" s="231" t="s">
        <v>48</v>
      </c>
      <c r="B444" s="50" t="str">
        <f>_xlfn.XLOOKUP(A444, 'Country to Region'!$A$2:$A$116, 'Country to Region'!$B$2:$B$116, "Not Found")</f>
        <v>South/Central America</v>
      </c>
      <c r="C444" s="203" t="s">
        <v>181</v>
      </c>
      <c r="D444" s="232" cm="1">
        <f t="array" ref="D444">_xlfn.XLOOKUP($C444,'Standardized Scores'!$C$7:$C$96,_xlfn.XLOOKUP('Data (All Pillars)'!$A444,'Standardized Scores'!$D$6:$DO$6,'Standardized Scores'!$D$7:$DO$96))</f>
        <v>33.900933361566572</v>
      </c>
      <c r="E444" s="232" cm="1">
        <f t="array" ref="E444">_xlfn.XLOOKUP($C444,Ranking!$C$7:$C$96,_xlfn.XLOOKUP('Data (All Pillars)'!$A444,Ranking!$D$6:$DO$6,Ranking!$D$7:$DO$96))</f>
        <v>104</v>
      </c>
      <c r="F444" s="232" t="str">
        <f>INDEX(Categories!$C$7:$DO$96,MATCH($C444,Categories!C$7:C$96,0),MATCH($A444,Categories!$C$6:$DO$6,0))</f>
        <v>Inadequate capacity</v>
      </c>
    </row>
    <row r="445" spans="1:6" ht="13.8" x14ac:dyDescent="0.25">
      <c r="A445" s="231" t="s">
        <v>48</v>
      </c>
      <c r="B445" s="50" t="str">
        <f>_xlfn.XLOOKUP(A445, 'Country to Region'!$A$2:$A$116, 'Country to Region'!$B$2:$B$116, "Not Found")</f>
        <v>South/Central America</v>
      </c>
      <c r="C445" s="203" t="s">
        <v>192</v>
      </c>
      <c r="D445" s="232" cm="1">
        <f t="array" ref="D445">_xlfn.XLOOKUP($C445,'Standardized Scores'!$C$7:$C$96,_xlfn.XLOOKUP('Data (All Pillars)'!$A445,'Standardized Scores'!$D$6:$DO$6,'Standardized Scores'!$D$7:$DO$96))</f>
        <v>23.507945387885254</v>
      </c>
      <c r="E445" s="232" cm="1">
        <f t="array" ref="E445">_xlfn.XLOOKUP($C445,Ranking!$C$7:$C$96,_xlfn.XLOOKUP('Data (All Pillars)'!$A445,Ranking!$D$6:$DO$6,Ranking!$D$7:$DO$96))</f>
        <v>91</v>
      </c>
      <c r="F445" s="232" t="str">
        <f>INDEX(Categories!$C$7:$DO$96,MATCH($C445,Categories!C$7:C$96,0),MATCH($A445,Categories!$C$6:$DO$6,0))</f>
        <v>Inadequate capacity</v>
      </c>
    </row>
    <row r="446" spans="1:6" ht="13.8" x14ac:dyDescent="0.25">
      <c r="A446" s="231" t="s">
        <v>48</v>
      </c>
      <c r="B446" s="50" t="str">
        <f>_xlfn.XLOOKUP(A446, 'Country to Region'!$A$2:$A$116, 'Country to Region'!$B$2:$B$116, "Not Found")</f>
        <v>South/Central America</v>
      </c>
      <c r="C446" s="203" t="s">
        <v>194</v>
      </c>
      <c r="D446" s="232" cm="1">
        <f t="array" ref="D446">_xlfn.XLOOKUP($C446,'Standardized Scores'!$C$7:$C$96,_xlfn.XLOOKUP('Data (All Pillars)'!$A446,'Standardized Scores'!$D$6:$DO$6,'Standardized Scores'!$D$7:$DO$96))</f>
        <v>22.662112244075097</v>
      </c>
      <c r="E446" s="232" cm="1">
        <f t="array" ref="E446">_xlfn.XLOOKUP($C446,Ranking!$C$7:$C$96,_xlfn.XLOOKUP('Data (All Pillars)'!$A446,Ranking!$D$6:$DO$6,Ranking!$D$7:$DO$96))</f>
        <v>97</v>
      </c>
      <c r="F446" s="232" t="str">
        <f>INDEX(Categories!$C$7:$DO$96,MATCH($C446,Categories!C$7:C$96,0),MATCH($A446,Categories!$C$6:$DO$6,0))</f>
        <v>Inadequate capacity</v>
      </c>
    </row>
    <row r="447" spans="1:6" ht="13.8" x14ac:dyDescent="0.25">
      <c r="A447" s="231" t="s">
        <v>48</v>
      </c>
      <c r="B447" s="50" t="str">
        <f>_xlfn.XLOOKUP(A447, 'Country to Region'!$A$2:$A$116, 'Country to Region'!$B$2:$B$116, "Not Found")</f>
        <v>South/Central America</v>
      </c>
      <c r="C447" s="203" t="s">
        <v>202</v>
      </c>
      <c r="D447" s="232" cm="1">
        <f t="array" ref="D447">_xlfn.XLOOKUP($C447,'Standardized Scores'!$C$7:$C$96,_xlfn.XLOOKUP('Data (All Pillars)'!$A447,'Standardized Scores'!$D$6:$DO$6,'Standardized Scores'!$D$7:$DO$96))</f>
        <v>25.126050420168067</v>
      </c>
      <c r="E447" s="232" cm="1">
        <f t="array" ref="E447">_xlfn.XLOOKUP($C447,Ranking!$C$7:$C$96,_xlfn.XLOOKUP('Data (All Pillars)'!$A447,Ranking!$D$6:$DO$6,Ranking!$D$7:$DO$96))</f>
        <v>39</v>
      </c>
      <c r="F447" s="232" t="str">
        <f>INDEX(Categories!$C$7:$DO$96,MATCH($C447,Categories!C$7:C$96,0),MATCH($A447,Categories!$C$6:$DO$6,0))</f>
        <v>Inadequate capacity</v>
      </c>
    </row>
    <row r="448" spans="1:6" ht="13.8" x14ac:dyDescent="0.25">
      <c r="A448" s="231" t="s">
        <v>48</v>
      </c>
      <c r="B448" s="50" t="str">
        <f>_xlfn.XLOOKUP(A448, 'Country to Region'!$A$2:$A$116, 'Country to Region'!$B$2:$B$116, "Not Found")</f>
        <v>South/Central America</v>
      </c>
      <c r="C448" s="203" t="s">
        <v>212</v>
      </c>
      <c r="D448" s="232" cm="1">
        <f t="array" ref="D448">_xlfn.XLOOKUP($C448,'Standardized Scores'!$C$7:$C$96,_xlfn.XLOOKUP('Data (All Pillars)'!$A448,'Standardized Scores'!$D$6:$DO$6,'Standardized Scores'!$D$7:$DO$96))</f>
        <v>36.783144092904863</v>
      </c>
      <c r="E448" s="232" cm="1">
        <f t="array" ref="E448">_xlfn.XLOOKUP($C448,Ranking!$C$7:$C$96,_xlfn.XLOOKUP('Data (All Pillars)'!$A448,Ranking!$D$6:$DO$6,Ranking!$D$7:$DO$96))</f>
        <v>85</v>
      </c>
      <c r="F448" s="232" t="str">
        <f>INDEX(Categories!$C$7:$DO$96,MATCH($C448,Categories!C$7:C$96,0),MATCH($A448,Categories!$C$6:$DO$6,0))</f>
        <v>Inadequate capacity</v>
      </c>
    </row>
    <row r="449" spans="1:6" ht="13.8" x14ac:dyDescent="0.25">
      <c r="A449" s="231" t="s">
        <v>48</v>
      </c>
      <c r="B449" s="50" t="str">
        <f>_xlfn.XLOOKUP(A449, 'Country to Region'!$A$2:$A$116, 'Country to Region'!$B$2:$B$116, "Not Found")</f>
        <v>South/Central America</v>
      </c>
      <c r="C449" s="203" t="s">
        <v>254</v>
      </c>
      <c r="D449" s="232" cm="1">
        <f t="array" ref="D449">_xlfn.XLOOKUP($C449,'Standardized Scores'!$C$7:$C$96,_xlfn.XLOOKUP('Data (All Pillars)'!$A449,'Standardized Scores'!$D$6:$DO$6,'Standardized Scores'!$D$7:$DO$96))</f>
        <v>9.460474794392999</v>
      </c>
      <c r="E449" s="232" cm="1">
        <f t="array" ref="E449">_xlfn.XLOOKUP($C449,Ranking!$C$7:$C$96,_xlfn.XLOOKUP('Data (All Pillars)'!$A449,Ranking!$D$6:$DO$6,Ranking!$D$7:$DO$96))</f>
        <v>81</v>
      </c>
      <c r="F449" s="232" t="str">
        <f>INDEX(Categories!$C$7:$DO$96,MATCH($C449,Categories!C$7:C$96,0),MATCH($A449,Categories!$C$6:$DO$6,0))</f>
        <v>Inadequate capacity</v>
      </c>
    </row>
    <row r="450" spans="1:6" ht="13.8" x14ac:dyDescent="0.25">
      <c r="A450" s="231" t="s">
        <v>49</v>
      </c>
      <c r="B450" s="50" t="str">
        <f>_xlfn.XLOOKUP(A450, 'Country to Region'!$A$2:$A$116, 'Country to Region'!$B$2:$B$116, "Not Found")</f>
        <v>Western Europe</v>
      </c>
      <c r="C450" s="203" t="s">
        <v>133</v>
      </c>
      <c r="D450" s="232" cm="1">
        <f t="array" ref="D450">_xlfn.XLOOKUP($C450,'Standardized Scores'!$C$7:$C$96,_xlfn.XLOOKUP('Data (All Pillars)'!$A450,'Standardized Scores'!$D$6:$DO$6,'Standardized Scores'!$D$7:$DO$96))</f>
        <v>44.251424717083111</v>
      </c>
      <c r="E450" s="232" cm="1">
        <f t="array" ref="E450">_xlfn.XLOOKUP($C450,Ranking!$C$7:$C$96,_xlfn.XLOOKUP('Data (All Pillars)'!$A450,Ranking!$D$6:$DO$6,Ranking!$D$7:$DO$96))</f>
        <v>28</v>
      </c>
      <c r="F450" s="232" t="str">
        <f>INDEX(Categories!$C$7:$DO$96,MATCH($C450,Categories!C$7:C$96,0),MATCH($A450,Categories!$C$6:$DO$6,0))</f>
        <v>Adequate capacity</v>
      </c>
    </row>
    <row r="451" spans="1:6" ht="13.8" x14ac:dyDescent="0.25">
      <c r="A451" s="231" t="s">
        <v>49</v>
      </c>
      <c r="B451" s="50" t="str">
        <f>_xlfn.XLOOKUP(A451, 'Country to Region'!$A$2:$A$116, 'Country to Region'!$B$2:$B$116, "Not Found")</f>
        <v>Western Europe</v>
      </c>
      <c r="C451" s="203" t="s">
        <v>135</v>
      </c>
      <c r="D451" s="232" cm="1">
        <f t="array" ref="D451">_xlfn.XLOOKUP($C451,'Standardized Scores'!$C$7:$C$96,_xlfn.XLOOKUP('Data (All Pillars)'!$A451,'Standardized Scores'!$D$6:$DO$6,'Standardized Scores'!$D$7:$DO$96))</f>
        <v>44.894530787298699</v>
      </c>
      <c r="E451" s="232" cm="1">
        <f t="array" ref="E451">_xlfn.XLOOKUP($C451,Ranking!$C$7:$C$96,_xlfn.XLOOKUP('Data (All Pillars)'!$A451,Ranking!$D$6:$DO$6,Ranking!$D$7:$DO$96))</f>
        <v>32</v>
      </c>
      <c r="F451" s="232" t="str">
        <f>INDEX(Categories!$C$7:$DO$96,MATCH($C451,Categories!C$7:C$96,0),MATCH($A451,Categories!$C$6:$DO$6,0))</f>
        <v>Adequate capacity</v>
      </c>
    </row>
    <row r="452" spans="1:6" ht="13.8" x14ac:dyDescent="0.25">
      <c r="A452" s="231" t="s">
        <v>49</v>
      </c>
      <c r="B452" s="50" t="str">
        <f>_xlfn.XLOOKUP(A452, 'Country to Region'!$A$2:$A$116, 'Country to Region'!$B$2:$B$116, "Not Found")</f>
        <v>Western Europe</v>
      </c>
      <c r="C452" s="203" t="s">
        <v>137</v>
      </c>
      <c r="D452" s="232" cm="1">
        <f t="array" ref="D452">_xlfn.XLOOKUP($C452,'Standardized Scores'!$C$7:$C$96,_xlfn.XLOOKUP('Data (All Pillars)'!$A452,'Standardized Scores'!$D$6:$DO$6,'Standardized Scores'!$D$7:$DO$96))</f>
        <v>39.477898257691827</v>
      </c>
      <c r="E452" s="232" cm="1">
        <f t="array" ref="E452">_xlfn.XLOOKUP($C452,Ranking!$C$7:$C$96,_xlfn.XLOOKUP('Data (All Pillars)'!$A452,Ranking!$D$6:$DO$6,Ranking!$D$7:$DO$96))</f>
        <v>50</v>
      </c>
      <c r="F452" s="232" t="str">
        <f>INDEX(Categories!$C$7:$DO$96,MATCH($C452,Categories!C$7:C$96,0),MATCH($A452,Categories!$C$6:$DO$6,0))</f>
        <v>Low capacity</v>
      </c>
    </row>
    <row r="453" spans="1:6" ht="13.8" x14ac:dyDescent="0.25">
      <c r="A453" s="231" t="s">
        <v>49</v>
      </c>
      <c r="B453" s="50" t="str">
        <f>_xlfn.XLOOKUP(A453, 'Country to Region'!$A$2:$A$116, 'Country to Region'!$B$2:$B$116, "Not Found")</f>
        <v>Western Europe</v>
      </c>
      <c r="C453" s="203" t="s">
        <v>147</v>
      </c>
      <c r="D453" s="232" cm="1">
        <f t="array" ref="D453">_xlfn.XLOOKUP($C453,'Standardized Scores'!$C$7:$C$96,_xlfn.XLOOKUP('Data (All Pillars)'!$A453,'Standardized Scores'!$D$6:$DO$6,'Standardized Scores'!$D$7:$DO$96))</f>
        <v>47.819391027777186</v>
      </c>
      <c r="E453" s="232" cm="1">
        <f t="array" ref="E453">_xlfn.XLOOKUP($C453,Ranking!$C$7:$C$96,_xlfn.XLOOKUP('Data (All Pillars)'!$A453,Ranking!$D$6:$DO$6,Ranking!$D$7:$DO$96))</f>
        <v>30</v>
      </c>
      <c r="F453" s="232" t="str">
        <f>INDEX(Categories!$C$7:$DO$96,MATCH($C453,Categories!C$7:C$96,0),MATCH($A453,Categories!$C$6:$DO$6,0))</f>
        <v>Low capacity</v>
      </c>
    </row>
    <row r="454" spans="1:6" ht="13.8" x14ac:dyDescent="0.25">
      <c r="A454" s="231" t="s">
        <v>49</v>
      </c>
      <c r="B454" s="50" t="str">
        <f>_xlfn.XLOOKUP(A454, 'Country to Region'!$A$2:$A$116, 'Country to Region'!$B$2:$B$116, "Not Found")</f>
        <v>Western Europe</v>
      </c>
      <c r="C454" s="203" t="s">
        <v>156</v>
      </c>
      <c r="D454" s="232" cm="1">
        <f t="array" ref="D454">_xlfn.XLOOKUP($C454,'Standardized Scores'!$C$7:$C$96,_xlfn.XLOOKUP('Data (All Pillars)'!$A454,'Standardized Scores'!$D$6:$DO$6,'Standardized Scores'!$D$7:$DO$96))</f>
        <v>47.801598457948494</v>
      </c>
      <c r="E454" s="232" cm="1">
        <f t="array" ref="E454">_xlfn.XLOOKUP($C454,Ranking!$C$7:$C$96,_xlfn.XLOOKUP('Data (All Pillars)'!$A454,Ranking!$D$6:$DO$6,Ranking!$D$7:$DO$96))</f>
        <v>11</v>
      </c>
      <c r="F454" s="232" t="str">
        <f>INDEX(Categories!$C$7:$DO$96,MATCH($C454,Categories!C$7:C$96,0),MATCH($A454,Categories!$C$6:$DO$6,0))</f>
        <v>High capacity</v>
      </c>
    </row>
    <row r="455" spans="1:6" ht="13.8" x14ac:dyDescent="0.25">
      <c r="A455" s="231" t="s">
        <v>49</v>
      </c>
      <c r="B455" s="50" t="str">
        <f>_xlfn.XLOOKUP(A455, 'Country to Region'!$A$2:$A$116, 'Country to Region'!$B$2:$B$116, "Not Found")</f>
        <v>Western Europe</v>
      </c>
      <c r="C455" s="203" t="s">
        <v>163</v>
      </c>
      <c r="D455" s="232" cm="1">
        <f t="array" ref="D455">_xlfn.XLOOKUP($C455,'Standardized Scores'!$C$7:$C$96,_xlfn.XLOOKUP('Data (All Pillars)'!$A455,'Standardized Scores'!$D$6:$DO$6,'Standardized Scores'!$D$7:$DO$96))</f>
        <v>56.357847524150529</v>
      </c>
      <c r="E455" s="232" cm="1">
        <f t="array" ref="E455">_xlfn.XLOOKUP($C455,Ranking!$C$7:$C$96,_xlfn.XLOOKUP('Data (All Pillars)'!$A455,Ranking!$D$6:$DO$6,Ranking!$D$7:$DO$96))</f>
        <v>20</v>
      </c>
      <c r="F455" s="232" t="str">
        <f>INDEX(Categories!$C$7:$DO$96,MATCH($C455,Categories!C$7:C$96,0),MATCH($A455,Categories!$C$6:$DO$6,0))</f>
        <v>High capacity</v>
      </c>
    </row>
    <row r="456" spans="1:6" ht="13.8" x14ac:dyDescent="0.25">
      <c r="A456" s="231" t="s">
        <v>49</v>
      </c>
      <c r="B456" s="50" t="str">
        <f>_xlfn.XLOOKUP(A456, 'Country to Region'!$A$2:$A$116, 'Country to Region'!$B$2:$B$116, "Not Found")</f>
        <v>Western Europe</v>
      </c>
      <c r="C456" s="203" t="s">
        <v>251</v>
      </c>
      <c r="D456" s="232" cm="1">
        <f t="array" ref="D456">_xlfn.XLOOKUP($C456,'Standardized Scores'!$C$7:$C$96,_xlfn.XLOOKUP('Data (All Pillars)'!$A456,'Standardized Scores'!$D$6:$DO$6,'Standardized Scores'!$D$7:$DO$96))</f>
        <v>54.073599345235301</v>
      </c>
      <c r="E456" s="232" cm="1">
        <f t="array" ref="E456">_xlfn.XLOOKUP($C456,Ranking!$C$7:$C$96,_xlfn.XLOOKUP('Data (All Pillars)'!$A456,Ranking!$D$6:$DO$6,Ranking!$D$7:$DO$96))</f>
        <v>10</v>
      </c>
      <c r="F456" s="232" t="str">
        <f>INDEX(Categories!$C$7:$DO$96,MATCH($C456,Categories!C$7:C$96,0),MATCH($A456,Categories!$C$6:$DO$6,0))</f>
        <v>High capacity</v>
      </c>
    </row>
    <row r="457" spans="1:6" ht="13.8" x14ac:dyDescent="0.25">
      <c r="A457" s="231" t="s">
        <v>49</v>
      </c>
      <c r="B457" s="50" t="str">
        <f>_xlfn.XLOOKUP(A457, 'Country to Region'!$A$2:$A$116, 'Country to Region'!$B$2:$B$116, "Not Found")</f>
        <v>Western Europe</v>
      </c>
      <c r="C457" s="203" t="s">
        <v>174</v>
      </c>
      <c r="D457" s="232" cm="1">
        <f t="array" ref="D457">_xlfn.XLOOKUP($C457,'Standardized Scores'!$C$7:$C$96,_xlfn.XLOOKUP('Data (All Pillars)'!$A457,'Standardized Scores'!$D$6:$DO$6,'Standardized Scores'!$D$7:$DO$96))</f>
        <v>56.684990636134756</v>
      </c>
      <c r="E457" s="232" cm="1">
        <f t="array" ref="E457">_xlfn.XLOOKUP($C457,Ranking!$C$7:$C$96,_xlfn.XLOOKUP('Data (All Pillars)'!$A457,Ranking!$D$6:$DO$6,Ranking!$D$7:$DO$96))</f>
        <v>20</v>
      </c>
      <c r="F457" s="232" t="str">
        <f>INDEX(Categories!$C$7:$DO$96,MATCH($C457,Categories!C$7:C$96,0),MATCH($A457,Categories!$C$6:$DO$6,0))</f>
        <v>Adequate capacity</v>
      </c>
    </row>
    <row r="458" spans="1:6" ht="13.8" x14ac:dyDescent="0.25">
      <c r="A458" s="231" t="s">
        <v>49</v>
      </c>
      <c r="B458" s="50" t="str">
        <f>_xlfn.XLOOKUP(A458, 'Country to Region'!$A$2:$A$116, 'Country to Region'!$B$2:$B$116, "Not Found")</f>
        <v>Western Europe</v>
      </c>
      <c r="C458" s="203" t="s">
        <v>181</v>
      </c>
      <c r="D458" s="232" cm="1">
        <f t="array" ref="D458">_xlfn.XLOOKUP($C458,'Standardized Scores'!$C$7:$C$96,_xlfn.XLOOKUP('Data (All Pillars)'!$A458,'Standardized Scores'!$D$6:$DO$6,'Standardized Scores'!$D$7:$DO$96))</f>
        <v>57.825676324348784</v>
      </c>
      <c r="E458" s="232" cm="1">
        <f t="array" ref="E458">_xlfn.XLOOKUP($C458,Ranking!$C$7:$C$96,_xlfn.XLOOKUP('Data (All Pillars)'!$A458,Ranking!$D$6:$DO$6,Ranking!$D$7:$DO$96))</f>
        <v>31</v>
      </c>
      <c r="F458" s="232" t="str">
        <f>INDEX(Categories!$C$7:$DO$96,MATCH($C458,Categories!C$7:C$96,0),MATCH($A458,Categories!$C$6:$DO$6,0))</f>
        <v>High capacity</v>
      </c>
    </row>
    <row r="459" spans="1:6" ht="13.8" x14ac:dyDescent="0.25">
      <c r="A459" s="231" t="s">
        <v>49</v>
      </c>
      <c r="B459" s="50" t="str">
        <f>_xlfn.XLOOKUP(A459, 'Country to Region'!$A$2:$A$116, 'Country to Region'!$B$2:$B$116, "Not Found")</f>
        <v>Western Europe</v>
      </c>
      <c r="C459" s="203" t="s">
        <v>192</v>
      </c>
      <c r="D459" s="232" cm="1">
        <f t="array" ref="D459">_xlfn.XLOOKUP($C459,'Standardized Scores'!$C$7:$C$96,_xlfn.XLOOKUP('Data (All Pillars)'!$A459,'Standardized Scores'!$D$6:$DO$6,'Standardized Scores'!$D$7:$DO$96))</f>
        <v>27.466421570777623</v>
      </c>
      <c r="E459" s="232" cm="1">
        <f t="array" ref="E459">_xlfn.XLOOKUP($C459,Ranking!$C$7:$C$96,_xlfn.XLOOKUP('Data (All Pillars)'!$A459,Ranking!$D$6:$DO$6,Ranking!$D$7:$DO$96))</f>
        <v>55</v>
      </c>
      <c r="F459" s="232" t="str">
        <f>INDEX(Categories!$C$7:$DO$96,MATCH($C459,Categories!C$7:C$96,0),MATCH($A459,Categories!$C$6:$DO$6,0))</f>
        <v>Low capacity</v>
      </c>
    </row>
    <row r="460" spans="1:6" ht="13.8" x14ac:dyDescent="0.25">
      <c r="A460" s="231" t="s">
        <v>49</v>
      </c>
      <c r="B460" s="50" t="str">
        <f>_xlfn.XLOOKUP(A460, 'Country to Region'!$A$2:$A$116, 'Country to Region'!$B$2:$B$116, "Not Found")</f>
        <v>Western Europe</v>
      </c>
      <c r="C460" s="203" t="s">
        <v>194</v>
      </c>
      <c r="D460" s="232" cm="1">
        <f t="array" ref="D460">_xlfn.XLOOKUP($C460,'Standardized Scores'!$C$7:$C$96,_xlfn.XLOOKUP('Data (All Pillars)'!$A460,'Standardized Scores'!$D$6:$DO$6,'Standardized Scores'!$D$7:$DO$96))</f>
        <v>19.261234885601777</v>
      </c>
      <c r="E460" s="232" cm="1">
        <f t="array" ref="E460">_xlfn.XLOOKUP($C460,Ranking!$C$7:$C$96,_xlfn.XLOOKUP('Data (All Pillars)'!$A460,Ranking!$D$6:$DO$6,Ranking!$D$7:$DO$96))</f>
        <v>101</v>
      </c>
      <c r="F460" s="232" t="str">
        <f>INDEX(Categories!$C$7:$DO$96,MATCH($C460,Categories!C$7:C$96,0),MATCH($A460,Categories!$C$6:$DO$6,0))</f>
        <v>Inadequate capacity</v>
      </c>
    </row>
    <row r="461" spans="1:6" ht="13.8" x14ac:dyDescent="0.25">
      <c r="A461" s="231" t="s">
        <v>49</v>
      </c>
      <c r="B461" s="50" t="str">
        <f>_xlfn.XLOOKUP(A461, 'Country to Region'!$A$2:$A$116, 'Country to Region'!$B$2:$B$116, "Not Found")</f>
        <v>Western Europe</v>
      </c>
      <c r="C461" s="203" t="s">
        <v>202</v>
      </c>
      <c r="D461" s="232" cm="1">
        <f t="array" ref="D461">_xlfn.XLOOKUP($C461,'Standardized Scores'!$C$7:$C$96,_xlfn.XLOOKUP('Data (All Pillars)'!$A461,'Standardized Scores'!$D$6:$DO$6,'Standardized Scores'!$D$7:$DO$96))</f>
        <v>27.993540675077618</v>
      </c>
      <c r="E461" s="232" cm="1">
        <f t="array" ref="E461">_xlfn.XLOOKUP($C461,Ranking!$C$7:$C$96,_xlfn.XLOOKUP('Data (All Pillars)'!$A461,Ranking!$D$6:$DO$6,Ranking!$D$7:$DO$96))</f>
        <v>25</v>
      </c>
      <c r="F461" s="232" t="str">
        <f>INDEX(Categories!$C$7:$DO$96,MATCH($C461,Categories!C$7:C$96,0),MATCH($A461,Categories!$C$6:$DO$6,0))</f>
        <v>Inadequate capacity</v>
      </c>
    </row>
    <row r="462" spans="1:6" ht="13.8" x14ac:dyDescent="0.25">
      <c r="A462" s="231" t="s">
        <v>49</v>
      </c>
      <c r="B462" s="50" t="str">
        <f>_xlfn.XLOOKUP(A462, 'Country to Region'!$A$2:$A$116, 'Country to Region'!$B$2:$B$116, "Not Found")</f>
        <v>Western Europe</v>
      </c>
      <c r="C462" s="203" t="s">
        <v>212</v>
      </c>
      <c r="D462" s="232" cm="1">
        <f t="array" ref="D462">_xlfn.XLOOKUP($C462,'Standardized Scores'!$C$7:$C$96,_xlfn.XLOOKUP('Data (All Pillars)'!$A462,'Standardized Scores'!$D$6:$DO$6,'Standardized Scores'!$D$7:$DO$96))</f>
        <v>28.975389834132947</v>
      </c>
      <c r="E462" s="232" cm="1">
        <f t="array" ref="E462">_xlfn.XLOOKUP($C462,Ranking!$C$7:$C$96,_xlfn.XLOOKUP('Data (All Pillars)'!$A462,Ranking!$D$6:$DO$6,Ranking!$D$7:$DO$96))</f>
        <v>106</v>
      </c>
      <c r="F462" s="232" t="str">
        <f>INDEX(Categories!$C$7:$DO$96,MATCH($C462,Categories!C$7:C$96,0),MATCH($A462,Categories!$C$6:$DO$6,0))</f>
        <v>Inadequate capacity</v>
      </c>
    </row>
    <row r="463" spans="1:6" ht="13.8" x14ac:dyDescent="0.25">
      <c r="A463" s="231" t="s">
        <v>49</v>
      </c>
      <c r="B463" s="50" t="str">
        <f>_xlfn.XLOOKUP(A463, 'Country to Region'!$A$2:$A$116, 'Country to Region'!$B$2:$B$116, "Not Found")</f>
        <v>Western Europe</v>
      </c>
      <c r="C463" s="203" t="s">
        <v>254</v>
      </c>
      <c r="D463" s="232" cm="1">
        <f t="array" ref="D463">_xlfn.XLOOKUP($C463,'Standardized Scores'!$C$7:$C$96,_xlfn.XLOOKUP('Data (All Pillars)'!$A463,'Standardized Scores'!$D$6:$DO$6,'Standardized Scores'!$D$7:$DO$96))</f>
        <v>33.63552088829816</v>
      </c>
      <c r="E463" s="232" cm="1">
        <f t="array" ref="E463">_xlfn.XLOOKUP($C463,Ranking!$C$7:$C$96,_xlfn.XLOOKUP('Data (All Pillars)'!$A463,Ranking!$D$6:$DO$6,Ranking!$D$7:$DO$96))</f>
        <v>6</v>
      </c>
      <c r="F463" s="232" t="str">
        <f>INDEX(Categories!$C$7:$DO$96,MATCH($C463,Categories!C$7:C$96,0),MATCH($A463,Categories!$C$6:$DO$6,0))</f>
        <v>High capacity</v>
      </c>
    </row>
    <row r="464" spans="1:6" ht="13.8" x14ac:dyDescent="0.25">
      <c r="A464" s="231" t="s">
        <v>50</v>
      </c>
      <c r="B464" s="50" t="str">
        <f>_xlfn.XLOOKUP(A464, 'Country to Region'!$A$2:$A$116, 'Country to Region'!$B$2:$B$116, "Not Found")</f>
        <v>Sub-Saharan Africa</v>
      </c>
      <c r="C464" s="203" t="s">
        <v>133</v>
      </c>
      <c r="D464" s="232" cm="1">
        <f t="array" ref="D464">_xlfn.XLOOKUP($C464,'Standardized Scores'!$C$7:$C$96,_xlfn.XLOOKUP('Data (All Pillars)'!$A464,'Standardized Scores'!$D$6:$DO$6,'Standardized Scores'!$D$7:$DO$96))</f>
        <v>29.559223930097311</v>
      </c>
      <c r="E464" s="232" cm="1">
        <f t="array" ref="E464">_xlfn.XLOOKUP($C464,Ranking!$C$7:$C$96,_xlfn.XLOOKUP('Data (All Pillars)'!$A464,Ranking!$D$6:$DO$6,Ranking!$D$7:$DO$96))</f>
        <v>98</v>
      </c>
      <c r="F464" s="232" t="str">
        <f>INDEX(Categories!$C$7:$DO$96,MATCH($C464,Categories!C$7:C$96,0),MATCH($A464,Categories!$C$6:$DO$6,0))</f>
        <v>Inadequate capacity</v>
      </c>
    </row>
    <row r="465" spans="1:6" ht="13.8" x14ac:dyDescent="0.25">
      <c r="A465" s="231" t="s">
        <v>50</v>
      </c>
      <c r="B465" s="50" t="str">
        <f>_xlfn.XLOOKUP(A465, 'Country to Region'!$A$2:$A$116, 'Country to Region'!$B$2:$B$116, "Not Found")</f>
        <v>Sub-Saharan Africa</v>
      </c>
      <c r="C465" s="203" t="s">
        <v>135</v>
      </c>
      <c r="D465" s="232" cm="1">
        <f t="array" ref="D465">_xlfn.XLOOKUP($C465,'Standardized Scores'!$C$7:$C$96,_xlfn.XLOOKUP('Data (All Pillars)'!$A465,'Standardized Scores'!$D$6:$DO$6,'Standardized Scores'!$D$7:$DO$96))</f>
        <v>19.951000903747616</v>
      </c>
      <c r="E465" s="232" cm="1">
        <f t="array" ref="E465">_xlfn.XLOOKUP($C465,Ranking!$C$7:$C$96,_xlfn.XLOOKUP('Data (All Pillars)'!$A465,Ranking!$D$6:$DO$6,Ranking!$D$7:$DO$96))</f>
        <v>113</v>
      </c>
      <c r="F465" s="232" t="str">
        <f>INDEX(Categories!$C$7:$DO$96,MATCH($C465,Categories!C$7:C$96,0),MATCH($A465,Categories!$C$6:$DO$6,0))</f>
        <v>Inadequate capacity</v>
      </c>
    </row>
    <row r="466" spans="1:6" ht="13.8" x14ac:dyDescent="0.25">
      <c r="A466" s="231" t="s">
        <v>50</v>
      </c>
      <c r="B466" s="50" t="str">
        <f>_xlfn.XLOOKUP(A466, 'Country to Region'!$A$2:$A$116, 'Country to Region'!$B$2:$B$116, "Not Found")</f>
        <v>Sub-Saharan Africa</v>
      </c>
      <c r="C466" s="203" t="s">
        <v>137</v>
      </c>
      <c r="D466" s="232" cm="1">
        <f t="array" ref="D466">_xlfn.XLOOKUP($C466,'Standardized Scores'!$C$7:$C$96,_xlfn.XLOOKUP('Data (All Pillars)'!$A466,'Standardized Scores'!$D$6:$DO$6,'Standardized Scores'!$D$7:$DO$96))</f>
        <v>23.116724872283665</v>
      </c>
      <c r="E466" s="232" cm="1">
        <f t="array" ref="E466">_xlfn.XLOOKUP($C466,Ranking!$C$7:$C$96,_xlfn.XLOOKUP('Data (All Pillars)'!$A466,Ranking!$D$6:$DO$6,Ranking!$D$7:$DO$96))</f>
        <v>105</v>
      </c>
      <c r="F466" s="232" t="str">
        <f>INDEX(Categories!$C$7:$DO$96,MATCH($C466,Categories!C$7:C$96,0),MATCH($A466,Categories!$C$6:$DO$6,0))</f>
        <v>Inadequate capacity</v>
      </c>
    </row>
    <row r="467" spans="1:6" ht="13.8" x14ac:dyDescent="0.25">
      <c r="A467" s="231" t="s">
        <v>50</v>
      </c>
      <c r="B467" s="50" t="str">
        <f>_xlfn.XLOOKUP(A467, 'Country to Region'!$A$2:$A$116, 'Country to Region'!$B$2:$B$116, "Not Found")</f>
        <v>Sub-Saharan Africa</v>
      </c>
      <c r="C467" s="203" t="s">
        <v>147</v>
      </c>
      <c r="D467" s="232" cm="1">
        <f t="array" ref="D467">_xlfn.XLOOKUP($C467,'Standardized Scores'!$C$7:$C$96,_xlfn.XLOOKUP('Data (All Pillars)'!$A467,'Standardized Scores'!$D$6:$DO$6,'Standardized Scores'!$D$7:$DO$96))</f>
        <v>18.873201297146554</v>
      </c>
      <c r="E467" s="232" cm="1">
        <f t="array" ref="E467">_xlfn.XLOOKUP($C467,Ranking!$C$7:$C$96,_xlfn.XLOOKUP('Data (All Pillars)'!$A467,Ranking!$D$6:$DO$6,Ranking!$D$7:$DO$96))</f>
        <v>101</v>
      </c>
      <c r="F467" s="232" t="str">
        <f>INDEX(Categories!$C$7:$DO$96,MATCH($C467,Categories!C$7:C$96,0),MATCH($A467,Categories!$C$6:$DO$6,0))</f>
        <v>Inadequate capacity</v>
      </c>
    </row>
    <row r="468" spans="1:6" ht="13.8" x14ac:dyDescent="0.25">
      <c r="A468" s="231" t="s">
        <v>50</v>
      </c>
      <c r="B468" s="50" t="str">
        <f>_xlfn.XLOOKUP(A468, 'Country to Region'!$A$2:$A$116, 'Country to Region'!$B$2:$B$116, "Not Found")</f>
        <v>Sub-Saharan Africa</v>
      </c>
      <c r="C468" s="203" t="s">
        <v>156</v>
      </c>
      <c r="D468" s="232" cm="1">
        <f t="array" ref="D468">_xlfn.XLOOKUP($C468,'Standardized Scores'!$C$7:$C$96,_xlfn.XLOOKUP('Data (All Pillars)'!$A468,'Standardized Scores'!$D$6:$DO$6,'Standardized Scores'!$D$7:$DO$96))</f>
        <v>17.5150891481568</v>
      </c>
      <c r="E468" s="232" cm="1">
        <f t="array" ref="E468">_xlfn.XLOOKUP($C468,Ranking!$C$7:$C$96,_xlfn.XLOOKUP('Data (All Pillars)'!$A468,Ranking!$D$6:$DO$6,Ranking!$D$7:$DO$96))</f>
        <v>115</v>
      </c>
      <c r="F468" s="232" t="str">
        <f>INDEX(Categories!$C$7:$DO$96,MATCH($C468,Categories!C$7:C$96,0),MATCH($A468,Categories!$C$6:$DO$6,0))</f>
        <v>Inadequate capacity</v>
      </c>
    </row>
    <row r="469" spans="1:6" ht="13.8" x14ac:dyDescent="0.25">
      <c r="A469" s="231" t="s">
        <v>50</v>
      </c>
      <c r="B469" s="50" t="str">
        <f>_xlfn.XLOOKUP(A469, 'Country to Region'!$A$2:$A$116, 'Country to Region'!$B$2:$B$116, "Not Found")</f>
        <v>Sub-Saharan Africa</v>
      </c>
      <c r="C469" s="203" t="s">
        <v>163</v>
      </c>
      <c r="D469" s="232" cm="1">
        <f t="array" ref="D469">_xlfn.XLOOKUP($C469,'Standardized Scores'!$C$7:$C$96,_xlfn.XLOOKUP('Data (All Pillars)'!$A469,'Standardized Scores'!$D$6:$DO$6,'Standardized Scores'!$D$7:$DO$96))</f>
        <v>38.528877190585561</v>
      </c>
      <c r="E469" s="232" cm="1">
        <f t="array" ref="E469">_xlfn.XLOOKUP($C469,Ranking!$C$7:$C$96,_xlfn.XLOOKUP('Data (All Pillars)'!$A469,Ranking!$D$6:$DO$6,Ranking!$D$7:$DO$96))</f>
        <v>86</v>
      </c>
      <c r="F469" s="232" t="str">
        <f>INDEX(Categories!$C$7:$DO$96,MATCH($C469,Categories!C$7:C$96,0),MATCH($A469,Categories!$C$6:$DO$6,0))</f>
        <v>Low capacity</v>
      </c>
    </row>
    <row r="470" spans="1:6" ht="13.8" x14ac:dyDescent="0.25">
      <c r="A470" s="231" t="s">
        <v>50</v>
      </c>
      <c r="B470" s="50" t="str">
        <f>_xlfn.XLOOKUP(A470, 'Country to Region'!$A$2:$A$116, 'Country to Region'!$B$2:$B$116, "Not Found")</f>
        <v>Sub-Saharan Africa</v>
      </c>
      <c r="C470" s="203" t="s">
        <v>251</v>
      </c>
      <c r="D470" s="232" cm="1">
        <f t="array" ref="D470">_xlfn.XLOOKUP($C470,'Standardized Scores'!$C$7:$C$96,_xlfn.XLOOKUP('Data (All Pillars)'!$A470,'Standardized Scores'!$D$6:$DO$6,'Standardized Scores'!$D$7:$DO$96))</f>
        <v>42.488969403095979</v>
      </c>
      <c r="E470" s="232" cm="1">
        <f t="array" ref="E470">_xlfn.XLOOKUP($C470,Ranking!$C$7:$C$96,_xlfn.XLOOKUP('Data (All Pillars)'!$A470,Ranking!$D$6:$DO$6,Ranking!$D$7:$DO$96))</f>
        <v>76</v>
      </c>
      <c r="F470" s="232" t="str">
        <f>INDEX(Categories!$C$7:$DO$96,MATCH($C470,Categories!C$7:C$96,0),MATCH($A470,Categories!$C$6:$DO$6,0))</f>
        <v>Adequate capacity</v>
      </c>
    </row>
    <row r="471" spans="1:6" ht="13.8" x14ac:dyDescent="0.25">
      <c r="A471" s="231" t="s">
        <v>50</v>
      </c>
      <c r="B471" s="50" t="str">
        <f>_xlfn.XLOOKUP(A471, 'Country to Region'!$A$2:$A$116, 'Country to Region'!$B$2:$B$116, "Not Found")</f>
        <v>Sub-Saharan Africa</v>
      </c>
      <c r="C471" s="203" t="s">
        <v>174</v>
      </c>
      <c r="D471" s="232" cm="1">
        <f t="array" ref="D471">_xlfn.XLOOKUP($C471,'Standardized Scores'!$C$7:$C$96,_xlfn.XLOOKUP('Data (All Pillars)'!$A471,'Standardized Scores'!$D$6:$DO$6,'Standardized Scores'!$D$7:$DO$96))</f>
        <v>33.313878787472035</v>
      </c>
      <c r="E471" s="232" cm="1">
        <f t="array" ref="E471">_xlfn.XLOOKUP($C471,Ranking!$C$7:$C$96,_xlfn.XLOOKUP('Data (All Pillars)'!$A471,Ranking!$D$6:$DO$6,Ranking!$D$7:$DO$96))</f>
        <v>81</v>
      </c>
      <c r="F471" s="232" t="str">
        <f>INDEX(Categories!$C$7:$DO$96,MATCH($C471,Categories!C$7:C$96,0),MATCH($A471,Categories!$C$6:$DO$6,0))</f>
        <v>Inadequate capacity</v>
      </c>
    </row>
    <row r="472" spans="1:6" ht="13.8" x14ac:dyDescent="0.25">
      <c r="A472" s="231" t="s">
        <v>50</v>
      </c>
      <c r="B472" s="50" t="str">
        <f>_xlfn.XLOOKUP(A472, 'Country to Region'!$A$2:$A$116, 'Country to Region'!$B$2:$B$116, "Not Found")</f>
        <v>Sub-Saharan Africa</v>
      </c>
      <c r="C472" s="203" t="s">
        <v>181</v>
      </c>
      <c r="D472" s="232" cm="1">
        <f t="array" ref="D472">_xlfn.XLOOKUP($C472,'Standardized Scores'!$C$7:$C$96,_xlfn.XLOOKUP('Data (All Pillars)'!$A472,'Standardized Scores'!$D$6:$DO$6,'Standardized Scores'!$D$7:$DO$96))</f>
        <v>39.470056833537903</v>
      </c>
      <c r="E472" s="232" cm="1">
        <f t="array" ref="E472">_xlfn.XLOOKUP($C472,Ranking!$C$7:$C$96,_xlfn.XLOOKUP('Data (All Pillars)'!$A472,Ranking!$D$6:$DO$6,Ranking!$D$7:$DO$96))</f>
        <v>88</v>
      </c>
      <c r="F472" s="232" t="str">
        <f>INDEX(Categories!$C$7:$DO$96,MATCH($C472,Categories!C$7:C$96,0),MATCH($A472,Categories!$C$6:$DO$6,0))</f>
        <v>Low capacity</v>
      </c>
    </row>
    <row r="473" spans="1:6" ht="13.8" x14ac:dyDescent="0.25">
      <c r="A473" s="231" t="s">
        <v>50</v>
      </c>
      <c r="B473" s="50" t="str">
        <f>_xlfn.XLOOKUP(A473, 'Country to Region'!$A$2:$A$116, 'Country to Region'!$B$2:$B$116, "Not Found")</f>
        <v>Sub-Saharan Africa</v>
      </c>
      <c r="C473" s="203" t="s">
        <v>192</v>
      </c>
      <c r="D473" s="232" cm="1">
        <f t="array" ref="D473">_xlfn.XLOOKUP($C473,'Standardized Scores'!$C$7:$C$96,_xlfn.XLOOKUP('Data (All Pillars)'!$A473,'Standardized Scores'!$D$6:$DO$6,'Standardized Scores'!$D$7:$DO$96))</f>
        <v>27.207909275796005</v>
      </c>
      <c r="E473" s="232" cm="1">
        <f t="array" ref="E473">_xlfn.XLOOKUP($C473,Ranking!$C$7:$C$96,_xlfn.XLOOKUP('Data (All Pillars)'!$A473,Ranking!$D$6:$DO$6,Ranking!$D$7:$DO$96))</f>
        <v>58</v>
      </c>
      <c r="F473" s="232" t="str">
        <f>INDEX(Categories!$C$7:$DO$96,MATCH($C473,Categories!C$7:C$96,0),MATCH($A473,Categories!$C$6:$DO$6,0))</f>
        <v>Low capacity</v>
      </c>
    </row>
    <row r="474" spans="1:6" ht="13.8" x14ac:dyDescent="0.25">
      <c r="A474" s="231" t="s">
        <v>50</v>
      </c>
      <c r="B474" s="50" t="str">
        <f>_xlfn.XLOOKUP(A474, 'Country to Region'!$A$2:$A$116, 'Country to Region'!$B$2:$B$116, "Not Found")</f>
        <v>Sub-Saharan Africa</v>
      </c>
      <c r="C474" s="203" t="s">
        <v>194</v>
      </c>
      <c r="D474" s="232" cm="1">
        <f t="array" ref="D474">_xlfn.XLOOKUP($C474,'Standardized Scores'!$C$7:$C$96,_xlfn.XLOOKUP('Data (All Pillars)'!$A474,'Standardized Scores'!$D$6:$DO$6,'Standardized Scores'!$D$7:$DO$96))</f>
        <v>37.938814411025</v>
      </c>
      <c r="E474" s="232" cm="1">
        <f t="array" ref="E474">_xlfn.XLOOKUP($C474,Ranking!$C$7:$C$96,_xlfn.XLOOKUP('Data (All Pillars)'!$A474,Ranking!$D$6:$DO$6,Ranking!$D$7:$DO$96))</f>
        <v>39</v>
      </c>
      <c r="F474" s="232" t="str">
        <f>INDEX(Categories!$C$7:$DO$96,MATCH($C474,Categories!C$7:C$96,0),MATCH($A474,Categories!$C$6:$DO$6,0))</f>
        <v>Adequate capacity</v>
      </c>
    </row>
    <row r="475" spans="1:6" ht="13.8" x14ac:dyDescent="0.25">
      <c r="A475" s="231" t="s">
        <v>50</v>
      </c>
      <c r="B475" s="50" t="str">
        <f>_xlfn.XLOOKUP(A475, 'Country to Region'!$A$2:$A$116, 'Country to Region'!$B$2:$B$116, "Not Found")</f>
        <v>Sub-Saharan Africa</v>
      </c>
      <c r="C475" s="203" t="s">
        <v>202</v>
      </c>
      <c r="D475" s="232" cm="1">
        <f t="array" ref="D475">_xlfn.XLOOKUP($C475,'Standardized Scores'!$C$7:$C$96,_xlfn.XLOOKUP('Data (All Pillars)'!$A475,'Standardized Scores'!$D$6:$DO$6,'Standardized Scores'!$D$7:$DO$96))</f>
        <v>12.083828653412585</v>
      </c>
      <c r="E475" s="232" cm="1">
        <f t="array" ref="E475">_xlfn.XLOOKUP($C475,Ranking!$C$7:$C$96,_xlfn.XLOOKUP('Data (All Pillars)'!$A475,Ranking!$D$6:$DO$6,Ranking!$D$7:$DO$96))</f>
        <v>94</v>
      </c>
      <c r="F475" s="232" t="str">
        <f>INDEX(Categories!$C$7:$DO$96,MATCH($C475,Categories!C$7:C$96,0),MATCH($A475,Categories!$C$6:$DO$6,0))</f>
        <v>Inadequate capacity</v>
      </c>
    </row>
    <row r="476" spans="1:6" ht="13.8" x14ac:dyDescent="0.25">
      <c r="A476" s="231" t="s">
        <v>50</v>
      </c>
      <c r="B476" s="50" t="str">
        <f>_xlfn.XLOOKUP(A476, 'Country to Region'!$A$2:$A$116, 'Country to Region'!$B$2:$B$116, "Not Found")</f>
        <v>Sub-Saharan Africa</v>
      </c>
      <c r="C476" s="203" t="s">
        <v>212</v>
      </c>
      <c r="D476" s="232" cm="1">
        <f t="array" ref="D476">_xlfn.XLOOKUP($C476,'Standardized Scores'!$C$7:$C$96,_xlfn.XLOOKUP('Data (All Pillars)'!$A476,'Standardized Scores'!$D$6:$DO$6,'Standardized Scores'!$D$7:$DO$96))</f>
        <v>50.671736456297609</v>
      </c>
      <c r="E476" s="232" cm="1">
        <f t="array" ref="E476">_xlfn.XLOOKUP($C476,Ranking!$C$7:$C$96,_xlfn.XLOOKUP('Data (All Pillars)'!$A476,Ranking!$D$6:$DO$6,Ranking!$D$7:$DO$96))</f>
        <v>32</v>
      </c>
      <c r="F476" s="232" t="str">
        <f>INDEX(Categories!$C$7:$DO$96,MATCH($C476,Categories!C$7:C$96,0),MATCH($A476,Categories!$C$6:$DO$6,0))</f>
        <v>Adequate capacity</v>
      </c>
    </row>
    <row r="477" spans="1:6" ht="13.8" x14ac:dyDescent="0.25">
      <c r="A477" s="231" t="s">
        <v>50</v>
      </c>
      <c r="B477" s="50" t="str">
        <f>_xlfn.XLOOKUP(A477, 'Country to Region'!$A$2:$A$116, 'Country to Region'!$B$2:$B$116, "Not Found")</f>
        <v>Sub-Saharan Africa</v>
      </c>
      <c r="C477" s="203" t="s">
        <v>254</v>
      </c>
      <c r="D477" s="232" cm="1">
        <f t="array" ref="D477">_xlfn.XLOOKUP($C477,'Standardized Scores'!$C$7:$C$96,_xlfn.XLOOKUP('Data (All Pillars)'!$A477,'Standardized Scores'!$D$6:$DO$6,'Standardized Scores'!$D$7:$DO$96))</f>
        <v>8.1372575824488322</v>
      </c>
      <c r="E477" s="232" cm="1">
        <f t="array" ref="E477">_xlfn.XLOOKUP($C477,Ranking!$C$7:$C$96,_xlfn.XLOOKUP('Data (All Pillars)'!$A477,Ranking!$D$6:$DO$6,Ranking!$D$7:$DO$96))</f>
        <v>93</v>
      </c>
      <c r="F477" s="232" t="str">
        <f>INDEX(Categories!$C$7:$DO$96,MATCH($C477,Categories!C$7:C$96,0),MATCH($A477,Categories!$C$6:$DO$6,0))</f>
        <v>Inadequate capacity</v>
      </c>
    </row>
    <row r="478" spans="1:6" ht="13.8" x14ac:dyDescent="0.25">
      <c r="A478" s="231" t="s">
        <v>51</v>
      </c>
      <c r="B478" s="50" t="str">
        <f>_xlfn.XLOOKUP(A478, 'Country to Region'!$A$2:$A$116, 'Country to Region'!$B$2:$B$116, "Not Found")</f>
        <v>Western Europe</v>
      </c>
      <c r="C478" s="203" t="s">
        <v>133</v>
      </c>
      <c r="D478" s="232" cm="1">
        <f t="array" ref="D478">_xlfn.XLOOKUP($C478,'Standardized Scores'!$C$7:$C$96,_xlfn.XLOOKUP('Data (All Pillars)'!$A478,'Standardized Scores'!$D$6:$DO$6,'Standardized Scores'!$D$7:$DO$96))</f>
        <v>55.084949970533486</v>
      </c>
      <c r="E478" s="232" cm="1">
        <f t="array" ref="E478">_xlfn.XLOOKUP($C478,Ranking!$C$7:$C$96,_xlfn.XLOOKUP('Data (All Pillars)'!$A478,Ranking!$D$6:$DO$6,Ranking!$D$7:$DO$96))</f>
        <v>3</v>
      </c>
      <c r="F478" s="232" t="str">
        <f>INDEX(Categories!$C$7:$DO$96,MATCH($C478,Categories!C$7:C$96,0),MATCH($A478,Categories!$C$6:$DO$6,0))</f>
        <v>Advanced capacity</v>
      </c>
    </row>
    <row r="479" spans="1:6" ht="13.8" x14ac:dyDescent="0.25">
      <c r="A479" s="231" t="s">
        <v>51</v>
      </c>
      <c r="B479" s="50" t="str">
        <f>_xlfn.XLOOKUP(A479, 'Country to Region'!$A$2:$A$116, 'Country to Region'!$B$2:$B$116, "Not Found")</f>
        <v>Western Europe</v>
      </c>
      <c r="C479" s="203" t="s">
        <v>135</v>
      </c>
      <c r="D479" s="232" cm="1">
        <f t="array" ref="D479">_xlfn.XLOOKUP($C479,'Standardized Scores'!$C$7:$C$96,_xlfn.XLOOKUP('Data (All Pillars)'!$A479,'Standardized Scores'!$D$6:$DO$6,'Standardized Scores'!$D$7:$DO$96))</f>
        <v>52.544114374307497</v>
      </c>
      <c r="E479" s="232" cm="1">
        <f t="array" ref="E479">_xlfn.XLOOKUP($C479,Ranking!$C$7:$C$96,_xlfn.XLOOKUP('Data (All Pillars)'!$A479,Ranking!$D$6:$DO$6,Ranking!$D$7:$DO$96))</f>
        <v>5</v>
      </c>
      <c r="F479" s="232" t="str">
        <f>INDEX(Categories!$C$7:$DO$96,MATCH($C479,Categories!C$7:C$96,0),MATCH($A479,Categories!$C$6:$DO$6,0))</f>
        <v>High capacity</v>
      </c>
    </row>
    <row r="480" spans="1:6" ht="13.8" x14ac:dyDescent="0.25">
      <c r="A480" s="231" t="s">
        <v>51</v>
      </c>
      <c r="B480" s="50" t="str">
        <f>_xlfn.XLOOKUP(A480, 'Country to Region'!$A$2:$A$116, 'Country to Region'!$B$2:$B$116, "Not Found")</f>
        <v>Western Europe</v>
      </c>
      <c r="C480" s="203" t="s">
        <v>137</v>
      </c>
      <c r="D480" s="232" cm="1">
        <f t="array" ref="D480">_xlfn.XLOOKUP($C480,'Standardized Scores'!$C$7:$C$96,_xlfn.XLOOKUP('Data (All Pillars)'!$A480,'Standardized Scores'!$D$6:$DO$6,'Standardized Scores'!$D$7:$DO$96))</f>
        <v>57.540582217647191</v>
      </c>
      <c r="E480" s="232" cm="1">
        <f t="array" ref="E480">_xlfn.XLOOKUP($C480,Ranking!$C$7:$C$96,_xlfn.XLOOKUP('Data (All Pillars)'!$A480,Ranking!$D$6:$DO$6,Ranking!$D$7:$DO$96))</f>
        <v>6</v>
      </c>
      <c r="F480" s="232" t="str">
        <f>INDEX(Categories!$C$7:$DO$96,MATCH($C480,Categories!C$7:C$96,0),MATCH($A480,Categories!$C$6:$DO$6,0))</f>
        <v>Advanced capacity</v>
      </c>
    </row>
    <row r="481" spans="1:6" ht="13.8" x14ac:dyDescent="0.25">
      <c r="A481" s="231" t="s">
        <v>51</v>
      </c>
      <c r="B481" s="50" t="str">
        <f>_xlfn.XLOOKUP(A481, 'Country to Region'!$A$2:$A$116, 'Country to Region'!$B$2:$B$116, "Not Found")</f>
        <v>Western Europe</v>
      </c>
      <c r="C481" s="203" t="s">
        <v>147</v>
      </c>
      <c r="D481" s="232" cm="1">
        <f t="array" ref="D481">_xlfn.XLOOKUP($C481,'Standardized Scores'!$C$7:$C$96,_xlfn.XLOOKUP('Data (All Pillars)'!$A481,'Standardized Scores'!$D$6:$DO$6,'Standardized Scores'!$D$7:$DO$96))</f>
        <v>52.477973780398685</v>
      </c>
      <c r="E481" s="232" cm="1">
        <f t="array" ref="E481">_xlfn.XLOOKUP($C481,Ranking!$C$7:$C$96,_xlfn.XLOOKUP('Data (All Pillars)'!$A481,Ranking!$D$6:$DO$6,Ranking!$D$7:$DO$96))</f>
        <v>18</v>
      </c>
      <c r="F481" s="232" t="str">
        <f>INDEX(Categories!$C$7:$DO$96,MATCH($C481,Categories!C$7:C$96,0),MATCH($A481,Categories!$C$6:$DO$6,0))</f>
        <v>Adequate capacity</v>
      </c>
    </row>
    <row r="482" spans="1:6" ht="13.8" x14ac:dyDescent="0.25">
      <c r="A482" s="231" t="s">
        <v>51</v>
      </c>
      <c r="B482" s="50" t="str">
        <f>_xlfn.XLOOKUP(A482, 'Country to Region'!$A$2:$A$116, 'Country to Region'!$B$2:$B$116, "Not Found")</f>
        <v>Western Europe</v>
      </c>
      <c r="C482" s="203" t="s">
        <v>156</v>
      </c>
      <c r="D482" s="232" cm="1">
        <f t="array" ref="D482">_xlfn.XLOOKUP($C482,'Standardized Scores'!$C$7:$C$96,_xlfn.XLOOKUP('Data (All Pillars)'!$A482,'Standardized Scores'!$D$6:$DO$6,'Standardized Scores'!$D$7:$DO$96))</f>
        <v>46.792065916638151</v>
      </c>
      <c r="E482" s="232" cm="1">
        <f t="array" ref="E482">_xlfn.XLOOKUP($C482,Ranking!$C$7:$C$96,_xlfn.XLOOKUP('Data (All Pillars)'!$A482,Ranking!$D$6:$DO$6,Ranking!$D$7:$DO$96))</f>
        <v>16</v>
      </c>
      <c r="F482" s="232" t="str">
        <f>INDEX(Categories!$C$7:$DO$96,MATCH($C482,Categories!C$7:C$96,0),MATCH($A482,Categories!$C$6:$DO$6,0))</f>
        <v>High capacity</v>
      </c>
    </row>
    <row r="483" spans="1:6" ht="13.8" x14ac:dyDescent="0.25">
      <c r="A483" s="231" t="s">
        <v>51</v>
      </c>
      <c r="B483" s="50" t="str">
        <f>_xlfn.XLOOKUP(A483, 'Country to Region'!$A$2:$A$116, 'Country to Region'!$B$2:$B$116, "Not Found")</f>
        <v>Western Europe</v>
      </c>
      <c r="C483" s="203" t="s">
        <v>163</v>
      </c>
      <c r="D483" s="232" cm="1">
        <f t="array" ref="D483">_xlfn.XLOOKUP($C483,'Standardized Scores'!$C$7:$C$96,_xlfn.XLOOKUP('Data (All Pillars)'!$A483,'Standardized Scores'!$D$6:$DO$6,'Standardized Scores'!$D$7:$DO$96))</f>
        <v>65.955296181688468</v>
      </c>
      <c r="E483" s="232" cm="1">
        <f t="array" ref="E483">_xlfn.XLOOKUP($C483,Ranking!$C$7:$C$96,_xlfn.XLOOKUP('Data (All Pillars)'!$A483,Ranking!$D$6:$DO$6,Ranking!$D$7:$DO$96))</f>
        <v>2</v>
      </c>
      <c r="F483" s="232" t="str">
        <f>INDEX(Categories!$C$7:$DO$96,MATCH($C483,Categories!C$7:C$96,0),MATCH($A483,Categories!$C$6:$DO$6,0))</f>
        <v>Advanced capacity</v>
      </c>
    </row>
    <row r="484" spans="1:6" ht="13.8" x14ac:dyDescent="0.25">
      <c r="A484" s="231" t="s">
        <v>51</v>
      </c>
      <c r="B484" s="50" t="str">
        <f>_xlfn.XLOOKUP(A484, 'Country to Region'!$A$2:$A$116, 'Country to Region'!$B$2:$B$116, "Not Found")</f>
        <v>Western Europe</v>
      </c>
      <c r="C484" s="203" t="s">
        <v>251</v>
      </c>
      <c r="D484" s="232" cm="1">
        <f t="array" ref="D484">_xlfn.XLOOKUP($C484,'Standardized Scores'!$C$7:$C$96,_xlfn.XLOOKUP('Data (All Pillars)'!$A484,'Standardized Scores'!$D$6:$DO$6,'Standardized Scores'!$D$7:$DO$96))</f>
        <v>62.179542384446307</v>
      </c>
      <c r="E484" s="232" cm="1">
        <f t="array" ref="E484">_xlfn.XLOOKUP($C484,Ranking!$C$7:$C$96,_xlfn.XLOOKUP('Data (All Pillars)'!$A484,Ranking!$D$6:$DO$6,Ranking!$D$7:$DO$96))</f>
        <v>1</v>
      </c>
      <c r="F484" s="232" t="str">
        <f>INDEX(Categories!$C$7:$DO$96,MATCH($C484,Categories!C$7:C$96,0),MATCH($A484,Categories!$C$6:$DO$6,0))</f>
        <v>Advanced capacity</v>
      </c>
    </row>
    <row r="485" spans="1:6" ht="13.8" x14ac:dyDescent="0.25">
      <c r="A485" s="231" t="s">
        <v>51</v>
      </c>
      <c r="B485" s="50" t="str">
        <f>_xlfn.XLOOKUP(A485, 'Country to Region'!$A$2:$A$116, 'Country to Region'!$B$2:$B$116, "Not Found")</f>
        <v>Western Europe</v>
      </c>
      <c r="C485" s="203" t="s">
        <v>174</v>
      </c>
      <c r="D485" s="232" cm="1">
        <f t="array" ref="D485">_xlfn.XLOOKUP($C485,'Standardized Scores'!$C$7:$C$96,_xlfn.XLOOKUP('Data (All Pillars)'!$A485,'Standardized Scores'!$D$6:$DO$6,'Standardized Scores'!$D$7:$DO$96))</f>
        <v>72.886804371710639</v>
      </c>
      <c r="E485" s="232" cm="1">
        <f t="array" ref="E485">_xlfn.XLOOKUP($C485,Ranking!$C$7:$C$96,_xlfn.XLOOKUP('Data (All Pillars)'!$A485,Ranking!$D$6:$DO$6,Ranking!$D$7:$DO$96))</f>
        <v>2</v>
      </c>
      <c r="F485" s="232" t="str">
        <f>INDEX(Categories!$C$7:$DO$96,MATCH($C485,Categories!C$7:C$96,0),MATCH($A485,Categories!$C$6:$DO$6,0))</f>
        <v>Advanced capacity</v>
      </c>
    </row>
    <row r="486" spans="1:6" ht="13.8" x14ac:dyDescent="0.25">
      <c r="A486" s="231" t="s">
        <v>51</v>
      </c>
      <c r="B486" s="50" t="str">
        <f>_xlfn.XLOOKUP(A486, 'Country to Region'!$A$2:$A$116, 'Country to Region'!$B$2:$B$116, "Not Found")</f>
        <v>Western Europe</v>
      </c>
      <c r="C486" s="203" t="s">
        <v>181</v>
      </c>
      <c r="D486" s="232" cm="1">
        <f t="array" ref="D486">_xlfn.XLOOKUP($C486,'Standardized Scores'!$C$7:$C$96,_xlfn.XLOOKUP('Data (All Pillars)'!$A486,'Standardized Scores'!$D$6:$DO$6,'Standardized Scores'!$D$7:$DO$96))</f>
        <v>63.588480387103473</v>
      </c>
      <c r="E486" s="232" cm="1">
        <f t="array" ref="E486">_xlfn.XLOOKUP($C486,Ranking!$C$7:$C$96,_xlfn.XLOOKUP('Data (All Pillars)'!$A486,Ranking!$D$6:$DO$6,Ranking!$D$7:$DO$96))</f>
        <v>16</v>
      </c>
      <c r="F486" s="232" t="str">
        <f>INDEX(Categories!$C$7:$DO$96,MATCH($C486,Categories!C$7:C$96,0),MATCH($A486,Categories!$C$6:$DO$6,0))</f>
        <v>Advanced capacity</v>
      </c>
    </row>
    <row r="487" spans="1:6" ht="13.8" x14ac:dyDescent="0.25">
      <c r="A487" s="231" t="s">
        <v>51</v>
      </c>
      <c r="B487" s="50" t="str">
        <f>_xlfn.XLOOKUP(A487, 'Country to Region'!$A$2:$A$116, 'Country to Region'!$B$2:$B$116, "Not Found")</f>
        <v>Western Europe</v>
      </c>
      <c r="C487" s="203" t="s">
        <v>192</v>
      </c>
      <c r="D487" s="232" cm="1">
        <f t="array" ref="D487">_xlfn.XLOOKUP($C487,'Standardized Scores'!$C$7:$C$96,_xlfn.XLOOKUP('Data (All Pillars)'!$A487,'Standardized Scores'!$D$6:$DO$6,'Standardized Scores'!$D$7:$DO$96))</f>
        <v>43.131990618552841</v>
      </c>
      <c r="E487" s="232" cm="1">
        <f t="array" ref="E487">_xlfn.XLOOKUP($C487,Ranking!$C$7:$C$96,_xlfn.XLOOKUP('Data (All Pillars)'!$A487,Ranking!$D$6:$DO$6,Ranking!$D$7:$DO$96))</f>
        <v>7</v>
      </c>
      <c r="F487" s="232" t="str">
        <f>INDEX(Categories!$C$7:$DO$96,MATCH($C487,Categories!C$7:C$96,0),MATCH($A487,Categories!$C$6:$DO$6,0))</f>
        <v>Advanced capacity</v>
      </c>
    </row>
    <row r="488" spans="1:6" ht="13.8" x14ac:dyDescent="0.25">
      <c r="A488" s="231" t="s">
        <v>51</v>
      </c>
      <c r="B488" s="50" t="str">
        <f>_xlfn.XLOOKUP(A488, 'Country to Region'!$A$2:$A$116, 'Country to Region'!$B$2:$B$116, "Not Found")</f>
        <v>Western Europe</v>
      </c>
      <c r="C488" s="203" t="s">
        <v>194</v>
      </c>
      <c r="D488" s="232" cm="1">
        <f t="array" ref="D488">_xlfn.XLOOKUP($C488,'Standardized Scores'!$C$7:$C$96,_xlfn.XLOOKUP('Data (All Pillars)'!$A488,'Standardized Scores'!$D$6:$DO$6,'Standardized Scores'!$D$7:$DO$96))</f>
        <v>42.351732374676509</v>
      </c>
      <c r="E488" s="232" cm="1">
        <f t="array" ref="E488">_xlfn.XLOOKUP($C488,Ranking!$C$7:$C$96,_xlfn.XLOOKUP('Data (All Pillars)'!$A488,Ranking!$D$6:$DO$6,Ranking!$D$7:$DO$96))</f>
        <v>25</v>
      </c>
      <c r="F488" s="232" t="str">
        <f>INDEX(Categories!$C$7:$DO$96,MATCH($C488,Categories!C$7:C$96,0),MATCH($A488,Categories!$C$6:$DO$6,0))</f>
        <v>Adequate capacity</v>
      </c>
    </row>
    <row r="489" spans="1:6" ht="13.8" x14ac:dyDescent="0.25">
      <c r="A489" s="231" t="s">
        <v>51</v>
      </c>
      <c r="B489" s="50" t="str">
        <f>_xlfn.XLOOKUP(A489, 'Country to Region'!$A$2:$A$116, 'Country to Region'!$B$2:$B$116, "Not Found")</f>
        <v>Western Europe</v>
      </c>
      <c r="C489" s="203" t="s">
        <v>202</v>
      </c>
      <c r="D489" s="232" cm="1">
        <f t="array" ref="D489">_xlfn.XLOOKUP($C489,'Standardized Scores'!$C$7:$C$96,_xlfn.XLOOKUP('Data (All Pillars)'!$A489,'Standardized Scores'!$D$6:$DO$6,'Standardized Scores'!$D$7:$DO$96))</f>
        <v>39.316390395075075</v>
      </c>
      <c r="E489" s="232" cm="1">
        <f t="array" ref="E489">_xlfn.XLOOKUP($C489,Ranking!$C$7:$C$96,_xlfn.XLOOKUP('Data (All Pillars)'!$A489,Ranking!$D$6:$DO$6,Ranking!$D$7:$DO$96))</f>
        <v>6</v>
      </c>
      <c r="F489" s="232" t="str">
        <f>INDEX(Categories!$C$7:$DO$96,MATCH($C489,Categories!C$7:C$96,0),MATCH($A489,Categories!$C$6:$DO$6,0))</f>
        <v>Adequate capacity</v>
      </c>
    </row>
    <row r="490" spans="1:6" ht="13.8" x14ac:dyDescent="0.25">
      <c r="A490" s="231" t="s">
        <v>51</v>
      </c>
      <c r="B490" s="50" t="str">
        <f>_xlfn.XLOOKUP(A490, 'Country to Region'!$A$2:$A$116, 'Country to Region'!$B$2:$B$116, "Not Found")</f>
        <v>Western Europe</v>
      </c>
      <c r="C490" s="203" t="s">
        <v>212</v>
      </c>
      <c r="D490" s="232" cm="1">
        <f t="array" ref="D490">_xlfn.XLOOKUP($C490,'Standardized Scores'!$C$7:$C$96,_xlfn.XLOOKUP('Data (All Pillars)'!$A490,'Standardized Scores'!$D$6:$DO$6,'Standardized Scores'!$D$7:$DO$96))</f>
        <v>62.49202287891061</v>
      </c>
      <c r="E490" s="232" cm="1">
        <f t="array" ref="E490">_xlfn.XLOOKUP($C490,Ranking!$C$7:$C$96,_xlfn.XLOOKUP('Data (All Pillars)'!$A490,Ranking!$D$6:$DO$6,Ranking!$D$7:$DO$96))</f>
        <v>6</v>
      </c>
      <c r="F490" s="232" t="str">
        <f>INDEX(Categories!$C$7:$DO$96,MATCH($C490,Categories!C$7:C$96,0),MATCH($A490,Categories!$C$6:$DO$6,0))</f>
        <v>High capacity</v>
      </c>
    </row>
    <row r="491" spans="1:6" ht="13.8" x14ac:dyDescent="0.25">
      <c r="A491" s="231" t="s">
        <v>51</v>
      </c>
      <c r="B491" s="50" t="str">
        <f>_xlfn.XLOOKUP(A491, 'Country to Region'!$A$2:$A$116, 'Country to Region'!$B$2:$B$116, "Not Found")</f>
        <v>Western Europe</v>
      </c>
      <c r="C491" s="203" t="s">
        <v>254</v>
      </c>
      <c r="D491" s="232" cm="1">
        <f t="array" ref="D491">_xlfn.XLOOKUP($C491,'Standardized Scores'!$C$7:$C$96,_xlfn.XLOOKUP('Data (All Pillars)'!$A491,'Standardized Scores'!$D$6:$DO$6,'Standardized Scores'!$D$7:$DO$96))</f>
        <v>28.36781682554918</v>
      </c>
      <c r="E491" s="232" cm="1">
        <f t="array" ref="E491">_xlfn.XLOOKUP($C491,Ranking!$C$7:$C$96,_xlfn.XLOOKUP('Data (All Pillars)'!$A491,Ranking!$D$6:$DO$6,Ranking!$D$7:$DO$96))</f>
        <v>13</v>
      </c>
      <c r="F491" s="232" t="str">
        <f>INDEX(Categories!$C$7:$DO$96,MATCH($C491,Categories!C$7:C$96,0),MATCH($A491,Categories!$C$6:$DO$6,0))</f>
        <v>Adequate capacity</v>
      </c>
    </row>
    <row r="492" spans="1:6" ht="13.8" x14ac:dyDescent="0.25">
      <c r="A492" s="231" t="s">
        <v>52</v>
      </c>
      <c r="B492" s="50" t="str">
        <f>_xlfn.XLOOKUP(A492, 'Country to Region'!$A$2:$A$116, 'Country to Region'!$B$2:$B$116, "Not Found")</f>
        <v>Western Europe</v>
      </c>
      <c r="C492" s="203" t="s">
        <v>133</v>
      </c>
      <c r="D492" s="232" cm="1">
        <f t="array" ref="D492">_xlfn.XLOOKUP($C492,'Standardized Scores'!$C$7:$C$96,_xlfn.XLOOKUP('Data (All Pillars)'!$A492,'Standardized Scores'!$D$6:$DO$6,'Standardized Scores'!$D$7:$DO$96))</f>
        <v>48.742318124917389</v>
      </c>
      <c r="E492" s="232" cm="1">
        <f t="array" ref="E492">_xlfn.XLOOKUP($C492,Ranking!$C$7:$C$96,_xlfn.XLOOKUP('Data (All Pillars)'!$A492,Ranking!$D$6:$DO$6,Ranking!$D$7:$DO$96))</f>
        <v>14</v>
      </c>
      <c r="F492" s="232" t="str">
        <f>INDEX(Categories!$C$7:$DO$96,MATCH($C492,Categories!C$7:C$96,0),MATCH($A492,Categories!$C$6:$DO$6,0))</f>
        <v>High capacity</v>
      </c>
    </row>
    <row r="493" spans="1:6" ht="13.8" x14ac:dyDescent="0.25">
      <c r="A493" s="231" t="s">
        <v>52</v>
      </c>
      <c r="B493" s="50" t="str">
        <f>_xlfn.XLOOKUP(A493, 'Country to Region'!$A$2:$A$116, 'Country to Region'!$B$2:$B$116, "Not Found")</f>
        <v>Western Europe</v>
      </c>
      <c r="C493" s="203" t="s">
        <v>135</v>
      </c>
      <c r="D493" s="232" cm="1">
        <f t="array" ref="D493">_xlfn.XLOOKUP($C493,'Standardized Scores'!$C$7:$C$96,_xlfn.XLOOKUP('Data (All Pillars)'!$A493,'Standardized Scores'!$D$6:$DO$6,'Standardized Scores'!$D$7:$DO$96))</f>
        <v>50.068384019231253</v>
      </c>
      <c r="E493" s="232" cm="1">
        <f t="array" ref="E493">_xlfn.XLOOKUP($C493,Ranking!$C$7:$C$96,_xlfn.XLOOKUP('Data (All Pillars)'!$A493,Ranking!$D$6:$DO$6,Ranking!$D$7:$DO$96))</f>
        <v>14</v>
      </c>
      <c r="F493" s="232" t="str">
        <f>INDEX(Categories!$C$7:$DO$96,MATCH($C493,Categories!C$7:C$96,0),MATCH($A493,Categories!$C$6:$DO$6,0))</f>
        <v>Adequate capacity</v>
      </c>
    </row>
    <row r="494" spans="1:6" ht="13.8" x14ac:dyDescent="0.25">
      <c r="A494" s="231" t="s">
        <v>52</v>
      </c>
      <c r="B494" s="50" t="str">
        <f>_xlfn.XLOOKUP(A494, 'Country to Region'!$A$2:$A$116, 'Country to Region'!$B$2:$B$116, "Not Found")</f>
        <v>Western Europe</v>
      </c>
      <c r="C494" s="203" t="s">
        <v>137</v>
      </c>
      <c r="D494" s="232" cm="1">
        <f t="array" ref="D494">_xlfn.XLOOKUP($C494,'Standardized Scores'!$C$7:$C$96,_xlfn.XLOOKUP('Data (All Pillars)'!$A494,'Standardized Scores'!$D$6:$DO$6,'Standardized Scores'!$D$7:$DO$96))</f>
        <v>46.299051568161644</v>
      </c>
      <c r="E494" s="232" cm="1">
        <f t="array" ref="E494">_xlfn.XLOOKUP($C494,Ranking!$C$7:$C$96,_xlfn.XLOOKUP('Data (All Pillars)'!$A494,Ranking!$D$6:$DO$6,Ranking!$D$7:$DO$96))</f>
        <v>30</v>
      </c>
      <c r="F494" s="232" t="str">
        <f>INDEX(Categories!$C$7:$DO$96,MATCH($C494,Categories!C$7:C$96,0),MATCH($A494,Categories!$C$6:$DO$6,0))</f>
        <v>Adequate capacity</v>
      </c>
    </row>
    <row r="495" spans="1:6" ht="13.8" x14ac:dyDescent="0.25">
      <c r="A495" s="231" t="s">
        <v>52</v>
      </c>
      <c r="B495" s="50" t="str">
        <f>_xlfn.XLOOKUP(A495, 'Country to Region'!$A$2:$A$116, 'Country to Region'!$B$2:$B$116, "Not Found")</f>
        <v>Western Europe</v>
      </c>
      <c r="C495" s="203" t="s">
        <v>147</v>
      </c>
      <c r="D495" s="232" cm="1">
        <f t="array" ref="D495">_xlfn.XLOOKUP($C495,'Standardized Scores'!$C$7:$C$96,_xlfn.XLOOKUP('Data (All Pillars)'!$A495,'Standardized Scores'!$D$6:$DO$6,'Standardized Scores'!$D$7:$DO$96))</f>
        <v>54.238319374134669</v>
      </c>
      <c r="E495" s="232" cm="1">
        <f t="array" ref="E495">_xlfn.XLOOKUP($C495,Ranking!$C$7:$C$96,_xlfn.XLOOKUP('Data (All Pillars)'!$A495,Ranking!$D$6:$DO$6,Ranking!$D$7:$DO$96))</f>
        <v>12</v>
      </c>
      <c r="F495" s="232" t="str">
        <f>INDEX(Categories!$C$7:$DO$96,MATCH($C495,Categories!C$7:C$96,0),MATCH($A495,Categories!$C$6:$DO$6,0))</f>
        <v>Adequate capacity</v>
      </c>
    </row>
    <row r="496" spans="1:6" ht="13.8" x14ac:dyDescent="0.25">
      <c r="A496" s="231" t="s">
        <v>52</v>
      </c>
      <c r="B496" s="50" t="str">
        <f>_xlfn.XLOOKUP(A496, 'Country to Region'!$A$2:$A$116, 'Country to Region'!$B$2:$B$116, "Not Found")</f>
        <v>Western Europe</v>
      </c>
      <c r="C496" s="203" t="s">
        <v>156</v>
      </c>
      <c r="D496" s="232" cm="1">
        <f t="array" ref="D496">_xlfn.XLOOKUP($C496,'Standardized Scores'!$C$7:$C$96,_xlfn.XLOOKUP('Data (All Pillars)'!$A496,'Standardized Scores'!$D$6:$DO$6,'Standardized Scores'!$D$7:$DO$96))</f>
        <v>49.601013964758472</v>
      </c>
      <c r="E496" s="232" cm="1">
        <f t="array" ref="E496">_xlfn.XLOOKUP($C496,Ranking!$C$7:$C$96,_xlfn.XLOOKUP('Data (All Pillars)'!$A496,Ranking!$D$6:$DO$6,Ranking!$D$7:$DO$96))</f>
        <v>5</v>
      </c>
      <c r="F496" s="232" t="str">
        <f>INDEX(Categories!$C$7:$DO$96,MATCH($C496,Categories!C$7:C$96,0),MATCH($A496,Categories!$C$6:$DO$6,0))</f>
        <v>Advanced capacity</v>
      </c>
    </row>
    <row r="497" spans="1:6" ht="13.8" x14ac:dyDescent="0.25">
      <c r="A497" s="231" t="s">
        <v>52</v>
      </c>
      <c r="B497" s="50" t="str">
        <f>_xlfn.XLOOKUP(A497, 'Country to Region'!$A$2:$A$116, 'Country to Region'!$B$2:$B$116, "Not Found")</f>
        <v>Western Europe</v>
      </c>
      <c r="C497" s="203" t="s">
        <v>163</v>
      </c>
      <c r="D497" s="232" cm="1">
        <f t="array" ref="D497">_xlfn.XLOOKUP($C497,'Standardized Scores'!$C$7:$C$96,_xlfn.XLOOKUP('Data (All Pillars)'!$A497,'Standardized Scores'!$D$6:$DO$6,'Standardized Scores'!$D$7:$DO$96))</f>
        <v>53.173837764804908</v>
      </c>
      <c r="E497" s="232" cm="1">
        <f t="array" ref="E497">_xlfn.XLOOKUP($C497,Ranking!$C$7:$C$96,_xlfn.XLOOKUP('Data (All Pillars)'!$A497,Ranking!$D$6:$DO$6,Ranking!$D$7:$DO$96))</f>
        <v>28</v>
      </c>
      <c r="F497" s="232" t="str">
        <f>INDEX(Categories!$C$7:$DO$96,MATCH($C497,Categories!C$7:C$96,0),MATCH($A497,Categories!$C$6:$DO$6,0))</f>
        <v>Adequate capacity</v>
      </c>
    </row>
    <row r="498" spans="1:6" ht="13.8" x14ac:dyDescent="0.25">
      <c r="A498" s="231" t="s">
        <v>52</v>
      </c>
      <c r="B498" s="50" t="str">
        <f>_xlfn.XLOOKUP(A498, 'Country to Region'!$A$2:$A$116, 'Country to Region'!$B$2:$B$116, "Not Found")</f>
        <v>Western Europe</v>
      </c>
      <c r="C498" s="203" t="s">
        <v>251</v>
      </c>
      <c r="D498" s="232" cm="1">
        <f t="array" ref="D498">_xlfn.XLOOKUP($C498,'Standardized Scores'!$C$7:$C$96,_xlfn.XLOOKUP('Data (All Pillars)'!$A498,'Standardized Scores'!$D$6:$DO$6,'Standardized Scores'!$D$7:$DO$96))</f>
        <v>43.066522293357103</v>
      </c>
      <c r="E498" s="232" cm="1">
        <f t="array" ref="E498">_xlfn.XLOOKUP($C498,Ranking!$C$7:$C$96,_xlfn.XLOOKUP('Data (All Pillars)'!$A498,Ranking!$D$6:$DO$6,Ranking!$D$7:$DO$96))</f>
        <v>67</v>
      </c>
      <c r="F498" s="232" t="str">
        <f>INDEX(Categories!$C$7:$DO$96,MATCH($C498,Categories!C$7:C$96,0),MATCH($A498,Categories!$C$6:$DO$6,0))</f>
        <v>Adequate capacity</v>
      </c>
    </row>
    <row r="499" spans="1:6" ht="13.8" x14ac:dyDescent="0.25">
      <c r="A499" s="231" t="s">
        <v>52</v>
      </c>
      <c r="B499" s="50" t="str">
        <f>_xlfn.XLOOKUP(A499, 'Country to Region'!$A$2:$A$116, 'Country to Region'!$B$2:$B$116, "Not Found")</f>
        <v>Western Europe</v>
      </c>
      <c r="C499" s="203" t="s">
        <v>174</v>
      </c>
      <c r="D499" s="232" cm="1">
        <f t="array" ref="D499">_xlfn.XLOOKUP($C499,'Standardized Scores'!$C$7:$C$96,_xlfn.XLOOKUP('Data (All Pillars)'!$A499,'Standardized Scores'!$D$6:$DO$6,'Standardized Scores'!$D$7:$DO$96))</f>
        <v>50.782888701408034</v>
      </c>
      <c r="E499" s="232" cm="1">
        <f t="array" ref="E499">_xlfn.XLOOKUP($C499,Ranking!$C$7:$C$96,_xlfn.XLOOKUP('Data (All Pillars)'!$A499,Ranking!$D$6:$DO$6,Ranking!$D$7:$DO$96))</f>
        <v>28</v>
      </c>
      <c r="F499" s="232" t="str">
        <f>INDEX(Categories!$C$7:$DO$96,MATCH($C499,Categories!C$7:C$96,0),MATCH($A499,Categories!$C$6:$DO$6,0))</f>
        <v>Adequate capacity</v>
      </c>
    </row>
    <row r="500" spans="1:6" ht="13.8" x14ac:dyDescent="0.25">
      <c r="A500" s="231" t="s">
        <v>52</v>
      </c>
      <c r="B500" s="50" t="str">
        <f>_xlfn.XLOOKUP(A500, 'Country to Region'!$A$2:$A$116, 'Country to Region'!$B$2:$B$116, "Not Found")</f>
        <v>Western Europe</v>
      </c>
      <c r="C500" s="203" t="s">
        <v>181</v>
      </c>
      <c r="D500" s="232" cm="1">
        <f t="array" ref="D500">_xlfn.XLOOKUP($C500,'Standardized Scores'!$C$7:$C$96,_xlfn.XLOOKUP('Data (All Pillars)'!$A500,'Standardized Scores'!$D$6:$DO$6,'Standardized Scores'!$D$7:$DO$96))</f>
        <v>62.547536165938411</v>
      </c>
      <c r="E500" s="232" cm="1">
        <f t="array" ref="E500">_xlfn.XLOOKUP($C500,Ranking!$C$7:$C$96,_xlfn.XLOOKUP('Data (All Pillars)'!$A500,Ranking!$D$6:$DO$6,Ranking!$D$7:$DO$96))</f>
        <v>21</v>
      </c>
      <c r="F500" s="232" t="str">
        <f>INDEX(Categories!$C$7:$DO$96,MATCH($C500,Categories!C$7:C$96,0),MATCH($A500,Categories!$C$6:$DO$6,0))</f>
        <v>Advanced capacity</v>
      </c>
    </row>
    <row r="501" spans="1:6" ht="13.8" x14ac:dyDescent="0.25">
      <c r="A501" s="231" t="s">
        <v>52</v>
      </c>
      <c r="B501" s="50" t="str">
        <f>_xlfn.XLOOKUP(A501, 'Country to Region'!$A$2:$A$116, 'Country to Region'!$B$2:$B$116, "Not Found")</f>
        <v>Western Europe</v>
      </c>
      <c r="C501" s="203" t="s">
        <v>192</v>
      </c>
      <c r="D501" s="232" cm="1">
        <f t="array" ref="D501">_xlfn.XLOOKUP($C501,'Standardized Scores'!$C$7:$C$96,_xlfn.XLOOKUP('Data (All Pillars)'!$A501,'Standardized Scores'!$D$6:$DO$6,'Standardized Scores'!$D$7:$DO$96))</f>
        <v>41.507559377420165</v>
      </c>
      <c r="E501" s="232" cm="1">
        <f t="array" ref="E501">_xlfn.XLOOKUP($C501,Ranking!$C$7:$C$96,_xlfn.XLOOKUP('Data (All Pillars)'!$A501,Ranking!$D$6:$DO$6,Ranking!$D$7:$DO$96))</f>
        <v>11</v>
      </c>
      <c r="F501" s="232" t="str">
        <f>INDEX(Categories!$C$7:$DO$96,MATCH($C501,Categories!C$7:C$96,0),MATCH($A501,Categories!$C$6:$DO$6,0))</f>
        <v>Advanced capacity</v>
      </c>
    </row>
    <row r="502" spans="1:6" ht="13.8" x14ac:dyDescent="0.25">
      <c r="A502" s="231" t="s">
        <v>52</v>
      </c>
      <c r="B502" s="50" t="str">
        <f>_xlfn.XLOOKUP(A502, 'Country to Region'!$A$2:$A$116, 'Country to Region'!$B$2:$B$116, "Not Found")</f>
        <v>Western Europe</v>
      </c>
      <c r="C502" s="203" t="s">
        <v>194</v>
      </c>
      <c r="D502" s="232" cm="1">
        <f t="array" ref="D502">_xlfn.XLOOKUP($C502,'Standardized Scores'!$C$7:$C$96,_xlfn.XLOOKUP('Data (All Pillars)'!$A502,'Standardized Scores'!$D$6:$DO$6,'Standardized Scores'!$D$7:$DO$96))</f>
        <v>43.492206320533441</v>
      </c>
      <c r="E502" s="232" cm="1">
        <f t="array" ref="E502">_xlfn.XLOOKUP($C502,Ranking!$C$7:$C$96,_xlfn.XLOOKUP('Data (All Pillars)'!$A502,Ranking!$D$6:$DO$6,Ranking!$D$7:$DO$96))</f>
        <v>21</v>
      </c>
      <c r="F502" s="232" t="str">
        <f>INDEX(Categories!$C$7:$DO$96,MATCH($C502,Categories!C$7:C$96,0),MATCH($A502,Categories!$C$6:$DO$6,0))</f>
        <v>Adequate capacity</v>
      </c>
    </row>
    <row r="503" spans="1:6" ht="13.8" x14ac:dyDescent="0.25">
      <c r="A503" s="231" t="s">
        <v>52</v>
      </c>
      <c r="B503" s="50" t="str">
        <f>_xlfn.XLOOKUP(A503, 'Country to Region'!$A$2:$A$116, 'Country to Region'!$B$2:$B$116, "Not Found")</f>
        <v>Western Europe</v>
      </c>
      <c r="C503" s="203" t="s">
        <v>202</v>
      </c>
      <c r="D503" s="232" cm="1">
        <f t="array" ref="D503">_xlfn.XLOOKUP($C503,'Standardized Scores'!$C$7:$C$96,_xlfn.XLOOKUP('Data (All Pillars)'!$A503,'Standardized Scores'!$D$6:$DO$6,'Standardized Scores'!$D$7:$DO$96))</f>
        <v>39.649408794934388</v>
      </c>
      <c r="E503" s="232" cm="1">
        <f t="array" ref="E503">_xlfn.XLOOKUP($C503,Ranking!$C$7:$C$96,_xlfn.XLOOKUP('Data (All Pillars)'!$A503,Ranking!$D$6:$DO$6,Ranking!$D$7:$DO$96))</f>
        <v>5</v>
      </c>
      <c r="F503" s="232" t="str">
        <f>INDEX(Categories!$C$7:$DO$96,MATCH($C503,Categories!C$7:C$96,0),MATCH($A503,Categories!$C$6:$DO$6,0))</f>
        <v>Adequate capacity</v>
      </c>
    </row>
    <row r="504" spans="1:6" ht="13.8" x14ac:dyDescent="0.25">
      <c r="A504" s="231" t="s">
        <v>52</v>
      </c>
      <c r="B504" s="50" t="str">
        <f>_xlfn.XLOOKUP(A504, 'Country to Region'!$A$2:$A$116, 'Country to Region'!$B$2:$B$116, "Not Found")</f>
        <v>Western Europe</v>
      </c>
      <c r="C504" s="203" t="s">
        <v>212</v>
      </c>
      <c r="D504" s="232" cm="1">
        <f t="array" ref="D504">_xlfn.XLOOKUP($C504,'Standardized Scores'!$C$7:$C$96,_xlfn.XLOOKUP('Data (All Pillars)'!$A504,'Standardized Scores'!$D$6:$DO$6,'Standardized Scores'!$D$7:$DO$96))</f>
        <v>56.90882054901072</v>
      </c>
      <c r="E504" s="232" cm="1">
        <f t="array" ref="E504">_xlfn.XLOOKUP($C504,Ranking!$C$7:$C$96,_xlfn.XLOOKUP('Data (All Pillars)'!$A504,Ranking!$D$6:$DO$6,Ranking!$D$7:$DO$96))</f>
        <v>18</v>
      </c>
      <c r="F504" s="232" t="str">
        <f>INDEX(Categories!$C$7:$DO$96,MATCH($C504,Categories!C$7:C$96,0),MATCH($A504,Categories!$C$6:$DO$6,0))</f>
        <v>Adequate capacity</v>
      </c>
    </row>
    <row r="505" spans="1:6" ht="13.8" x14ac:dyDescent="0.25">
      <c r="A505" s="231" t="s">
        <v>52</v>
      </c>
      <c r="B505" s="50" t="str">
        <f>_xlfn.XLOOKUP(A505, 'Country to Region'!$A$2:$A$116, 'Country to Region'!$B$2:$B$116, "Not Found")</f>
        <v>Western Europe</v>
      </c>
      <c r="C505" s="203" t="s">
        <v>254</v>
      </c>
      <c r="D505" s="232" cm="1">
        <f t="array" ref="D505">_xlfn.XLOOKUP($C505,'Standardized Scores'!$C$7:$C$96,_xlfn.XLOOKUP('Data (All Pillars)'!$A505,'Standardized Scores'!$D$6:$DO$6,'Standardized Scores'!$D$7:$DO$96))</f>
        <v>25.979801845202115</v>
      </c>
      <c r="E505" s="232" cm="1">
        <f t="array" ref="E505">_xlfn.XLOOKUP($C505,Ranking!$C$7:$C$96,_xlfn.XLOOKUP('Data (All Pillars)'!$A505,Ranking!$D$6:$DO$6,Ranking!$D$7:$DO$96))</f>
        <v>20</v>
      </c>
      <c r="F505" s="232" t="str">
        <f>INDEX(Categories!$C$7:$DO$96,MATCH($C505,Categories!C$7:C$96,0),MATCH($A505,Categories!$C$6:$DO$6,0))</f>
        <v>Low capacity</v>
      </c>
    </row>
    <row r="506" spans="1:6" ht="13.8" x14ac:dyDescent="0.25">
      <c r="A506" s="231" t="s">
        <v>53</v>
      </c>
      <c r="B506" s="50" t="str">
        <f>_xlfn.XLOOKUP(A506, 'Country to Region'!$A$2:$A$116, 'Country to Region'!$B$2:$B$116, "Not Found")</f>
        <v>Eastern Europe</v>
      </c>
      <c r="C506" s="203" t="s">
        <v>133</v>
      </c>
      <c r="D506" s="232" cm="1">
        <f t="array" ref="D506">_xlfn.XLOOKUP($C506,'Standardized Scores'!$C$7:$C$96,_xlfn.XLOOKUP('Data (All Pillars)'!$A506,'Standardized Scores'!$D$6:$DO$6,'Standardized Scores'!$D$7:$DO$96))</f>
        <v>34.372212467474199</v>
      </c>
      <c r="E506" s="232" cm="1">
        <f t="array" ref="E506">_xlfn.XLOOKUP($C506,Ranking!$C$7:$C$96,_xlfn.XLOOKUP('Data (All Pillars)'!$A506,Ranking!$D$6:$DO$6,Ranking!$D$7:$DO$96))</f>
        <v>67</v>
      </c>
      <c r="F506" s="232" t="str">
        <f>INDEX(Categories!$C$7:$DO$96,MATCH($C506,Categories!C$7:C$96,0),MATCH($A506,Categories!$C$6:$DO$6,0))</f>
        <v>Low capacity</v>
      </c>
    </row>
    <row r="507" spans="1:6" ht="13.8" x14ac:dyDescent="0.25">
      <c r="A507" s="231" t="s">
        <v>53</v>
      </c>
      <c r="B507" s="50" t="str">
        <f>_xlfn.XLOOKUP(A507, 'Country to Region'!$A$2:$A$116, 'Country to Region'!$B$2:$B$116, "Not Found")</f>
        <v>Eastern Europe</v>
      </c>
      <c r="C507" s="203" t="s">
        <v>135</v>
      </c>
      <c r="D507" s="232" cm="1">
        <f t="array" ref="D507">_xlfn.XLOOKUP($C507,'Standardized Scores'!$C$7:$C$96,_xlfn.XLOOKUP('Data (All Pillars)'!$A507,'Standardized Scores'!$D$6:$DO$6,'Standardized Scores'!$D$7:$DO$96))</f>
        <v>34.128289739762309</v>
      </c>
      <c r="E507" s="232" cm="1">
        <f t="array" ref="E507">_xlfn.XLOOKUP($C507,Ranking!$C$7:$C$96,_xlfn.XLOOKUP('Data (All Pillars)'!$A507,Ranking!$D$6:$DO$6,Ranking!$D$7:$DO$96))</f>
        <v>71</v>
      </c>
      <c r="F507" s="232" t="str">
        <f>INDEX(Categories!$C$7:$DO$96,MATCH($C507,Categories!C$7:C$96,0),MATCH($A507,Categories!$C$6:$DO$6,0))</f>
        <v>Inadequate capacity</v>
      </c>
    </row>
    <row r="508" spans="1:6" ht="13.8" x14ac:dyDescent="0.25">
      <c r="A508" s="231" t="s">
        <v>53</v>
      </c>
      <c r="B508" s="50" t="str">
        <f>_xlfn.XLOOKUP(A508, 'Country to Region'!$A$2:$A$116, 'Country to Region'!$B$2:$B$116, "Not Found")</f>
        <v>Eastern Europe</v>
      </c>
      <c r="C508" s="203" t="s">
        <v>137</v>
      </c>
      <c r="D508" s="232" cm="1">
        <f t="array" ref="D508">_xlfn.XLOOKUP($C508,'Standardized Scores'!$C$7:$C$96,_xlfn.XLOOKUP('Data (All Pillars)'!$A508,'Standardized Scores'!$D$6:$DO$6,'Standardized Scores'!$D$7:$DO$96))</f>
        <v>36.50620481344199</v>
      </c>
      <c r="E508" s="232" cm="1">
        <f t="array" ref="E508">_xlfn.XLOOKUP($C508,Ranking!$C$7:$C$96,_xlfn.XLOOKUP('Data (All Pillars)'!$A508,Ranking!$D$6:$DO$6,Ranking!$D$7:$DO$96))</f>
        <v>59</v>
      </c>
      <c r="F508" s="232" t="str">
        <f>INDEX(Categories!$C$7:$DO$96,MATCH($C508,Categories!C$7:C$96,0),MATCH($A508,Categories!$C$6:$DO$6,0))</f>
        <v>Low capacity</v>
      </c>
    </row>
    <row r="509" spans="1:6" ht="13.8" x14ac:dyDescent="0.25">
      <c r="A509" s="231" t="s">
        <v>53</v>
      </c>
      <c r="B509" s="50" t="str">
        <f>_xlfn.XLOOKUP(A509, 'Country to Region'!$A$2:$A$116, 'Country to Region'!$B$2:$B$116, "Not Found")</f>
        <v>Eastern Europe</v>
      </c>
      <c r="C509" s="203" t="s">
        <v>147</v>
      </c>
      <c r="D509" s="232" cm="1">
        <f t="array" ref="D509">_xlfn.XLOOKUP($C509,'Standardized Scores'!$C$7:$C$96,_xlfn.XLOOKUP('Data (All Pillars)'!$A509,'Standardized Scores'!$D$6:$DO$6,'Standardized Scores'!$D$7:$DO$96))</f>
        <v>24.429943108689621</v>
      </c>
      <c r="E509" s="232" cm="1">
        <f t="array" ref="E509">_xlfn.XLOOKUP($C509,Ranking!$C$7:$C$96,_xlfn.XLOOKUP('Data (All Pillars)'!$A509,Ranking!$D$6:$DO$6,Ranking!$D$7:$DO$96))</f>
        <v>90</v>
      </c>
      <c r="F509" s="232" t="str">
        <f>INDEX(Categories!$C$7:$DO$96,MATCH($C509,Categories!C$7:C$96,0),MATCH($A509,Categories!$C$6:$DO$6,0))</f>
        <v>Inadequate capacity</v>
      </c>
    </row>
    <row r="510" spans="1:6" ht="13.8" x14ac:dyDescent="0.25">
      <c r="A510" s="231" t="s">
        <v>53</v>
      </c>
      <c r="B510" s="50" t="str">
        <f>_xlfn.XLOOKUP(A510, 'Country to Region'!$A$2:$A$116, 'Country to Region'!$B$2:$B$116, "Not Found")</f>
        <v>Eastern Europe</v>
      </c>
      <c r="C510" s="203" t="s">
        <v>156</v>
      </c>
      <c r="D510" s="232" cm="1">
        <f t="array" ref="D510">_xlfn.XLOOKUP($C510,'Standardized Scores'!$C$7:$C$96,_xlfn.XLOOKUP('Data (All Pillars)'!$A510,'Standardized Scores'!$D$6:$DO$6,'Standardized Scores'!$D$7:$DO$96))</f>
        <v>42.668793223387489</v>
      </c>
      <c r="E510" s="232" cm="1">
        <f t="array" ref="E510">_xlfn.XLOOKUP($C510,Ranking!$C$7:$C$96,_xlfn.XLOOKUP('Data (All Pillars)'!$A510,Ranking!$D$6:$DO$6,Ranking!$D$7:$DO$96))</f>
        <v>36</v>
      </c>
      <c r="F510" s="232" t="str">
        <f>INDEX(Categories!$C$7:$DO$96,MATCH($C510,Categories!C$7:C$96,0),MATCH($A510,Categories!$C$6:$DO$6,0))</f>
        <v>Adequate capacity</v>
      </c>
    </row>
    <row r="511" spans="1:6" ht="13.8" x14ac:dyDescent="0.25">
      <c r="A511" s="231" t="s">
        <v>53</v>
      </c>
      <c r="B511" s="50" t="str">
        <f>_xlfn.XLOOKUP(A511, 'Country to Region'!$A$2:$A$116, 'Country to Region'!$B$2:$B$116, "Not Found")</f>
        <v>Eastern Europe</v>
      </c>
      <c r="C511" s="203" t="s">
        <v>163</v>
      </c>
      <c r="D511" s="232" cm="1">
        <f t="array" ref="D511">_xlfn.XLOOKUP($C511,'Standardized Scores'!$C$7:$C$96,_xlfn.XLOOKUP('Data (All Pillars)'!$A511,'Standardized Scores'!$D$6:$DO$6,'Standardized Scores'!$D$7:$DO$96))</f>
        <v>44.994387647668326</v>
      </c>
      <c r="E511" s="232" cm="1">
        <f t="array" ref="E511">_xlfn.XLOOKUP($C511,Ranking!$C$7:$C$96,_xlfn.XLOOKUP('Data (All Pillars)'!$A511,Ranking!$D$6:$DO$6,Ranking!$D$7:$DO$96))</f>
        <v>51</v>
      </c>
      <c r="F511" s="232" t="str">
        <f>INDEX(Categories!$C$7:$DO$96,MATCH($C511,Categories!C$7:C$96,0),MATCH($A511,Categories!$C$6:$DO$6,0))</f>
        <v>Low capacity</v>
      </c>
    </row>
    <row r="512" spans="1:6" ht="13.8" x14ac:dyDescent="0.25">
      <c r="A512" s="231" t="s">
        <v>53</v>
      </c>
      <c r="B512" s="50" t="str">
        <f>_xlfn.XLOOKUP(A512, 'Country to Region'!$A$2:$A$116, 'Country to Region'!$B$2:$B$116, "Not Found")</f>
        <v>Eastern Europe</v>
      </c>
      <c r="C512" s="203" t="s">
        <v>251</v>
      </c>
      <c r="D512" s="232" cm="1">
        <f t="array" ref="D512">_xlfn.XLOOKUP($C512,'Standardized Scores'!$C$7:$C$96,_xlfn.XLOOKUP('Data (All Pillars)'!$A512,'Standardized Scores'!$D$6:$DO$6,'Standardized Scores'!$D$7:$DO$96))</f>
        <v>46.870110491339986</v>
      </c>
      <c r="E512" s="232" cm="1">
        <f t="array" ref="E512">_xlfn.XLOOKUP($C512,Ranking!$C$7:$C$96,_xlfn.XLOOKUP('Data (All Pillars)'!$A512,Ranking!$D$6:$DO$6,Ranking!$D$7:$DO$96))</f>
        <v>40</v>
      </c>
      <c r="F512" s="232" t="str">
        <f>INDEX(Categories!$C$7:$DO$96,MATCH($C512,Categories!C$7:C$96,0),MATCH($A512,Categories!$C$6:$DO$6,0))</f>
        <v>Adequate capacity</v>
      </c>
    </row>
    <row r="513" spans="1:6" ht="13.8" x14ac:dyDescent="0.25">
      <c r="A513" s="231" t="s">
        <v>53</v>
      </c>
      <c r="B513" s="50" t="str">
        <f>_xlfn.XLOOKUP(A513, 'Country to Region'!$A$2:$A$116, 'Country to Region'!$B$2:$B$116, "Not Found")</f>
        <v>Eastern Europe</v>
      </c>
      <c r="C513" s="203" t="s">
        <v>174</v>
      </c>
      <c r="D513" s="232" cm="1">
        <f t="array" ref="D513">_xlfn.XLOOKUP($C513,'Standardized Scores'!$C$7:$C$96,_xlfn.XLOOKUP('Data (All Pillars)'!$A513,'Standardized Scores'!$D$6:$DO$6,'Standardized Scores'!$D$7:$DO$96))</f>
        <v>42.091617265586137</v>
      </c>
      <c r="E513" s="232" cm="1">
        <f t="array" ref="E513">_xlfn.XLOOKUP($C513,Ranking!$C$7:$C$96,_xlfn.XLOOKUP('Data (All Pillars)'!$A513,Ranking!$D$6:$DO$6,Ranking!$D$7:$DO$96))</f>
        <v>55</v>
      </c>
      <c r="F513" s="232" t="str">
        <f>INDEX(Categories!$C$7:$DO$96,MATCH($C513,Categories!C$7:C$96,0),MATCH($A513,Categories!$C$6:$DO$6,0))</f>
        <v>Low capacity</v>
      </c>
    </row>
    <row r="514" spans="1:6" ht="13.8" x14ac:dyDescent="0.25">
      <c r="A514" s="231" t="s">
        <v>53</v>
      </c>
      <c r="B514" s="50" t="str">
        <f>_xlfn.XLOOKUP(A514, 'Country to Region'!$A$2:$A$116, 'Country to Region'!$B$2:$B$116, "Not Found")</f>
        <v>Eastern Europe</v>
      </c>
      <c r="C514" s="203" t="s">
        <v>181</v>
      </c>
      <c r="D514" s="232" cm="1">
        <f t="array" ref="D514">_xlfn.XLOOKUP($C514,'Standardized Scores'!$C$7:$C$96,_xlfn.XLOOKUP('Data (All Pillars)'!$A514,'Standardized Scores'!$D$6:$DO$6,'Standardized Scores'!$D$7:$DO$96))</f>
        <v>45.764673301476222</v>
      </c>
      <c r="E514" s="232" cm="1">
        <f t="array" ref="E514">_xlfn.XLOOKUP($C514,Ranking!$C$7:$C$96,_xlfn.XLOOKUP('Data (All Pillars)'!$A514,Ranking!$D$6:$DO$6,Ranking!$D$7:$DO$96))</f>
        <v>61</v>
      </c>
      <c r="F514" s="232" t="str">
        <f>INDEX(Categories!$C$7:$DO$96,MATCH($C514,Categories!C$7:C$96,0),MATCH($A514,Categories!$C$6:$DO$6,0))</f>
        <v>Low capacity</v>
      </c>
    </row>
    <row r="515" spans="1:6" ht="13.8" x14ac:dyDescent="0.25">
      <c r="A515" s="231" t="s">
        <v>53</v>
      </c>
      <c r="B515" s="50" t="str">
        <f>_xlfn.XLOOKUP(A515, 'Country to Region'!$A$2:$A$116, 'Country to Region'!$B$2:$B$116, "Not Found")</f>
        <v>Eastern Europe</v>
      </c>
      <c r="C515" s="203" t="s">
        <v>192</v>
      </c>
      <c r="D515" s="232" cm="1">
        <f t="array" ref="D515">_xlfn.XLOOKUP($C515,'Standardized Scores'!$C$7:$C$96,_xlfn.XLOOKUP('Data (All Pillars)'!$A515,'Standardized Scores'!$D$6:$DO$6,'Standardized Scores'!$D$7:$DO$96))</f>
        <v>20.453234954927254</v>
      </c>
      <c r="E515" s="232" cm="1">
        <f t="array" ref="E515">_xlfn.XLOOKUP($C515,Ranking!$C$7:$C$96,_xlfn.XLOOKUP('Data (All Pillars)'!$A515,Ranking!$D$6:$DO$6,Ranking!$D$7:$DO$96))</f>
        <v>102</v>
      </c>
      <c r="F515" s="232" t="str">
        <f>INDEX(Categories!$C$7:$DO$96,MATCH($C515,Categories!C$7:C$96,0),MATCH($A515,Categories!$C$6:$DO$6,0))</f>
        <v>Inadequate capacity</v>
      </c>
    </row>
    <row r="516" spans="1:6" ht="13.8" x14ac:dyDescent="0.25">
      <c r="A516" s="231" t="s">
        <v>53</v>
      </c>
      <c r="B516" s="50" t="str">
        <f>_xlfn.XLOOKUP(A516, 'Country to Region'!$A$2:$A$116, 'Country to Region'!$B$2:$B$116, "Not Found")</f>
        <v>Eastern Europe</v>
      </c>
      <c r="C516" s="203" t="s">
        <v>194</v>
      </c>
      <c r="D516" s="232" cm="1">
        <f t="array" ref="D516">_xlfn.XLOOKUP($C516,'Standardized Scores'!$C$7:$C$96,_xlfn.XLOOKUP('Data (All Pillars)'!$A516,'Standardized Scores'!$D$6:$DO$6,'Standardized Scores'!$D$7:$DO$96))</f>
        <v>12.146529089175935</v>
      </c>
      <c r="E516" s="232" cm="1">
        <f t="array" ref="E516">_xlfn.XLOOKUP($C516,Ranking!$C$7:$C$96,_xlfn.XLOOKUP('Data (All Pillars)'!$A516,Ranking!$D$6:$DO$6,Ranking!$D$7:$DO$96))</f>
        <v>114</v>
      </c>
      <c r="F516" s="232" t="str">
        <f>INDEX(Categories!$C$7:$DO$96,MATCH($C516,Categories!C$7:C$96,0),MATCH($A516,Categories!$C$6:$DO$6,0))</f>
        <v>Inadequate capacity</v>
      </c>
    </row>
    <row r="517" spans="1:6" ht="13.8" x14ac:dyDescent="0.25">
      <c r="A517" s="231" t="s">
        <v>53</v>
      </c>
      <c r="B517" s="50" t="str">
        <f>_xlfn.XLOOKUP(A517, 'Country to Region'!$A$2:$A$116, 'Country to Region'!$B$2:$B$116, "Not Found")</f>
        <v>Eastern Europe</v>
      </c>
      <c r="C517" s="203" t="s">
        <v>202</v>
      </c>
      <c r="D517" s="232" cm="1">
        <f t="array" ref="D517">_xlfn.XLOOKUP($C517,'Standardized Scores'!$C$7:$C$96,_xlfn.XLOOKUP('Data (All Pillars)'!$A517,'Standardized Scores'!$D$6:$DO$6,'Standardized Scores'!$D$7:$DO$96))</f>
        <v>19.180672268907564</v>
      </c>
      <c r="E517" s="232" cm="1">
        <f t="array" ref="E517">_xlfn.XLOOKUP($C517,Ranking!$C$7:$C$96,_xlfn.XLOOKUP('Data (All Pillars)'!$A517,Ranking!$D$6:$DO$6,Ranking!$D$7:$DO$96))</f>
        <v>67</v>
      </c>
      <c r="F517" s="232" t="str">
        <f>INDEX(Categories!$C$7:$DO$96,MATCH($C517,Categories!C$7:C$96,0),MATCH($A517,Categories!$C$6:$DO$6,0))</f>
        <v>Inadequate capacity</v>
      </c>
    </row>
    <row r="518" spans="1:6" ht="13.8" x14ac:dyDescent="0.25">
      <c r="A518" s="231" t="s">
        <v>53</v>
      </c>
      <c r="B518" s="50" t="str">
        <f>_xlfn.XLOOKUP(A518, 'Country to Region'!$A$2:$A$116, 'Country to Region'!$B$2:$B$116, "Not Found")</f>
        <v>Eastern Europe</v>
      </c>
      <c r="C518" s="203" t="s">
        <v>212</v>
      </c>
      <c r="D518" s="232" cm="1">
        <f t="array" ref="D518">_xlfn.XLOOKUP($C518,'Standardized Scores'!$C$7:$C$96,_xlfn.XLOOKUP('Data (All Pillars)'!$A518,'Standardized Scores'!$D$6:$DO$6,'Standardized Scores'!$D$7:$DO$96))</f>
        <v>40.106301154412606</v>
      </c>
      <c r="E518" s="232" cm="1">
        <f t="array" ref="E518">_xlfn.XLOOKUP($C518,Ranking!$C$7:$C$96,_xlfn.XLOOKUP('Data (All Pillars)'!$A518,Ranking!$D$6:$DO$6,Ranking!$D$7:$DO$96))</f>
        <v>71</v>
      </c>
      <c r="F518" s="232" t="str">
        <f>INDEX(Categories!$C$7:$DO$96,MATCH($C518,Categories!C$7:C$96,0),MATCH($A518,Categories!$C$6:$DO$6,0))</f>
        <v>Low capacity</v>
      </c>
    </row>
    <row r="519" spans="1:6" ht="13.8" x14ac:dyDescent="0.25">
      <c r="A519" s="231" t="s">
        <v>53</v>
      </c>
      <c r="B519" s="50" t="str">
        <f>_xlfn.XLOOKUP(A519, 'Country to Region'!$A$2:$A$116, 'Country to Region'!$B$2:$B$116, "Not Found")</f>
        <v>Eastern Europe</v>
      </c>
      <c r="C519" s="203" t="s">
        <v>254</v>
      </c>
      <c r="D519" s="232" cm="1">
        <f t="array" ref="D519">_xlfn.XLOOKUP($C519,'Standardized Scores'!$C$7:$C$96,_xlfn.XLOOKUP('Data (All Pillars)'!$A519,'Standardized Scores'!$D$6:$DO$6,'Standardized Scores'!$D$7:$DO$96))</f>
        <v>10.379437307212907</v>
      </c>
      <c r="E519" s="232" cm="1">
        <f t="array" ref="E519">_xlfn.XLOOKUP($C519,Ranking!$C$7:$C$96,_xlfn.XLOOKUP('Data (All Pillars)'!$A519,Ranking!$D$6:$DO$6,Ranking!$D$7:$DO$96))</f>
        <v>78</v>
      </c>
      <c r="F519" s="232" t="str">
        <f>INDEX(Categories!$C$7:$DO$96,MATCH($C519,Categories!C$7:C$96,0),MATCH($A519,Categories!$C$6:$DO$6,0))</f>
        <v>Inadequate capacity</v>
      </c>
    </row>
    <row r="520" spans="1:6" ht="13.8" x14ac:dyDescent="0.25">
      <c r="A520" s="231" t="s">
        <v>54</v>
      </c>
      <c r="B520" s="50" t="str">
        <f>_xlfn.XLOOKUP(A520, 'Country to Region'!$A$2:$A$116, 'Country to Region'!$B$2:$B$116, "Not Found")</f>
        <v>Western Europe</v>
      </c>
      <c r="C520" s="203" t="s">
        <v>133</v>
      </c>
      <c r="D520" s="232" cm="1">
        <f t="array" ref="D520">_xlfn.XLOOKUP($C520,'Standardized Scores'!$C$7:$C$96,_xlfn.XLOOKUP('Data (All Pillars)'!$A520,'Standardized Scores'!$D$6:$DO$6,'Standardized Scores'!$D$7:$DO$96))</f>
        <v>53.083491095340719</v>
      </c>
      <c r="E520" s="232" cm="1">
        <f t="array" ref="E520">_xlfn.XLOOKUP($C520,Ranking!$C$7:$C$96,_xlfn.XLOOKUP('Data (All Pillars)'!$A520,Ranking!$D$6:$DO$6,Ranking!$D$7:$DO$96))</f>
        <v>6</v>
      </c>
      <c r="F520" s="232" t="str">
        <f>INDEX(Categories!$C$7:$DO$96,MATCH($C520,Categories!C$7:C$96,0),MATCH($A520,Categories!$C$6:$DO$6,0))</f>
        <v>Advanced capacity</v>
      </c>
    </row>
    <row r="521" spans="1:6" ht="13.8" x14ac:dyDescent="0.25">
      <c r="A521" s="231" t="s">
        <v>54</v>
      </c>
      <c r="B521" s="50" t="str">
        <f>_xlfn.XLOOKUP(A521, 'Country to Region'!$A$2:$A$116, 'Country to Region'!$B$2:$B$116, "Not Found")</f>
        <v>Western Europe</v>
      </c>
      <c r="C521" s="203" t="s">
        <v>135</v>
      </c>
      <c r="D521" s="232" cm="1">
        <f t="array" ref="D521">_xlfn.XLOOKUP($C521,'Standardized Scores'!$C$7:$C$96,_xlfn.XLOOKUP('Data (All Pillars)'!$A521,'Standardized Scores'!$D$6:$DO$6,'Standardized Scores'!$D$7:$DO$96))</f>
        <v>51.29429968030685</v>
      </c>
      <c r="E521" s="232" cm="1">
        <f t="array" ref="E521">_xlfn.XLOOKUP($C521,Ranking!$C$7:$C$96,_xlfn.XLOOKUP('Data (All Pillars)'!$A521,Ranking!$D$6:$DO$6,Ranking!$D$7:$DO$96))</f>
        <v>11</v>
      </c>
      <c r="F521" s="232" t="str">
        <f>INDEX(Categories!$C$7:$DO$96,MATCH($C521,Categories!C$7:C$96,0),MATCH($A521,Categories!$C$6:$DO$6,0))</f>
        <v>High capacity</v>
      </c>
    </row>
    <row r="522" spans="1:6" ht="13.8" x14ac:dyDescent="0.25">
      <c r="A522" s="231" t="s">
        <v>54</v>
      </c>
      <c r="B522" s="50" t="str">
        <f>_xlfn.XLOOKUP(A522, 'Country to Region'!$A$2:$A$116, 'Country to Region'!$B$2:$B$116, "Not Found")</f>
        <v>Western Europe</v>
      </c>
      <c r="C522" s="203" t="s">
        <v>137</v>
      </c>
      <c r="D522" s="232" cm="1">
        <f t="array" ref="D522">_xlfn.XLOOKUP($C522,'Standardized Scores'!$C$7:$C$96,_xlfn.XLOOKUP('Data (All Pillars)'!$A522,'Standardized Scores'!$D$6:$DO$6,'Standardized Scores'!$D$7:$DO$96))</f>
        <v>46.226054987705311</v>
      </c>
      <c r="E522" s="232" cm="1">
        <f t="array" ref="E522">_xlfn.XLOOKUP($C522,Ranking!$C$7:$C$96,_xlfn.XLOOKUP('Data (All Pillars)'!$A522,Ranking!$D$6:$DO$6,Ranking!$D$7:$DO$96))</f>
        <v>31</v>
      </c>
      <c r="F522" s="232" t="str">
        <f>INDEX(Categories!$C$7:$DO$96,MATCH($C522,Categories!C$7:C$96,0),MATCH($A522,Categories!$C$6:$DO$6,0))</f>
        <v>Adequate capacity</v>
      </c>
    </row>
    <row r="523" spans="1:6" ht="13.8" x14ac:dyDescent="0.25">
      <c r="A523" s="231" t="s">
        <v>54</v>
      </c>
      <c r="B523" s="50" t="str">
        <f>_xlfn.XLOOKUP(A523, 'Country to Region'!$A$2:$A$116, 'Country to Region'!$B$2:$B$116, "Not Found")</f>
        <v>Western Europe</v>
      </c>
      <c r="C523" s="203" t="s">
        <v>147</v>
      </c>
      <c r="D523" s="232" cm="1">
        <f t="array" ref="D523">_xlfn.XLOOKUP($C523,'Standardized Scores'!$C$7:$C$96,_xlfn.XLOOKUP('Data (All Pillars)'!$A523,'Standardized Scores'!$D$6:$DO$6,'Standardized Scores'!$D$7:$DO$96))</f>
        <v>60.4216913442745</v>
      </c>
      <c r="E523" s="232" cm="1">
        <f t="array" ref="E523">_xlfn.XLOOKUP($C523,Ranking!$C$7:$C$96,_xlfn.XLOOKUP('Data (All Pillars)'!$A523,Ranking!$D$6:$DO$6,Ranking!$D$7:$DO$96))</f>
        <v>4</v>
      </c>
      <c r="F523" s="232" t="str">
        <f>INDEX(Categories!$C$7:$DO$96,MATCH($C523,Categories!C$7:C$96,0),MATCH($A523,Categories!$C$6:$DO$6,0))</f>
        <v>High capacity</v>
      </c>
    </row>
    <row r="524" spans="1:6" ht="13.8" x14ac:dyDescent="0.25">
      <c r="A524" s="231" t="s">
        <v>54</v>
      </c>
      <c r="B524" s="50" t="str">
        <f>_xlfn.XLOOKUP(A524, 'Country to Region'!$A$2:$A$116, 'Country to Region'!$B$2:$B$116, "Not Found")</f>
        <v>Western Europe</v>
      </c>
      <c r="C524" s="203" t="s">
        <v>156</v>
      </c>
      <c r="D524" s="232" cm="1">
        <f t="array" ref="D524">_xlfn.XLOOKUP($C524,'Standardized Scores'!$C$7:$C$96,_xlfn.XLOOKUP('Data (All Pillars)'!$A524,'Standardized Scores'!$D$6:$DO$6,'Standardized Scores'!$D$7:$DO$96))</f>
        <v>46.558628213713064</v>
      </c>
      <c r="E524" s="232" cm="1">
        <f t="array" ref="E524">_xlfn.XLOOKUP($C524,Ranking!$C$7:$C$96,_xlfn.XLOOKUP('Data (All Pillars)'!$A524,Ranking!$D$6:$DO$6,Ranking!$D$7:$DO$96))</f>
        <v>19</v>
      </c>
      <c r="F524" s="232" t="str">
        <f>INDEX(Categories!$C$7:$DO$96,MATCH($C524,Categories!C$7:C$96,0),MATCH($A524,Categories!$C$6:$DO$6,0))</f>
        <v>High capacity</v>
      </c>
    </row>
    <row r="525" spans="1:6" ht="13.8" x14ac:dyDescent="0.25">
      <c r="A525" s="231" t="s">
        <v>54</v>
      </c>
      <c r="B525" s="50" t="str">
        <f>_xlfn.XLOOKUP(A525, 'Country to Region'!$A$2:$A$116, 'Country to Region'!$B$2:$B$116, "Not Found")</f>
        <v>Western Europe</v>
      </c>
      <c r="C525" s="203" t="s">
        <v>163</v>
      </c>
      <c r="D525" s="232" cm="1">
        <f t="array" ref="D525">_xlfn.XLOOKUP($C525,'Standardized Scores'!$C$7:$C$96,_xlfn.XLOOKUP('Data (All Pillars)'!$A525,'Standardized Scores'!$D$6:$DO$6,'Standardized Scores'!$D$7:$DO$96))</f>
        <v>62.073658042432967</v>
      </c>
      <c r="E525" s="232" cm="1">
        <f t="array" ref="E525">_xlfn.XLOOKUP($C525,Ranking!$C$7:$C$96,_xlfn.XLOOKUP('Data (All Pillars)'!$A525,Ranking!$D$6:$DO$6,Ranking!$D$7:$DO$96))</f>
        <v>7</v>
      </c>
      <c r="F525" s="232" t="str">
        <f>INDEX(Categories!$C$7:$DO$96,MATCH($C525,Categories!C$7:C$96,0),MATCH($A525,Categories!$C$6:$DO$6,0))</f>
        <v>Advanced capacity</v>
      </c>
    </row>
    <row r="526" spans="1:6" ht="13.8" x14ac:dyDescent="0.25">
      <c r="A526" s="231" t="s">
        <v>54</v>
      </c>
      <c r="B526" s="50" t="str">
        <f>_xlfn.XLOOKUP(A526, 'Country to Region'!$A$2:$A$116, 'Country to Region'!$B$2:$B$116, "Not Found")</f>
        <v>Western Europe</v>
      </c>
      <c r="C526" s="203" t="s">
        <v>251</v>
      </c>
      <c r="D526" s="232" cm="1">
        <f t="array" ref="D526">_xlfn.XLOOKUP($C526,'Standardized Scores'!$C$7:$C$96,_xlfn.XLOOKUP('Data (All Pillars)'!$A526,'Standardized Scores'!$D$6:$DO$6,'Standardized Scores'!$D$7:$DO$96))</f>
        <v>45.157080209072376</v>
      </c>
      <c r="E526" s="232" cm="1">
        <f t="array" ref="E526">_xlfn.XLOOKUP($C526,Ranking!$C$7:$C$96,_xlfn.XLOOKUP('Data (All Pillars)'!$A526,Ranking!$D$6:$DO$6,Ranking!$D$7:$DO$96))</f>
        <v>50</v>
      </c>
      <c r="F526" s="232" t="str">
        <f>INDEX(Categories!$C$7:$DO$96,MATCH($C526,Categories!C$7:C$96,0),MATCH($A526,Categories!$C$6:$DO$6,0))</f>
        <v>Adequate capacity</v>
      </c>
    </row>
    <row r="527" spans="1:6" ht="13.8" x14ac:dyDescent="0.25">
      <c r="A527" s="231" t="s">
        <v>54</v>
      </c>
      <c r="B527" s="50" t="str">
        <f>_xlfn.XLOOKUP(A527, 'Country to Region'!$A$2:$A$116, 'Country to Region'!$B$2:$B$116, "Not Found")</f>
        <v>Western Europe</v>
      </c>
      <c r="C527" s="203" t="s">
        <v>174</v>
      </c>
      <c r="D527" s="232" cm="1">
        <f t="array" ref="D527">_xlfn.XLOOKUP($C527,'Standardized Scores'!$C$7:$C$96,_xlfn.XLOOKUP('Data (All Pillars)'!$A527,'Standardized Scores'!$D$6:$DO$6,'Standardized Scores'!$D$7:$DO$96))</f>
        <v>72.36699218430644</v>
      </c>
      <c r="E527" s="232" cm="1">
        <f t="array" ref="E527">_xlfn.XLOOKUP($C527,Ranking!$C$7:$C$96,_xlfn.XLOOKUP('Data (All Pillars)'!$A527,Ranking!$D$6:$DO$6,Ranking!$D$7:$DO$96))</f>
        <v>3</v>
      </c>
      <c r="F527" s="232" t="str">
        <f>INDEX(Categories!$C$7:$DO$96,MATCH($C527,Categories!C$7:C$96,0),MATCH($A527,Categories!$C$6:$DO$6,0))</f>
        <v>Advanced capacity</v>
      </c>
    </row>
    <row r="528" spans="1:6" ht="13.8" x14ac:dyDescent="0.25">
      <c r="A528" s="231" t="s">
        <v>54</v>
      </c>
      <c r="B528" s="50" t="str">
        <f>_xlfn.XLOOKUP(A528, 'Country to Region'!$A$2:$A$116, 'Country to Region'!$B$2:$B$116, "Not Found")</f>
        <v>Western Europe</v>
      </c>
      <c r="C528" s="203" t="s">
        <v>181</v>
      </c>
      <c r="D528" s="232" cm="1">
        <f t="array" ref="D528">_xlfn.XLOOKUP($C528,'Standardized Scores'!$C$7:$C$96,_xlfn.XLOOKUP('Data (All Pillars)'!$A528,'Standardized Scores'!$D$6:$DO$6,'Standardized Scores'!$D$7:$DO$96))</f>
        <v>67.041090811048292</v>
      </c>
      <c r="E528" s="232" cm="1">
        <f t="array" ref="E528">_xlfn.XLOOKUP($C528,Ranking!$C$7:$C$96,_xlfn.XLOOKUP('Data (All Pillars)'!$A528,Ranking!$D$6:$DO$6,Ranking!$D$7:$DO$96))</f>
        <v>8</v>
      </c>
      <c r="F528" s="232" t="str">
        <f>INDEX(Categories!$C$7:$DO$96,MATCH($C528,Categories!C$7:C$96,0),MATCH($A528,Categories!$C$6:$DO$6,0))</f>
        <v>Advanced capacity</v>
      </c>
    </row>
    <row r="529" spans="1:6" ht="13.8" x14ac:dyDescent="0.25">
      <c r="A529" s="231" t="s">
        <v>54</v>
      </c>
      <c r="B529" s="50" t="str">
        <f>_xlfn.XLOOKUP(A529, 'Country to Region'!$A$2:$A$116, 'Country to Region'!$B$2:$B$116, "Not Found")</f>
        <v>Western Europe</v>
      </c>
      <c r="C529" s="203" t="s">
        <v>192</v>
      </c>
      <c r="D529" s="232" cm="1">
        <f t="array" ref="D529">_xlfn.XLOOKUP($C529,'Standardized Scores'!$C$7:$C$96,_xlfn.XLOOKUP('Data (All Pillars)'!$A529,'Standardized Scores'!$D$6:$DO$6,'Standardized Scores'!$D$7:$DO$96))</f>
        <v>42.885793247584914</v>
      </c>
      <c r="E529" s="232" cm="1">
        <f t="array" ref="E529">_xlfn.XLOOKUP($C529,Ranking!$C$7:$C$96,_xlfn.XLOOKUP('Data (All Pillars)'!$A529,Ranking!$D$6:$DO$6,Ranking!$D$7:$DO$96))</f>
        <v>8</v>
      </c>
      <c r="F529" s="232" t="str">
        <f>INDEX(Categories!$C$7:$DO$96,MATCH($C529,Categories!C$7:C$96,0),MATCH($A529,Categories!$C$6:$DO$6,0))</f>
        <v>Advanced capacity</v>
      </c>
    </row>
    <row r="530" spans="1:6" ht="13.8" x14ac:dyDescent="0.25">
      <c r="A530" s="231" t="s">
        <v>54</v>
      </c>
      <c r="B530" s="50" t="str">
        <f>_xlfn.XLOOKUP(A530, 'Country to Region'!$A$2:$A$116, 'Country to Region'!$B$2:$B$116, "Not Found")</f>
        <v>Western Europe</v>
      </c>
      <c r="C530" s="203" t="s">
        <v>194</v>
      </c>
      <c r="D530" s="232" cm="1">
        <f t="array" ref="D530">_xlfn.XLOOKUP($C530,'Standardized Scores'!$C$7:$C$96,_xlfn.XLOOKUP('Data (All Pillars)'!$A530,'Standardized Scores'!$D$6:$DO$6,'Standardized Scores'!$D$7:$DO$96))</f>
        <v>37.638271706711635</v>
      </c>
      <c r="E530" s="232" cm="1">
        <f t="array" ref="E530">_xlfn.XLOOKUP($C530,Ranking!$C$7:$C$96,_xlfn.XLOOKUP('Data (All Pillars)'!$A530,Ranking!$D$6:$DO$6,Ranking!$D$7:$DO$96))</f>
        <v>42</v>
      </c>
      <c r="F530" s="232" t="str">
        <f>INDEX(Categories!$C$7:$DO$96,MATCH($C530,Categories!C$7:C$96,0),MATCH($A530,Categories!$C$6:$DO$6,0))</f>
        <v>Low capacity</v>
      </c>
    </row>
    <row r="531" spans="1:6" ht="13.8" x14ac:dyDescent="0.25">
      <c r="A531" s="231" t="s">
        <v>54</v>
      </c>
      <c r="B531" s="50" t="str">
        <f>_xlfn.XLOOKUP(A531, 'Country to Region'!$A$2:$A$116, 'Country to Region'!$B$2:$B$116, "Not Found")</f>
        <v>Western Europe</v>
      </c>
      <c r="C531" s="203" t="s">
        <v>202</v>
      </c>
      <c r="D531" s="232" cm="1">
        <f t="array" ref="D531">_xlfn.XLOOKUP($C531,'Standardized Scores'!$C$7:$C$96,_xlfn.XLOOKUP('Data (All Pillars)'!$A531,'Standardized Scores'!$D$6:$DO$6,'Standardized Scores'!$D$7:$DO$96))</f>
        <v>31.465107841663059</v>
      </c>
      <c r="E531" s="232" cm="1">
        <f t="array" ref="E531">_xlfn.XLOOKUP($C531,Ranking!$C$7:$C$96,_xlfn.XLOOKUP('Data (All Pillars)'!$A531,Ranking!$D$6:$DO$6,Ranking!$D$7:$DO$96))</f>
        <v>17</v>
      </c>
      <c r="F531" s="232" t="str">
        <f>INDEX(Categories!$C$7:$DO$96,MATCH($C531,Categories!C$7:C$96,0),MATCH($A531,Categories!$C$6:$DO$6,0))</f>
        <v>Inadequate capacity</v>
      </c>
    </row>
    <row r="532" spans="1:6" ht="13.8" x14ac:dyDescent="0.25">
      <c r="A532" s="231" t="s">
        <v>54</v>
      </c>
      <c r="B532" s="50" t="str">
        <f>_xlfn.XLOOKUP(A532, 'Country to Region'!$A$2:$A$116, 'Country to Region'!$B$2:$B$116, "Not Found")</f>
        <v>Western Europe</v>
      </c>
      <c r="C532" s="203" t="s">
        <v>212</v>
      </c>
      <c r="D532" s="232" cm="1">
        <f t="array" ref="D532">_xlfn.XLOOKUP($C532,'Standardized Scores'!$C$7:$C$96,_xlfn.XLOOKUP('Data (All Pillars)'!$A532,'Standardized Scores'!$D$6:$DO$6,'Standardized Scores'!$D$7:$DO$96))</f>
        <v>60.732232233229816</v>
      </c>
      <c r="E532" s="232" cm="1">
        <f t="array" ref="E532">_xlfn.XLOOKUP($C532,Ranking!$C$7:$C$96,_xlfn.XLOOKUP('Data (All Pillars)'!$A532,Ranking!$D$6:$DO$6,Ranking!$D$7:$DO$96))</f>
        <v>9</v>
      </c>
      <c r="F532" s="232" t="str">
        <f>INDEX(Categories!$C$7:$DO$96,MATCH($C532,Categories!C$7:C$96,0),MATCH($A532,Categories!$C$6:$DO$6,0))</f>
        <v>High capacity</v>
      </c>
    </row>
    <row r="533" spans="1:6" ht="13.8" x14ac:dyDescent="0.25">
      <c r="A533" s="231" t="s">
        <v>54</v>
      </c>
      <c r="B533" s="50" t="str">
        <f>_xlfn.XLOOKUP(A533, 'Country to Region'!$A$2:$A$116, 'Country to Region'!$B$2:$B$116, "Not Found")</f>
        <v>Western Europe</v>
      </c>
      <c r="C533" s="203" t="s">
        <v>254</v>
      </c>
      <c r="D533" s="232" cm="1">
        <f t="array" ref="D533">_xlfn.XLOOKUP($C533,'Standardized Scores'!$C$7:$C$96,_xlfn.XLOOKUP('Data (All Pillars)'!$A533,'Standardized Scores'!$D$6:$DO$6,'Standardized Scores'!$D$7:$DO$96))</f>
        <v>41.707561208735143</v>
      </c>
      <c r="E533" s="232" cm="1">
        <f t="array" ref="E533">_xlfn.XLOOKUP($C533,Ranking!$C$7:$C$96,_xlfn.XLOOKUP('Data (All Pillars)'!$A533,Ranking!$D$6:$DO$6,Ranking!$D$7:$DO$96))</f>
        <v>1</v>
      </c>
      <c r="F533" s="232" t="str">
        <f>INDEX(Categories!$C$7:$DO$96,MATCH($C533,Categories!C$7:C$96,0),MATCH($A533,Categories!$C$6:$DO$6,0))</f>
        <v>Advanced capacity</v>
      </c>
    </row>
    <row r="534" spans="1:6" ht="13.8" x14ac:dyDescent="0.25">
      <c r="A534" s="231" t="s">
        <v>55</v>
      </c>
      <c r="B534" s="50" t="str">
        <f>_xlfn.XLOOKUP(A534, 'Country to Region'!$A$2:$A$116, 'Country to Region'!$B$2:$B$116, "Not Found")</f>
        <v>Sub-Saharan Africa</v>
      </c>
      <c r="C534" s="203" t="s">
        <v>133</v>
      </c>
      <c r="D534" s="232" cm="1">
        <f t="array" ref="D534">_xlfn.XLOOKUP($C534,'Standardized Scores'!$C$7:$C$96,_xlfn.XLOOKUP('Data (All Pillars)'!$A534,'Standardized Scores'!$D$6:$DO$6,'Standardized Scores'!$D$7:$DO$96))</f>
        <v>32.328232151010681</v>
      </c>
      <c r="E534" s="232" cm="1">
        <f t="array" ref="E534">_xlfn.XLOOKUP($C534,Ranking!$C$7:$C$96,_xlfn.XLOOKUP('Data (All Pillars)'!$A534,Ranking!$D$6:$DO$6,Ranking!$D$7:$DO$96))</f>
        <v>82</v>
      </c>
      <c r="F534" s="232" t="str">
        <f>INDEX(Categories!$C$7:$DO$96,MATCH($C534,Categories!C$7:C$96,0),MATCH($A534,Categories!$C$6:$DO$6,0))</f>
        <v>Low capacity</v>
      </c>
    </row>
    <row r="535" spans="1:6" ht="13.8" x14ac:dyDescent="0.25">
      <c r="A535" s="231" t="s">
        <v>55</v>
      </c>
      <c r="B535" s="50" t="str">
        <f>_xlfn.XLOOKUP(A535, 'Country to Region'!$A$2:$A$116, 'Country to Region'!$B$2:$B$116, "Not Found")</f>
        <v>Sub-Saharan Africa</v>
      </c>
      <c r="C535" s="203" t="s">
        <v>135</v>
      </c>
      <c r="D535" s="232" cm="1">
        <f t="array" ref="D535">_xlfn.XLOOKUP($C535,'Standardized Scores'!$C$7:$C$96,_xlfn.XLOOKUP('Data (All Pillars)'!$A535,'Standardized Scores'!$D$6:$DO$6,'Standardized Scores'!$D$7:$DO$96))</f>
        <v>25.776890429048059</v>
      </c>
      <c r="E535" s="232" cm="1">
        <f t="array" ref="E535">_xlfn.XLOOKUP($C535,Ranking!$C$7:$C$96,_xlfn.XLOOKUP('Data (All Pillars)'!$A535,Ranking!$D$6:$DO$6,Ranking!$D$7:$DO$96))</f>
        <v>101</v>
      </c>
      <c r="F535" s="232" t="str">
        <f>INDEX(Categories!$C$7:$DO$96,MATCH($C535,Categories!C$7:C$96,0),MATCH($A535,Categories!$C$6:$DO$6,0))</f>
        <v>Inadequate capacity</v>
      </c>
    </row>
    <row r="536" spans="1:6" ht="13.8" x14ac:dyDescent="0.25">
      <c r="A536" s="231" t="s">
        <v>55</v>
      </c>
      <c r="B536" s="50" t="str">
        <f>_xlfn.XLOOKUP(A536, 'Country to Region'!$A$2:$A$116, 'Country to Region'!$B$2:$B$116, "Not Found")</f>
        <v>Sub-Saharan Africa</v>
      </c>
      <c r="C536" s="203" t="s">
        <v>137</v>
      </c>
      <c r="D536" s="232" cm="1">
        <f t="array" ref="D536">_xlfn.XLOOKUP($C536,'Standardized Scores'!$C$7:$C$96,_xlfn.XLOOKUP('Data (All Pillars)'!$A536,'Standardized Scores'!$D$6:$DO$6,'Standardized Scores'!$D$7:$DO$96))</f>
        <v>33.625375640180835</v>
      </c>
      <c r="E536" s="232" cm="1">
        <f t="array" ref="E536">_xlfn.XLOOKUP($C536,Ranking!$C$7:$C$96,_xlfn.XLOOKUP('Data (All Pillars)'!$A536,Ranking!$D$6:$DO$6,Ranking!$D$7:$DO$96))</f>
        <v>69</v>
      </c>
      <c r="F536" s="232" t="str">
        <f>INDEX(Categories!$C$7:$DO$96,MATCH($C536,Categories!C$7:C$96,0),MATCH($A536,Categories!$C$6:$DO$6,0))</f>
        <v>Inadequate capacity</v>
      </c>
    </row>
    <row r="537" spans="1:6" ht="13.8" x14ac:dyDescent="0.25">
      <c r="A537" s="231" t="s">
        <v>55</v>
      </c>
      <c r="B537" s="50" t="str">
        <f>_xlfn.XLOOKUP(A537, 'Country to Region'!$A$2:$A$116, 'Country to Region'!$B$2:$B$116, "Not Found")</f>
        <v>Sub-Saharan Africa</v>
      </c>
      <c r="C537" s="203" t="s">
        <v>147</v>
      </c>
      <c r="D537" s="232" cm="1">
        <f t="array" ref="D537">_xlfn.XLOOKUP($C537,'Standardized Scores'!$C$7:$C$96,_xlfn.XLOOKUP('Data (All Pillars)'!$A537,'Standardized Scores'!$D$6:$DO$6,'Standardized Scores'!$D$7:$DO$96))</f>
        <v>13.780258378916248</v>
      </c>
      <c r="E537" s="232" cm="1">
        <f t="array" ref="E537">_xlfn.XLOOKUP($C537,Ranking!$C$7:$C$96,_xlfn.XLOOKUP('Data (All Pillars)'!$A537,Ranking!$D$6:$DO$6,Ranking!$D$7:$DO$96))</f>
        <v>108</v>
      </c>
      <c r="F537" s="232" t="str">
        <f>INDEX(Categories!$C$7:$DO$96,MATCH($C537,Categories!C$7:C$96,0),MATCH($A537,Categories!$C$6:$DO$6,0))</f>
        <v>Inadequate capacity</v>
      </c>
    </row>
    <row r="538" spans="1:6" ht="13.8" x14ac:dyDescent="0.25">
      <c r="A538" s="231" t="s">
        <v>55</v>
      </c>
      <c r="B538" s="50" t="str">
        <f>_xlfn.XLOOKUP(A538, 'Country to Region'!$A$2:$A$116, 'Country to Region'!$B$2:$B$116, "Not Found")</f>
        <v>Sub-Saharan Africa</v>
      </c>
      <c r="C538" s="203" t="s">
        <v>156</v>
      </c>
      <c r="D538" s="232" cm="1">
        <f t="array" ref="D538">_xlfn.XLOOKUP($C538,'Standardized Scores'!$C$7:$C$96,_xlfn.XLOOKUP('Data (All Pillars)'!$A538,'Standardized Scores'!$D$6:$DO$6,'Standardized Scores'!$D$7:$DO$96))</f>
        <v>30.616395074546922</v>
      </c>
      <c r="E538" s="232" cm="1">
        <f t="array" ref="E538">_xlfn.XLOOKUP($C538,Ranking!$C$7:$C$96,_xlfn.XLOOKUP('Data (All Pillars)'!$A538,Ranking!$D$6:$DO$6,Ranking!$D$7:$DO$96))</f>
        <v>94</v>
      </c>
      <c r="F538" s="232" t="str">
        <f>INDEX(Categories!$C$7:$DO$96,MATCH($C538,Categories!C$7:C$96,0),MATCH($A538,Categories!$C$6:$DO$6,0))</f>
        <v>Low capacity</v>
      </c>
    </row>
    <row r="539" spans="1:6" ht="13.8" x14ac:dyDescent="0.25">
      <c r="A539" s="231" t="s">
        <v>55</v>
      </c>
      <c r="B539" s="50" t="str">
        <f>_xlfn.XLOOKUP(A539, 'Country to Region'!$A$2:$A$116, 'Country to Region'!$B$2:$B$116, "Not Found")</f>
        <v>Sub-Saharan Africa</v>
      </c>
      <c r="C539" s="203" t="s">
        <v>163</v>
      </c>
      <c r="D539" s="232" cm="1">
        <f t="array" ref="D539">_xlfn.XLOOKUP($C539,'Standardized Scores'!$C$7:$C$96,_xlfn.XLOOKUP('Data (All Pillars)'!$A539,'Standardized Scores'!$D$6:$DO$6,'Standardized Scores'!$D$7:$DO$96))</f>
        <v>41.534309875354822</v>
      </c>
      <c r="E539" s="232" cm="1">
        <f t="array" ref="E539">_xlfn.XLOOKUP($C539,Ranking!$C$7:$C$96,_xlfn.XLOOKUP('Data (All Pillars)'!$A539,Ranking!$D$6:$DO$6,Ranking!$D$7:$DO$96))</f>
        <v>67</v>
      </c>
      <c r="F539" s="232" t="str">
        <f>INDEX(Categories!$C$7:$DO$96,MATCH($C539,Categories!C$7:C$96,0),MATCH($A539,Categories!$C$6:$DO$6,0))</f>
        <v>Low capacity</v>
      </c>
    </row>
    <row r="540" spans="1:6" ht="13.8" x14ac:dyDescent="0.25">
      <c r="A540" s="231" t="s">
        <v>55</v>
      </c>
      <c r="B540" s="50" t="str">
        <f>_xlfn.XLOOKUP(A540, 'Country to Region'!$A$2:$A$116, 'Country to Region'!$B$2:$B$116, "Not Found")</f>
        <v>Sub-Saharan Africa</v>
      </c>
      <c r="C540" s="203" t="s">
        <v>251</v>
      </c>
      <c r="D540" s="232" cm="1">
        <f t="array" ref="D540">_xlfn.XLOOKUP($C540,'Standardized Scores'!$C$7:$C$96,_xlfn.XLOOKUP('Data (All Pillars)'!$A540,'Standardized Scores'!$D$6:$DO$6,'Standardized Scores'!$D$7:$DO$96))</f>
        <v>43.589918470854471</v>
      </c>
      <c r="E540" s="232" cm="1">
        <f t="array" ref="E540">_xlfn.XLOOKUP($C540,Ranking!$C$7:$C$96,_xlfn.XLOOKUP('Data (All Pillars)'!$A540,Ranking!$D$6:$DO$6,Ranking!$D$7:$DO$96))</f>
        <v>60</v>
      </c>
      <c r="F540" s="232" t="str">
        <f>INDEX(Categories!$C$7:$DO$96,MATCH($C540,Categories!C$7:C$96,0),MATCH($A540,Categories!$C$6:$DO$6,0))</f>
        <v>Adequate capacity</v>
      </c>
    </row>
    <row r="541" spans="1:6" ht="13.8" x14ac:dyDescent="0.25">
      <c r="A541" s="231" t="s">
        <v>55</v>
      </c>
      <c r="B541" s="50" t="str">
        <f>_xlfn.XLOOKUP(A541, 'Country to Region'!$A$2:$A$116, 'Country to Region'!$B$2:$B$116, "Not Found")</f>
        <v>Sub-Saharan Africa</v>
      </c>
      <c r="C541" s="203" t="s">
        <v>174</v>
      </c>
      <c r="D541" s="232" cm="1">
        <f t="array" ref="D541">_xlfn.XLOOKUP($C541,'Standardized Scores'!$C$7:$C$96,_xlfn.XLOOKUP('Data (All Pillars)'!$A541,'Standardized Scores'!$D$6:$DO$6,'Standardized Scores'!$D$7:$DO$96))</f>
        <v>36.137625770281836</v>
      </c>
      <c r="E541" s="232" cm="1">
        <f t="array" ref="E541">_xlfn.XLOOKUP($C541,Ranking!$C$7:$C$96,_xlfn.XLOOKUP('Data (All Pillars)'!$A541,Ranking!$D$6:$DO$6,Ranking!$D$7:$DO$96))</f>
        <v>73</v>
      </c>
      <c r="F541" s="232" t="str">
        <f>INDEX(Categories!$C$7:$DO$96,MATCH($C541,Categories!C$7:C$96,0),MATCH($A541,Categories!$C$6:$DO$6,0))</f>
        <v>Inadequate capacity</v>
      </c>
    </row>
    <row r="542" spans="1:6" ht="13.8" x14ac:dyDescent="0.25">
      <c r="A542" s="231" t="s">
        <v>55</v>
      </c>
      <c r="B542" s="50" t="str">
        <f>_xlfn.XLOOKUP(A542, 'Country to Region'!$A$2:$A$116, 'Country to Region'!$B$2:$B$116, "Not Found")</f>
        <v>Sub-Saharan Africa</v>
      </c>
      <c r="C542" s="203" t="s">
        <v>181</v>
      </c>
      <c r="D542" s="232" cm="1">
        <f t="array" ref="D542">_xlfn.XLOOKUP($C542,'Standardized Scores'!$C$7:$C$96,_xlfn.XLOOKUP('Data (All Pillars)'!$A542,'Standardized Scores'!$D$6:$DO$6,'Standardized Scores'!$D$7:$DO$96))</f>
        <v>44.040116507534819</v>
      </c>
      <c r="E542" s="232" cm="1">
        <f t="array" ref="E542">_xlfn.XLOOKUP($C542,Ranking!$C$7:$C$96,_xlfn.XLOOKUP('Data (All Pillars)'!$A542,Ranking!$D$6:$DO$6,Ranking!$D$7:$DO$96))</f>
        <v>70</v>
      </c>
      <c r="F542" s="232" t="str">
        <f>INDEX(Categories!$C$7:$DO$96,MATCH($C542,Categories!C$7:C$96,0),MATCH($A542,Categories!$C$6:$DO$6,0))</f>
        <v>Low capacity</v>
      </c>
    </row>
    <row r="543" spans="1:6" ht="13.8" x14ac:dyDescent="0.25">
      <c r="A543" s="231" t="s">
        <v>55</v>
      </c>
      <c r="B543" s="50" t="str">
        <f>_xlfn.XLOOKUP(A543, 'Country to Region'!$A$2:$A$116, 'Country to Region'!$B$2:$B$116, "Not Found")</f>
        <v>Sub-Saharan Africa</v>
      </c>
      <c r="C543" s="203" t="s">
        <v>192</v>
      </c>
      <c r="D543" s="232" cm="1">
        <f t="array" ref="D543">_xlfn.XLOOKUP($C543,'Standardized Scores'!$C$7:$C$96,_xlfn.XLOOKUP('Data (All Pillars)'!$A543,'Standardized Scores'!$D$6:$DO$6,'Standardized Scores'!$D$7:$DO$96))</f>
        <v>26.604803573847782</v>
      </c>
      <c r="E543" s="232" cm="1">
        <f t="array" ref="E543">_xlfn.XLOOKUP($C543,Ranking!$C$7:$C$96,_xlfn.XLOOKUP('Data (All Pillars)'!$A543,Ranking!$D$6:$DO$6,Ranking!$D$7:$DO$96))</f>
        <v>64</v>
      </c>
      <c r="F543" s="232" t="str">
        <f>INDEX(Categories!$C$7:$DO$96,MATCH($C543,Categories!C$7:C$96,0),MATCH($A543,Categories!$C$6:$DO$6,0))</f>
        <v>Low capacity</v>
      </c>
    </row>
    <row r="544" spans="1:6" ht="13.8" x14ac:dyDescent="0.25">
      <c r="A544" s="231" t="s">
        <v>55</v>
      </c>
      <c r="B544" s="50" t="str">
        <f>_xlfn.XLOOKUP(A544, 'Country to Region'!$A$2:$A$116, 'Country to Region'!$B$2:$B$116, "Not Found")</f>
        <v>Sub-Saharan Africa</v>
      </c>
      <c r="C544" s="203" t="s">
        <v>194</v>
      </c>
      <c r="D544" s="232" cm="1">
        <f t="array" ref="D544">_xlfn.XLOOKUP($C544,'Standardized Scores'!$C$7:$C$96,_xlfn.XLOOKUP('Data (All Pillars)'!$A544,'Standardized Scores'!$D$6:$DO$6,'Standardized Scores'!$D$7:$DO$96))</f>
        <v>35.656387708798896</v>
      </c>
      <c r="E544" s="232" cm="1">
        <f t="array" ref="E544">_xlfn.XLOOKUP($C544,Ranking!$C$7:$C$96,_xlfn.XLOOKUP('Data (All Pillars)'!$A544,Ranking!$D$6:$DO$6,Ranking!$D$7:$DO$96))</f>
        <v>50</v>
      </c>
      <c r="F544" s="232" t="str">
        <f>INDEX(Categories!$C$7:$DO$96,MATCH($C544,Categories!C$7:C$96,0),MATCH($A544,Categories!$C$6:$DO$6,0))</f>
        <v>Low capacity</v>
      </c>
    </row>
    <row r="545" spans="1:6" ht="13.8" x14ac:dyDescent="0.25">
      <c r="A545" s="231" t="s">
        <v>55</v>
      </c>
      <c r="B545" s="50" t="str">
        <f>_xlfn.XLOOKUP(A545, 'Country to Region'!$A$2:$A$116, 'Country to Region'!$B$2:$B$116, "Not Found")</f>
        <v>Sub-Saharan Africa</v>
      </c>
      <c r="C545" s="203" t="s">
        <v>202</v>
      </c>
      <c r="D545" s="232" cm="1">
        <f t="array" ref="D545">_xlfn.XLOOKUP($C545,'Standardized Scores'!$C$7:$C$96,_xlfn.XLOOKUP('Data (All Pillars)'!$A545,'Standardized Scores'!$D$6:$DO$6,'Standardized Scores'!$D$7:$DO$96))</f>
        <v>19.560155769624927</v>
      </c>
      <c r="E545" s="232" cm="1">
        <f t="array" ref="E545">_xlfn.XLOOKUP($C545,Ranking!$C$7:$C$96,_xlfn.XLOOKUP('Data (All Pillars)'!$A545,Ranking!$D$6:$DO$6,Ranking!$D$7:$DO$96))</f>
        <v>64</v>
      </c>
      <c r="F545" s="232" t="str">
        <f>INDEX(Categories!$C$7:$DO$96,MATCH($C545,Categories!C$7:C$96,0),MATCH($A545,Categories!$C$6:$DO$6,0))</f>
        <v>Inadequate capacity</v>
      </c>
    </row>
    <row r="546" spans="1:6" ht="13.8" x14ac:dyDescent="0.25">
      <c r="A546" s="231" t="s">
        <v>55</v>
      </c>
      <c r="B546" s="50" t="str">
        <f>_xlfn.XLOOKUP(A546, 'Country to Region'!$A$2:$A$116, 'Country to Region'!$B$2:$B$116, "Not Found")</f>
        <v>Sub-Saharan Africa</v>
      </c>
      <c r="C546" s="203" t="s">
        <v>212</v>
      </c>
      <c r="D546" s="232" cm="1">
        <f t="array" ref="D546">_xlfn.XLOOKUP($C546,'Standardized Scores'!$C$7:$C$96,_xlfn.XLOOKUP('Data (All Pillars)'!$A546,'Standardized Scores'!$D$6:$DO$6,'Standardized Scores'!$D$7:$DO$96))</f>
        <v>46.592625606202972</v>
      </c>
      <c r="E546" s="232" cm="1">
        <f t="array" ref="E546">_xlfn.XLOOKUP($C546,Ranking!$C$7:$C$96,_xlfn.XLOOKUP('Data (All Pillars)'!$A546,Ranking!$D$6:$DO$6,Ranking!$D$7:$DO$96))</f>
        <v>51</v>
      </c>
      <c r="F546" s="232" t="str">
        <f>INDEX(Categories!$C$7:$DO$96,MATCH($C546,Categories!C$7:C$96,0),MATCH($A546,Categories!$C$6:$DO$6,0))</f>
        <v>Low capacity</v>
      </c>
    </row>
    <row r="547" spans="1:6" ht="13.8" x14ac:dyDescent="0.25">
      <c r="A547" s="231" t="s">
        <v>55</v>
      </c>
      <c r="B547" s="50" t="str">
        <f>_xlfn.XLOOKUP(A547, 'Country to Region'!$A$2:$A$116, 'Country to Region'!$B$2:$B$116, "Not Found")</f>
        <v>Sub-Saharan Africa</v>
      </c>
      <c r="C547" s="203" t="s">
        <v>254</v>
      </c>
      <c r="D547" s="232" cm="1">
        <f t="array" ref="D547">_xlfn.XLOOKUP($C547,'Standardized Scores'!$C$7:$C$96,_xlfn.XLOOKUP('Data (All Pillars)'!$A547,'Standardized Scores'!$D$6:$DO$6,'Standardized Scores'!$D$7:$DO$96))</f>
        <v>4.610045210764329</v>
      </c>
      <c r="E547" s="232" cm="1">
        <f t="array" ref="E547">_xlfn.XLOOKUP($C547,Ranking!$C$7:$C$96,_xlfn.XLOOKUP('Data (All Pillars)'!$A547,Ranking!$D$6:$DO$6,Ranking!$D$7:$DO$96))</f>
        <v>112</v>
      </c>
      <c r="F547" s="232" t="str">
        <f>INDEX(Categories!$C$7:$DO$96,MATCH($C547,Categories!C$7:C$96,0),MATCH($A547,Categories!$C$6:$DO$6,0))</f>
        <v>Inadequate capacity</v>
      </c>
    </row>
    <row r="548" spans="1:6" ht="13.8" x14ac:dyDescent="0.25">
      <c r="A548" s="231" t="s">
        <v>56</v>
      </c>
      <c r="B548" s="50" t="str">
        <f>_xlfn.XLOOKUP(A548, 'Country to Region'!$A$2:$A$116, 'Country to Region'!$B$2:$B$116, "Not Found")</f>
        <v>Western Europe</v>
      </c>
      <c r="C548" s="203" t="s">
        <v>133</v>
      </c>
      <c r="D548" s="232" cm="1">
        <f t="array" ref="D548">_xlfn.XLOOKUP($C548,'Standardized Scores'!$C$7:$C$96,_xlfn.XLOOKUP('Data (All Pillars)'!$A548,'Standardized Scores'!$D$6:$DO$6,'Standardized Scores'!$D$7:$DO$96))</f>
        <v>43.555063821831887</v>
      </c>
      <c r="E548" s="232" cm="1">
        <f t="array" ref="E548">_xlfn.XLOOKUP($C548,Ranking!$C$7:$C$96,_xlfn.XLOOKUP('Data (All Pillars)'!$A548,Ranking!$D$6:$DO$6,Ranking!$D$7:$DO$96))</f>
        <v>32</v>
      </c>
      <c r="F548" s="232" t="str">
        <f>INDEX(Categories!$C$7:$DO$96,MATCH($C548,Categories!C$7:C$96,0),MATCH($A548,Categories!$C$6:$DO$6,0))</f>
        <v>Adequate capacity</v>
      </c>
    </row>
    <row r="549" spans="1:6" ht="13.8" x14ac:dyDescent="0.25">
      <c r="A549" s="231" t="s">
        <v>56</v>
      </c>
      <c r="B549" s="50" t="str">
        <f>_xlfn.XLOOKUP(A549, 'Country to Region'!$A$2:$A$116, 'Country to Region'!$B$2:$B$116, "Not Found")</f>
        <v>Western Europe</v>
      </c>
      <c r="C549" s="203" t="s">
        <v>135</v>
      </c>
      <c r="D549" s="232" cm="1">
        <f t="array" ref="D549">_xlfn.XLOOKUP($C549,'Standardized Scores'!$C$7:$C$96,_xlfn.XLOOKUP('Data (All Pillars)'!$A549,'Standardized Scores'!$D$6:$DO$6,'Standardized Scores'!$D$7:$DO$96))</f>
        <v>46.929107631979008</v>
      </c>
      <c r="E549" s="232" cm="1">
        <f t="array" ref="E549">_xlfn.XLOOKUP($C549,Ranking!$C$7:$C$96,_xlfn.XLOOKUP('Data (All Pillars)'!$A549,Ranking!$D$6:$DO$6,Ranking!$D$7:$DO$96))</f>
        <v>25</v>
      </c>
      <c r="F549" s="232" t="str">
        <f>INDEX(Categories!$C$7:$DO$96,MATCH($C549,Categories!C$7:C$96,0),MATCH($A549,Categories!$C$6:$DO$6,0))</f>
        <v>Adequate capacity</v>
      </c>
    </row>
    <row r="550" spans="1:6" ht="13.8" x14ac:dyDescent="0.25">
      <c r="A550" s="231" t="s">
        <v>56</v>
      </c>
      <c r="B550" s="50" t="str">
        <f>_xlfn.XLOOKUP(A550, 'Country to Region'!$A$2:$A$116, 'Country to Region'!$B$2:$B$116, "Not Found")</f>
        <v>Western Europe</v>
      </c>
      <c r="C550" s="203" t="s">
        <v>137</v>
      </c>
      <c r="D550" s="232" cm="1">
        <f t="array" ref="D550">_xlfn.XLOOKUP($C550,'Standardized Scores'!$C$7:$C$96,_xlfn.XLOOKUP('Data (All Pillars)'!$A550,'Standardized Scores'!$D$6:$DO$6,'Standardized Scores'!$D$7:$DO$96))</f>
        <v>47.795288055576997</v>
      </c>
      <c r="E550" s="232" cm="1">
        <f t="array" ref="E550">_xlfn.XLOOKUP($C550,Ranking!$C$7:$C$96,_xlfn.XLOOKUP('Data (All Pillars)'!$A550,Ranking!$D$6:$DO$6,Ranking!$D$7:$DO$96))</f>
        <v>26</v>
      </c>
      <c r="F550" s="232" t="str">
        <f>INDEX(Categories!$C$7:$DO$96,MATCH($C550,Categories!C$7:C$96,0),MATCH($A550,Categories!$C$6:$DO$6,0))</f>
        <v>Adequate capacity</v>
      </c>
    </row>
    <row r="551" spans="1:6" ht="13.8" x14ac:dyDescent="0.25">
      <c r="A551" s="231" t="s">
        <v>56</v>
      </c>
      <c r="B551" s="50" t="str">
        <f>_xlfn.XLOOKUP(A551, 'Country to Region'!$A$2:$A$116, 'Country to Region'!$B$2:$B$116, "Not Found")</f>
        <v>Western Europe</v>
      </c>
      <c r="C551" s="203" t="s">
        <v>147</v>
      </c>
      <c r="D551" s="232" cm="1">
        <f t="array" ref="D551">_xlfn.XLOOKUP($C551,'Standardized Scores'!$C$7:$C$96,_xlfn.XLOOKUP('Data (All Pillars)'!$A551,'Standardized Scores'!$D$6:$DO$6,'Standardized Scores'!$D$7:$DO$96))</f>
        <v>47.389415140387541</v>
      </c>
      <c r="E551" s="232" cm="1">
        <f t="array" ref="E551">_xlfn.XLOOKUP($C551,Ranking!$C$7:$C$96,_xlfn.XLOOKUP('Data (All Pillars)'!$A551,Ranking!$D$6:$DO$6,Ranking!$D$7:$DO$96))</f>
        <v>33</v>
      </c>
      <c r="F551" s="232" t="str">
        <f>INDEX(Categories!$C$7:$DO$96,MATCH($C551,Categories!C$7:C$96,0),MATCH($A551,Categories!$C$6:$DO$6,0))</f>
        <v>Low capacity</v>
      </c>
    </row>
    <row r="552" spans="1:6" ht="13.8" x14ac:dyDescent="0.25">
      <c r="A552" s="231" t="s">
        <v>56</v>
      </c>
      <c r="B552" s="50" t="str">
        <f>_xlfn.XLOOKUP(A552, 'Country to Region'!$A$2:$A$116, 'Country to Region'!$B$2:$B$116, "Not Found")</f>
        <v>Western Europe</v>
      </c>
      <c r="C552" s="203" t="s">
        <v>156</v>
      </c>
      <c r="D552" s="232" cm="1">
        <f t="array" ref="D552">_xlfn.XLOOKUP($C552,'Standardized Scores'!$C$7:$C$96,_xlfn.XLOOKUP('Data (All Pillars)'!$A552,'Standardized Scores'!$D$6:$DO$6,'Standardized Scores'!$D$7:$DO$96))</f>
        <v>45.38153837797141</v>
      </c>
      <c r="E552" s="232" cm="1">
        <f t="array" ref="E552">_xlfn.XLOOKUP($C552,Ranking!$C$7:$C$96,_xlfn.XLOOKUP('Data (All Pillars)'!$A552,Ranking!$D$6:$DO$6,Ranking!$D$7:$DO$96))</f>
        <v>21</v>
      </c>
      <c r="F552" s="232" t="str">
        <f>INDEX(Categories!$C$7:$DO$96,MATCH($C552,Categories!C$7:C$96,0),MATCH($A552,Categories!$C$6:$DO$6,0))</f>
        <v>High capacity</v>
      </c>
    </row>
    <row r="553" spans="1:6" ht="13.8" x14ac:dyDescent="0.25">
      <c r="A553" s="231" t="s">
        <v>56</v>
      </c>
      <c r="B553" s="50" t="str">
        <f>_xlfn.XLOOKUP(A553, 'Country to Region'!$A$2:$A$116, 'Country to Region'!$B$2:$B$116, "Not Found")</f>
        <v>Western Europe</v>
      </c>
      <c r="C553" s="203" t="s">
        <v>163</v>
      </c>
      <c r="D553" s="232" cm="1">
        <f t="array" ref="D553">_xlfn.XLOOKUP($C553,'Standardized Scores'!$C$7:$C$96,_xlfn.XLOOKUP('Data (All Pillars)'!$A553,'Standardized Scores'!$D$6:$DO$6,'Standardized Scores'!$D$7:$DO$96))</f>
        <v>50.227351182150386</v>
      </c>
      <c r="E553" s="232" cm="1">
        <f t="array" ref="E553">_xlfn.XLOOKUP($C553,Ranking!$C$7:$C$96,_xlfn.XLOOKUP('Data (All Pillars)'!$A553,Ranking!$D$6:$DO$6,Ranking!$D$7:$DO$96))</f>
        <v>39</v>
      </c>
      <c r="F553" s="232" t="str">
        <f>INDEX(Categories!$C$7:$DO$96,MATCH($C553,Categories!C$7:C$96,0),MATCH($A553,Categories!$C$6:$DO$6,0))</f>
        <v>Adequate capacity</v>
      </c>
    </row>
    <row r="554" spans="1:6" ht="13.8" x14ac:dyDescent="0.25">
      <c r="A554" s="231" t="s">
        <v>56</v>
      </c>
      <c r="B554" s="50" t="str">
        <f>_xlfn.XLOOKUP(A554, 'Country to Region'!$A$2:$A$116, 'Country to Region'!$B$2:$B$116, "Not Found")</f>
        <v>Western Europe</v>
      </c>
      <c r="C554" s="203" t="s">
        <v>251</v>
      </c>
      <c r="D554" s="232" cm="1">
        <f t="array" ref="D554">_xlfn.XLOOKUP($C554,'Standardized Scores'!$C$7:$C$96,_xlfn.XLOOKUP('Data (All Pillars)'!$A554,'Standardized Scores'!$D$6:$DO$6,'Standardized Scores'!$D$7:$DO$96))</f>
        <v>50.384383696972158</v>
      </c>
      <c r="E554" s="232" cm="1">
        <f t="array" ref="E554">_xlfn.XLOOKUP($C554,Ranking!$C$7:$C$96,_xlfn.XLOOKUP('Data (All Pillars)'!$A554,Ranking!$D$6:$DO$6,Ranking!$D$7:$DO$96))</f>
        <v>19</v>
      </c>
      <c r="F554" s="232" t="str">
        <f>INDEX(Categories!$C$7:$DO$96,MATCH($C554,Categories!C$7:C$96,0),MATCH($A554,Categories!$C$6:$DO$6,0))</f>
        <v>High capacity</v>
      </c>
    </row>
    <row r="555" spans="1:6" ht="13.8" x14ac:dyDescent="0.25">
      <c r="A555" s="231" t="s">
        <v>56</v>
      </c>
      <c r="B555" s="50" t="str">
        <f>_xlfn.XLOOKUP(A555, 'Country to Region'!$A$2:$A$116, 'Country to Region'!$B$2:$B$116, "Not Found")</f>
        <v>Western Europe</v>
      </c>
      <c r="C555" s="203" t="s">
        <v>174</v>
      </c>
      <c r="D555" s="232" cm="1">
        <f t="array" ref="D555">_xlfn.XLOOKUP($C555,'Standardized Scores'!$C$7:$C$96,_xlfn.XLOOKUP('Data (All Pillars)'!$A555,'Standardized Scores'!$D$6:$DO$6,'Standardized Scores'!$D$7:$DO$96))</f>
        <v>48.707484456034344</v>
      </c>
      <c r="E555" s="232" cm="1">
        <f t="array" ref="E555">_xlfn.XLOOKUP($C555,Ranking!$C$7:$C$96,_xlfn.XLOOKUP('Data (All Pillars)'!$A555,Ranking!$D$6:$DO$6,Ranking!$D$7:$DO$96))</f>
        <v>34</v>
      </c>
      <c r="F555" s="232" t="str">
        <f>INDEX(Categories!$C$7:$DO$96,MATCH($C555,Categories!C$7:C$96,0),MATCH($A555,Categories!$C$6:$DO$6,0))</f>
        <v>Low capacity</v>
      </c>
    </row>
    <row r="556" spans="1:6" ht="13.8" x14ac:dyDescent="0.25">
      <c r="A556" s="231" t="s">
        <v>56</v>
      </c>
      <c r="B556" s="50" t="str">
        <f>_xlfn.XLOOKUP(A556, 'Country to Region'!$A$2:$A$116, 'Country to Region'!$B$2:$B$116, "Not Found")</f>
        <v>Western Europe</v>
      </c>
      <c r="C556" s="203" t="s">
        <v>181</v>
      </c>
      <c r="D556" s="232" cm="1">
        <f t="array" ref="D556">_xlfn.XLOOKUP($C556,'Standardized Scores'!$C$7:$C$96,_xlfn.XLOOKUP('Data (All Pillars)'!$A556,'Standardized Scores'!$D$6:$DO$6,'Standardized Scores'!$D$7:$DO$96))</f>
        <v>51.249476840621085</v>
      </c>
      <c r="E556" s="232" cm="1">
        <f t="array" ref="E556">_xlfn.XLOOKUP($C556,Ranking!$C$7:$C$96,_xlfn.XLOOKUP('Data (All Pillars)'!$A556,Ranking!$D$6:$DO$6,Ranking!$D$7:$DO$96))</f>
        <v>51</v>
      </c>
      <c r="F556" s="232" t="str">
        <f>INDEX(Categories!$C$7:$DO$96,MATCH($C556,Categories!C$7:C$96,0),MATCH($A556,Categories!$C$6:$DO$6,0))</f>
        <v>Adequate capacity</v>
      </c>
    </row>
    <row r="557" spans="1:6" ht="13.8" x14ac:dyDescent="0.25">
      <c r="A557" s="231" t="s">
        <v>56</v>
      </c>
      <c r="B557" s="50" t="str">
        <f>_xlfn.XLOOKUP(A557, 'Country to Region'!$A$2:$A$116, 'Country to Region'!$B$2:$B$116, "Not Found")</f>
        <v>Western Europe</v>
      </c>
      <c r="C557" s="203" t="s">
        <v>192</v>
      </c>
      <c r="D557" s="232" cm="1">
        <f t="array" ref="D557">_xlfn.XLOOKUP($C557,'Standardized Scores'!$C$7:$C$96,_xlfn.XLOOKUP('Data (All Pillars)'!$A557,'Standardized Scores'!$D$6:$DO$6,'Standardized Scores'!$D$7:$DO$96))</f>
        <v>31.284636864593441</v>
      </c>
      <c r="E557" s="232" cm="1">
        <f t="array" ref="E557">_xlfn.XLOOKUP($C557,Ranking!$C$7:$C$96,_xlfn.XLOOKUP('Data (All Pillars)'!$A557,Ranking!$D$6:$DO$6,Ranking!$D$7:$DO$96))</f>
        <v>35</v>
      </c>
      <c r="F557" s="232" t="str">
        <f>INDEX(Categories!$C$7:$DO$96,MATCH($C557,Categories!C$7:C$96,0),MATCH($A557,Categories!$C$6:$DO$6,0))</f>
        <v>Adequate capacity</v>
      </c>
    </row>
    <row r="558" spans="1:6" ht="13.8" x14ac:dyDescent="0.25">
      <c r="A558" s="231" t="s">
        <v>56</v>
      </c>
      <c r="B558" s="50" t="str">
        <f>_xlfn.XLOOKUP(A558, 'Country to Region'!$A$2:$A$116, 'Country to Region'!$B$2:$B$116, "Not Found")</f>
        <v>Western Europe</v>
      </c>
      <c r="C558" s="203" t="s">
        <v>194</v>
      </c>
      <c r="D558" s="232" cm="1">
        <f t="array" ref="D558">_xlfn.XLOOKUP($C558,'Standardized Scores'!$C$7:$C$96,_xlfn.XLOOKUP('Data (All Pillars)'!$A558,'Standardized Scores'!$D$6:$DO$6,'Standardized Scores'!$D$7:$DO$96))</f>
        <v>47.445965262323654</v>
      </c>
      <c r="E558" s="232" cm="1">
        <f t="array" ref="E558">_xlfn.XLOOKUP($C558,Ranking!$C$7:$C$96,_xlfn.XLOOKUP('Data (All Pillars)'!$A558,Ranking!$D$6:$DO$6,Ranking!$D$7:$DO$96))</f>
        <v>7</v>
      </c>
      <c r="F558" s="232" t="str">
        <f>INDEX(Categories!$C$7:$DO$96,MATCH($C558,Categories!C$7:C$96,0),MATCH($A558,Categories!$C$6:$DO$6,0))</f>
        <v>High capacity</v>
      </c>
    </row>
    <row r="559" spans="1:6" ht="13.8" x14ac:dyDescent="0.25">
      <c r="A559" s="231" t="s">
        <v>56</v>
      </c>
      <c r="B559" s="50" t="str">
        <f>_xlfn.XLOOKUP(A559, 'Country to Region'!$A$2:$A$116, 'Country to Region'!$B$2:$B$116, "Not Found")</f>
        <v>Western Europe</v>
      </c>
      <c r="C559" s="203" t="s">
        <v>202</v>
      </c>
      <c r="D559" s="232" cm="1">
        <f t="array" ref="D559">_xlfn.XLOOKUP($C559,'Standardized Scores'!$C$7:$C$96,_xlfn.XLOOKUP('Data (All Pillars)'!$A559,'Standardized Scores'!$D$6:$DO$6,'Standardized Scores'!$D$7:$DO$96))</f>
        <v>27.946176581139493</v>
      </c>
      <c r="E559" s="232" cm="1">
        <f t="array" ref="E559">_xlfn.XLOOKUP($C559,Ranking!$C$7:$C$96,_xlfn.XLOOKUP('Data (All Pillars)'!$A559,Ranking!$D$6:$DO$6,Ranking!$D$7:$DO$96))</f>
        <v>26</v>
      </c>
      <c r="F559" s="232" t="str">
        <f>INDEX(Categories!$C$7:$DO$96,MATCH($C559,Categories!C$7:C$96,0),MATCH($A559,Categories!$C$6:$DO$6,0))</f>
        <v>Inadequate capacity</v>
      </c>
    </row>
    <row r="560" spans="1:6" ht="13.8" x14ac:dyDescent="0.25">
      <c r="A560" s="231" t="s">
        <v>56</v>
      </c>
      <c r="B560" s="50" t="str">
        <f>_xlfn.XLOOKUP(A560, 'Country to Region'!$A$2:$A$116, 'Country to Region'!$B$2:$B$116, "Not Found")</f>
        <v>Western Europe</v>
      </c>
      <c r="C560" s="203" t="s">
        <v>212</v>
      </c>
      <c r="D560" s="232" cm="1">
        <f t="array" ref="D560">_xlfn.XLOOKUP($C560,'Standardized Scores'!$C$7:$C$96,_xlfn.XLOOKUP('Data (All Pillars)'!$A560,'Standardized Scores'!$D$6:$DO$6,'Standardized Scores'!$D$7:$DO$96))</f>
        <v>37.776005535055461</v>
      </c>
      <c r="E560" s="232" cm="1">
        <f t="array" ref="E560">_xlfn.XLOOKUP($C560,Ranking!$C$7:$C$96,_xlfn.XLOOKUP('Data (All Pillars)'!$A560,Ranking!$D$6:$DO$6,Ranking!$D$7:$DO$96))</f>
        <v>80</v>
      </c>
      <c r="F560" s="232" t="str">
        <f>INDEX(Categories!$C$7:$DO$96,MATCH($C560,Categories!C$7:C$96,0),MATCH($A560,Categories!$C$6:$DO$6,0))</f>
        <v>Inadequate capacity</v>
      </c>
    </row>
    <row r="561" spans="1:6" ht="13.8" x14ac:dyDescent="0.25">
      <c r="A561" s="231" t="s">
        <v>56</v>
      </c>
      <c r="B561" s="50" t="str">
        <f>_xlfn.XLOOKUP(A561, 'Country to Region'!$A$2:$A$116, 'Country to Region'!$B$2:$B$116, "Not Found")</f>
        <v>Western Europe</v>
      </c>
      <c r="C561" s="203" t="s">
        <v>254</v>
      </c>
      <c r="D561" s="232" cm="1">
        <f t="array" ref="D561">_xlfn.XLOOKUP($C561,'Standardized Scores'!$C$7:$C$96,_xlfn.XLOOKUP('Data (All Pillars)'!$A561,'Standardized Scores'!$D$6:$DO$6,'Standardized Scores'!$D$7:$DO$96))</f>
        <v>11.970400079855148</v>
      </c>
      <c r="E561" s="232" cm="1">
        <f t="array" ref="E561">_xlfn.XLOOKUP($C561,Ranking!$C$7:$C$96,_xlfn.XLOOKUP('Data (All Pillars)'!$A561,Ranking!$D$6:$DO$6,Ranking!$D$7:$DO$96))</f>
        <v>64</v>
      </c>
      <c r="F561" s="232" t="str">
        <f>INDEX(Categories!$C$7:$DO$96,MATCH($C561,Categories!C$7:C$96,0),MATCH($A561,Categories!$C$6:$DO$6,0))</f>
        <v>Inadequate capacity</v>
      </c>
    </row>
    <row r="562" spans="1:6" ht="13.8" x14ac:dyDescent="0.25">
      <c r="A562" s="231" t="s">
        <v>57</v>
      </c>
      <c r="B562" s="50" t="str">
        <f>_xlfn.XLOOKUP(A562, 'Country to Region'!$A$2:$A$116, 'Country to Region'!$B$2:$B$116, "Not Found")</f>
        <v>South/Central America</v>
      </c>
      <c r="C562" s="203" t="s">
        <v>133</v>
      </c>
      <c r="D562" s="232" cm="1">
        <f t="array" ref="D562">_xlfn.XLOOKUP($C562,'Standardized Scores'!$C$7:$C$96,_xlfn.XLOOKUP('Data (All Pillars)'!$A562,'Standardized Scores'!$D$6:$DO$6,'Standardized Scores'!$D$7:$DO$96))</f>
        <v>30.470586059349735</v>
      </c>
      <c r="E562" s="232" cm="1">
        <f t="array" ref="E562">_xlfn.XLOOKUP($C562,Ranking!$C$7:$C$96,_xlfn.XLOOKUP('Data (All Pillars)'!$A562,Ranking!$D$6:$DO$6,Ranking!$D$7:$DO$96))</f>
        <v>96</v>
      </c>
      <c r="F562" s="232" t="str">
        <f>INDEX(Categories!$C$7:$DO$96,MATCH($C562,Categories!C$7:C$96,0),MATCH($A562,Categories!$C$6:$DO$6,0))</f>
        <v>Inadequate capacity</v>
      </c>
    </row>
    <row r="563" spans="1:6" ht="13.8" x14ac:dyDescent="0.25">
      <c r="A563" s="231" t="s">
        <v>57</v>
      </c>
      <c r="B563" s="50" t="str">
        <f>_xlfn.XLOOKUP(A563, 'Country to Region'!$A$2:$A$116, 'Country to Region'!$B$2:$B$116, "Not Found")</f>
        <v>South/Central America</v>
      </c>
      <c r="C563" s="203" t="s">
        <v>135</v>
      </c>
      <c r="D563" s="232" cm="1">
        <f t="array" ref="D563">_xlfn.XLOOKUP($C563,'Standardized Scores'!$C$7:$C$96,_xlfn.XLOOKUP('Data (All Pillars)'!$A563,'Standardized Scores'!$D$6:$DO$6,'Standardized Scores'!$D$7:$DO$96))</f>
        <v>27.546831972793825</v>
      </c>
      <c r="E563" s="232" cm="1">
        <f t="array" ref="E563">_xlfn.XLOOKUP($C563,Ranking!$C$7:$C$96,_xlfn.XLOOKUP('Data (All Pillars)'!$A563,Ranking!$D$6:$DO$6,Ranking!$D$7:$DO$96))</f>
        <v>93</v>
      </c>
      <c r="F563" s="232" t="str">
        <f>INDEX(Categories!$C$7:$DO$96,MATCH($C563,Categories!C$7:C$96,0),MATCH($A563,Categories!$C$6:$DO$6,0))</f>
        <v>Inadequate capacity</v>
      </c>
    </row>
    <row r="564" spans="1:6" ht="13.8" x14ac:dyDescent="0.25">
      <c r="A564" s="231" t="s">
        <v>57</v>
      </c>
      <c r="B564" s="50" t="str">
        <f>_xlfn.XLOOKUP(A564, 'Country to Region'!$A$2:$A$116, 'Country to Region'!$B$2:$B$116, "Not Found")</f>
        <v>South/Central America</v>
      </c>
      <c r="C564" s="203" t="s">
        <v>137</v>
      </c>
      <c r="D564" s="232" cm="1">
        <f t="array" ref="D564">_xlfn.XLOOKUP($C564,'Standardized Scores'!$C$7:$C$96,_xlfn.XLOOKUP('Data (All Pillars)'!$A564,'Standardized Scores'!$D$6:$DO$6,'Standardized Scores'!$D$7:$DO$96))</f>
        <v>29.12572649707008</v>
      </c>
      <c r="E564" s="232" cm="1">
        <f t="array" ref="E564">_xlfn.XLOOKUP($C564,Ranking!$C$7:$C$96,_xlfn.XLOOKUP('Data (All Pillars)'!$A564,Ranking!$D$6:$DO$6,Ranking!$D$7:$DO$96))</f>
        <v>82</v>
      </c>
      <c r="F564" s="232" t="str">
        <f>INDEX(Categories!$C$7:$DO$96,MATCH($C564,Categories!C$7:C$96,0),MATCH($A564,Categories!$C$6:$DO$6,0))</f>
        <v>Inadequate capacity</v>
      </c>
    </row>
    <row r="565" spans="1:6" ht="13.8" x14ac:dyDescent="0.25">
      <c r="A565" s="231" t="s">
        <v>57</v>
      </c>
      <c r="B565" s="50" t="str">
        <f>_xlfn.XLOOKUP(A565, 'Country to Region'!$A$2:$A$116, 'Country to Region'!$B$2:$B$116, "Not Found")</f>
        <v>South/Central America</v>
      </c>
      <c r="C565" s="203" t="s">
        <v>147</v>
      </c>
      <c r="D565" s="232" cm="1">
        <f t="array" ref="D565">_xlfn.XLOOKUP($C565,'Standardized Scores'!$C$7:$C$96,_xlfn.XLOOKUP('Data (All Pillars)'!$A565,'Standardized Scores'!$D$6:$DO$6,'Standardized Scores'!$D$7:$DO$96))</f>
        <v>22.361784649087291</v>
      </c>
      <c r="E565" s="232" cm="1">
        <f t="array" ref="E565">_xlfn.XLOOKUP($C565,Ranking!$C$7:$C$96,_xlfn.XLOOKUP('Data (All Pillars)'!$A565,Ranking!$D$6:$DO$6,Ranking!$D$7:$DO$96))</f>
        <v>98</v>
      </c>
      <c r="F565" s="232" t="str">
        <f>INDEX(Categories!$C$7:$DO$96,MATCH($C565,Categories!C$7:C$96,0),MATCH($A565,Categories!$C$6:$DO$6,0))</f>
        <v>Inadequate capacity</v>
      </c>
    </row>
    <row r="566" spans="1:6" ht="13.8" x14ac:dyDescent="0.25">
      <c r="A566" s="231" t="s">
        <v>57</v>
      </c>
      <c r="B566" s="50" t="str">
        <f>_xlfn.XLOOKUP(A566, 'Country to Region'!$A$2:$A$116, 'Country to Region'!$B$2:$B$116, "Not Found")</f>
        <v>South/Central America</v>
      </c>
      <c r="C566" s="203" t="s">
        <v>156</v>
      </c>
      <c r="D566" s="232" cm="1">
        <f t="array" ref="D566">_xlfn.XLOOKUP($C566,'Standardized Scores'!$C$7:$C$96,_xlfn.XLOOKUP('Data (All Pillars)'!$A566,'Standardized Scores'!$D$6:$DO$6,'Standardized Scores'!$D$7:$DO$96))</f>
        <v>31.754010238795829</v>
      </c>
      <c r="E566" s="232" cm="1">
        <f t="array" ref="E566">_xlfn.XLOOKUP($C566,Ranking!$C$7:$C$96,_xlfn.XLOOKUP('Data (All Pillars)'!$A566,Ranking!$D$6:$DO$6,Ranking!$D$7:$DO$96))</f>
        <v>87</v>
      </c>
      <c r="F566" s="232" t="str">
        <f>INDEX(Categories!$C$7:$DO$96,MATCH($C566,Categories!C$7:C$96,0),MATCH($A566,Categories!$C$6:$DO$6,0))</f>
        <v>Low capacity</v>
      </c>
    </row>
    <row r="567" spans="1:6" ht="13.8" x14ac:dyDescent="0.25">
      <c r="A567" s="231" t="s">
        <v>57</v>
      </c>
      <c r="B567" s="50" t="str">
        <f>_xlfn.XLOOKUP(A567, 'Country to Region'!$A$2:$A$116, 'Country to Region'!$B$2:$B$116, "Not Found")</f>
        <v>South/Central America</v>
      </c>
      <c r="C567" s="203" t="s">
        <v>163</v>
      </c>
      <c r="D567" s="232" cm="1">
        <f t="array" ref="D567">_xlfn.XLOOKUP($C567,'Standardized Scores'!$C$7:$C$96,_xlfn.XLOOKUP('Data (All Pillars)'!$A567,'Standardized Scores'!$D$6:$DO$6,'Standardized Scores'!$D$7:$DO$96))</f>
        <v>40.294157190338979</v>
      </c>
      <c r="E567" s="232" cm="1">
        <f t="array" ref="E567">_xlfn.XLOOKUP($C567,Ranking!$C$7:$C$96,_xlfn.XLOOKUP('Data (All Pillars)'!$A567,Ranking!$D$6:$DO$6,Ranking!$D$7:$DO$96))</f>
        <v>76</v>
      </c>
      <c r="F567" s="232" t="str">
        <f>INDEX(Categories!$C$7:$DO$96,MATCH($C567,Categories!C$7:C$96,0),MATCH($A567,Categories!$C$6:$DO$6,0))</f>
        <v>Low capacity</v>
      </c>
    </row>
    <row r="568" spans="1:6" ht="13.8" x14ac:dyDescent="0.25">
      <c r="A568" s="231" t="s">
        <v>57</v>
      </c>
      <c r="B568" s="50" t="str">
        <f>_xlfn.XLOOKUP(A568, 'Country to Region'!$A$2:$A$116, 'Country to Region'!$B$2:$B$116, "Not Found")</f>
        <v>South/Central America</v>
      </c>
      <c r="C568" s="203" t="s">
        <v>251</v>
      </c>
      <c r="D568" s="232" cm="1">
        <f t="array" ref="D568">_xlfn.XLOOKUP($C568,'Standardized Scores'!$C$7:$C$96,_xlfn.XLOOKUP('Data (All Pillars)'!$A568,'Standardized Scores'!$D$6:$DO$6,'Standardized Scores'!$D$7:$DO$96))</f>
        <v>36.901509387110643</v>
      </c>
      <c r="E568" s="232" cm="1">
        <f t="array" ref="E568">_xlfn.XLOOKUP($C568,Ranking!$C$7:$C$96,_xlfn.XLOOKUP('Data (All Pillars)'!$A568,Ranking!$D$6:$DO$6,Ranking!$D$7:$DO$96))</f>
        <v>100</v>
      </c>
      <c r="F568" s="232" t="str">
        <f>INDEX(Categories!$C$7:$DO$96,MATCH($C568,Categories!C$7:C$96,0),MATCH($A568,Categories!$C$6:$DO$6,0))</f>
        <v>Low capacity</v>
      </c>
    </row>
    <row r="569" spans="1:6" ht="13.8" x14ac:dyDescent="0.25">
      <c r="A569" s="231" t="s">
        <v>57</v>
      </c>
      <c r="B569" s="50" t="str">
        <f>_xlfn.XLOOKUP(A569, 'Country to Region'!$A$2:$A$116, 'Country to Region'!$B$2:$B$116, "Not Found")</f>
        <v>South/Central America</v>
      </c>
      <c r="C569" s="203" t="s">
        <v>174</v>
      </c>
      <c r="D569" s="232" cm="1">
        <f t="array" ref="D569">_xlfn.XLOOKUP($C569,'Standardized Scores'!$C$7:$C$96,_xlfn.XLOOKUP('Data (All Pillars)'!$A569,'Standardized Scores'!$D$6:$DO$6,'Standardized Scores'!$D$7:$DO$96))</f>
        <v>43.222540323138716</v>
      </c>
      <c r="E569" s="232" cm="1">
        <f t="array" ref="E569">_xlfn.XLOOKUP($C569,Ranking!$C$7:$C$96,_xlfn.XLOOKUP('Data (All Pillars)'!$A569,Ranking!$D$6:$DO$6,Ranking!$D$7:$DO$96))</f>
        <v>52</v>
      </c>
      <c r="F569" s="232" t="str">
        <f>INDEX(Categories!$C$7:$DO$96,MATCH($C569,Categories!C$7:C$96,0),MATCH($A569,Categories!$C$6:$DO$6,0))</f>
        <v>Low capacity</v>
      </c>
    </row>
    <row r="570" spans="1:6" ht="13.8" x14ac:dyDescent="0.25">
      <c r="A570" s="231" t="s">
        <v>57</v>
      </c>
      <c r="B570" s="50" t="str">
        <f>_xlfn.XLOOKUP(A570, 'Country to Region'!$A$2:$A$116, 'Country to Region'!$B$2:$B$116, "Not Found")</f>
        <v>South/Central America</v>
      </c>
      <c r="C570" s="203" t="s">
        <v>181</v>
      </c>
      <c r="D570" s="232" cm="1">
        <f t="array" ref="D570">_xlfn.XLOOKUP($C570,'Standardized Scores'!$C$7:$C$96,_xlfn.XLOOKUP('Data (All Pillars)'!$A570,'Standardized Scores'!$D$6:$DO$6,'Standardized Scores'!$D$7:$DO$96))</f>
        <v>40.642355693160418</v>
      </c>
      <c r="E570" s="232" cm="1">
        <f t="array" ref="E570">_xlfn.XLOOKUP($C570,Ranking!$C$7:$C$96,_xlfn.XLOOKUP('Data (All Pillars)'!$A570,Ranking!$D$6:$DO$6,Ranking!$D$7:$DO$96))</f>
        <v>81</v>
      </c>
      <c r="F570" s="232" t="str">
        <f>INDEX(Categories!$C$7:$DO$96,MATCH($C570,Categories!C$7:C$96,0),MATCH($A570,Categories!$C$6:$DO$6,0))</f>
        <v>Low capacity</v>
      </c>
    </row>
    <row r="571" spans="1:6" ht="13.8" x14ac:dyDescent="0.25">
      <c r="A571" s="231" t="s">
        <v>57</v>
      </c>
      <c r="B571" s="50" t="str">
        <f>_xlfn.XLOOKUP(A571, 'Country to Region'!$A$2:$A$116, 'Country to Region'!$B$2:$B$116, "Not Found")</f>
        <v>South/Central America</v>
      </c>
      <c r="C571" s="203" t="s">
        <v>192</v>
      </c>
      <c r="D571" s="232" cm="1">
        <f t="array" ref="D571">_xlfn.XLOOKUP($C571,'Standardized Scores'!$C$7:$C$96,_xlfn.XLOOKUP('Data (All Pillars)'!$A571,'Standardized Scores'!$D$6:$DO$6,'Standardized Scores'!$D$7:$DO$96))</f>
        <v>20.296245304586645</v>
      </c>
      <c r="E571" s="232" cm="1">
        <f t="array" ref="E571">_xlfn.XLOOKUP($C571,Ranking!$C$7:$C$96,_xlfn.XLOOKUP('Data (All Pillars)'!$A571,Ranking!$D$6:$DO$6,Ranking!$D$7:$DO$96))</f>
        <v>105</v>
      </c>
      <c r="F571" s="232" t="str">
        <f>INDEX(Categories!$C$7:$DO$96,MATCH($C571,Categories!C$7:C$96,0),MATCH($A571,Categories!$C$6:$DO$6,0))</f>
        <v>Inadequate capacity</v>
      </c>
    </row>
    <row r="572" spans="1:6" ht="13.8" x14ac:dyDescent="0.25">
      <c r="A572" s="231" t="s">
        <v>57</v>
      </c>
      <c r="B572" s="50" t="str">
        <f>_xlfn.XLOOKUP(A572, 'Country to Region'!$A$2:$A$116, 'Country to Region'!$B$2:$B$116, "Not Found")</f>
        <v>South/Central America</v>
      </c>
      <c r="C572" s="203" t="s">
        <v>194</v>
      </c>
      <c r="D572" s="232" cm="1">
        <f t="array" ref="D572">_xlfn.XLOOKUP($C572,'Standardized Scores'!$C$7:$C$96,_xlfn.XLOOKUP('Data (All Pillars)'!$A572,'Standardized Scores'!$D$6:$DO$6,'Standardized Scores'!$D$7:$DO$96))</f>
        <v>27.19909552351394</v>
      </c>
      <c r="E572" s="232" cm="1">
        <f t="array" ref="E572">_xlfn.XLOOKUP($C572,Ranking!$C$7:$C$96,_xlfn.XLOOKUP('Data (All Pillars)'!$A572,Ranking!$D$6:$DO$6,Ranking!$D$7:$DO$96))</f>
        <v>85</v>
      </c>
      <c r="F572" s="232" t="str">
        <f>INDEX(Categories!$C$7:$DO$96,MATCH($C572,Categories!C$7:C$96,0),MATCH($A572,Categories!$C$6:$DO$6,0))</f>
        <v>Inadequate capacity</v>
      </c>
    </row>
    <row r="573" spans="1:6" ht="13.8" x14ac:dyDescent="0.25">
      <c r="A573" s="231" t="s">
        <v>57</v>
      </c>
      <c r="B573" s="50" t="str">
        <f>_xlfn.XLOOKUP(A573, 'Country to Region'!$A$2:$A$116, 'Country to Region'!$B$2:$B$116, "Not Found")</f>
        <v>South/Central America</v>
      </c>
      <c r="C573" s="203" t="s">
        <v>202</v>
      </c>
      <c r="D573" s="232" cm="1">
        <f t="array" ref="D573">_xlfn.XLOOKUP($C573,'Standardized Scores'!$C$7:$C$96,_xlfn.XLOOKUP('Data (All Pillars)'!$A573,'Standardized Scores'!$D$6:$DO$6,'Standardized Scores'!$D$7:$DO$96))</f>
        <v>14.831932773109244</v>
      </c>
      <c r="E573" s="232" cm="1">
        <f t="array" ref="E573">_xlfn.XLOOKUP($C573,Ranking!$C$7:$C$96,_xlfn.XLOOKUP('Data (All Pillars)'!$A573,Ranking!$D$6:$DO$6,Ranking!$D$7:$DO$96))</f>
        <v>82</v>
      </c>
      <c r="F573" s="232" t="str">
        <f>INDEX(Categories!$C$7:$DO$96,MATCH($C573,Categories!C$7:C$96,0),MATCH($A573,Categories!$C$6:$DO$6,0))</f>
        <v>Inadequate capacity</v>
      </c>
    </row>
    <row r="574" spans="1:6" ht="13.8" x14ac:dyDescent="0.25">
      <c r="A574" s="231" t="s">
        <v>57</v>
      </c>
      <c r="B574" s="50" t="str">
        <f>_xlfn.XLOOKUP(A574, 'Country to Region'!$A$2:$A$116, 'Country to Region'!$B$2:$B$116, "Not Found")</f>
        <v>South/Central America</v>
      </c>
      <c r="C574" s="203" t="s">
        <v>212</v>
      </c>
      <c r="D574" s="232" cm="1">
        <f t="array" ref="D574">_xlfn.XLOOKUP($C574,'Standardized Scores'!$C$7:$C$96,_xlfn.XLOOKUP('Data (All Pillars)'!$A574,'Standardized Scores'!$D$6:$DO$6,'Standardized Scores'!$D$7:$DO$96))</f>
        <v>32.750862070938638</v>
      </c>
      <c r="E574" s="232" cm="1">
        <f t="array" ref="E574">_xlfn.XLOOKUP($C574,Ranking!$C$7:$C$96,_xlfn.XLOOKUP('Data (All Pillars)'!$A574,Ranking!$D$6:$DO$6,Ranking!$D$7:$DO$96))</f>
        <v>101</v>
      </c>
      <c r="F574" s="232" t="str">
        <f>INDEX(Categories!$C$7:$DO$96,MATCH($C574,Categories!C$7:C$96,0),MATCH($A574,Categories!$C$6:$DO$6,0))</f>
        <v>Inadequate capacity</v>
      </c>
    </row>
    <row r="575" spans="1:6" ht="13.8" x14ac:dyDescent="0.25">
      <c r="A575" s="231" t="s">
        <v>57</v>
      </c>
      <c r="B575" s="50" t="str">
        <f>_xlfn.XLOOKUP(A575, 'Country to Region'!$A$2:$A$116, 'Country to Region'!$B$2:$B$116, "Not Found")</f>
        <v>South/Central America</v>
      </c>
      <c r="C575" s="203" t="s">
        <v>254</v>
      </c>
      <c r="D575" s="232" cm="1">
        <f t="array" ref="D575">_xlfn.XLOOKUP($C575,'Standardized Scores'!$C$7:$C$96,_xlfn.XLOOKUP('Data (All Pillars)'!$A575,'Standardized Scores'!$D$6:$DO$6,'Standardized Scores'!$D$7:$DO$96))</f>
        <v>6.4030908507847517</v>
      </c>
      <c r="E575" s="232" cm="1">
        <f t="array" ref="E575">_xlfn.XLOOKUP($C575,Ranking!$C$7:$C$96,_xlfn.XLOOKUP('Data (All Pillars)'!$A575,Ranking!$D$6:$DO$6,Ranking!$D$7:$DO$96))</f>
        <v>107</v>
      </c>
      <c r="F575" s="232" t="str">
        <f>INDEX(Categories!$C$7:$DO$96,MATCH($C575,Categories!C$7:C$96,0),MATCH($A575,Categories!$C$6:$DO$6,0))</f>
        <v>Inadequate capacity</v>
      </c>
    </row>
    <row r="576" spans="1:6" ht="13.8" x14ac:dyDescent="0.25">
      <c r="A576" s="231" t="s">
        <v>58</v>
      </c>
      <c r="B576" s="50" t="str">
        <f>_xlfn.XLOOKUP(A576, 'Country to Region'!$A$2:$A$116, 'Country to Region'!$B$2:$B$116, "Not Found")</f>
        <v>South/Central America</v>
      </c>
      <c r="C576" s="203" t="s">
        <v>133</v>
      </c>
      <c r="D576" s="232" cm="1">
        <f t="array" ref="D576">_xlfn.XLOOKUP($C576,'Standardized Scores'!$C$7:$C$96,_xlfn.XLOOKUP('Data (All Pillars)'!$A576,'Standardized Scores'!$D$6:$DO$6,'Standardized Scores'!$D$7:$DO$96))</f>
        <v>29.28648219868678</v>
      </c>
      <c r="E576" s="232" cm="1">
        <f t="array" ref="E576">_xlfn.XLOOKUP($C576,Ranking!$C$7:$C$96,_xlfn.XLOOKUP('Data (All Pillars)'!$A576,Ranking!$D$6:$DO$6,Ranking!$D$7:$DO$96))</f>
        <v>100</v>
      </c>
      <c r="F576" s="232" t="str">
        <f>INDEX(Categories!$C$7:$DO$96,MATCH($C576,Categories!C$7:C$96,0),MATCH($A576,Categories!$C$6:$DO$6,0))</f>
        <v>Inadequate capacity</v>
      </c>
    </row>
    <row r="577" spans="1:6" ht="13.8" x14ac:dyDescent="0.25">
      <c r="A577" s="231" t="s">
        <v>58</v>
      </c>
      <c r="B577" s="50" t="str">
        <f>_xlfn.XLOOKUP(A577, 'Country to Region'!$A$2:$A$116, 'Country to Region'!$B$2:$B$116, "Not Found")</f>
        <v>South/Central America</v>
      </c>
      <c r="C577" s="203" t="s">
        <v>135</v>
      </c>
      <c r="D577" s="232" cm="1">
        <f t="array" ref="D577">_xlfn.XLOOKUP($C577,'Standardized Scores'!$C$7:$C$96,_xlfn.XLOOKUP('Data (All Pillars)'!$A577,'Standardized Scores'!$D$6:$DO$6,'Standardized Scores'!$D$7:$DO$96))</f>
        <v>25.263861541585626</v>
      </c>
      <c r="E577" s="232" cm="1">
        <f t="array" ref="E577">_xlfn.XLOOKUP($C577,Ranking!$C$7:$C$96,_xlfn.XLOOKUP('Data (All Pillars)'!$A577,Ranking!$D$6:$DO$6,Ranking!$D$7:$DO$96))</f>
        <v>102</v>
      </c>
      <c r="F577" s="232" t="str">
        <f>INDEX(Categories!$C$7:$DO$96,MATCH($C577,Categories!C$7:C$96,0),MATCH($A577,Categories!$C$6:$DO$6,0))</f>
        <v>Inadequate capacity</v>
      </c>
    </row>
    <row r="578" spans="1:6" ht="13.8" x14ac:dyDescent="0.25">
      <c r="A578" s="231" t="s">
        <v>58</v>
      </c>
      <c r="B578" s="50" t="str">
        <f>_xlfn.XLOOKUP(A578, 'Country to Region'!$A$2:$A$116, 'Country to Region'!$B$2:$B$116, "Not Found")</f>
        <v>South/Central America</v>
      </c>
      <c r="C578" s="203" t="s">
        <v>137</v>
      </c>
      <c r="D578" s="232" cm="1">
        <f t="array" ref="D578">_xlfn.XLOOKUP($C578,'Standardized Scores'!$C$7:$C$96,_xlfn.XLOOKUP('Data (All Pillars)'!$A578,'Standardized Scores'!$D$6:$DO$6,'Standardized Scores'!$D$7:$DO$96))</f>
        <v>31.410103066424604</v>
      </c>
      <c r="E578" s="232" cm="1">
        <f t="array" ref="E578">_xlfn.XLOOKUP($C578,Ranking!$C$7:$C$96,_xlfn.XLOOKUP('Data (All Pillars)'!$A578,Ranking!$D$6:$DO$6,Ranking!$D$7:$DO$96))</f>
        <v>75</v>
      </c>
      <c r="F578" s="232" t="str">
        <f>INDEX(Categories!$C$7:$DO$96,MATCH($C578,Categories!C$7:C$96,0),MATCH($A578,Categories!$C$6:$DO$6,0))</f>
        <v>Inadequate capacity</v>
      </c>
    </row>
    <row r="579" spans="1:6" ht="13.8" x14ac:dyDescent="0.25">
      <c r="A579" s="231" t="s">
        <v>58</v>
      </c>
      <c r="B579" s="50" t="str">
        <f>_xlfn.XLOOKUP(A579, 'Country to Region'!$A$2:$A$116, 'Country to Region'!$B$2:$B$116, "Not Found")</f>
        <v>South/Central America</v>
      </c>
      <c r="C579" s="203" t="s">
        <v>147</v>
      </c>
      <c r="D579" s="232" cm="1">
        <f t="array" ref="D579">_xlfn.XLOOKUP($C579,'Standardized Scores'!$C$7:$C$96,_xlfn.XLOOKUP('Data (All Pillars)'!$A579,'Standardized Scores'!$D$6:$DO$6,'Standardized Scores'!$D$7:$DO$96))</f>
        <v>16.970403540346695</v>
      </c>
      <c r="E579" s="232" cm="1">
        <f t="array" ref="E579">_xlfn.XLOOKUP($C579,Ranking!$C$7:$C$96,_xlfn.XLOOKUP('Data (All Pillars)'!$A579,Ranking!$D$6:$DO$6,Ranking!$D$7:$DO$96))</f>
        <v>103</v>
      </c>
      <c r="F579" s="232" t="str">
        <f>INDEX(Categories!$C$7:$DO$96,MATCH($C579,Categories!C$7:C$96,0),MATCH($A579,Categories!$C$6:$DO$6,0))</f>
        <v>Inadequate capacity</v>
      </c>
    </row>
    <row r="580" spans="1:6" ht="13.8" x14ac:dyDescent="0.25">
      <c r="A580" s="231" t="s">
        <v>58</v>
      </c>
      <c r="B580" s="50" t="str">
        <f>_xlfn.XLOOKUP(A580, 'Country to Region'!$A$2:$A$116, 'Country to Region'!$B$2:$B$116, "Not Found")</f>
        <v>South/Central America</v>
      </c>
      <c r="C580" s="203" t="s">
        <v>156</v>
      </c>
      <c r="D580" s="232" cm="1">
        <f t="array" ref="D580">_xlfn.XLOOKUP($C580,'Standardized Scores'!$C$7:$C$96,_xlfn.XLOOKUP('Data (All Pillars)'!$A580,'Standardized Scores'!$D$6:$DO$6,'Standardized Scores'!$D$7:$DO$96))</f>
        <v>27.768947430718896</v>
      </c>
      <c r="E580" s="232" cm="1">
        <f t="array" ref="E580">_xlfn.XLOOKUP($C580,Ranking!$C$7:$C$96,_xlfn.XLOOKUP('Data (All Pillars)'!$A580,Ranking!$D$6:$DO$6,Ranking!$D$7:$DO$96))</f>
        <v>105</v>
      </c>
      <c r="F580" s="232" t="str">
        <f>INDEX(Categories!$C$7:$DO$96,MATCH($C580,Categories!C$7:C$96,0),MATCH($A580,Categories!$C$6:$DO$6,0))</f>
        <v>Inadequate capacity</v>
      </c>
    </row>
    <row r="581" spans="1:6" ht="13.8" x14ac:dyDescent="0.25">
      <c r="A581" s="231" t="s">
        <v>58</v>
      </c>
      <c r="B581" s="50" t="str">
        <f>_xlfn.XLOOKUP(A581, 'Country to Region'!$A$2:$A$116, 'Country to Region'!$B$2:$B$116, "Not Found")</f>
        <v>South/Central America</v>
      </c>
      <c r="C581" s="203" t="s">
        <v>163</v>
      </c>
      <c r="D581" s="232" cm="1">
        <f t="array" ref="D581">_xlfn.XLOOKUP($C581,'Standardized Scores'!$C$7:$C$96,_xlfn.XLOOKUP('Data (All Pillars)'!$A581,'Standardized Scores'!$D$6:$DO$6,'Standardized Scores'!$D$7:$DO$96))</f>
        <v>39.689870333656742</v>
      </c>
      <c r="E581" s="232" cm="1">
        <f t="array" ref="E581">_xlfn.XLOOKUP($C581,Ranking!$C$7:$C$96,_xlfn.XLOOKUP('Data (All Pillars)'!$A581,Ranking!$D$6:$DO$6,Ranking!$D$7:$DO$96))</f>
        <v>79</v>
      </c>
      <c r="F581" s="232" t="str">
        <f>INDEX(Categories!$C$7:$DO$96,MATCH($C581,Categories!C$7:C$96,0),MATCH($A581,Categories!$C$6:$DO$6,0))</f>
        <v>Low capacity</v>
      </c>
    </row>
    <row r="582" spans="1:6" ht="13.8" x14ac:dyDescent="0.25">
      <c r="A582" s="231" t="s">
        <v>58</v>
      </c>
      <c r="B582" s="50" t="str">
        <f>_xlfn.XLOOKUP(A582, 'Country to Region'!$A$2:$A$116, 'Country to Region'!$B$2:$B$116, "Not Found")</f>
        <v>South/Central America</v>
      </c>
      <c r="C582" s="203" t="s">
        <v>251</v>
      </c>
      <c r="D582" s="232" cm="1">
        <f t="array" ref="D582">_xlfn.XLOOKUP($C582,'Standardized Scores'!$C$7:$C$96,_xlfn.XLOOKUP('Data (All Pillars)'!$A582,'Standardized Scores'!$D$6:$DO$6,'Standardized Scores'!$D$7:$DO$96))</f>
        <v>36.559692672087508</v>
      </c>
      <c r="E582" s="232" cm="1">
        <f t="array" ref="E582">_xlfn.XLOOKUP($C582,Ranking!$C$7:$C$96,_xlfn.XLOOKUP('Data (All Pillars)'!$A582,Ranking!$D$6:$DO$6,Ranking!$D$7:$DO$96))</f>
        <v>101</v>
      </c>
      <c r="F582" s="232" t="str">
        <f>INDEX(Categories!$C$7:$DO$96,MATCH($C582,Categories!C$7:C$96,0),MATCH($A582,Categories!$C$6:$DO$6,0))</f>
        <v>Low capacity</v>
      </c>
    </row>
    <row r="583" spans="1:6" ht="13.8" x14ac:dyDescent="0.25">
      <c r="A583" s="231" t="s">
        <v>58</v>
      </c>
      <c r="B583" s="50" t="str">
        <f>_xlfn.XLOOKUP(A583, 'Country to Region'!$A$2:$A$116, 'Country to Region'!$B$2:$B$116, "Not Found")</f>
        <v>South/Central America</v>
      </c>
      <c r="C583" s="203" t="s">
        <v>174</v>
      </c>
      <c r="D583" s="232" cm="1">
        <f t="array" ref="D583">_xlfn.XLOOKUP($C583,'Standardized Scores'!$C$7:$C$96,_xlfn.XLOOKUP('Data (All Pillars)'!$A583,'Standardized Scores'!$D$6:$DO$6,'Standardized Scores'!$D$7:$DO$96))</f>
        <v>50.238831638511044</v>
      </c>
      <c r="E583" s="232" cm="1">
        <f t="array" ref="E583">_xlfn.XLOOKUP($C583,Ranking!$C$7:$C$96,_xlfn.XLOOKUP('Data (All Pillars)'!$A583,Ranking!$D$6:$DO$6,Ranking!$D$7:$DO$96))</f>
        <v>30</v>
      </c>
      <c r="F583" s="232" t="str">
        <f>INDEX(Categories!$C$7:$DO$96,MATCH($C583,Categories!C$7:C$96,0),MATCH($A583,Categories!$C$6:$DO$6,0))</f>
        <v>Adequate capacity</v>
      </c>
    </row>
    <row r="584" spans="1:6" ht="13.8" x14ac:dyDescent="0.25">
      <c r="A584" s="231" t="s">
        <v>58</v>
      </c>
      <c r="B584" s="50" t="str">
        <f>_xlfn.XLOOKUP(A584, 'Country to Region'!$A$2:$A$116, 'Country to Region'!$B$2:$B$116, "Not Found")</f>
        <v>South/Central America</v>
      </c>
      <c r="C584" s="203" t="s">
        <v>181</v>
      </c>
      <c r="D584" s="232" cm="1">
        <f t="array" ref="D584">_xlfn.XLOOKUP($C584,'Standardized Scores'!$C$7:$C$96,_xlfn.XLOOKUP('Data (All Pillars)'!$A584,'Standardized Scores'!$D$6:$DO$6,'Standardized Scores'!$D$7:$DO$96))</f>
        <v>34.125782601192938</v>
      </c>
      <c r="E584" s="232" cm="1">
        <f t="array" ref="E584">_xlfn.XLOOKUP($C584,Ranking!$C$7:$C$96,_xlfn.XLOOKUP('Data (All Pillars)'!$A584,Ranking!$D$6:$DO$6,Ranking!$D$7:$DO$96))</f>
        <v>102</v>
      </c>
      <c r="F584" s="232" t="str">
        <f>INDEX(Categories!$C$7:$DO$96,MATCH($C584,Categories!C$7:C$96,0),MATCH($A584,Categories!$C$6:$DO$6,0))</f>
        <v>Inadequate capacity</v>
      </c>
    </row>
    <row r="585" spans="1:6" ht="13.8" x14ac:dyDescent="0.25">
      <c r="A585" s="231" t="s">
        <v>58</v>
      </c>
      <c r="B585" s="50" t="str">
        <f>_xlfn.XLOOKUP(A585, 'Country to Region'!$A$2:$A$116, 'Country to Region'!$B$2:$B$116, "Not Found")</f>
        <v>South/Central America</v>
      </c>
      <c r="C585" s="203" t="s">
        <v>192</v>
      </c>
      <c r="D585" s="232" cm="1">
        <f t="array" ref="D585">_xlfn.XLOOKUP($C585,'Standardized Scores'!$C$7:$C$96,_xlfn.XLOOKUP('Data (All Pillars)'!$A585,'Standardized Scores'!$D$6:$DO$6,'Standardized Scores'!$D$7:$DO$96))</f>
        <v>19.43791867582798</v>
      </c>
      <c r="E585" s="232" cm="1">
        <f t="array" ref="E585">_xlfn.XLOOKUP($C585,Ranking!$C$7:$C$96,_xlfn.XLOOKUP('Data (All Pillars)'!$A585,Ranking!$D$6:$DO$6,Ranking!$D$7:$DO$96))</f>
        <v>108</v>
      </c>
      <c r="F585" s="232" t="str">
        <f>INDEX(Categories!$C$7:$DO$96,MATCH($C585,Categories!C$7:C$96,0),MATCH($A585,Categories!$C$6:$DO$6,0))</f>
        <v>Inadequate capacity</v>
      </c>
    </row>
    <row r="586" spans="1:6" ht="13.8" x14ac:dyDescent="0.25">
      <c r="A586" s="231" t="s">
        <v>58</v>
      </c>
      <c r="B586" s="50" t="str">
        <f>_xlfn.XLOOKUP(A586, 'Country to Region'!$A$2:$A$116, 'Country to Region'!$B$2:$B$116, "Not Found")</f>
        <v>South/Central America</v>
      </c>
      <c r="C586" s="203" t="s">
        <v>194</v>
      </c>
      <c r="D586" s="232" cm="1">
        <f t="array" ref="D586">_xlfn.XLOOKUP($C586,'Standardized Scores'!$C$7:$C$96,_xlfn.XLOOKUP('Data (All Pillars)'!$A586,'Standardized Scores'!$D$6:$DO$6,'Standardized Scores'!$D$7:$DO$96))</f>
        <v>38.097770420186464</v>
      </c>
      <c r="E586" s="232" cm="1">
        <f t="array" ref="E586">_xlfn.XLOOKUP($C586,Ranking!$C$7:$C$96,_xlfn.XLOOKUP('Data (All Pillars)'!$A586,Ranking!$D$6:$DO$6,Ranking!$D$7:$DO$96))</f>
        <v>37</v>
      </c>
      <c r="F586" s="232" t="str">
        <f>INDEX(Categories!$C$7:$DO$96,MATCH($C586,Categories!C$7:C$96,0),MATCH($A586,Categories!$C$6:$DO$6,0))</f>
        <v>Adequate capacity</v>
      </c>
    </row>
    <row r="587" spans="1:6" ht="13.8" x14ac:dyDescent="0.25">
      <c r="A587" s="231" t="s">
        <v>58</v>
      </c>
      <c r="B587" s="50" t="str">
        <f>_xlfn.XLOOKUP(A587, 'Country to Region'!$A$2:$A$116, 'Country to Region'!$B$2:$B$116, "Not Found")</f>
        <v>South/Central America</v>
      </c>
      <c r="C587" s="203" t="s">
        <v>202</v>
      </c>
      <c r="D587" s="232" cm="1">
        <f t="array" ref="D587">_xlfn.XLOOKUP($C587,'Standardized Scores'!$C$7:$C$96,_xlfn.XLOOKUP('Data (All Pillars)'!$A587,'Standardized Scores'!$D$6:$DO$6,'Standardized Scores'!$D$7:$DO$96))</f>
        <v>15.420168067226891</v>
      </c>
      <c r="E587" s="232" cm="1">
        <f t="array" ref="E587">_xlfn.XLOOKUP($C587,Ranking!$C$7:$C$96,_xlfn.XLOOKUP('Data (All Pillars)'!$A587,Ranking!$D$6:$DO$6,Ranking!$D$7:$DO$96))</f>
        <v>79</v>
      </c>
      <c r="F587" s="232" t="str">
        <f>INDEX(Categories!$C$7:$DO$96,MATCH($C587,Categories!C$7:C$96,0),MATCH($A587,Categories!$C$6:$DO$6,0))</f>
        <v>Inadequate capacity</v>
      </c>
    </row>
    <row r="588" spans="1:6" ht="13.8" x14ac:dyDescent="0.25">
      <c r="A588" s="231" t="s">
        <v>58</v>
      </c>
      <c r="B588" s="50" t="str">
        <f>_xlfn.XLOOKUP(A588, 'Country to Region'!$A$2:$A$116, 'Country to Region'!$B$2:$B$116, "Not Found")</f>
        <v>South/Central America</v>
      </c>
      <c r="C588" s="203" t="s">
        <v>212</v>
      </c>
      <c r="D588" s="232" cm="1">
        <f t="array" ref="D588">_xlfn.XLOOKUP($C588,'Standardized Scores'!$C$7:$C$96,_xlfn.XLOOKUP('Data (All Pillars)'!$A588,'Standardized Scores'!$D$6:$DO$6,'Standardized Scores'!$D$7:$DO$96))</f>
        <v>15.178335535006605</v>
      </c>
      <c r="E588" s="232" cm="1">
        <f t="array" ref="E588">_xlfn.XLOOKUP($C588,Ranking!$C$7:$C$96,_xlfn.XLOOKUP('Data (All Pillars)'!$A588,Ranking!$D$6:$DO$6,Ranking!$D$7:$DO$96))</f>
        <v>113</v>
      </c>
      <c r="F588" s="232" t="str">
        <f>INDEX(Categories!$C$7:$DO$96,MATCH($C588,Categories!C$7:C$96,0),MATCH($A588,Categories!$C$6:$DO$6,0))</f>
        <v>Inadequate capacity</v>
      </c>
    </row>
    <row r="589" spans="1:6" ht="13.8" x14ac:dyDescent="0.25">
      <c r="A589" s="231" t="s">
        <v>58</v>
      </c>
      <c r="B589" s="50" t="str">
        <f>_xlfn.XLOOKUP(A589, 'Country to Region'!$A$2:$A$116, 'Country to Region'!$B$2:$B$116, "Not Found")</f>
        <v>South/Central America</v>
      </c>
      <c r="C589" s="203" t="s">
        <v>254</v>
      </c>
      <c r="D589" s="232" cm="1">
        <f t="array" ref="D589">_xlfn.XLOOKUP($C589,'Standardized Scores'!$C$7:$C$96,_xlfn.XLOOKUP('Data (All Pillars)'!$A589,'Standardized Scores'!$D$6:$DO$6,'Standardized Scores'!$D$7:$DO$96))</f>
        <v>9.055400680891962</v>
      </c>
      <c r="E589" s="232" cm="1">
        <f t="array" ref="E589">_xlfn.XLOOKUP($C589,Ranking!$C$7:$C$96,_xlfn.XLOOKUP('Data (All Pillars)'!$A589,Ranking!$D$6:$DO$6,Ranking!$D$7:$DO$96))</f>
        <v>85</v>
      </c>
      <c r="F589" s="232" t="str">
        <f>INDEX(Categories!$C$7:$DO$96,MATCH($C589,Categories!C$7:C$96,0),MATCH($A589,Categories!$C$6:$DO$6,0))</f>
        <v>Inadequate capacity</v>
      </c>
    </row>
    <row r="590" spans="1:6" ht="13.8" x14ac:dyDescent="0.25">
      <c r="A590" s="231" t="s">
        <v>59</v>
      </c>
      <c r="B590" s="50" t="str">
        <f>_xlfn.XLOOKUP(A590, 'Country to Region'!$A$2:$A$116, 'Country to Region'!$B$2:$B$116, "Not Found")</f>
        <v>East and Central Asia</v>
      </c>
      <c r="C590" s="203" t="s">
        <v>133</v>
      </c>
      <c r="D590" s="232" cm="1">
        <f t="array" ref="D590">_xlfn.XLOOKUP($C590,'Standardized Scores'!$C$7:$C$96,_xlfn.XLOOKUP('Data (All Pillars)'!$A590,'Standardized Scores'!$D$6:$DO$6,'Standardized Scores'!$D$7:$DO$96))</f>
        <v>45.123232806563401</v>
      </c>
      <c r="E590" s="232" cm="1">
        <f t="array" ref="E590">_xlfn.XLOOKUP($C590,Ranking!$C$7:$C$96,_xlfn.XLOOKUP('Data (All Pillars)'!$A590,Ranking!$D$6:$DO$6,Ranking!$D$7:$DO$96))</f>
        <v>26</v>
      </c>
      <c r="F590" s="232" t="str">
        <f>INDEX(Categories!$C$7:$DO$96,MATCH($C590,Categories!C$7:C$96,0),MATCH($A590,Categories!$C$6:$DO$6,0))</f>
        <v>High capacity</v>
      </c>
    </row>
    <row r="591" spans="1:6" ht="13.8" x14ac:dyDescent="0.25">
      <c r="A591" s="231" t="s">
        <v>59</v>
      </c>
      <c r="B591" s="50" t="str">
        <f>_xlfn.XLOOKUP(A591, 'Country to Region'!$A$2:$A$116, 'Country to Region'!$B$2:$B$116, "Not Found")</f>
        <v>East and Central Asia</v>
      </c>
      <c r="C591" s="203" t="s">
        <v>135</v>
      </c>
      <c r="D591" s="232" cm="1">
        <f t="array" ref="D591">_xlfn.XLOOKUP($C591,'Standardized Scores'!$C$7:$C$96,_xlfn.XLOOKUP('Data (All Pillars)'!$A591,'Standardized Scores'!$D$6:$DO$6,'Standardized Scores'!$D$7:$DO$96))</f>
        <v>47.559020737741513</v>
      </c>
      <c r="E591" s="232" cm="1">
        <f t="array" ref="E591">_xlfn.XLOOKUP($C591,Ranking!$C$7:$C$96,_xlfn.XLOOKUP('Data (All Pillars)'!$A591,Ranking!$D$6:$DO$6,Ranking!$D$7:$DO$96))</f>
        <v>23</v>
      </c>
      <c r="F591" s="232" t="str">
        <f>INDEX(Categories!$C$7:$DO$96,MATCH($C591,Categories!C$7:C$96,0),MATCH($A591,Categories!$C$6:$DO$6,0))</f>
        <v>Adequate capacity</v>
      </c>
    </row>
    <row r="592" spans="1:6" ht="13.8" x14ac:dyDescent="0.25">
      <c r="A592" s="231" t="s">
        <v>59</v>
      </c>
      <c r="B592" s="50" t="str">
        <f>_xlfn.XLOOKUP(A592, 'Country to Region'!$A$2:$A$116, 'Country to Region'!$B$2:$B$116, "Not Found")</f>
        <v>East and Central Asia</v>
      </c>
      <c r="C592" s="203" t="s">
        <v>137</v>
      </c>
      <c r="D592" s="232" cm="1">
        <f t="array" ref="D592">_xlfn.XLOOKUP($C592,'Standardized Scores'!$C$7:$C$96,_xlfn.XLOOKUP('Data (All Pillars)'!$A592,'Standardized Scores'!$D$6:$DO$6,'Standardized Scores'!$D$7:$DO$96))</f>
        <v>48.663339719337912</v>
      </c>
      <c r="E592" s="232" cm="1">
        <f t="array" ref="E592">_xlfn.XLOOKUP($C592,Ranking!$C$7:$C$96,_xlfn.XLOOKUP('Data (All Pillars)'!$A592,Ranking!$D$6:$DO$6,Ranking!$D$7:$DO$96))</f>
        <v>23</v>
      </c>
      <c r="F592" s="232" t="str">
        <f>INDEX(Categories!$C$7:$DO$96,MATCH($C592,Categories!C$7:C$96,0),MATCH($A592,Categories!$C$6:$DO$6,0))</f>
        <v>Adequate capacity</v>
      </c>
    </row>
    <row r="593" spans="1:6" ht="13.8" x14ac:dyDescent="0.25">
      <c r="A593" s="231" t="s">
        <v>59</v>
      </c>
      <c r="B593" s="50" t="str">
        <f>_xlfn.XLOOKUP(A593, 'Country to Region'!$A$2:$A$116, 'Country to Region'!$B$2:$B$116, "Not Found")</f>
        <v>East and Central Asia</v>
      </c>
      <c r="C593" s="203" t="s">
        <v>147</v>
      </c>
      <c r="D593" s="232" cm="1">
        <f t="array" ref="D593">_xlfn.XLOOKUP($C593,'Standardized Scores'!$C$7:$C$96,_xlfn.XLOOKUP('Data (All Pillars)'!$A593,'Standardized Scores'!$D$6:$DO$6,'Standardized Scores'!$D$7:$DO$96))</f>
        <v>52.99551675049068</v>
      </c>
      <c r="E593" s="232" cm="1">
        <f t="array" ref="E593">_xlfn.XLOOKUP($C593,Ranking!$C$7:$C$96,_xlfn.XLOOKUP('Data (All Pillars)'!$A593,Ranking!$D$6:$DO$6,Ranking!$D$7:$DO$96))</f>
        <v>15</v>
      </c>
      <c r="F593" s="232" t="str">
        <f>INDEX(Categories!$C$7:$DO$96,MATCH($C593,Categories!C$7:C$96,0),MATCH($A593,Categories!$C$6:$DO$6,0))</f>
        <v>Adequate capacity</v>
      </c>
    </row>
    <row r="594" spans="1:6" ht="13.8" x14ac:dyDescent="0.25">
      <c r="A594" s="231" t="s">
        <v>59</v>
      </c>
      <c r="B594" s="50" t="str">
        <f>_xlfn.XLOOKUP(A594, 'Country to Region'!$A$2:$A$116, 'Country to Region'!$B$2:$B$116, "Not Found")</f>
        <v>East and Central Asia</v>
      </c>
      <c r="C594" s="203" t="s">
        <v>156</v>
      </c>
      <c r="D594" s="232" cm="1">
        <f t="array" ref="D594">_xlfn.XLOOKUP($C594,'Standardized Scores'!$C$7:$C$96,_xlfn.XLOOKUP('Data (All Pillars)'!$A594,'Standardized Scores'!$D$6:$DO$6,'Standardized Scores'!$D$7:$DO$96))</f>
        <v>39.928069911005004</v>
      </c>
      <c r="E594" s="232" cm="1">
        <f t="array" ref="E594">_xlfn.XLOOKUP($C594,Ranking!$C$7:$C$96,_xlfn.XLOOKUP('Data (All Pillars)'!$A594,Ranking!$D$6:$DO$6,Ranking!$D$7:$DO$96))</f>
        <v>48</v>
      </c>
      <c r="F594" s="232" t="str">
        <f>INDEX(Categories!$C$7:$DO$96,MATCH($C594,Categories!C$7:C$96,0),MATCH($A594,Categories!$C$6:$DO$6,0))</f>
        <v>Adequate capacity</v>
      </c>
    </row>
    <row r="595" spans="1:6" ht="13.8" x14ac:dyDescent="0.25">
      <c r="A595" s="231" t="s">
        <v>59</v>
      </c>
      <c r="B595" s="50" t="str">
        <f>_xlfn.XLOOKUP(A595, 'Country to Region'!$A$2:$A$116, 'Country to Region'!$B$2:$B$116, "Not Found")</f>
        <v>East and Central Asia</v>
      </c>
      <c r="C595" s="203" t="s">
        <v>163</v>
      </c>
      <c r="D595" s="232" cm="1">
        <f t="array" ref="D595">_xlfn.XLOOKUP($C595,'Standardized Scores'!$C$7:$C$96,_xlfn.XLOOKUP('Data (All Pillars)'!$A595,'Standardized Scores'!$D$6:$DO$6,'Standardized Scores'!$D$7:$DO$96))</f>
        <v>55.515961139789646</v>
      </c>
      <c r="E595" s="232" cm="1">
        <f t="array" ref="E595">_xlfn.XLOOKUP($C595,Ranking!$C$7:$C$96,_xlfn.XLOOKUP('Data (All Pillars)'!$A595,Ranking!$D$6:$DO$6,Ranking!$D$7:$DO$96))</f>
        <v>21</v>
      </c>
      <c r="F595" s="232" t="str">
        <f>INDEX(Categories!$C$7:$DO$96,MATCH($C595,Categories!C$7:C$96,0),MATCH($A595,Categories!$C$6:$DO$6,0))</f>
        <v>High capacity</v>
      </c>
    </row>
    <row r="596" spans="1:6" ht="13.8" x14ac:dyDescent="0.25">
      <c r="A596" s="231" t="s">
        <v>59</v>
      </c>
      <c r="B596" s="50" t="str">
        <f>_xlfn.XLOOKUP(A596, 'Country to Region'!$A$2:$A$116, 'Country to Region'!$B$2:$B$116, "Not Found")</f>
        <v>East and Central Asia</v>
      </c>
      <c r="C596" s="203" t="s">
        <v>251</v>
      </c>
      <c r="D596" s="232" cm="1">
        <f t="array" ref="D596">_xlfn.XLOOKUP($C596,'Standardized Scores'!$C$7:$C$96,_xlfn.XLOOKUP('Data (All Pillars)'!$A596,'Standardized Scores'!$D$6:$DO$6,'Standardized Scores'!$D$7:$DO$96))</f>
        <v>41.220610402239224</v>
      </c>
      <c r="E596" s="232" cm="1">
        <f t="array" ref="E596">_xlfn.XLOOKUP($C596,Ranking!$C$7:$C$96,_xlfn.XLOOKUP('Data (All Pillars)'!$A596,Ranking!$D$6:$DO$6,Ranking!$D$7:$DO$96))</f>
        <v>81</v>
      </c>
      <c r="F596" s="232" t="str">
        <f>INDEX(Categories!$C$7:$DO$96,MATCH($C596,Categories!C$7:C$96,0),MATCH($A596,Categories!$C$6:$DO$6,0))</f>
        <v>Adequate capacity</v>
      </c>
    </row>
    <row r="597" spans="1:6" ht="13.8" x14ac:dyDescent="0.25">
      <c r="A597" s="231" t="s">
        <v>59</v>
      </c>
      <c r="B597" s="50" t="str">
        <f>_xlfn.XLOOKUP(A597, 'Country to Region'!$A$2:$A$116, 'Country to Region'!$B$2:$B$116, "Not Found")</f>
        <v>East and Central Asia</v>
      </c>
      <c r="C597" s="203" t="s">
        <v>174</v>
      </c>
      <c r="D597" s="232" cm="1">
        <f t="array" ref="D597">_xlfn.XLOOKUP($C597,'Standardized Scores'!$C$7:$C$96,_xlfn.XLOOKUP('Data (All Pillars)'!$A597,'Standardized Scores'!$D$6:$DO$6,'Standardized Scores'!$D$7:$DO$96))</f>
        <v>49.129352126692702</v>
      </c>
      <c r="E597" s="232" cm="1">
        <f t="array" ref="E597">_xlfn.XLOOKUP($C597,Ranking!$C$7:$C$96,_xlfn.XLOOKUP('Data (All Pillars)'!$A597,Ranking!$D$6:$DO$6,Ranking!$D$7:$DO$96))</f>
        <v>32</v>
      </c>
      <c r="F597" s="232" t="str">
        <f>INDEX(Categories!$C$7:$DO$96,MATCH($C597,Categories!C$7:C$96,0),MATCH($A597,Categories!$C$6:$DO$6,0))</f>
        <v>Low capacity</v>
      </c>
    </row>
    <row r="598" spans="1:6" ht="13.8" x14ac:dyDescent="0.25">
      <c r="A598" s="231" t="s">
        <v>59</v>
      </c>
      <c r="B598" s="50" t="str">
        <f>_xlfn.XLOOKUP(A598, 'Country to Region'!$A$2:$A$116, 'Country to Region'!$B$2:$B$116, "Not Found")</f>
        <v>East and Central Asia</v>
      </c>
      <c r="C598" s="203" t="s">
        <v>181</v>
      </c>
      <c r="D598" s="232" cm="1">
        <f t="array" ref="D598">_xlfn.XLOOKUP($C598,'Standardized Scores'!$C$7:$C$96,_xlfn.XLOOKUP('Data (All Pillars)'!$A598,'Standardized Scores'!$D$6:$DO$6,'Standardized Scores'!$D$7:$DO$96))</f>
        <v>71.027430952775177</v>
      </c>
      <c r="E598" s="232" cm="1">
        <f t="array" ref="E598">_xlfn.XLOOKUP($C598,Ranking!$C$7:$C$96,_xlfn.XLOOKUP('Data (All Pillars)'!$A598,Ranking!$D$6:$DO$6,Ranking!$D$7:$DO$96))</f>
        <v>1</v>
      </c>
      <c r="F598" s="232" t="str">
        <f>INDEX(Categories!$C$7:$DO$96,MATCH($C598,Categories!C$7:C$96,0),MATCH($A598,Categories!$C$6:$DO$6,0))</f>
        <v>Advanced capacity</v>
      </c>
    </row>
    <row r="599" spans="1:6" ht="13.8" x14ac:dyDescent="0.25">
      <c r="A599" s="231" t="s">
        <v>59</v>
      </c>
      <c r="B599" s="50" t="str">
        <f>_xlfn.XLOOKUP(A599, 'Country to Region'!$A$2:$A$116, 'Country to Region'!$B$2:$B$116, "Not Found")</f>
        <v>East and Central Asia</v>
      </c>
      <c r="C599" s="203" t="s">
        <v>192</v>
      </c>
      <c r="D599" s="232" cm="1">
        <f t="array" ref="D599">_xlfn.XLOOKUP($C599,'Standardized Scores'!$C$7:$C$96,_xlfn.XLOOKUP('Data (All Pillars)'!$A599,'Standardized Scores'!$D$6:$DO$6,'Standardized Scores'!$D$7:$DO$96))</f>
        <v>28.830473764416951</v>
      </c>
      <c r="E599" s="232" cm="1">
        <f t="array" ref="E599">_xlfn.XLOOKUP($C599,Ranking!$C$7:$C$96,_xlfn.XLOOKUP('Data (All Pillars)'!$A599,Ranking!$D$6:$DO$6,Ranking!$D$7:$DO$96))</f>
        <v>49</v>
      </c>
      <c r="F599" s="232" t="str">
        <f>INDEX(Categories!$C$7:$DO$96,MATCH($C599,Categories!C$7:C$96,0),MATCH($A599,Categories!$C$6:$DO$6,0))</f>
        <v>Low capacity</v>
      </c>
    </row>
    <row r="600" spans="1:6" ht="13.8" x14ac:dyDescent="0.25">
      <c r="A600" s="231" t="s">
        <v>59</v>
      </c>
      <c r="B600" s="50" t="str">
        <f>_xlfn.XLOOKUP(A600, 'Country to Region'!$A$2:$A$116, 'Country to Region'!$B$2:$B$116, "Not Found")</f>
        <v>East and Central Asia</v>
      </c>
      <c r="C600" s="203" t="s">
        <v>194</v>
      </c>
      <c r="D600" s="232" cm="1">
        <f t="array" ref="D600">_xlfn.XLOOKUP($C600,'Standardized Scores'!$C$7:$C$96,_xlfn.XLOOKUP('Data (All Pillars)'!$A600,'Standardized Scores'!$D$6:$DO$6,'Standardized Scores'!$D$7:$DO$96))</f>
        <v>29.291942711123259</v>
      </c>
      <c r="E600" s="232" cm="1">
        <f t="array" ref="E600">_xlfn.XLOOKUP($C600,Ranking!$C$7:$C$96,_xlfn.XLOOKUP('Data (All Pillars)'!$A600,Ranking!$D$6:$DO$6,Ranking!$D$7:$DO$96))</f>
        <v>84</v>
      </c>
      <c r="F600" s="232" t="str">
        <f>INDEX(Categories!$C$7:$DO$96,MATCH($C600,Categories!C$7:C$96,0),MATCH($A600,Categories!$C$6:$DO$6,0))</f>
        <v>Inadequate capacity</v>
      </c>
    </row>
    <row r="601" spans="1:6" ht="13.8" x14ac:dyDescent="0.25">
      <c r="A601" s="231" t="s">
        <v>59</v>
      </c>
      <c r="B601" s="50" t="str">
        <f>_xlfn.XLOOKUP(A601, 'Country to Region'!$A$2:$A$116, 'Country to Region'!$B$2:$B$116, "Not Found")</f>
        <v>East and Central Asia</v>
      </c>
      <c r="C601" s="203" t="s">
        <v>202</v>
      </c>
      <c r="D601" s="232" cm="1">
        <f t="array" ref="D601">_xlfn.XLOOKUP($C601,'Standardized Scores'!$C$7:$C$96,_xlfn.XLOOKUP('Data (All Pillars)'!$A601,'Standardized Scores'!$D$6:$DO$6,'Standardized Scores'!$D$7:$DO$96))</f>
        <v>19.783782860890106</v>
      </c>
      <c r="E601" s="232" cm="1">
        <f t="array" ref="E601">_xlfn.XLOOKUP($C601,Ranking!$C$7:$C$96,_xlfn.XLOOKUP('Data (All Pillars)'!$A601,Ranking!$D$6:$DO$6,Ranking!$D$7:$DO$96))</f>
        <v>61</v>
      </c>
      <c r="F601" s="232" t="str">
        <f>INDEX(Categories!$C$7:$DO$96,MATCH($C601,Categories!C$7:C$96,0),MATCH($A601,Categories!$C$6:$DO$6,0))</f>
        <v>Inadequate capacity</v>
      </c>
    </row>
    <row r="602" spans="1:6" ht="13.8" x14ac:dyDescent="0.25">
      <c r="A602" s="231" t="s">
        <v>59</v>
      </c>
      <c r="B602" s="50" t="str">
        <f>_xlfn.XLOOKUP(A602, 'Country to Region'!$A$2:$A$116, 'Country to Region'!$B$2:$B$116, "Not Found")</f>
        <v>East and Central Asia</v>
      </c>
      <c r="C602" s="203" t="s">
        <v>212</v>
      </c>
      <c r="D602" s="232" cm="1">
        <f t="array" ref="D602">_xlfn.XLOOKUP($C602,'Standardized Scores'!$C$7:$C$96,_xlfn.XLOOKUP('Data (All Pillars)'!$A602,'Standardized Scores'!$D$6:$DO$6,'Standardized Scores'!$D$7:$DO$96))</f>
        <v>39.033030506961097</v>
      </c>
      <c r="E602" s="232" cm="1">
        <f t="array" ref="E602">_xlfn.XLOOKUP($C602,Ranking!$C$7:$C$96,_xlfn.XLOOKUP('Data (All Pillars)'!$A602,Ranking!$D$6:$DO$6,Ranking!$D$7:$DO$96))</f>
        <v>78</v>
      </c>
      <c r="F602" s="232" t="str">
        <f>INDEX(Categories!$C$7:$DO$96,MATCH($C602,Categories!C$7:C$96,0),MATCH($A602,Categories!$C$6:$DO$6,0))</f>
        <v>Inadequate capacity</v>
      </c>
    </row>
    <row r="603" spans="1:6" ht="13.8" x14ac:dyDescent="0.25">
      <c r="A603" s="231" t="s">
        <v>59</v>
      </c>
      <c r="B603" s="50" t="str">
        <f>_xlfn.XLOOKUP(A603, 'Country to Region'!$A$2:$A$116, 'Country to Region'!$B$2:$B$116, "Not Found")</f>
        <v>East and Central Asia</v>
      </c>
      <c r="C603" s="203" t="s">
        <v>254</v>
      </c>
      <c r="D603" s="232" cm="1">
        <f t="array" ref="D603">_xlfn.XLOOKUP($C603,'Standardized Scores'!$C$7:$C$96,_xlfn.XLOOKUP('Data (All Pillars)'!$A603,'Standardized Scores'!$D$6:$DO$6,'Standardized Scores'!$D$7:$DO$96))</f>
        <v>27.21313897869333</v>
      </c>
      <c r="E603" s="232" cm="1">
        <f t="array" ref="E603">_xlfn.XLOOKUP($C603,Ranking!$C$7:$C$96,_xlfn.XLOOKUP('Data (All Pillars)'!$A603,Ranking!$D$6:$DO$6,Ranking!$D$7:$DO$96))</f>
        <v>17</v>
      </c>
      <c r="F603" s="232" t="str">
        <f>INDEX(Categories!$C$7:$DO$96,MATCH($C603,Categories!C$7:C$96,0),MATCH($A603,Categories!$C$6:$DO$6,0))</f>
        <v>Low capacity</v>
      </c>
    </row>
    <row r="604" spans="1:6" ht="13.8" x14ac:dyDescent="0.25">
      <c r="A604" s="231" t="s">
        <v>60</v>
      </c>
      <c r="B604" s="50" t="str">
        <f>_xlfn.XLOOKUP(A604, 'Country to Region'!$A$2:$A$116, 'Country to Region'!$B$2:$B$116, "Not Found")</f>
        <v>Eastern Europe</v>
      </c>
      <c r="C604" s="203" t="s">
        <v>133</v>
      </c>
      <c r="D604" s="232" cm="1">
        <f t="array" ref="D604">_xlfn.XLOOKUP($C604,'Standardized Scores'!$C$7:$C$96,_xlfn.XLOOKUP('Data (All Pillars)'!$A604,'Standardized Scores'!$D$6:$DO$6,'Standardized Scores'!$D$7:$DO$96))</f>
        <v>42.733727984225894</v>
      </c>
      <c r="E604" s="232" cm="1">
        <f t="array" ref="E604">_xlfn.XLOOKUP($C604,Ranking!$C$7:$C$96,_xlfn.XLOOKUP('Data (All Pillars)'!$A604,Ranking!$D$6:$DO$6,Ranking!$D$7:$DO$96))</f>
        <v>37</v>
      </c>
      <c r="F604" s="232" t="str">
        <f>INDEX(Categories!$C$7:$DO$96,MATCH($C604,Categories!C$7:C$96,0),MATCH($A604,Categories!$C$6:$DO$6,0))</f>
        <v>Adequate capacity</v>
      </c>
    </row>
    <row r="605" spans="1:6" ht="13.8" x14ac:dyDescent="0.25">
      <c r="A605" s="231" t="s">
        <v>60</v>
      </c>
      <c r="B605" s="50" t="str">
        <f>_xlfn.XLOOKUP(A605, 'Country to Region'!$A$2:$A$116, 'Country to Region'!$B$2:$B$116, "Not Found")</f>
        <v>Eastern Europe</v>
      </c>
      <c r="C605" s="203" t="s">
        <v>135</v>
      </c>
      <c r="D605" s="232" cm="1">
        <f t="array" ref="D605">_xlfn.XLOOKUP($C605,'Standardized Scores'!$C$7:$C$96,_xlfn.XLOOKUP('Data (All Pillars)'!$A605,'Standardized Scores'!$D$6:$DO$6,'Standardized Scores'!$D$7:$DO$96))</f>
        <v>42.662688153222874</v>
      </c>
      <c r="E605" s="232" cm="1">
        <f t="array" ref="E605">_xlfn.XLOOKUP($C605,Ranking!$C$7:$C$96,_xlfn.XLOOKUP('Data (All Pillars)'!$A605,Ranking!$D$6:$DO$6,Ranking!$D$7:$DO$96))</f>
        <v>43</v>
      </c>
      <c r="F605" s="232" t="str">
        <f>INDEX(Categories!$C$7:$DO$96,MATCH($C605,Categories!C$7:C$96,0),MATCH($A605,Categories!$C$6:$DO$6,0))</f>
        <v>Adequate capacity</v>
      </c>
    </row>
    <row r="606" spans="1:6" ht="13.8" x14ac:dyDescent="0.25">
      <c r="A606" s="231" t="s">
        <v>60</v>
      </c>
      <c r="B606" s="50" t="str">
        <f>_xlfn.XLOOKUP(A606, 'Country to Region'!$A$2:$A$116, 'Country to Region'!$B$2:$B$116, "Not Found")</f>
        <v>Eastern Europe</v>
      </c>
      <c r="C606" s="203" t="s">
        <v>137</v>
      </c>
      <c r="D606" s="232" cm="1">
        <f t="array" ref="D606">_xlfn.XLOOKUP($C606,'Standardized Scores'!$C$7:$C$96,_xlfn.XLOOKUP('Data (All Pillars)'!$A606,'Standardized Scores'!$D$6:$DO$6,'Standardized Scores'!$D$7:$DO$96))</f>
        <v>42.48970621253202</v>
      </c>
      <c r="E606" s="232" cm="1">
        <f t="array" ref="E606">_xlfn.XLOOKUP($C606,Ranking!$C$7:$C$96,_xlfn.XLOOKUP('Data (All Pillars)'!$A606,Ranking!$D$6:$DO$6,Ranking!$D$7:$DO$96))</f>
        <v>45</v>
      </c>
      <c r="F606" s="232" t="str">
        <f>INDEX(Categories!$C$7:$DO$96,MATCH($C606,Categories!C$7:C$96,0),MATCH($A606,Categories!$C$6:$DO$6,0))</f>
        <v>Adequate capacity</v>
      </c>
    </row>
    <row r="607" spans="1:6" ht="13.8" x14ac:dyDescent="0.25">
      <c r="A607" s="231" t="s">
        <v>60</v>
      </c>
      <c r="B607" s="50" t="str">
        <f>_xlfn.XLOOKUP(A607, 'Country to Region'!$A$2:$A$116, 'Country to Region'!$B$2:$B$116, "Not Found")</f>
        <v>Eastern Europe</v>
      </c>
      <c r="C607" s="203" t="s">
        <v>147</v>
      </c>
      <c r="D607" s="232" cm="1">
        <f t="array" ref="D607">_xlfn.XLOOKUP($C607,'Standardized Scores'!$C$7:$C$96,_xlfn.XLOOKUP('Data (All Pillars)'!$A607,'Standardized Scores'!$D$6:$DO$6,'Standardized Scores'!$D$7:$DO$96))</f>
        <v>42.933099586891757</v>
      </c>
      <c r="E607" s="232" cm="1">
        <f t="array" ref="E607">_xlfn.XLOOKUP($C607,Ranking!$C$7:$C$96,_xlfn.XLOOKUP('Data (All Pillars)'!$A607,Ranking!$D$6:$DO$6,Ranking!$D$7:$DO$96))</f>
        <v>46</v>
      </c>
      <c r="F607" s="232" t="str">
        <f>INDEX(Categories!$C$7:$DO$96,MATCH($C607,Categories!C$7:C$96,0),MATCH($A607,Categories!$C$6:$DO$6,0))</f>
        <v>Low capacity</v>
      </c>
    </row>
    <row r="608" spans="1:6" ht="13.8" x14ac:dyDescent="0.25">
      <c r="A608" s="231" t="s">
        <v>60</v>
      </c>
      <c r="B608" s="50" t="str">
        <f>_xlfn.XLOOKUP(A608, 'Country to Region'!$A$2:$A$116, 'Country to Region'!$B$2:$B$116, "Not Found")</f>
        <v>Eastern Europe</v>
      </c>
      <c r="C608" s="203" t="s">
        <v>156</v>
      </c>
      <c r="D608" s="232" cm="1">
        <f t="array" ref="D608">_xlfn.XLOOKUP($C608,'Standardized Scores'!$C$7:$C$96,_xlfn.XLOOKUP('Data (All Pillars)'!$A608,'Standardized Scores'!$D$6:$DO$6,'Standardized Scores'!$D$7:$DO$96))</f>
        <v>42.549020411415171</v>
      </c>
      <c r="E608" s="232" cm="1">
        <f t="array" ref="E608">_xlfn.XLOOKUP($C608,Ranking!$C$7:$C$96,_xlfn.XLOOKUP('Data (All Pillars)'!$A608,Ranking!$D$6:$DO$6,Ranking!$D$7:$DO$96))</f>
        <v>37</v>
      </c>
      <c r="F608" s="232" t="str">
        <f>INDEX(Categories!$C$7:$DO$96,MATCH($C608,Categories!C$7:C$96,0),MATCH($A608,Categories!$C$6:$DO$6,0))</f>
        <v>Adequate capacity</v>
      </c>
    </row>
    <row r="609" spans="1:6" ht="13.8" x14ac:dyDescent="0.25">
      <c r="A609" s="231" t="s">
        <v>60</v>
      </c>
      <c r="B609" s="50" t="str">
        <f>_xlfn.XLOOKUP(A609, 'Country to Region'!$A$2:$A$116, 'Country to Region'!$B$2:$B$116, "Not Found")</f>
        <v>Eastern Europe</v>
      </c>
      <c r="C609" s="203" t="s">
        <v>163</v>
      </c>
      <c r="D609" s="232" cm="1">
        <f t="array" ref="D609">_xlfn.XLOOKUP($C609,'Standardized Scores'!$C$7:$C$96,_xlfn.XLOOKUP('Data (All Pillars)'!$A609,'Standardized Scores'!$D$6:$DO$6,'Standardized Scores'!$D$7:$DO$96))</f>
        <v>49.509415460398031</v>
      </c>
      <c r="E609" s="232" cm="1">
        <f t="array" ref="E609">_xlfn.XLOOKUP($C609,Ranking!$C$7:$C$96,_xlfn.XLOOKUP('Data (All Pillars)'!$A609,Ranking!$D$6:$DO$6,Ranking!$D$7:$DO$96))</f>
        <v>41</v>
      </c>
      <c r="F609" s="232" t="str">
        <f>INDEX(Categories!$C$7:$DO$96,MATCH($C609,Categories!C$7:C$96,0),MATCH($A609,Categories!$C$6:$DO$6,0))</f>
        <v>Adequate capacity</v>
      </c>
    </row>
    <row r="610" spans="1:6" ht="13.8" x14ac:dyDescent="0.25">
      <c r="A610" s="231" t="s">
        <v>60</v>
      </c>
      <c r="B610" s="50" t="str">
        <f>_xlfn.XLOOKUP(A610, 'Country to Region'!$A$2:$A$116, 'Country to Region'!$B$2:$B$116, "Not Found")</f>
        <v>Eastern Europe</v>
      </c>
      <c r="C610" s="203" t="s">
        <v>251</v>
      </c>
      <c r="D610" s="232" cm="1">
        <f t="array" ref="D610">_xlfn.XLOOKUP($C610,'Standardized Scores'!$C$7:$C$96,_xlfn.XLOOKUP('Data (All Pillars)'!$A610,'Standardized Scores'!$D$6:$DO$6,'Standardized Scores'!$D$7:$DO$96))</f>
        <v>48.538290221054268</v>
      </c>
      <c r="E610" s="232" cm="1">
        <f t="array" ref="E610">_xlfn.XLOOKUP($C610,Ranking!$C$7:$C$96,_xlfn.XLOOKUP('Data (All Pillars)'!$A610,Ranking!$D$6:$DO$6,Ranking!$D$7:$DO$96))</f>
        <v>28</v>
      </c>
      <c r="F610" s="232" t="str">
        <f>INDEX(Categories!$C$7:$DO$96,MATCH($C610,Categories!C$7:C$96,0),MATCH($A610,Categories!$C$6:$DO$6,0))</f>
        <v>Adequate capacity</v>
      </c>
    </row>
    <row r="611" spans="1:6" ht="13.8" x14ac:dyDescent="0.25">
      <c r="A611" s="231" t="s">
        <v>60</v>
      </c>
      <c r="B611" s="50" t="str">
        <f>_xlfn.XLOOKUP(A611, 'Country to Region'!$A$2:$A$116, 'Country to Region'!$B$2:$B$116, "Not Found")</f>
        <v>Eastern Europe</v>
      </c>
      <c r="C611" s="203" t="s">
        <v>174</v>
      </c>
      <c r="D611" s="232" cm="1">
        <f t="array" ref="D611">_xlfn.XLOOKUP($C611,'Standardized Scores'!$C$7:$C$96,_xlfn.XLOOKUP('Data (All Pillars)'!$A611,'Standardized Scores'!$D$6:$DO$6,'Standardized Scores'!$D$7:$DO$96))</f>
        <v>44.581477563582673</v>
      </c>
      <c r="E611" s="232" cm="1">
        <f t="array" ref="E611">_xlfn.XLOOKUP($C611,Ranking!$C$7:$C$96,_xlfn.XLOOKUP('Data (All Pillars)'!$A611,Ranking!$D$6:$DO$6,Ranking!$D$7:$DO$96))</f>
        <v>49</v>
      </c>
      <c r="F611" s="232" t="str">
        <f>INDEX(Categories!$C$7:$DO$96,MATCH($C611,Categories!C$7:C$96,0),MATCH($A611,Categories!$C$6:$DO$6,0))</f>
        <v>Low capacity</v>
      </c>
    </row>
    <row r="612" spans="1:6" ht="13.8" x14ac:dyDescent="0.25">
      <c r="A612" s="231" t="s">
        <v>60</v>
      </c>
      <c r="B612" s="50" t="str">
        <f>_xlfn.XLOOKUP(A612, 'Country to Region'!$A$2:$A$116, 'Country to Region'!$B$2:$B$116, "Not Found")</f>
        <v>Eastern Europe</v>
      </c>
      <c r="C612" s="203" t="s">
        <v>181</v>
      </c>
      <c r="D612" s="232" cm="1">
        <f t="array" ref="D612">_xlfn.XLOOKUP($C612,'Standardized Scores'!$C$7:$C$96,_xlfn.XLOOKUP('Data (All Pillars)'!$A612,'Standardized Scores'!$D$6:$DO$6,'Standardized Scores'!$D$7:$DO$96))</f>
        <v>53.933712812517385</v>
      </c>
      <c r="E612" s="232" cm="1">
        <f t="array" ref="E612">_xlfn.XLOOKUP($C612,Ranking!$C$7:$C$96,_xlfn.XLOOKUP('Data (All Pillars)'!$A612,Ranking!$D$6:$DO$6,Ranking!$D$7:$DO$96))</f>
        <v>40</v>
      </c>
      <c r="F612" s="232" t="str">
        <f>INDEX(Categories!$C$7:$DO$96,MATCH($C612,Categories!C$7:C$96,0),MATCH($A612,Categories!$C$6:$DO$6,0))</f>
        <v>Adequate capacity</v>
      </c>
    </row>
    <row r="613" spans="1:6" ht="13.8" x14ac:dyDescent="0.25">
      <c r="A613" s="231" t="s">
        <v>60</v>
      </c>
      <c r="B613" s="50" t="str">
        <f>_xlfn.XLOOKUP(A613, 'Country to Region'!$A$2:$A$116, 'Country to Region'!$B$2:$B$116, "Not Found")</f>
        <v>Eastern Europe</v>
      </c>
      <c r="C613" s="203" t="s">
        <v>192</v>
      </c>
      <c r="D613" s="232" cm="1">
        <f t="array" ref="D613">_xlfn.XLOOKUP($C613,'Standardized Scores'!$C$7:$C$96,_xlfn.XLOOKUP('Data (All Pillars)'!$A613,'Standardized Scores'!$D$6:$DO$6,'Standardized Scores'!$D$7:$DO$96))</f>
        <v>33.770517846999404</v>
      </c>
      <c r="E613" s="232" cm="1">
        <f t="array" ref="E613">_xlfn.XLOOKUP($C613,Ranking!$C$7:$C$96,_xlfn.XLOOKUP('Data (All Pillars)'!$A613,Ranking!$D$6:$DO$6,Ranking!$D$7:$DO$96))</f>
        <v>28</v>
      </c>
      <c r="F613" s="232" t="str">
        <f>INDEX(Categories!$C$7:$DO$96,MATCH($C613,Categories!C$7:C$96,0),MATCH($A613,Categories!$C$6:$DO$6,0))</f>
        <v>Adequate capacity</v>
      </c>
    </row>
    <row r="614" spans="1:6" ht="13.8" x14ac:dyDescent="0.25">
      <c r="A614" s="231" t="s">
        <v>60</v>
      </c>
      <c r="B614" s="50" t="str">
        <f>_xlfn.XLOOKUP(A614, 'Country to Region'!$A$2:$A$116, 'Country to Region'!$B$2:$B$116, "Not Found")</f>
        <v>Eastern Europe</v>
      </c>
      <c r="C614" s="203" t="s">
        <v>194</v>
      </c>
      <c r="D614" s="232" cm="1">
        <f t="array" ref="D614">_xlfn.XLOOKUP($C614,'Standardized Scores'!$C$7:$C$96,_xlfn.XLOOKUP('Data (All Pillars)'!$A614,'Standardized Scores'!$D$6:$DO$6,'Standardized Scores'!$D$7:$DO$96))</f>
        <v>27.083713221662286</v>
      </c>
      <c r="E614" s="232" cm="1">
        <f t="array" ref="E614">_xlfn.XLOOKUP($C614,Ranking!$C$7:$C$96,_xlfn.XLOOKUP('Data (All Pillars)'!$A614,Ranking!$D$6:$DO$6,Ranking!$D$7:$DO$96))</f>
        <v>86</v>
      </c>
      <c r="F614" s="232" t="str">
        <f>INDEX(Categories!$C$7:$DO$96,MATCH($C614,Categories!C$7:C$96,0),MATCH($A614,Categories!$C$6:$DO$6,0))</f>
        <v>Inadequate capacity</v>
      </c>
    </row>
    <row r="615" spans="1:6" ht="13.8" x14ac:dyDescent="0.25">
      <c r="A615" s="231" t="s">
        <v>60</v>
      </c>
      <c r="B615" s="50" t="str">
        <f>_xlfn.XLOOKUP(A615, 'Country to Region'!$A$2:$A$116, 'Country to Region'!$B$2:$B$116, "Not Found")</f>
        <v>Eastern Europe</v>
      </c>
      <c r="C615" s="203" t="s">
        <v>202</v>
      </c>
      <c r="D615" s="232" cm="1">
        <f t="array" ref="D615">_xlfn.XLOOKUP($C615,'Standardized Scores'!$C$7:$C$96,_xlfn.XLOOKUP('Data (All Pillars)'!$A615,'Standardized Scores'!$D$6:$DO$6,'Standardized Scores'!$D$7:$DO$96))</f>
        <v>31.794444588245153</v>
      </c>
      <c r="E615" s="232" cm="1">
        <f t="array" ref="E615">_xlfn.XLOOKUP($C615,Ranking!$C$7:$C$96,_xlfn.XLOOKUP('Data (All Pillars)'!$A615,Ranking!$D$6:$DO$6,Ranking!$D$7:$DO$96))</f>
        <v>16</v>
      </c>
      <c r="F615" s="232" t="str">
        <f>INDEX(Categories!$C$7:$DO$96,MATCH($C615,Categories!C$7:C$96,0),MATCH($A615,Categories!$C$6:$DO$6,0))</f>
        <v>Low capacity</v>
      </c>
    </row>
    <row r="616" spans="1:6" ht="13.8" x14ac:dyDescent="0.25">
      <c r="A616" s="231" t="s">
        <v>60</v>
      </c>
      <c r="B616" s="50" t="str">
        <f>_xlfn.XLOOKUP(A616, 'Country to Region'!$A$2:$A$116, 'Country to Region'!$B$2:$B$116, "Not Found")</f>
        <v>Eastern Europe</v>
      </c>
      <c r="C616" s="203" t="s">
        <v>212</v>
      </c>
      <c r="D616" s="232" cm="1">
        <f t="array" ref="D616">_xlfn.XLOOKUP($C616,'Standardized Scores'!$C$7:$C$96,_xlfn.XLOOKUP('Data (All Pillars)'!$A616,'Standardized Scores'!$D$6:$DO$6,'Standardized Scores'!$D$7:$DO$96))</f>
        <v>47.100733254774561</v>
      </c>
      <c r="E616" s="232" cm="1">
        <f t="array" ref="E616">_xlfn.XLOOKUP($C616,Ranking!$C$7:$C$96,_xlfn.XLOOKUP('Data (All Pillars)'!$A616,Ranking!$D$6:$DO$6,Ranking!$D$7:$DO$96))</f>
        <v>47</v>
      </c>
      <c r="F616" s="232" t="str">
        <f>INDEX(Categories!$C$7:$DO$96,MATCH($C616,Categories!C$7:C$96,0),MATCH($A616,Categories!$C$6:$DO$6,0))</f>
        <v>Low capacity</v>
      </c>
    </row>
    <row r="617" spans="1:6" ht="13.8" x14ac:dyDescent="0.25">
      <c r="A617" s="231" t="s">
        <v>60</v>
      </c>
      <c r="B617" s="50" t="str">
        <f>_xlfn.XLOOKUP(A617, 'Country to Region'!$A$2:$A$116, 'Country to Region'!$B$2:$B$116, "Not Found")</f>
        <v>Eastern Europe</v>
      </c>
      <c r="C617" s="203" t="s">
        <v>254</v>
      </c>
      <c r="D617" s="232" cm="1">
        <f t="array" ref="D617">_xlfn.XLOOKUP($C617,'Standardized Scores'!$C$7:$C$96,_xlfn.XLOOKUP('Data (All Pillars)'!$A617,'Standardized Scores'!$D$6:$DO$6,'Standardized Scores'!$D$7:$DO$96))</f>
        <v>29.103180323315627</v>
      </c>
      <c r="E617" s="232" cm="1">
        <f t="array" ref="E617">_xlfn.XLOOKUP($C617,Ranking!$C$7:$C$96,_xlfn.XLOOKUP('Data (All Pillars)'!$A617,Ranking!$D$6:$DO$6,Ranking!$D$7:$DO$96))</f>
        <v>11</v>
      </c>
      <c r="F617" s="232" t="str">
        <f>INDEX(Categories!$C$7:$DO$96,MATCH($C617,Categories!C$7:C$96,0),MATCH($A617,Categories!$C$6:$DO$6,0))</f>
        <v>Adequate capacity</v>
      </c>
    </row>
    <row r="618" spans="1:6" ht="13.8" x14ac:dyDescent="0.25">
      <c r="A618" s="231" t="s">
        <v>61</v>
      </c>
      <c r="B618" s="50" t="str">
        <f>_xlfn.XLOOKUP(A618, 'Country to Region'!$A$2:$A$116, 'Country to Region'!$B$2:$B$116, "Not Found")</f>
        <v>Western Europe</v>
      </c>
      <c r="C618" s="203" t="s">
        <v>133</v>
      </c>
      <c r="D618" s="232" cm="1">
        <f t="array" ref="D618">_xlfn.XLOOKUP($C618,'Standardized Scores'!$C$7:$C$96,_xlfn.XLOOKUP('Data (All Pillars)'!$A618,'Standardized Scores'!$D$6:$DO$6,'Standardized Scores'!$D$7:$DO$96))</f>
        <v>46.79808965257206</v>
      </c>
      <c r="E618" s="232" cm="1">
        <f t="array" ref="E618">_xlfn.XLOOKUP($C618,Ranking!$C$7:$C$96,_xlfn.XLOOKUP('Data (All Pillars)'!$A618,Ranking!$D$6:$DO$6,Ranking!$D$7:$DO$96))</f>
        <v>22</v>
      </c>
      <c r="F618" s="232" t="str">
        <f>INDEX(Categories!$C$7:$DO$96,MATCH($C618,Categories!C$7:C$96,0),MATCH($A618,Categories!$C$6:$DO$6,0))</f>
        <v>High capacity</v>
      </c>
    </row>
    <row r="619" spans="1:6" ht="13.8" x14ac:dyDescent="0.25">
      <c r="A619" s="231" t="s">
        <v>61</v>
      </c>
      <c r="B619" s="50" t="str">
        <f>_xlfn.XLOOKUP(A619, 'Country to Region'!$A$2:$A$116, 'Country to Region'!$B$2:$B$116, "Not Found")</f>
        <v>Western Europe</v>
      </c>
      <c r="C619" s="203" t="s">
        <v>135</v>
      </c>
      <c r="D619" s="232" cm="1">
        <f t="array" ref="D619">_xlfn.XLOOKUP($C619,'Standardized Scores'!$C$7:$C$96,_xlfn.XLOOKUP('Data (All Pillars)'!$A619,'Standardized Scores'!$D$6:$DO$6,'Standardized Scores'!$D$7:$DO$96))</f>
        <v>43.316973757894928</v>
      </c>
      <c r="E619" s="232" cm="1">
        <f t="array" ref="E619">_xlfn.XLOOKUP($C619,Ranking!$C$7:$C$96,_xlfn.XLOOKUP('Data (All Pillars)'!$A619,Ranking!$D$6:$DO$6,Ranking!$D$7:$DO$96))</f>
        <v>40</v>
      </c>
      <c r="F619" s="232" t="str">
        <f>INDEX(Categories!$C$7:$DO$96,MATCH($C619,Categories!C$7:C$96,0),MATCH($A619,Categories!$C$6:$DO$6,0))</f>
        <v>Adequate capacity</v>
      </c>
    </row>
    <row r="620" spans="1:6" ht="13.8" x14ac:dyDescent="0.25">
      <c r="A620" s="231" t="s">
        <v>61</v>
      </c>
      <c r="B620" s="50" t="str">
        <f>_xlfn.XLOOKUP(A620, 'Country to Region'!$A$2:$A$116, 'Country to Region'!$B$2:$B$116, "Not Found")</f>
        <v>Western Europe</v>
      </c>
      <c r="C620" s="203" t="s">
        <v>137</v>
      </c>
      <c r="D620" s="232" cm="1">
        <f t="array" ref="D620">_xlfn.XLOOKUP($C620,'Standardized Scores'!$C$7:$C$96,_xlfn.XLOOKUP('Data (All Pillars)'!$A620,'Standardized Scores'!$D$6:$DO$6,'Standardized Scores'!$D$7:$DO$96))</f>
        <v>39.427347958103965</v>
      </c>
      <c r="E620" s="232" cm="1">
        <f t="array" ref="E620">_xlfn.XLOOKUP($C620,Ranking!$C$7:$C$96,_xlfn.XLOOKUP('Data (All Pillars)'!$A620,Ranking!$D$6:$DO$6,Ranking!$D$7:$DO$96))</f>
        <v>51</v>
      </c>
      <c r="F620" s="232" t="str">
        <f>INDEX(Categories!$C$7:$DO$96,MATCH($C620,Categories!C$7:C$96,0),MATCH($A620,Categories!$C$6:$DO$6,0))</f>
        <v>Low capacity</v>
      </c>
    </row>
    <row r="621" spans="1:6" ht="13.8" x14ac:dyDescent="0.25">
      <c r="A621" s="231" t="s">
        <v>61</v>
      </c>
      <c r="B621" s="50" t="str">
        <f>_xlfn.XLOOKUP(A621, 'Country to Region'!$A$2:$A$116, 'Country to Region'!$B$2:$B$116, "Not Found")</f>
        <v>Western Europe</v>
      </c>
      <c r="C621" s="203" t="s">
        <v>147</v>
      </c>
      <c r="D621" s="232" cm="1">
        <f t="array" ref="D621">_xlfn.XLOOKUP($C621,'Standardized Scores'!$C$7:$C$96,_xlfn.XLOOKUP('Data (All Pillars)'!$A621,'Standardized Scores'!$D$6:$DO$6,'Standardized Scores'!$D$7:$DO$96))</f>
        <v>40.048888485899631</v>
      </c>
      <c r="E621" s="232" cm="1">
        <f t="array" ref="E621">_xlfn.XLOOKUP($C621,Ranking!$C$7:$C$96,_xlfn.XLOOKUP('Data (All Pillars)'!$A621,Ranking!$D$6:$DO$6,Ranking!$D$7:$DO$96))</f>
        <v>51</v>
      </c>
      <c r="F621" s="232" t="str">
        <f>INDEX(Categories!$C$7:$DO$96,MATCH($C621,Categories!C$7:C$96,0),MATCH($A621,Categories!$C$6:$DO$6,0))</f>
        <v>Inadequate capacity</v>
      </c>
    </row>
    <row r="622" spans="1:6" ht="13.8" x14ac:dyDescent="0.25">
      <c r="A622" s="231" t="s">
        <v>61</v>
      </c>
      <c r="B622" s="50" t="str">
        <f>_xlfn.XLOOKUP(A622, 'Country to Region'!$A$2:$A$116, 'Country to Region'!$B$2:$B$116, "Not Found")</f>
        <v>Western Europe</v>
      </c>
      <c r="C622" s="203" t="s">
        <v>156</v>
      </c>
      <c r="D622" s="232" cm="1">
        <f t="array" ref="D622">_xlfn.XLOOKUP($C622,'Standardized Scores'!$C$7:$C$96,_xlfn.XLOOKUP('Data (All Pillars)'!$A622,'Standardized Scores'!$D$6:$DO$6,'Standardized Scores'!$D$7:$DO$96))</f>
        <v>51.667636674978894</v>
      </c>
      <c r="E622" s="232" cm="1">
        <f t="array" ref="E622">_xlfn.XLOOKUP($C622,Ranking!$C$7:$C$96,_xlfn.XLOOKUP('Data (All Pillars)'!$A622,Ranking!$D$6:$DO$6,Ranking!$D$7:$DO$96))</f>
        <v>3</v>
      </c>
      <c r="F622" s="232" t="str">
        <f>INDEX(Categories!$C$7:$DO$96,MATCH($C622,Categories!C$7:C$96,0),MATCH($A622,Categories!$C$6:$DO$6,0))</f>
        <v>Advanced capacity</v>
      </c>
    </row>
    <row r="623" spans="1:6" ht="13.8" x14ac:dyDescent="0.25">
      <c r="A623" s="231" t="s">
        <v>61</v>
      </c>
      <c r="B623" s="50" t="str">
        <f>_xlfn.XLOOKUP(A623, 'Country to Region'!$A$2:$A$116, 'Country to Region'!$B$2:$B$116, "Not Found")</f>
        <v>Western Europe</v>
      </c>
      <c r="C623" s="203" t="s">
        <v>163</v>
      </c>
      <c r="D623" s="232" cm="1">
        <f t="array" ref="D623">_xlfn.XLOOKUP($C623,'Standardized Scores'!$C$7:$C$96,_xlfn.XLOOKUP('Data (All Pillars)'!$A623,'Standardized Scores'!$D$6:$DO$6,'Standardized Scores'!$D$7:$DO$96))</f>
        <v>58.374201548142523</v>
      </c>
      <c r="E623" s="232" cm="1">
        <f t="array" ref="E623">_xlfn.XLOOKUP($C623,Ranking!$C$7:$C$96,_xlfn.XLOOKUP('Data (All Pillars)'!$A623,Ranking!$D$6:$DO$6,Ranking!$D$7:$DO$96))</f>
        <v>14</v>
      </c>
      <c r="F623" s="232" t="str">
        <f>INDEX(Categories!$C$7:$DO$96,MATCH($C623,Categories!C$7:C$96,0),MATCH($A623,Categories!$C$6:$DO$6,0))</f>
        <v>High capacity</v>
      </c>
    </row>
    <row r="624" spans="1:6" ht="13.8" x14ac:dyDescent="0.25">
      <c r="A624" s="231" t="s">
        <v>61</v>
      </c>
      <c r="B624" s="50" t="str">
        <f>_xlfn.XLOOKUP(A624, 'Country to Region'!$A$2:$A$116, 'Country to Region'!$B$2:$B$116, "Not Found")</f>
        <v>Western Europe</v>
      </c>
      <c r="C624" s="203" t="s">
        <v>251</v>
      </c>
      <c r="D624" s="232" cm="1">
        <f t="array" ref="D624">_xlfn.XLOOKUP($C624,'Standardized Scores'!$C$7:$C$96,_xlfn.XLOOKUP('Data (All Pillars)'!$A624,'Standardized Scores'!$D$6:$DO$6,'Standardized Scores'!$D$7:$DO$96))</f>
        <v>48.874777333822372</v>
      </c>
      <c r="E624" s="232" cm="1">
        <f t="array" ref="E624">_xlfn.XLOOKUP($C624,Ranking!$C$7:$C$96,_xlfn.XLOOKUP('Data (All Pillars)'!$A624,Ranking!$D$6:$DO$6,Ranking!$D$7:$DO$96))</f>
        <v>27</v>
      </c>
      <c r="F624" s="232" t="str">
        <f>INDEX(Categories!$C$7:$DO$96,MATCH($C624,Categories!C$7:C$96,0),MATCH($A624,Categories!$C$6:$DO$6,0))</f>
        <v>Adequate capacity</v>
      </c>
    </row>
    <row r="625" spans="1:6" ht="13.8" x14ac:dyDescent="0.25">
      <c r="A625" s="231" t="s">
        <v>61</v>
      </c>
      <c r="B625" s="50" t="str">
        <f>_xlfn.XLOOKUP(A625, 'Country to Region'!$A$2:$A$116, 'Country to Region'!$B$2:$B$116, "Not Found")</f>
        <v>Western Europe</v>
      </c>
      <c r="C625" s="203" t="s">
        <v>174</v>
      </c>
      <c r="D625" s="232" cm="1">
        <f t="array" ref="D625">_xlfn.XLOOKUP($C625,'Standardized Scores'!$C$7:$C$96,_xlfn.XLOOKUP('Data (All Pillars)'!$A625,'Standardized Scores'!$D$6:$DO$6,'Standardized Scores'!$D$7:$DO$96))</f>
        <v>59.384412201946681</v>
      </c>
      <c r="E625" s="232" cm="1">
        <f t="array" ref="E625">_xlfn.XLOOKUP($C625,Ranking!$C$7:$C$96,_xlfn.XLOOKUP('Data (All Pillars)'!$A625,Ranking!$D$6:$DO$6,Ranking!$D$7:$DO$96))</f>
        <v>15</v>
      </c>
      <c r="F625" s="232" t="str">
        <f>INDEX(Categories!$C$7:$DO$96,MATCH($C625,Categories!C$7:C$96,0),MATCH($A625,Categories!$C$6:$DO$6,0))</f>
        <v>Adequate capacity</v>
      </c>
    </row>
    <row r="626" spans="1:6" ht="13.8" x14ac:dyDescent="0.25">
      <c r="A626" s="231" t="s">
        <v>61</v>
      </c>
      <c r="B626" s="50" t="str">
        <f>_xlfn.XLOOKUP(A626, 'Country to Region'!$A$2:$A$116, 'Country to Region'!$B$2:$B$116, "Not Found")</f>
        <v>Western Europe</v>
      </c>
      <c r="C626" s="203" t="s">
        <v>181</v>
      </c>
      <c r="D626" s="232" cm="1">
        <f t="array" ref="D626">_xlfn.XLOOKUP($C626,'Standardized Scores'!$C$7:$C$96,_xlfn.XLOOKUP('Data (All Pillars)'!$A626,'Standardized Scores'!$D$6:$DO$6,'Standardized Scores'!$D$7:$DO$96))</f>
        <v>64.74111171852951</v>
      </c>
      <c r="E626" s="232" cm="1">
        <f t="array" ref="E626">_xlfn.XLOOKUP($C626,Ranking!$C$7:$C$96,_xlfn.XLOOKUP('Data (All Pillars)'!$A626,Ranking!$D$6:$DO$6,Ranking!$D$7:$DO$96))</f>
        <v>11</v>
      </c>
      <c r="F626" s="232" t="str">
        <f>INDEX(Categories!$C$7:$DO$96,MATCH($C626,Categories!C$7:C$96,0),MATCH($A626,Categories!$C$6:$DO$6,0))</f>
        <v>Advanced capacity</v>
      </c>
    </row>
    <row r="627" spans="1:6" ht="13.8" x14ac:dyDescent="0.25">
      <c r="A627" s="231" t="s">
        <v>61</v>
      </c>
      <c r="B627" s="50" t="str">
        <f>_xlfn.XLOOKUP(A627, 'Country to Region'!$A$2:$A$116, 'Country to Region'!$B$2:$B$116, "Not Found")</f>
        <v>Western Europe</v>
      </c>
      <c r="C627" s="203" t="s">
        <v>192</v>
      </c>
      <c r="D627" s="232" cm="1">
        <f t="array" ref="D627">_xlfn.XLOOKUP($C627,'Standardized Scores'!$C$7:$C$96,_xlfn.XLOOKUP('Data (All Pillars)'!$A627,'Standardized Scores'!$D$6:$DO$6,'Standardized Scores'!$D$7:$DO$96))</f>
        <v>34.844389686488562</v>
      </c>
      <c r="E627" s="232" cm="1">
        <f t="array" ref="E627">_xlfn.XLOOKUP($C627,Ranking!$C$7:$C$96,_xlfn.XLOOKUP('Data (All Pillars)'!$A627,Ranking!$D$6:$DO$6,Ranking!$D$7:$DO$96))</f>
        <v>23</v>
      </c>
      <c r="F627" s="232" t="str">
        <f>INDEX(Categories!$C$7:$DO$96,MATCH($C627,Categories!C$7:C$96,0),MATCH($A627,Categories!$C$6:$DO$6,0))</f>
        <v>Adequate capacity</v>
      </c>
    </row>
    <row r="628" spans="1:6" ht="13.8" x14ac:dyDescent="0.25">
      <c r="A628" s="231" t="s">
        <v>61</v>
      </c>
      <c r="B628" s="50" t="str">
        <f>_xlfn.XLOOKUP(A628, 'Country to Region'!$A$2:$A$116, 'Country to Region'!$B$2:$B$116, "Not Found")</f>
        <v>Western Europe</v>
      </c>
      <c r="C628" s="203" t="s">
        <v>194</v>
      </c>
      <c r="D628" s="232" cm="1">
        <f t="array" ref="D628">_xlfn.XLOOKUP($C628,'Standardized Scores'!$C$7:$C$96,_xlfn.XLOOKUP('Data (All Pillars)'!$A628,'Standardized Scores'!$D$6:$DO$6,'Standardized Scores'!$D$7:$DO$96))</f>
        <v>38.447832821669323</v>
      </c>
      <c r="E628" s="232" cm="1">
        <f t="array" ref="E628">_xlfn.XLOOKUP($C628,Ranking!$C$7:$C$96,_xlfn.XLOOKUP('Data (All Pillars)'!$A628,Ranking!$D$6:$DO$6,Ranking!$D$7:$DO$96))</f>
        <v>35</v>
      </c>
      <c r="F628" s="232" t="str">
        <f>INDEX(Categories!$C$7:$DO$96,MATCH($C628,Categories!C$7:C$96,0),MATCH($A628,Categories!$C$6:$DO$6,0))</f>
        <v>Adequate capacity</v>
      </c>
    </row>
    <row r="629" spans="1:6" ht="13.8" x14ac:dyDescent="0.25">
      <c r="A629" s="231" t="s">
        <v>61</v>
      </c>
      <c r="B629" s="50" t="str">
        <f>_xlfn.XLOOKUP(A629, 'Country to Region'!$A$2:$A$116, 'Country to Region'!$B$2:$B$116, "Not Found")</f>
        <v>Western Europe</v>
      </c>
      <c r="C629" s="203" t="s">
        <v>202</v>
      </c>
      <c r="D629" s="232" cm="1">
        <f t="array" ref="D629">_xlfn.XLOOKUP($C629,'Standardized Scores'!$C$7:$C$96,_xlfn.XLOOKUP('Data (All Pillars)'!$A629,'Standardized Scores'!$D$6:$DO$6,'Standardized Scores'!$D$7:$DO$96))</f>
        <v>26.958342585001486</v>
      </c>
      <c r="E629" s="232" cm="1">
        <f t="array" ref="E629">_xlfn.XLOOKUP($C629,Ranking!$C$7:$C$96,_xlfn.XLOOKUP('Data (All Pillars)'!$A629,Ranking!$D$6:$DO$6,Ranking!$D$7:$DO$96))</f>
        <v>33</v>
      </c>
      <c r="F629" s="232" t="str">
        <f>INDEX(Categories!$C$7:$DO$96,MATCH($C629,Categories!C$7:C$96,0),MATCH($A629,Categories!$C$6:$DO$6,0))</f>
        <v>Inadequate capacity</v>
      </c>
    </row>
    <row r="630" spans="1:6" ht="13.8" x14ac:dyDescent="0.25">
      <c r="A630" s="231" t="s">
        <v>61</v>
      </c>
      <c r="B630" s="50" t="str">
        <f>_xlfn.XLOOKUP(A630, 'Country to Region'!$A$2:$A$116, 'Country to Region'!$B$2:$B$116, "Not Found")</f>
        <v>Western Europe</v>
      </c>
      <c r="C630" s="203" t="s">
        <v>212</v>
      </c>
      <c r="D630" s="232" cm="1">
        <f t="array" ref="D630">_xlfn.XLOOKUP($C630,'Standardized Scores'!$C$7:$C$96,_xlfn.XLOOKUP('Data (All Pillars)'!$A630,'Standardized Scores'!$D$6:$DO$6,'Standardized Scores'!$D$7:$DO$96))</f>
        <v>50.523314167853727</v>
      </c>
      <c r="E630" s="232" cm="1">
        <f t="array" ref="E630">_xlfn.XLOOKUP($C630,Ranking!$C$7:$C$96,_xlfn.XLOOKUP('Data (All Pillars)'!$A630,Ranking!$D$6:$DO$6,Ranking!$D$7:$DO$96))</f>
        <v>33</v>
      </c>
      <c r="F630" s="232" t="str">
        <f>INDEX(Categories!$C$7:$DO$96,MATCH($C630,Categories!C$7:C$96,0),MATCH($A630,Categories!$C$6:$DO$6,0))</f>
        <v>Adequate capacity</v>
      </c>
    </row>
    <row r="631" spans="1:6" ht="13.8" x14ac:dyDescent="0.25">
      <c r="A631" s="231" t="s">
        <v>61</v>
      </c>
      <c r="B631" s="50" t="str">
        <f>_xlfn.XLOOKUP(A631, 'Country to Region'!$A$2:$A$116, 'Country to Region'!$B$2:$B$116, "Not Found")</f>
        <v>Western Europe</v>
      </c>
      <c r="C631" s="203" t="s">
        <v>254</v>
      </c>
      <c r="D631" s="232" cm="1">
        <f t="array" ref="D631">_xlfn.XLOOKUP($C631,'Standardized Scores'!$C$7:$C$96,_xlfn.XLOOKUP('Data (All Pillars)'!$A631,'Standardized Scores'!$D$6:$DO$6,'Standardized Scores'!$D$7:$DO$96))</f>
        <v>23.448069171429719</v>
      </c>
      <c r="E631" s="232" cm="1">
        <f t="array" ref="E631">_xlfn.XLOOKUP($C631,Ranking!$C$7:$C$96,_xlfn.XLOOKUP('Data (All Pillars)'!$A631,Ranking!$D$6:$DO$6,Ranking!$D$7:$DO$96))</f>
        <v>32</v>
      </c>
      <c r="F631" s="232" t="str">
        <f>INDEX(Categories!$C$7:$DO$96,MATCH($C631,Categories!C$7:C$96,0),MATCH($A631,Categories!$C$6:$DO$6,0))</f>
        <v>Low capacity</v>
      </c>
    </row>
    <row r="632" spans="1:6" ht="13.8" x14ac:dyDescent="0.25">
      <c r="A632" s="231" t="s">
        <v>62</v>
      </c>
      <c r="B632" s="50" t="str">
        <f>_xlfn.XLOOKUP(A632, 'Country to Region'!$A$2:$A$116, 'Country to Region'!$B$2:$B$116, "Not Found")</f>
        <v>South and Southeast Asia</v>
      </c>
      <c r="C632" s="203" t="s">
        <v>133</v>
      </c>
      <c r="D632" s="232" cm="1">
        <f t="array" ref="D632">_xlfn.XLOOKUP($C632,'Standardized Scores'!$C$7:$C$96,_xlfn.XLOOKUP('Data (All Pillars)'!$A632,'Standardized Scores'!$D$6:$DO$6,'Standardized Scores'!$D$7:$DO$96))</f>
        <v>38.898986030398468</v>
      </c>
      <c r="E632" s="232" cm="1">
        <f t="array" ref="E632">_xlfn.XLOOKUP($C632,Ranking!$C$7:$C$96,_xlfn.XLOOKUP('Data (All Pillars)'!$A632,Ranking!$D$6:$DO$6,Ranking!$D$7:$DO$96))</f>
        <v>48</v>
      </c>
      <c r="F632" s="232" t="str">
        <f>INDEX(Categories!$C$7:$DO$96,MATCH($C632,Categories!C$7:C$96,0),MATCH($A632,Categories!$C$6:$DO$6,0))</f>
        <v>Adequate capacity</v>
      </c>
    </row>
    <row r="633" spans="1:6" ht="13.8" x14ac:dyDescent="0.25">
      <c r="A633" s="231" t="s">
        <v>62</v>
      </c>
      <c r="B633" s="50" t="str">
        <f>_xlfn.XLOOKUP(A633, 'Country to Region'!$A$2:$A$116, 'Country to Region'!$B$2:$B$116, "Not Found")</f>
        <v>South and Southeast Asia</v>
      </c>
      <c r="C633" s="203" t="s">
        <v>135</v>
      </c>
      <c r="D633" s="232" cm="1">
        <f t="array" ref="D633">_xlfn.XLOOKUP($C633,'Standardized Scores'!$C$7:$C$96,_xlfn.XLOOKUP('Data (All Pillars)'!$A633,'Standardized Scores'!$D$6:$DO$6,'Standardized Scores'!$D$7:$DO$96))</f>
        <v>43.316963440769683</v>
      </c>
      <c r="E633" s="232" cm="1">
        <f t="array" ref="E633">_xlfn.XLOOKUP($C633,Ranking!$C$7:$C$96,_xlfn.XLOOKUP('Data (All Pillars)'!$A633,Ranking!$D$6:$DO$6,Ranking!$D$7:$DO$96))</f>
        <v>41</v>
      </c>
      <c r="F633" s="232" t="str">
        <f>INDEX(Categories!$C$7:$DO$96,MATCH($C633,Categories!C$7:C$96,0),MATCH($A633,Categories!$C$6:$DO$6,0))</f>
        <v>Adequate capacity</v>
      </c>
    </row>
    <row r="634" spans="1:6" ht="13.8" x14ac:dyDescent="0.25">
      <c r="A634" s="231" t="s">
        <v>62</v>
      </c>
      <c r="B634" s="50" t="str">
        <f>_xlfn.XLOOKUP(A634, 'Country to Region'!$A$2:$A$116, 'Country to Region'!$B$2:$B$116, "Not Found")</f>
        <v>South and Southeast Asia</v>
      </c>
      <c r="C634" s="203" t="s">
        <v>137</v>
      </c>
      <c r="D634" s="232" cm="1">
        <f t="array" ref="D634">_xlfn.XLOOKUP($C634,'Standardized Scores'!$C$7:$C$96,_xlfn.XLOOKUP('Data (All Pillars)'!$A634,'Standardized Scores'!$D$6:$DO$6,'Standardized Scores'!$D$7:$DO$96))</f>
        <v>43.637237789277137</v>
      </c>
      <c r="E634" s="232" cm="1">
        <f t="array" ref="E634">_xlfn.XLOOKUP($C634,Ranking!$C$7:$C$96,_xlfn.XLOOKUP('Data (All Pillars)'!$A634,Ranking!$D$6:$DO$6,Ranking!$D$7:$DO$96))</f>
        <v>39</v>
      </c>
      <c r="F634" s="232" t="str">
        <f>INDEX(Categories!$C$7:$DO$96,MATCH($C634,Categories!C$7:C$96,0),MATCH($A634,Categories!$C$6:$DO$6,0))</f>
        <v>Adequate capacity</v>
      </c>
    </row>
    <row r="635" spans="1:6" ht="13.8" x14ac:dyDescent="0.25">
      <c r="A635" s="231" t="s">
        <v>62</v>
      </c>
      <c r="B635" s="50" t="str">
        <f>_xlfn.XLOOKUP(A635, 'Country to Region'!$A$2:$A$116, 'Country to Region'!$B$2:$B$116, "Not Found")</f>
        <v>South and Southeast Asia</v>
      </c>
      <c r="C635" s="203" t="s">
        <v>147</v>
      </c>
      <c r="D635" s="232" cm="1">
        <f t="array" ref="D635">_xlfn.XLOOKUP($C635,'Standardized Scores'!$C$7:$C$96,_xlfn.XLOOKUP('Data (All Pillars)'!$A635,'Standardized Scores'!$D$6:$DO$6,'Standardized Scores'!$D$7:$DO$96))</f>
        <v>49.226222989803397</v>
      </c>
      <c r="E635" s="232" cm="1">
        <f t="array" ref="E635">_xlfn.XLOOKUP($C635,Ranking!$C$7:$C$96,_xlfn.XLOOKUP('Data (All Pillars)'!$A635,Ranking!$D$6:$DO$6,Ranking!$D$7:$DO$96))</f>
        <v>29</v>
      </c>
      <c r="F635" s="232" t="str">
        <f>INDEX(Categories!$C$7:$DO$96,MATCH($C635,Categories!C$7:C$96,0),MATCH($A635,Categories!$C$6:$DO$6,0))</f>
        <v>Adequate capacity</v>
      </c>
    </row>
    <row r="636" spans="1:6" ht="13.8" x14ac:dyDescent="0.25">
      <c r="A636" s="231" t="s">
        <v>62</v>
      </c>
      <c r="B636" s="50" t="str">
        <f>_xlfn.XLOOKUP(A636, 'Country to Region'!$A$2:$A$116, 'Country to Region'!$B$2:$B$116, "Not Found")</f>
        <v>South and Southeast Asia</v>
      </c>
      <c r="C636" s="203" t="s">
        <v>156</v>
      </c>
      <c r="D636" s="232" cm="1">
        <f t="array" ref="D636">_xlfn.XLOOKUP($C636,'Standardized Scores'!$C$7:$C$96,_xlfn.XLOOKUP('Data (All Pillars)'!$A636,'Standardized Scores'!$D$6:$DO$6,'Standardized Scores'!$D$7:$DO$96))</f>
        <v>36.049173893638354</v>
      </c>
      <c r="E636" s="232" cm="1">
        <f t="array" ref="E636">_xlfn.XLOOKUP($C636,Ranking!$C$7:$C$96,_xlfn.XLOOKUP('Data (All Pillars)'!$A636,Ranking!$D$6:$DO$6,Ranking!$D$7:$DO$96))</f>
        <v>70</v>
      </c>
      <c r="F636" s="232" t="str">
        <f>INDEX(Categories!$C$7:$DO$96,MATCH($C636,Categories!C$7:C$96,0),MATCH($A636,Categories!$C$6:$DO$6,0))</f>
        <v>Low capacity</v>
      </c>
    </row>
    <row r="637" spans="1:6" ht="13.8" x14ac:dyDescent="0.25">
      <c r="A637" s="231" t="s">
        <v>62</v>
      </c>
      <c r="B637" s="50" t="str">
        <f>_xlfn.XLOOKUP(A637, 'Country to Region'!$A$2:$A$116, 'Country to Region'!$B$2:$B$116, "Not Found")</f>
        <v>South and Southeast Asia</v>
      </c>
      <c r="C637" s="203" t="s">
        <v>163</v>
      </c>
      <c r="D637" s="232" cm="1">
        <f t="array" ref="D637">_xlfn.XLOOKUP($C637,'Standardized Scores'!$C$7:$C$96,_xlfn.XLOOKUP('Data (All Pillars)'!$A637,'Standardized Scores'!$D$6:$DO$6,'Standardized Scores'!$D$7:$DO$96))</f>
        <v>39.258148202427165</v>
      </c>
      <c r="E637" s="232" cm="1">
        <f t="array" ref="E637">_xlfn.XLOOKUP($C637,Ranking!$C$7:$C$96,_xlfn.XLOOKUP('Data (All Pillars)'!$A637,Ranking!$D$6:$DO$6,Ranking!$D$7:$DO$96))</f>
        <v>82</v>
      </c>
      <c r="F637" s="232" t="str">
        <f>INDEX(Categories!$C$7:$DO$96,MATCH($C637,Categories!C$7:C$96,0),MATCH($A637,Categories!$C$6:$DO$6,0))</f>
        <v>Low capacity</v>
      </c>
    </row>
    <row r="638" spans="1:6" ht="13.8" x14ac:dyDescent="0.25">
      <c r="A638" s="231" t="s">
        <v>62</v>
      </c>
      <c r="B638" s="50" t="str">
        <f>_xlfn.XLOOKUP(A638, 'Country to Region'!$A$2:$A$116, 'Country to Region'!$B$2:$B$116, "Not Found")</f>
        <v>South and Southeast Asia</v>
      </c>
      <c r="C638" s="203" t="s">
        <v>251</v>
      </c>
      <c r="D638" s="232" cm="1">
        <f t="array" ref="D638">_xlfn.XLOOKUP($C638,'Standardized Scores'!$C$7:$C$96,_xlfn.XLOOKUP('Data (All Pillars)'!$A638,'Standardized Scores'!$D$6:$DO$6,'Standardized Scores'!$D$7:$DO$96))</f>
        <v>43.238743206861372</v>
      </c>
      <c r="E638" s="232" cm="1">
        <f t="array" ref="E638">_xlfn.XLOOKUP($C638,Ranking!$C$7:$C$96,_xlfn.XLOOKUP('Data (All Pillars)'!$A638,Ranking!$D$6:$DO$6,Ranking!$D$7:$DO$96))</f>
        <v>65</v>
      </c>
      <c r="F638" s="232" t="str">
        <f>INDEX(Categories!$C$7:$DO$96,MATCH($C638,Categories!C$7:C$96,0),MATCH($A638,Categories!$C$6:$DO$6,0))</f>
        <v>Adequate capacity</v>
      </c>
    </row>
    <row r="639" spans="1:6" ht="13.8" x14ac:dyDescent="0.25">
      <c r="A639" s="231" t="s">
        <v>62</v>
      </c>
      <c r="B639" s="50" t="str">
        <f>_xlfn.XLOOKUP(A639, 'Country to Region'!$A$2:$A$116, 'Country to Region'!$B$2:$B$116, "Not Found")</f>
        <v>South and Southeast Asia</v>
      </c>
      <c r="C639" s="203" t="s">
        <v>174</v>
      </c>
      <c r="D639" s="232" cm="1">
        <f t="array" ref="D639">_xlfn.XLOOKUP($C639,'Standardized Scores'!$C$7:$C$96,_xlfn.XLOOKUP('Data (All Pillars)'!$A639,'Standardized Scores'!$D$6:$DO$6,'Standardized Scores'!$D$7:$DO$96))</f>
        <v>41.276252757482553</v>
      </c>
      <c r="E639" s="232" cm="1">
        <f t="array" ref="E639">_xlfn.XLOOKUP($C639,Ranking!$C$7:$C$96,_xlfn.XLOOKUP('Data (All Pillars)'!$A639,Ranking!$D$6:$DO$6,Ranking!$D$7:$DO$96))</f>
        <v>60</v>
      </c>
      <c r="F639" s="232" t="str">
        <f>INDEX(Categories!$C$7:$DO$96,MATCH($C639,Categories!C$7:C$96,0),MATCH($A639,Categories!$C$6:$DO$6,0))</f>
        <v>Inadequate capacity</v>
      </c>
    </row>
    <row r="640" spans="1:6" ht="13.8" x14ac:dyDescent="0.25">
      <c r="A640" s="231" t="s">
        <v>62</v>
      </c>
      <c r="B640" s="50" t="str">
        <f>_xlfn.XLOOKUP(A640, 'Country to Region'!$A$2:$A$116, 'Country to Region'!$B$2:$B$116, "Not Found")</f>
        <v>South and Southeast Asia</v>
      </c>
      <c r="C640" s="203" t="s">
        <v>181</v>
      </c>
      <c r="D640" s="232" cm="1">
        <f t="array" ref="D640">_xlfn.XLOOKUP($C640,'Standardized Scores'!$C$7:$C$96,_xlfn.XLOOKUP('Data (All Pillars)'!$A640,'Standardized Scores'!$D$6:$DO$6,'Standardized Scores'!$D$7:$DO$96))</f>
        <v>34.759123532809966</v>
      </c>
      <c r="E640" s="232" cm="1">
        <f t="array" ref="E640">_xlfn.XLOOKUP($C640,Ranking!$C$7:$C$96,_xlfn.XLOOKUP('Data (All Pillars)'!$A640,Ranking!$D$6:$DO$6,Ranking!$D$7:$DO$96))</f>
        <v>101</v>
      </c>
      <c r="F640" s="232" t="str">
        <f>INDEX(Categories!$C$7:$DO$96,MATCH($C640,Categories!C$7:C$96,0),MATCH($A640,Categories!$C$6:$DO$6,0))</f>
        <v>Inadequate capacity</v>
      </c>
    </row>
    <row r="641" spans="1:6" ht="13.8" x14ac:dyDescent="0.25">
      <c r="A641" s="231" t="s">
        <v>62</v>
      </c>
      <c r="B641" s="50" t="str">
        <f>_xlfn.XLOOKUP(A641, 'Country to Region'!$A$2:$A$116, 'Country to Region'!$B$2:$B$116, "Not Found")</f>
        <v>South and Southeast Asia</v>
      </c>
      <c r="C641" s="203" t="s">
        <v>192</v>
      </c>
      <c r="D641" s="232" cm="1">
        <f t="array" ref="D641">_xlfn.XLOOKUP($C641,'Standardized Scores'!$C$7:$C$96,_xlfn.XLOOKUP('Data (All Pillars)'!$A641,'Standardized Scores'!$D$6:$DO$6,'Standardized Scores'!$D$7:$DO$96))</f>
        <v>34.002125723988996</v>
      </c>
      <c r="E641" s="232" cm="1">
        <f t="array" ref="E641">_xlfn.XLOOKUP($C641,Ranking!$C$7:$C$96,_xlfn.XLOOKUP('Data (All Pillars)'!$A641,Ranking!$D$6:$DO$6,Ranking!$D$7:$DO$96))</f>
        <v>27</v>
      </c>
      <c r="F641" s="232" t="str">
        <f>INDEX(Categories!$C$7:$DO$96,MATCH($C641,Categories!C$7:C$96,0),MATCH($A641,Categories!$C$6:$DO$6,0))</f>
        <v>Adequate capacity</v>
      </c>
    </row>
    <row r="642" spans="1:6" ht="13.8" x14ac:dyDescent="0.25">
      <c r="A642" s="231" t="s">
        <v>62</v>
      </c>
      <c r="B642" s="50" t="str">
        <f>_xlfn.XLOOKUP(A642, 'Country to Region'!$A$2:$A$116, 'Country to Region'!$B$2:$B$116, "Not Found")</f>
        <v>South and Southeast Asia</v>
      </c>
      <c r="C642" s="203" t="s">
        <v>194</v>
      </c>
      <c r="D642" s="232" cm="1">
        <f t="array" ref="D642">_xlfn.XLOOKUP($C642,'Standardized Scores'!$C$7:$C$96,_xlfn.XLOOKUP('Data (All Pillars)'!$A642,'Standardized Scores'!$D$6:$DO$6,'Standardized Scores'!$D$7:$DO$96))</f>
        <v>35.203276963957038</v>
      </c>
      <c r="E642" s="232" cm="1">
        <f t="array" ref="E642">_xlfn.XLOOKUP($C642,Ranking!$C$7:$C$96,_xlfn.XLOOKUP('Data (All Pillars)'!$A642,Ranking!$D$6:$DO$6,Ranking!$D$7:$DO$96))</f>
        <v>52</v>
      </c>
      <c r="F642" s="232" t="str">
        <f>INDEX(Categories!$C$7:$DO$96,MATCH($C642,Categories!C$7:C$96,0),MATCH($A642,Categories!$C$6:$DO$6,0))</f>
        <v>Low capacity</v>
      </c>
    </row>
    <row r="643" spans="1:6" ht="13.8" x14ac:dyDescent="0.25">
      <c r="A643" s="231" t="s">
        <v>62</v>
      </c>
      <c r="B643" s="50" t="str">
        <f>_xlfn.XLOOKUP(A643, 'Country to Region'!$A$2:$A$116, 'Country to Region'!$B$2:$B$116, "Not Found")</f>
        <v>South and Southeast Asia</v>
      </c>
      <c r="C643" s="203" t="s">
        <v>202</v>
      </c>
      <c r="D643" s="232" cm="1">
        <f t="array" ref="D643">_xlfn.XLOOKUP($C643,'Standardized Scores'!$C$7:$C$96,_xlfn.XLOOKUP('Data (All Pillars)'!$A643,'Standardized Scores'!$D$6:$DO$6,'Standardized Scores'!$D$7:$DO$96))</f>
        <v>29.423527476004864</v>
      </c>
      <c r="E643" s="232" cm="1">
        <f t="array" ref="E643">_xlfn.XLOOKUP($C643,Ranking!$C$7:$C$96,_xlfn.XLOOKUP('Data (All Pillars)'!$A643,Ranking!$D$6:$DO$6,Ranking!$D$7:$DO$96))</f>
        <v>23</v>
      </c>
      <c r="F643" s="232" t="str">
        <f>INDEX(Categories!$C$7:$DO$96,MATCH($C643,Categories!C$7:C$96,0),MATCH($A643,Categories!$C$6:$DO$6,0))</f>
        <v>Inadequate capacity</v>
      </c>
    </row>
    <row r="644" spans="1:6" ht="13.8" x14ac:dyDescent="0.25">
      <c r="A644" s="231" t="s">
        <v>62</v>
      </c>
      <c r="B644" s="50" t="str">
        <f>_xlfn.XLOOKUP(A644, 'Country to Region'!$A$2:$A$116, 'Country to Region'!$B$2:$B$116, "Not Found")</f>
        <v>South and Southeast Asia</v>
      </c>
      <c r="C644" s="203" t="s">
        <v>212</v>
      </c>
      <c r="D644" s="232" cm="1">
        <f t="array" ref="D644">_xlfn.XLOOKUP($C644,'Standardized Scores'!$C$7:$C$96,_xlfn.XLOOKUP('Data (All Pillars)'!$A644,'Standardized Scores'!$D$6:$DO$6,'Standardized Scores'!$D$7:$DO$96))</f>
        <v>58.720649804726641</v>
      </c>
      <c r="E644" s="232" cm="1">
        <f t="array" ref="E644">_xlfn.XLOOKUP($C644,Ranking!$C$7:$C$96,_xlfn.XLOOKUP('Data (All Pillars)'!$A644,Ranking!$D$6:$DO$6,Ranking!$D$7:$DO$96))</f>
        <v>15</v>
      </c>
      <c r="F644" s="232" t="str">
        <f>INDEX(Categories!$C$7:$DO$96,MATCH($C644,Categories!C$7:C$96,0),MATCH($A644,Categories!$C$6:$DO$6,0))</f>
        <v>High capacity</v>
      </c>
    </row>
    <row r="645" spans="1:6" ht="13.8" x14ac:dyDescent="0.25">
      <c r="A645" s="231" t="s">
        <v>62</v>
      </c>
      <c r="B645" s="50" t="str">
        <f>_xlfn.XLOOKUP(A645, 'Country to Region'!$A$2:$A$116, 'Country to Region'!$B$2:$B$116, "Not Found")</f>
        <v>South and Southeast Asia</v>
      </c>
      <c r="C645" s="203" t="s">
        <v>254</v>
      </c>
      <c r="D645" s="232" cm="1">
        <f t="array" ref="D645">_xlfn.XLOOKUP($C645,'Standardized Scores'!$C$7:$C$96,_xlfn.XLOOKUP('Data (All Pillars)'!$A645,'Standardized Scores'!$D$6:$DO$6,'Standardized Scores'!$D$7:$DO$96))</f>
        <v>12.661048651267437</v>
      </c>
      <c r="E645" s="232" cm="1">
        <f t="array" ref="E645">_xlfn.XLOOKUP($C645,Ranking!$C$7:$C$96,_xlfn.XLOOKUP('Data (All Pillars)'!$A645,Ranking!$D$6:$DO$6,Ranking!$D$7:$DO$96))</f>
        <v>56</v>
      </c>
      <c r="F645" s="232" t="str">
        <f>INDEX(Categories!$C$7:$DO$96,MATCH($C645,Categories!C$7:C$96,0),MATCH($A645,Categories!$C$6:$DO$6,0))</f>
        <v>Inadequate capacity</v>
      </c>
    </row>
    <row r="646" spans="1:6" ht="13.8" x14ac:dyDescent="0.25">
      <c r="A646" s="231" t="s">
        <v>63</v>
      </c>
      <c r="B646" s="50" t="str">
        <f>_xlfn.XLOOKUP(A646, 'Country to Region'!$A$2:$A$116, 'Country to Region'!$B$2:$B$116, "Not Found")</f>
        <v>South and Southeast Asia</v>
      </c>
      <c r="C646" s="203" t="s">
        <v>133</v>
      </c>
      <c r="D646" s="232" cm="1">
        <f t="array" ref="D646">_xlfn.XLOOKUP($C646,'Standardized Scores'!$C$7:$C$96,_xlfn.XLOOKUP('Data (All Pillars)'!$A646,'Standardized Scores'!$D$6:$DO$6,'Standardized Scores'!$D$7:$DO$96))</f>
        <v>38.441812111429677</v>
      </c>
      <c r="E646" s="232" cm="1">
        <f t="array" ref="E646">_xlfn.XLOOKUP($C646,Ranking!$C$7:$C$96,_xlfn.XLOOKUP('Data (All Pillars)'!$A646,Ranking!$D$6:$DO$6,Ranking!$D$7:$DO$96))</f>
        <v>51</v>
      </c>
      <c r="F646" s="232" t="str">
        <f>INDEX(Categories!$C$7:$DO$96,MATCH($C646,Categories!C$7:C$96,0),MATCH($A646,Categories!$C$6:$DO$6,0))</f>
        <v>Adequate capacity</v>
      </c>
    </row>
    <row r="647" spans="1:6" ht="13.8" x14ac:dyDescent="0.25">
      <c r="A647" s="231" t="s">
        <v>63</v>
      </c>
      <c r="B647" s="50" t="str">
        <f>_xlfn.XLOOKUP(A647, 'Country to Region'!$A$2:$A$116, 'Country to Region'!$B$2:$B$116, "Not Found")</f>
        <v>South and Southeast Asia</v>
      </c>
      <c r="C647" s="203" t="s">
        <v>135</v>
      </c>
      <c r="D647" s="232" cm="1">
        <f t="array" ref="D647">_xlfn.XLOOKUP($C647,'Standardized Scores'!$C$7:$C$96,_xlfn.XLOOKUP('Data (All Pillars)'!$A647,'Standardized Scores'!$D$6:$DO$6,'Standardized Scores'!$D$7:$DO$96))</f>
        <v>30.450950523395299</v>
      </c>
      <c r="E647" s="232" cm="1">
        <f t="array" ref="E647">_xlfn.XLOOKUP($C647,Ranking!$C$7:$C$96,_xlfn.XLOOKUP('Data (All Pillars)'!$A647,Ranking!$D$6:$DO$6,Ranking!$D$7:$DO$96))</f>
        <v>84</v>
      </c>
      <c r="F647" s="232" t="str">
        <f>INDEX(Categories!$C$7:$DO$96,MATCH($C647,Categories!C$7:C$96,0),MATCH($A647,Categories!$C$6:$DO$6,0))</f>
        <v>Inadequate capacity</v>
      </c>
    </row>
    <row r="648" spans="1:6" ht="13.8" x14ac:dyDescent="0.25">
      <c r="A648" s="231" t="s">
        <v>63</v>
      </c>
      <c r="B648" s="50" t="str">
        <f>_xlfn.XLOOKUP(A648, 'Country to Region'!$A$2:$A$116, 'Country to Region'!$B$2:$B$116, "Not Found")</f>
        <v>South and Southeast Asia</v>
      </c>
      <c r="C648" s="203" t="s">
        <v>137</v>
      </c>
      <c r="D648" s="232" cm="1">
        <f t="array" ref="D648">_xlfn.XLOOKUP($C648,'Standardized Scores'!$C$7:$C$96,_xlfn.XLOOKUP('Data (All Pillars)'!$A648,'Standardized Scores'!$D$6:$DO$6,'Standardized Scores'!$D$7:$DO$96))</f>
        <v>32.199897364439664</v>
      </c>
      <c r="E648" s="232" cm="1">
        <f t="array" ref="E648">_xlfn.XLOOKUP($C648,Ranking!$C$7:$C$96,_xlfn.XLOOKUP('Data (All Pillars)'!$A648,Ranking!$D$6:$DO$6,Ranking!$D$7:$DO$96))</f>
        <v>74</v>
      </c>
      <c r="F648" s="232" t="str">
        <f>INDEX(Categories!$C$7:$DO$96,MATCH($C648,Categories!C$7:C$96,0),MATCH($A648,Categories!$C$6:$DO$6,0))</f>
        <v>Inadequate capacity</v>
      </c>
    </row>
    <row r="649" spans="1:6" ht="13.8" x14ac:dyDescent="0.25">
      <c r="A649" s="231" t="s">
        <v>63</v>
      </c>
      <c r="B649" s="50" t="str">
        <f>_xlfn.XLOOKUP(A649, 'Country to Region'!$A$2:$A$116, 'Country to Region'!$B$2:$B$116, "Not Found")</f>
        <v>South and Southeast Asia</v>
      </c>
      <c r="C649" s="203" t="s">
        <v>147</v>
      </c>
      <c r="D649" s="232" cm="1">
        <f t="array" ref="D649">_xlfn.XLOOKUP($C649,'Standardized Scores'!$C$7:$C$96,_xlfn.XLOOKUP('Data (All Pillars)'!$A649,'Standardized Scores'!$D$6:$DO$6,'Standardized Scores'!$D$7:$DO$96))</f>
        <v>25.680969594767703</v>
      </c>
      <c r="E649" s="232" cm="1">
        <f t="array" ref="E649">_xlfn.XLOOKUP($C649,Ranking!$C$7:$C$96,_xlfn.XLOOKUP('Data (All Pillars)'!$A649,Ranking!$D$6:$DO$6,Ranking!$D$7:$DO$96))</f>
        <v>86</v>
      </c>
      <c r="F649" s="232" t="str">
        <f>INDEX(Categories!$C$7:$DO$96,MATCH($C649,Categories!C$7:C$96,0),MATCH($A649,Categories!$C$6:$DO$6,0))</f>
        <v>Inadequate capacity</v>
      </c>
    </row>
    <row r="650" spans="1:6" ht="13.8" x14ac:dyDescent="0.25">
      <c r="A650" s="231" t="s">
        <v>63</v>
      </c>
      <c r="B650" s="50" t="str">
        <f>_xlfn.XLOOKUP(A650, 'Country to Region'!$A$2:$A$116, 'Country to Region'!$B$2:$B$116, "Not Found")</f>
        <v>South and Southeast Asia</v>
      </c>
      <c r="C650" s="203" t="s">
        <v>156</v>
      </c>
      <c r="D650" s="232" cm="1">
        <f t="array" ref="D650">_xlfn.XLOOKUP($C650,'Standardized Scores'!$C$7:$C$96,_xlfn.XLOOKUP('Data (All Pillars)'!$A650,'Standardized Scores'!$D$6:$DO$6,'Standardized Scores'!$D$7:$DO$96))</f>
        <v>33.975490292242426</v>
      </c>
      <c r="E650" s="232" cm="1">
        <f t="array" ref="E650">_xlfn.XLOOKUP($C650,Ranking!$C$7:$C$96,_xlfn.XLOOKUP('Data (All Pillars)'!$A650,Ranking!$D$6:$DO$6,Ranking!$D$7:$DO$96))</f>
        <v>77</v>
      </c>
      <c r="F650" s="232" t="str">
        <f>INDEX(Categories!$C$7:$DO$96,MATCH($C650,Categories!C$7:C$96,0),MATCH($A650,Categories!$C$6:$DO$6,0))</f>
        <v>Low capacity</v>
      </c>
    </row>
    <row r="651" spans="1:6" ht="13.8" x14ac:dyDescent="0.25">
      <c r="A651" s="231" t="s">
        <v>63</v>
      </c>
      <c r="B651" s="50" t="str">
        <f>_xlfn.XLOOKUP(A651, 'Country to Region'!$A$2:$A$116, 'Country to Region'!$B$2:$B$116, "Not Found")</f>
        <v>South and Southeast Asia</v>
      </c>
      <c r="C651" s="203" t="s">
        <v>163</v>
      </c>
      <c r="D651" s="232" cm="1">
        <f t="array" ref="D651">_xlfn.XLOOKUP($C651,'Standardized Scores'!$C$7:$C$96,_xlfn.XLOOKUP('Data (All Pillars)'!$A651,'Standardized Scores'!$D$6:$DO$6,'Standardized Scores'!$D$7:$DO$96))</f>
        <v>46.902467871470193</v>
      </c>
      <c r="E651" s="232" cm="1">
        <f t="array" ref="E651">_xlfn.XLOOKUP($C651,Ranking!$C$7:$C$96,_xlfn.XLOOKUP('Data (All Pillars)'!$A651,Ranking!$D$6:$DO$6,Ranking!$D$7:$DO$96))</f>
        <v>45</v>
      </c>
      <c r="F651" s="232" t="str">
        <f>INDEX(Categories!$C$7:$DO$96,MATCH($C651,Categories!C$7:C$96,0),MATCH($A651,Categories!$C$6:$DO$6,0))</f>
        <v>Adequate capacity</v>
      </c>
    </row>
    <row r="652" spans="1:6" ht="13.8" x14ac:dyDescent="0.25">
      <c r="A652" s="231" t="s">
        <v>63</v>
      </c>
      <c r="B652" s="50" t="str">
        <f>_xlfn.XLOOKUP(A652, 'Country to Region'!$A$2:$A$116, 'Country to Region'!$B$2:$B$116, "Not Found")</f>
        <v>South and Southeast Asia</v>
      </c>
      <c r="C652" s="203" t="s">
        <v>251</v>
      </c>
      <c r="D652" s="232" cm="1">
        <f t="array" ref="D652">_xlfn.XLOOKUP($C652,'Standardized Scores'!$C$7:$C$96,_xlfn.XLOOKUP('Data (All Pillars)'!$A652,'Standardized Scores'!$D$6:$DO$6,'Standardized Scores'!$D$7:$DO$96))</f>
        <v>54.911417361304032</v>
      </c>
      <c r="E652" s="232" cm="1">
        <f t="array" ref="E652">_xlfn.XLOOKUP($C652,Ranking!$C$7:$C$96,_xlfn.XLOOKUP('Data (All Pillars)'!$A652,Ranking!$D$6:$DO$6,Ranking!$D$7:$DO$96))</f>
        <v>9</v>
      </c>
      <c r="F652" s="232" t="str">
        <f>INDEX(Categories!$C$7:$DO$96,MATCH($C652,Categories!C$7:C$96,0),MATCH($A652,Categories!$C$6:$DO$6,0))</f>
        <v>Advanced capacity</v>
      </c>
    </row>
    <row r="653" spans="1:6" ht="13.8" x14ac:dyDescent="0.25">
      <c r="A653" s="231" t="s">
        <v>63</v>
      </c>
      <c r="B653" s="50" t="str">
        <f>_xlfn.XLOOKUP(A653, 'Country to Region'!$A$2:$A$116, 'Country to Region'!$B$2:$B$116, "Not Found")</f>
        <v>South and Southeast Asia</v>
      </c>
      <c r="C653" s="203" t="s">
        <v>174</v>
      </c>
      <c r="D653" s="232" cm="1">
        <f t="array" ref="D653">_xlfn.XLOOKUP($C653,'Standardized Scores'!$C$7:$C$96,_xlfn.XLOOKUP('Data (All Pillars)'!$A653,'Standardized Scores'!$D$6:$DO$6,'Standardized Scores'!$D$7:$DO$96))</f>
        <v>48.349871150392829</v>
      </c>
      <c r="E653" s="232" cm="1">
        <f t="array" ref="E653">_xlfn.XLOOKUP($C653,Ranking!$C$7:$C$96,_xlfn.XLOOKUP('Data (All Pillars)'!$A653,Ranking!$D$6:$DO$6,Ranking!$D$7:$DO$96))</f>
        <v>35</v>
      </c>
      <c r="F653" s="232" t="str">
        <f>INDEX(Categories!$C$7:$DO$96,MATCH($C653,Categories!C$7:C$96,0),MATCH($A653,Categories!$C$6:$DO$6,0))</f>
        <v>Low capacity</v>
      </c>
    </row>
    <row r="654" spans="1:6" ht="13.8" x14ac:dyDescent="0.25">
      <c r="A654" s="231" t="s">
        <v>63</v>
      </c>
      <c r="B654" s="50" t="str">
        <f>_xlfn.XLOOKUP(A654, 'Country to Region'!$A$2:$A$116, 'Country to Region'!$B$2:$B$116, "Not Found")</f>
        <v>South and Southeast Asia</v>
      </c>
      <c r="C654" s="203" t="s">
        <v>181</v>
      </c>
      <c r="D654" s="232" cm="1">
        <f t="array" ref="D654">_xlfn.XLOOKUP($C654,'Standardized Scores'!$C$7:$C$96,_xlfn.XLOOKUP('Data (All Pillars)'!$A654,'Standardized Scores'!$D$6:$DO$6,'Standardized Scores'!$D$7:$DO$96))</f>
        <v>39.810203294902834</v>
      </c>
      <c r="E654" s="232" cm="1">
        <f t="array" ref="E654">_xlfn.XLOOKUP($C654,Ranking!$C$7:$C$96,_xlfn.XLOOKUP('Data (All Pillars)'!$A654,Ranking!$D$6:$DO$6,Ranking!$D$7:$DO$96))</f>
        <v>86</v>
      </c>
      <c r="F654" s="232" t="str">
        <f>INDEX(Categories!$C$7:$DO$96,MATCH($C654,Categories!C$7:C$96,0),MATCH($A654,Categories!$C$6:$DO$6,0))</f>
        <v>Low capacity</v>
      </c>
    </row>
    <row r="655" spans="1:6" ht="13.8" x14ac:dyDescent="0.25">
      <c r="A655" s="231" t="s">
        <v>63</v>
      </c>
      <c r="B655" s="50" t="str">
        <f>_xlfn.XLOOKUP(A655, 'Country to Region'!$A$2:$A$116, 'Country to Region'!$B$2:$B$116, "Not Found")</f>
        <v>South and Southeast Asia</v>
      </c>
      <c r="C655" s="203" t="s">
        <v>192</v>
      </c>
      <c r="D655" s="232" cm="1">
        <f t="array" ref="D655">_xlfn.XLOOKUP($C655,'Standardized Scores'!$C$7:$C$96,_xlfn.XLOOKUP('Data (All Pillars)'!$A655,'Standardized Scores'!$D$6:$DO$6,'Standardized Scores'!$D$7:$DO$96))</f>
        <v>35.151799352743353</v>
      </c>
      <c r="E655" s="232" cm="1">
        <f t="array" ref="E655">_xlfn.XLOOKUP($C655,Ranking!$C$7:$C$96,_xlfn.XLOOKUP('Data (All Pillars)'!$A655,Ranking!$D$6:$DO$6,Ranking!$D$7:$DO$96))</f>
        <v>20</v>
      </c>
      <c r="F655" s="232" t="str">
        <f>INDEX(Categories!$C$7:$DO$96,MATCH($C655,Categories!C$7:C$96,0),MATCH($A655,Categories!$C$6:$DO$6,0))</f>
        <v>Adequate capacity</v>
      </c>
    </row>
    <row r="656" spans="1:6" ht="13.8" x14ac:dyDescent="0.25">
      <c r="A656" s="231" t="s">
        <v>63</v>
      </c>
      <c r="B656" s="50" t="str">
        <f>_xlfn.XLOOKUP(A656, 'Country to Region'!$A$2:$A$116, 'Country to Region'!$B$2:$B$116, "Not Found")</f>
        <v>South and Southeast Asia</v>
      </c>
      <c r="C656" s="203" t="s">
        <v>194</v>
      </c>
      <c r="D656" s="232" cm="1">
        <f t="array" ref="D656">_xlfn.XLOOKUP($C656,'Standardized Scores'!$C$7:$C$96,_xlfn.XLOOKUP('Data (All Pillars)'!$A656,'Standardized Scores'!$D$6:$DO$6,'Standardized Scores'!$D$7:$DO$96))</f>
        <v>46.718784028103954</v>
      </c>
      <c r="E656" s="232" cm="1">
        <f t="array" ref="E656">_xlfn.XLOOKUP($C656,Ranking!$C$7:$C$96,_xlfn.XLOOKUP('Data (All Pillars)'!$A656,Ranking!$D$6:$DO$6,Ranking!$D$7:$DO$96))</f>
        <v>13</v>
      </c>
      <c r="F656" s="232" t="str">
        <f>INDEX(Categories!$C$7:$DO$96,MATCH($C656,Categories!C$7:C$96,0),MATCH($A656,Categories!$C$6:$DO$6,0))</f>
        <v>High capacity</v>
      </c>
    </row>
    <row r="657" spans="1:6" ht="13.8" x14ac:dyDescent="0.25">
      <c r="A657" s="231" t="s">
        <v>63</v>
      </c>
      <c r="B657" s="50" t="str">
        <f>_xlfn.XLOOKUP(A657, 'Country to Region'!$A$2:$A$116, 'Country to Region'!$B$2:$B$116, "Not Found")</f>
        <v>South and Southeast Asia</v>
      </c>
      <c r="C657" s="203" t="s">
        <v>202</v>
      </c>
      <c r="D657" s="232" cm="1">
        <f t="array" ref="D657">_xlfn.XLOOKUP($C657,'Standardized Scores'!$C$7:$C$96,_xlfn.XLOOKUP('Data (All Pillars)'!$A657,'Standardized Scores'!$D$6:$DO$6,'Standardized Scores'!$D$7:$DO$96))</f>
        <v>23.356726363251582</v>
      </c>
      <c r="E657" s="232" cm="1">
        <f t="array" ref="E657">_xlfn.XLOOKUP($C657,Ranking!$C$7:$C$96,_xlfn.XLOOKUP('Data (All Pillars)'!$A657,Ranking!$D$6:$DO$6,Ranking!$D$7:$DO$96))</f>
        <v>47</v>
      </c>
      <c r="F657" s="232" t="str">
        <f>INDEX(Categories!$C$7:$DO$96,MATCH($C657,Categories!C$7:C$96,0),MATCH($A657,Categories!$C$6:$DO$6,0))</f>
        <v>Inadequate capacity</v>
      </c>
    </row>
    <row r="658" spans="1:6" ht="13.8" x14ac:dyDescent="0.25">
      <c r="A658" s="231" t="s">
        <v>63</v>
      </c>
      <c r="B658" s="50" t="str">
        <f>_xlfn.XLOOKUP(A658, 'Country to Region'!$A$2:$A$116, 'Country to Region'!$B$2:$B$116, "Not Found")</f>
        <v>South and Southeast Asia</v>
      </c>
      <c r="C658" s="203" t="s">
        <v>212</v>
      </c>
      <c r="D658" s="232" cm="1">
        <f t="array" ref="D658">_xlfn.XLOOKUP($C658,'Standardized Scores'!$C$7:$C$96,_xlfn.XLOOKUP('Data (All Pillars)'!$A658,'Standardized Scores'!$D$6:$DO$6,'Standardized Scores'!$D$7:$DO$96))</f>
        <v>51.558638408591491</v>
      </c>
      <c r="E658" s="232" cm="1">
        <f t="array" ref="E658">_xlfn.XLOOKUP($C658,Ranking!$C$7:$C$96,_xlfn.XLOOKUP('Data (All Pillars)'!$A658,Ranking!$D$6:$DO$6,Ranking!$D$7:$DO$96))</f>
        <v>27</v>
      </c>
      <c r="F658" s="232" t="str">
        <f>INDEX(Categories!$C$7:$DO$96,MATCH($C658,Categories!C$7:C$96,0),MATCH($A658,Categories!$C$6:$DO$6,0))</f>
        <v>Adequate capacity</v>
      </c>
    </row>
    <row r="659" spans="1:6" ht="13.8" x14ac:dyDescent="0.25">
      <c r="A659" s="231" t="s">
        <v>63</v>
      </c>
      <c r="B659" s="50" t="str">
        <f>_xlfn.XLOOKUP(A659, 'Country to Region'!$A$2:$A$116, 'Country to Region'!$B$2:$B$116, "Not Found")</f>
        <v>South and Southeast Asia</v>
      </c>
      <c r="C659" s="203" t="s">
        <v>254</v>
      </c>
      <c r="D659" s="232" cm="1">
        <f t="array" ref="D659">_xlfn.XLOOKUP($C659,'Standardized Scores'!$C$7:$C$96,_xlfn.XLOOKUP('Data (All Pillars)'!$A659,'Standardized Scores'!$D$6:$DO$6,'Standardized Scores'!$D$7:$DO$96))</f>
        <v>18.973048611026375</v>
      </c>
      <c r="E659" s="232" cm="1">
        <f t="array" ref="E659">_xlfn.XLOOKUP($C659,Ranking!$C$7:$C$96,_xlfn.XLOOKUP('Data (All Pillars)'!$A659,Ranking!$D$6:$DO$6,Ranking!$D$7:$DO$96))</f>
        <v>43</v>
      </c>
      <c r="F659" s="232" t="str">
        <f>INDEX(Categories!$C$7:$DO$96,MATCH($C659,Categories!C$7:C$96,0),MATCH($A659,Categories!$C$6:$DO$6,0))</f>
        <v>Inadequate capacity</v>
      </c>
    </row>
    <row r="660" spans="1:6" ht="13.8" x14ac:dyDescent="0.25">
      <c r="A660" s="231" t="s">
        <v>64</v>
      </c>
      <c r="B660" s="50" t="str">
        <f>_xlfn.XLOOKUP(A660, 'Country to Region'!$A$2:$A$116, 'Country to Region'!$B$2:$B$116, "Not Found")</f>
        <v>MENA</v>
      </c>
      <c r="C660" s="203" t="s">
        <v>133</v>
      </c>
      <c r="D660" s="232" cm="1">
        <f t="array" ref="D660">_xlfn.XLOOKUP($C660,'Standardized Scores'!$C$7:$C$96,_xlfn.XLOOKUP('Data (All Pillars)'!$A660,'Standardized Scores'!$D$6:$DO$6,'Standardized Scores'!$D$7:$DO$96))</f>
        <v>27.642637905644527</v>
      </c>
      <c r="E660" s="232" cm="1">
        <f t="array" ref="E660">_xlfn.XLOOKUP($C660,Ranking!$C$7:$C$96,_xlfn.XLOOKUP('Data (All Pillars)'!$A660,Ranking!$D$6:$DO$6,Ranking!$D$7:$DO$96))</f>
        <v>106</v>
      </c>
      <c r="F660" s="232" t="str">
        <f>INDEX(Categories!$C$7:$DO$96,MATCH($C660,Categories!C$7:C$96,0),MATCH($A660,Categories!$C$6:$DO$6,0))</f>
        <v>Inadequate capacity</v>
      </c>
    </row>
    <row r="661" spans="1:6" ht="13.8" x14ac:dyDescent="0.25">
      <c r="A661" s="231" t="s">
        <v>64</v>
      </c>
      <c r="B661" s="50" t="str">
        <f>_xlfn.XLOOKUP(A661, 'Country to Region'!$A$2:$A$116, 'Country to Region'!$B$2:$B$116, "Not Found")</f>
        <v>MENA</v>
      </c>
      <c r="C661" s="203" t="s">
        <v>135</v>
      </c>
      <c r="D661" s="232" cm="1">
        <f t="array" ref="D661">_xlfn.XLOOKUP($C661,'Standardized Scores'!$C$7:$C$96,_xlfn.XLOOKUP('Data (All Pillars)'!$A661,'Standardized Scores'!$D$6:$DO$6,'Standardized Scores'!$D$7:$DO$96))</f>
        <v>30.634639629208756</v>
      </c>
      <c r="E661" s="232" cm="1">
        <f t="array" ref="E661">_xlfn.XLOOKUP($C661,Ranking!$C$7:$C$96,_xlfn.XLOOKUP('Data (All Pillars)'!$A661,Ranking!$D$6:$DO$6,Ranking!$D$7:$DO$96))</f>
        <v>83</v>
      </c>
      <c r="F661" s="232" t="str">
        <f>INDEX(Categories!$C$7:$DO$96,MATCH($C661,Categories!C$7:C$96,0),MATCH($A661,Categories!$C$6:$DO$6,0))</f>
        <v>Inadequate capacity</v>
      </c>
    </row>
    <row r="662" spans="1:6" ht="13.8" x14ac:dyDescent="0.25">
      <c r="A662" s="231" t="s">
        <v>64</v>
      </c>
      <c r="B662" s="50" t="str">
        <f>_xlfn.XLOOKUP(A662, 'Country to Region'!$A$2:$A$116, 'Country to Region'!$B$2:$B$116, "Not Found")</f>
        <v>MENA</v>
      </c>
      <c r="C662" s="203" t="s">
        <v>137</v>
      </c>
      <c r="D662" s="232" cm="1">
        <f t="array" ref="D662">_xlfn.XLOOKUP($C662,'Standardized Scores'!$C$7:$C$96,_xlfn.XLOOKUP('Data (All Pillars)'!$A662,'Standardized Scores'!$D$6:$DO$6,'Standardized Scores'!$D$7:$DO$96))</f>
        <v>27.672943110056003</v>
      </c>
      <c r="E662" s="232" cm="1">
        <f t="array" ref="E662">_xlfn.XLOOKUP($C662,Ranking!$C$7:$C$96,_xlfn.XLOOKUP('Data (All Pillars)'!$A662,Ranking!$D$6:$DO$6,Ranking!$D$7:$DO$96))</f>
        <v>87</v>
      </c>
      <c r="F662" s="232" t="str">
        <f>INDEX(Categories!$C$7:$DO$96,MATCH($C662,Categories!C$7:C$96,0),MATCH($A662,Categories!$C$6:$DO$6,0))</f>
        <v>Inadequate capacity</v>
      </c>
    </row>
    <row r="663" spans="1:6" ht="13.8" x14ac:dyDescent="0.25">
      <c r="A663" s="231" t="s">
        <v>64</v>
      </c>
      <c r="B663" s="50" t="str">
        <f>_xlfn.XLOOKUP(A663, 'Country to Region'!$A$2:$A$116, 'Country to Region'!$B$2:$B$116, "Not Found")</f>
        <v>MENA</v>
      </c>
      <c r="C663" s="203" t="s">
        <v>147</v>
      </c>
      <c r="D663" s="232" cm="1">
        <f t="array" ref="D663">_xlfn.XLOOKUP($C663,'Standardized Scores'!$C$7:$C$96,_xlfn.XLOOKUP('Data (All Pillars)'!$A663,'Standardized Scores'!$D$6:$DO$6,'Standardized Scores'!$D$7:$DO$96))</f>
        <v>34.668393573088139</v>
      </c>
      <c r="E663" s="232" cm="1">
        <f t="array" ref="E663">_xlfn.XLOOKUP($C663,Ranking!$C$7:$C$96,_xlfn.XLOOKUP('Data (All Pillars)'!$A663,Ranking!$D$6:$DO$6,Ranking!$D$7:$DO$96))</f>
        <v>60</v>
      </c>
      <c r="F663" s="232" t="str">
        <f>INDEX(Categories!$C$7:$DO$96,MATCH($C663,Categories!C$7:C$96,0),MATCH($A663,Categories!$C$6:$DO$6,0))</f>
        <v>Inadequate capacity</v>
      </c>
    </row>
    <row r="664" spans="1:6" ht="13.8" x14ac:dyDescent="0.25">
      <c r="A664" s="231" t="s">
        <v>64</v>
      </c>
      <c r="B664" s="50" t="str">
        <f>_xlfn.XLOOKUP(A664, 'Country to Region'!$A$2:$A$116, 'Country to Region'!$B$2:$B$116, "Not Found")</f>
        <v>MENA</v>
      </c>
      <c r="C664" s="203" t="s">
        <v>156</v>
      </c>
      <c r="D664" s="232" cm="1">
        <f t="array" ref="D664">_xlfn.XLOOKUP($C664,'Standardized Scores'!$C$7:$C$96,_xlfn.XLOOKUP('Data (All Pillars)'!$A664,'Standardized Scores'!$D$6:$DO$6,'Standardized Scores'!$D$7:$DO$96))</f>
        <v>29.383905967027694</v>
      </c>
      <c r="E664" s="232" cm="1">
        <f t="array" ref="E664">_xlfn.XLOOKUP($C664,Ranking!$C$7:$C$96,_xlfn.XLOOKUP('Data (All Pillars)'!$A664,Ranking!$D$6:$DO$6,Ranking!$D$7:$DO$96))</f>
        <v>98</v>
      </c>
      <c r="F664" s="232" t="str">
        <f>INDEX(Categories!$C$7:$DO$96,MATCH($C664,Categories!C$7:C$96,0),MATCH($A664,Categories!$C$6:$DO$6,0))</f>
        <v>Inadequate capacity</v>
      </c>
    </row>
    <row r="665" spans="1:6" ht="13.8" x14ac:dyDescent="0.25">
      <c r="A665" s="231" t="s">
        <v>64</v>
      </c>
      <c r="B665" s="50" t="str">
        <f>_xlfn.XLOOKUP(A665, 'Country to Region'!$A$2:$A$116, 'Country to Region'!$B$2:$B$116, "Not Found")</f>
        <v>MENA</v>
      </c>
      <c r="C665" s="203" t="s">
        <v>163</v>
      </c>
      <c r="D665" s="232" cm="1">
        <f t="array" ref="D665">_xlfn.XLOOKUP($C665,'Standardized Scores'!$C$7:$C$96,_xlfn.XLOOKUP('Data (All Pillars)'!$A665,'Standardized Scores'!$D$6:$DO$6,'Standardized Scores'!$D$7:$DO$96))</f>
        <v>23.106754718435617</v>
      </c>
      <c r="E665" s="232" cm="1">
        <f t="array" ref="E665">_xlfn.XLOOKUP($C665,Ranking!$C$7:$C$96,_xlfn.XLOOKUP('Data (All Pillars)'!$A665,Ranking!$D$6:$DO$6,Ranking!$D$7:$DO$96))</f>
        <v>112</v>
      </c>
      <c r="F665" s="232" t="str">
        <f>INDEX(Categories!$C$7:$DO$96,MATCH($C665,Categories!C$7:C$96,0),MATCH($A665,Categories!$C$6:$DO$6,0))</f>
        <v>Inadequate capacity</v>
      </c>
    </row>
    <row r="666" spans="1:6" ht="13.8" x14ac:dyDescent="0.25">
      <c r="A666" s="231" t="s">
        <v>64</v>
      </c>
      <c r="B666" s="50" t="str">
        <f>_xlfn.XLOOKUP(A666, 'Country to Region'!$A$2:$A$116, 'Country to Region'!$B$2:$B$116, "Not Found")</f>
        <v>MENA</v>
      </c>
      <c r="C666" s="203" t="s">
        <v>251</v>
      </c>
      <c r="D666" s="232" cm="1">
        <f t="array" ref="D666">_xlfn.XLOOKUP($C666,'Standardized Scores'!$C$7:$C$96,_xlfn.XLOOKUP('Data (All Pillars)'!$A666,'Standardized Scores'!$D$6:$DO$6,'Standardized Scores'!$D$7:$DO$96))</f>
        <v>32.958541273607118</v>
      </c>
      <c r="E666" s="232" cm="1">
        <f t="array" ref="E666">_xlfn.XLOOKUP($C666,Ranking!$C$7:$C$96,_xlfn.XLOOKUP('Data (All Pillars)'!$A666,Ranking!$D$6:$DO$6,Ranking!$D$7:$DO$96))</f>
        <v>107</v>
      </c>
      <c r="F666" s="232" t="str">
        <f>INDEX(Categories!$C$7:$DO$96,MATCH($C666,Categories!C$7:C$96,0),MATCH($A666,Categories!$C$6:$DO$6,0))</f>
        <v>Inadequate capacity</v>
      </c>
    </row>
    <row r="667" spans="1:6" ht="13.8" x14ac:dyDescent="0.25">
      <c r="A667" s="231" t="s">
        <v>64</v>
      </c>
      <c r="B667" s="50" t="str">
        <f>_xlfn.XLOOKUP(A667, 'Country to Region'!$A$2:$A$116, 'Country to Region'!$B$2:$B$116, "Not Found")</f>
        <v>MENA</v>
      </c>
      <c r="C667" s="203" t="s">
        <v>174</v>
      </c>
      <c r="D667" s="232" cm="1">
        <f t="array" ref="D667">_xlfn.XLOOKUP($C667,'Standardized Scores'!$C$7:$C$96,_xlfn.XLOOKUP('Data (All Pillars)'!$A667,'Standardized Scores'!$D$6:$DO$6,'Standardized Scores'!$D$7:$DO$96))</f>
        <v>12.180272269065899</v>
      </c>
      <c r="E667" s="232" cm="1">
        <f t="array" ref="E667">_xlfn.XLOOKUP($C667,Ranking!$C$7:$C$96,_xlfn.XLOOKUP('Data (All Pillars)'!$A667,Ranking!$D$6:$DO$6,Ranking!$D$7:$DO$96))</f>
        <v>114</v>
      </c>
      <c r="F667" s="232" t="str">
        <f>INDEX(Categories!$C$7:$DO$96,MATCH($C667,Categories!C$7:C$96,0),MATCH($A667,Categories!$C$6:$DO$6,0))</f>
        <v>Inadequate capacity</v>
      </c>
    </row>
    <row r="668" spans="1:6" ht="13.8" x14ac:dyDescent="0.25">
      <c r="A668" s="231" t="s">
        <v>64</v>
      </c>
      <c r="B668" s="50" t="str">
        <f>_xlfn.XLOOKUP(A668, 'Country to Region'!$A$2:$A$116, 'Country to Region'!$B$2:$B$116, "Not Found")</f>
        <v>MENA</v>
      </c>
      <c r="C668" s="203" t="s">
        <v>181</v>
      </c>
      <c r="D668" s="232" cm="1">
        <f t="array" ref="D668">_xlfn.XLOOKUP($C668,'Standardized Scores'!$C$7:$C$96,_xlfn.XLOOKUP('Data (All Pillars)'!$A668,'Standardized Scores'!$D$6:$DO$6,'Standardized Scores'!$D$7:$DO$96))</f>
        <v>23.912776639084278</v>
      </c>
      <c r="E668" s="232" cm="1">
        <f t="array" ref="E668">_xlfn.XLOOKUP($C668,Ranking!$C$7:$C$96,_xlfn.XLOOKUP('Data (All Pillars)'!$A668,Ranking!$D$6:$DO$6,Ranking!$D$7:$DO$96))</f>
        <v>113</v>
      </c>
      <c r="F668" s="232" t="str">
        <f>INDEX(Categories!$C$7:$DO$96,MATCH($C668,Categories!C$7:C$96,0),MATCH($A668,Categories!$C$6:$DO$6,0))</f>
        <v>Inadequate capacity</v>
      </c>
    </row>
    <row r="669" spans="1:6" ht="13.8" x14ac:dyDescent="0.25">
      <c r="A669" s="231" t="s">
        <v>64</v>
      </c>
      <c r="B669" s="50" t="str">
        <f>_xlfn.XLOOKUP(A669, 'Country to Region'!$A$2:$A$116, 'Country to Region'!$B$2:$B$116, "Not Found")</f>
        <v>MENA</v>
      </c>
      <c r="C669" s="203" t="s">
        <v>192</v>
      </c>
      <c r="D669" s="232" cm="1">
        <f t="array" ref="D669">_xlfn.XLOOKUP($C669,'Standardized Scores'!$C$7:$C$96,_xlfn.XLOOKUP('Data (All Pillars)'!$A669,'Standardized Scores'!$D$6:$DO$6,'Standardized Scores'!$D$7:$DO$96))</f>
        <v>30.698480431692182</v>
      </c>
      <c r="E669" s="232" cm="1">
        <f t="array" ref="E669">_xlfn.XLOOKUP($C669,Ranking!$C$7:$C$96,_xlfn.XLOOKUP('Data (All Pillars)'!$A669,Ranking!$D$6:$DO$6,Ranking!$D$7:$DO$96))</f>
        <v>36</v>
      </c>
      <c r="F669" s="232" t="str">
        <f>INDEX(Categories!$C$7:$DO$96,MATCH($C669,Categories!C$7:C$96,0),MATCH($A669,Categories!$C$6:$DO$6,0))</f>
        <v>Adequate capacity</v>
      </c>
    </row>
    <row r="670" spans="1:6" ht="13.8" x14ac:dyDescent="0.25">
      <c r="A670" s="231" t="s">
        <v>64</v>
      </c>
      <c r="B670" s="50" t="str">
        <f>_xlfn.XLOOKUP(A670, 'Country to Region'!$A$2:$A$116, 'Country to Region'!$B$2:$B$116, "Not Found")</f>
        <v>MENA</v>
      </c>
      <c r="C670" s="203" t="s">
        <v>194</v>
      </c>
      <c r="D670" s="232" cm="1">
        <f t="array" ref="D670">_xlfn.XLOOKUP($C670,'Standardized Scores'!$C$7:$C$96,_xlfn.XLOOKUP('Data (All Pillars)'!$A670,'Standardized Scores'!$D$6:$DO$6,'Standardized Scores'!$D$7:$DO$96))</f>
        <v>55.448202827046131</v>
      </c>
      <c r="E670" s="232" cm="1">
        <f t="array" ref="E670">_xlfn.XLOOKUP($C670,Ranking!$C$7:$C$96,_xlfn.XLOOKUP('Data (All Pillars)'!$A670,Ranking!$D$6:$DO$6,Ranking!$D$7:$DO$96))</f>
        <v>2</v>
      </c>
      <c r="F670" s="232" t="str">
        <f>INDEX(Categories!$C$7:$DO$96,MATCH($C670,Categories!C$7:C$96,0),MATCH($A670,Categories!$C$6:$DO$6,0))</f>
        <v>Advanced capacity</v>
      </c>
    </row>
    <row r="671" spans="1:6" ht="13.8" x14ac:dyDescent="0.25">
      <c r="A671" s="231" t="s">
        <v>64</v>
      </c>
      <c r="B671" s="50" t="str">
        <f>_xlfn.XLOOKUP(A671, 'Country to Region'!$A$2:$A$116, 'Country to Region'!$B$2:$B$116, "Not Found")</f>
        <v>MENA</v>
      </c>
      <c r="C671" s="203" t="s">
        <v>202</v>
      </c>
      <c r="D671" s="232" cm="1">
        <f t="array" ref="D671">_xlfn.XLOOKUP($C671,'Standardized Scores'!$C$7:$C$96,_xlfn.XLOOKUP('Data (All Pillars)'!$A671,'Standardized Scores'!$D$6:$DO$6,'Standardized Scores'!$D$7:$DO$96))</f>
        <v>5.4425087108013939</v>
      </c>
      <c r="E671" s="232" cm="1">
        <f t="array" ref="E671">_xlfn.XLOOKUP($C671,Ranking!$C$7:$C$96,_xlfn.XLOOKUP('Data (All Pillars)'!$A671,Ranking!$D$6:$DO$6,Ranking!$D$7:$DO$96))</f>
        <v>111</v>
      </c>
      <c r="F671" s="232" t="str">
        <f>INDEX(Categories!$C$7:$DO$96,MATCH($C671,Categories!C$7:C$96,0),MATCH($A671,Categories!$C$6:$DO$6,0))</f>
        <v>Inadequate capacity</v>
      </c>
    </row>
    <row r="672" spans="1:6" ht="13.8" x14ac:dyDescent="0.25">
      <c r="A672" s="231" t="s">
        <v>64</v>
      </c>
      <c r="B672" s="50" t="str">
        <f>_xlfn.XLOOKUP(A672, 'Country to Region'!$A$2:$A$116, 'Country to Region'!$B$2:$B$116, "Not Found")</f>
        <v>MENA</v>
      </c>
      <c r="C672" s="203" t="s">
        <v>212</v>
      </c>
      <c r="D672" s="232" cm="1">
        <f t="array" ref="D672">_xlfn.XLOOKUP($C672,'Standardized Scores'!$C$7:$C$96,_xlfn.XLOOKUP('Data (All Pillars)'!$A672,'Standardized Scores'!$D$6:$DO$6,'Standardized Scores'!$D$7:$DO$96))</f>
        <v>57.764632641882052</v>
      </c>
      <c r="E672" s="232" cm="1">
        <f t="array" ref="E672">_xlfn.XLOOKUP($C672,Ranking!$C$7:$C$96,_xlfn.XLOOKUP('Data (All Pillars)'!$A672,Ranking!$D$6:$DO$6,Ranking!$D$7:$DO$96))</f>
        <v>17</v>
      </c>
      <c r="F672" s="232" t="str">
        <f>INDEX(Categories!$C$7:$DO$96,MATCH($C672,Categories!C$7:C$96,0),MATCH($A672,Categories!$C$6:$DO$6,0))</f>
        <v>High capacity</v>
      </c>
    </row>
    <row r="673" spans="1:6" ht="13.8" x14ac:dyDescent="0.25">
      <c r="A673" s="231" t="s">
        <v>64</v>
      </c>
      <c r="B673" s="50" t="str">
        <f>_xlfn.XLOOKUP(A673, 'Country to Region'!$A$2:$A$116, 'Country to Region'!$B$2:$B$116, "Not Found")</f>
        <v>MENA</v>
      </c>
      <c r="C673" s="203" t="s">
        <v>254</v>
      </c>
      <c r="D673" s="232" cm="1">
        <f t="array" ref="D673">_xlfn.XLOOKUP($C673,'Standardized Scores'!$C$7:$C$96,_xlfn.XLOOKUP('Data (All Pillars)'!$A673,'Standardized Scores'!$D$6:$DO$6,'Standardized Scores'!$D$7:$DO$96))</f>
        <v>4.1385775470391444</v>
      </c>
      <c r="E673" s="232" cm="1">
        <f t="array" ref="E673">_xlfn.XLOOKUP($C673,Ranking!$C$7:$C$96,_xlfn.XLOOKUP('Data (All Pillars)'!$A673,Ranking!$D$6:$DO$6,Ranking!$D$7:$DO$96))</f>
        <v>113</v>
      </c>
      <c r="F673" s="232" t="str">
        <f>INDEX(Categories!$C$7:$DO$96,MATCH($C673,Categories!C$7:C$96,0),MATCH($A673,Categories!$C$6:$DO$6,0))</f>
        <v>Inadequate capacity</v>
      </c>
    </row>
    <row r="674" spans="1:6" ht="13.8" x14ac:dyDescent="0.25">
      <c r="A674" s="231" t="s">
        <v>65</v>
      </c>
      <c r="B674" s="50" t="str">
        <f>_xlfn.XLOOKUP(A674, 'Country to Region'!$A$2:$A$116, 'Country to Region'!$B$2:$B$116, "Not Found")</f>
        <v>MENA</v>
      </c>
      <c r="C674" s="203" t="s">
        <v>133</v>
      </c>
      <c r="D674" s="232" cm="1">
        <f t="array" ref="D674">_xlfn.XLOOKUP($C674,'Standardized Scores'!$C$7:$C$96,_xlfn.XLOOKUP('Data (All Pillars)'!$A674,'Standardized Scores'!$D$6:$DO$6,'Standardized Scores'!$D$7:$DO$96))</f>
        <v>24.878163960085146</v>
      </c>
      <c r="E674" s="232" cm="1">
        <f t="array" ref="E674">_xlfn.XLOOKUP($C674,Ranking!$C$7:$C$96,_xlfn.XLOOKUP('Data (All Pillars)'!$A674,Ranking!$D$6:$DO$6,Ranking!$D$7:$DO$96))</f>
        <v>113</v>
      </c>
      <c r="F674" s="232" t="str">
        <f>INDEX(Categories!$C$7:$DO$96,MATCH($C674,Categories!C$7:C$96,0),MATCH($A674,Categories!$C$6:$DO$6,0))</f>
        <v>Inadequate capacity</v>
      </c>
    </row>
    <row r="675" spans="1:6" ht="13.8" x14ac:dyDescent="0.25">
      <c r="A675" s="231" t="s">
        <v>65</v>
      </c>
      <c r="B675" s="50" t="str">
        <f>_xlfn.XLOOKUP(A675, 'Country to Region'!$A$2:$A$116, 'Country to Region'!$B$2:$B$116, "Not Found")</f>
        <v>MENA</v>
      </c>
      <c r="C675" s="203" t="s">
        <v>135</v>
      </c>
      <c r="D675" s="232" cm="1">
        <f t="array" ref="D675">_xlfn.XLOOKUP($C675,'Standardized Scores'!$C$7:$C$96,_xlfn.XLOOKUP('Data (All Pillars)'!$A675,'Standardized Scores'!$D$6:$DO$6,'Standardized Scores'!$D$7:$DO$96))</f>
        <v>31.248776951156074</v>
      </c>
      <c r="E675" s="232" cm="1">
        <f t="array" ref="E675">_xlfn.XLOOKUP($C675,Ranking!$C$7:$C$96,_xlfn.XLOOKUP('Data (All Pillars)'!$A675,Ranking!$D$6:$DO$6,Ranking!$D$7:$DO$96))</f>
        <v>79</v>
      </c>
      <c r="F675" s="232" t="str">
        <f>INDEX(Categories!$C$7:$DO$96,MATCH($C675,Categories!C$7:C$96,0),MATCH($A675,Categories!$C$6:$DO$6,0))</f>
        <v>Inadequate capacity</v>
      </c>
    </row>
    <row r="676" spans="1:6" ht="13.8" x14ac:dyDescent="0.25">
      <c r="A676" s="231" t="s">
        <v>65</v>
      </c>
      <c r="B676" s="50" t="str">
        <f>_xlfn.XLOOKUP(A676, 'Country to Region'!$A$2:$A$116, 'Country to Region'!$B$2:$B$116, "Not Found")</f>
        <v>MENA</v>
      </c>
      <c r="C676" s="203" t="s">
        <v>137</v>
      </c>
      <c r="D676" s="232" cm="1">
        <f t="array" ref="D676">_xlfn.XLOOKUP($C676,'Standardized Scores'!$C$7:$C$96,_xlfn.XLOOKUP('Data (All Pillars)'!$A676,'Standardized Scores'!$D$6:$DO$6,'Standardized Scores'!$D$7:$DO$96))</f>
        <v>29.777712857338116</v>
      </c>
      <c r="E676" s="232" cm="1">
        <f t="array" ref="E676">_xlfn.XLOOKUP($C676,Ranking!$C$7:$C$96,_xlfn.XLOOKUP('Data (All Pillars)'!$A676,Ranking!$D$6:$DO$6,Ranking!$D$7:$DO$96))</f>
        <v>79</v>
      </c>
      <c r="F676" s="232" t="str">
        <f>INDEX(Categories!$C$7:$DO$96,MATCH($C676,Categories!C$7:C$96,0),MATCH($A676,Categories!$C$6:$DO$6,0))</f>
        <v>Inadequate capacity</v>
      </c>
    </row>
    <row r="677" spans="1:6" ht="13.8" x14ac:dyDescent="0.25">
      <c r="A677" s="231" t="s">
        <v>65</v>
      </c>
      <c r="B677" s="50" t="str">
        <f>_xlfn.XLOOKUP(A677, 'Country to Region'!$A$2:$A$116, 'Country to Region'!$B$2:$B$116, "Not Found")</f>
        <v>MENA</v>
      </c>
      <c r="C677" s="203" t="s">
        <v>147</v>
      </c>
      <c r="D677" s="232" cm="1">
        <f t="array" ref="D677">_xlfn.XLOOKUP($C677,'Standardized Scores'!$C$7:$C$96,_xlfn.XLOOKUP('Data (All Pillars)'!$A677,'Standardized Scores'!$D$6:$DO$6,'Standardized Scores'!$D$7:$DO$96))</f>
        <v>32.832623709384677</v>
      </c>
      <c r="E677" s="232" cm="1">
        <f t="array" ref="E677">_xlfn.XLOOKUP($C677,Ranking!$C$7:$C$96,_xlfn.XLOOKUP('Data (All Pillars)'!$A677,Ranking!$D$6:$DO$6,Ranking!$D$7:$DO$96))</f>
        <v>66</v>
      </c>
      <c r="F677" s="232" t="str">
        <f>INDEX(Categories!$C$7:$DO$96,MATCH($C677,Categories!C$7:C$96,0),MATCH($A677,Categories!$C$6:$DO$6,0))</f>
        <v>Inadequate capacity</v>
      </c>
    </row>
    <row r="678" spans="1:6" ht="13.8" x14ac:dyDescent="0.25">
      <c r="A678" s="231" t="s">
        <v>65</v>
      </c>
      <c r="B678" s="50" t="str">
        <f>_xlfn.XLOOKUP(A678, 'Country to Region'!$A$2:$A$116, 'Country to Region'!$B$2:$B$116, "Not Found")</f>
        <v>MENA</v>
      </c>
      <c r="C678" s="203" t="s">
        <v>156</v>
      </c>
      <c r="D678" s="232" cm="1">
        <f t="array" ref="D678">_xlfn.XLOOKUP($C678,'Standardized Scores'!$C$7:$C$96,_xlfn.XLOOKUP('Data (All Pillars)'!$A678,'Standardized Scores'!$D$6:$DO$6,'Standardized Scores'!$D$7:$DO$96))</f>
        <v>31.117197176010333</v>
      </c>
      <c r="E678" s="232" cm="1">
        <f t="array" ref="E678">_xlfn.XLOOKUP($C678,Ranking!$C$7:$C$96,_xlfn.XLOOKUP('Data (All Pillars)'!$A678,Ranking!$D$6:$DO$6,Ranking!$D$7:$DO$96))</f>
        <v>91</v>
      </c>
      <c r="F678" s="232" t="str">
        <f>INDEX(Categories!$C$7:$DO$96,MATCH($C678,Categories!C$7:C$96,0),MATCH($A678,Categories!$C$6:$DO$6,0))</f>
        <v>Low capacity</v>
      </c>
    </row>
    <row r="679" spans="1:6" ht="13.8" x14ac:dyDescent="0.25">
      <c r="A679" s="231" t="s">
        <v>65</v>
      </c>
      <c r="B679" s="50" t="str">
        <f>_xlfn.XLOOKUP(A679, 'Country to Region'!$A$2:$A$116, 'Country to Region'!$B$2:$B$116, "Not Found")</f>
        <v>MENA</v>
      </c>
      <c r="C679" s="203" t="s">
        <v>163</v>
      </c>
      <c r="D679" s="232" cm="1">
        <f t="array" ref="D679">_xlfn.XLOOKUP($C679,'Standardized Scores'!$C$7:$C$96,_xlfn.XLOOKUP('Data (All Pillars)'!$A679,'Standardized Scores'!$D$6:$DO$6,'Standardized Scores'!$D$7:$DO$96))</f>
        <v>21.126767076119378</v>
      </c>
      <c r="E679" s="232" cm="1">
        <f t="array" ref="E679">_xlfn.XLOOKUP($C679,Ranking!$C$7:$C$96,_xlfn.XLOOKUP('Data (All Pillars)'!$A679,Ranking!$D$6:$DO$6,Ranking!$D$7:$DO$96))</f>
        <v>114</v>
      </c>
      <c r="F679" s="232" t="str">
        <f>INDEX(Categories!$C$7:$DO$96,MATCH($C679,Categories!C$7:C$96,0),MATCH($A679,Categories!$C$6:$DO$6,0))</f>
        <v>Inadequate capacity</v>
      </c>
    </row>
    <row r="680" spans="1:6" ht="13.8" x14ac:dyDescent="0.25">
      <c r="A680" s="231" t="s">
        <v>65</v>
      </c>
      <c r="B680" s="50" t="str">
        <f>_xlfn.XLOOKUP(A680, 'Country to Region'!$A$2:$A$116, 'Country to Region'!$B$2:$B$116, "Not Found")</f>
        <v>MENA</v>
      </c>
      <c r="C680" s="203" t="s">
        <v>251</v>
      </c>
      <c r="D680" s="232" cm="1">
        <f t="array" ref="D680">_xlfn.XLOOKUP($C680,'Standardized Scores'!$C$7:$C$96,_xlfn.XLOOKUP('Data (All Pillars)'!$A680,'Standardized Scores'!$D$6:$DO$6,'Standardized Scores'!$D$7:$DO$96))</f>
        <v>34.163584618353326</v>
      </c>
      <c r="E680" s="232" cm="1">
        <f t="array" ref="E680">_xlfn.XLOOKUP($C680,Ranking!$C$7:$C$96,_xlfn.XLOOKUP('Data (All Pillars)'!$A680,Ranking!$D$6:$DO$6,Ranking!$D$7:$DO$96))</f>
        <v>106</v>
      </c>
      <c r="F680" s="232" t="str">
        <f>INDEX(Categories!$C$7:$DO$96,MATCH($C680,Categories!C$7:C$96,0),MATCH($A680,Categories!$C$6:$DO$6,0))</f>
        <v>Inadequate capacity</v>
      </c>
    </row>
    <row r="681" spans="1:6" ht="13.8" x14ac:dyDescent="0.25">
      <c r="A681" s="231" t="s">
        <v>65</v>
      </c>
      <c r="B681" s="50" t="str">
        <f>_xlfn.XLOOKUP(A681, 'Country to Region'!$A$2:$A$116, 'Country to Region'!$B$2:$B$116, "Not Found")</f>
        <v>MENA</v>
      </c>
      <c r="C681" s="203" t="s">
        <v>174</v>
      </c>
      <c r="D681" s="232" cm="1">
        <f t="array" ref="D681">_xlfn.XLOOKUP($C681,'Standardized Scores'!$C$7:$C$96,_xlfn.XLOOKUP('Data (All Pillars)'!$A681,'Standardized Scores'!$D$6:$DO$6,'Standardized Scores'!$D$7:$DO$96))</f>
        <v>16.476625827034304</v>
      </c>
      <c r="E681" s="232" cm="1">
        <f t="array" ref="E681">_xlfn.XLOOKUP($C681,Ranking!$C$7:$C$96,_xlfn.XLOOKUP('Data (All Pillars)'!$A681,Ranking!$D$6:$DO$6,Ranking!$D$7:$DO$96))</f>
        <v>111</v>
      </c>
      <c r="F681" s="232" t="str">
        <f>INDEX(Categories!$C$7:$DO$96,MATCH($C681,Categories!C$7:C$96,0),MATCH($A681,Categories!$C$6:$DO$6,0))</f>
        <v>Inadequate capacity</v>
      </c>
    </row>
    <row r="682" spans="1:6" ht="13.8" x14ac:dyDescent="0.25">
      <c r="A682" s="231" t="s">
        <v>65</v>
      </c>
      <c r="B682" s="50" t="str">
        <f>_xlfn.XLOOKUP(A682, 'Country to Region'!$A$2:$A$116, 'Country to Region'!$B$2:$B$116, "Not Found")</f>
        <v>MENA</v>
      </c>
      <c r="C682" s="203" t="s">
        <v>181</v>
      </c>
      <c r="D682" s="232" cm="1">
        <f t="array" ref="D682">_xlfn.XLOOKUP($C682,'Standardized Scores'!$C$7:$C$96,_xlfn.XLOOKUP('Data (All Pillars)'!$A682,'Standardized Scores'!$D$6:$DO$6,'Standardized Scores'!$D$7:$DO$96))</f>
        <v>14.836759856257716</v>
      </c>
      <c r="E682" s="232" cm="1">
        <f t="array" ref="E682">_xlfn.XLOOKUP($C682,Ranking!$C$7:$C$96,_xlfn.XLOOKUP('Data (All Pillars)'!$A682,Ranking!$D$6:$DO$6,Ranking!$D$7:$DO$96))</f>
        <v>115</v>
      </c>
      <c r="F682" s="232" t="str">
        <f>INDEX(Categories!$C$7:$DO$96,MATCH($C682,Categories!C$7:C$96,0),MATCH($A682,Categories!$C$6:$DO$6,0))</f>
        <v>Inadequate capacity</v>
      </c>
    </row>
    <row r="683" spans="1:6" ht="13.8" x14ac:dyDescent="0.25">
      <c r="A683" s="231" t="s">
        <v>65</v>
      </c>
      <c r="B683" s="50" t="str">
        <f>_xlfn.XLOOKUP(A683, 'Country to Region'!$A$2:$A$116, 'Country to Region'!$B$2:$B$116, "Not Found")</f>
        <v>MENA</v>
      </c>
      <c r="C683" s="203" t="s">
        <v>192</v>
      </c>
      <c r="D683" s="232" cm="1">
        <f t="array" ref="D683">_xlfn.XLOOKUP($C683,'Standardized Scores'!$C$7:$C$96,_xlfn.XLOOKUP('Data (All Pillars)'!$A683,'Standardized Scores'!$D$6:$DO$6,'Standardized Scores'!$D$7:$DO$96))</f>
        <v>23.509413480968586</v>
      </c>
      <c r="E683" s="232" cm="1">
        <f t="array" ref="E683">_xlfn.XLOOKUP($C683,Ranking!$C$7:$C$96,_xlfn.XLOOKUP('Data (All Pillars)'!$A683,Ranking!$D$6:$DO$6,Ranking!$D$7:$DO$96))</f>
        <v>90</v>
      </c>
      <c r="F683" s="232" t="str">
        <f>INDEX(Categories!$C$7:$DO$96,MATCH($C683,Categories!C$7:C$96,0),MATCH($A683,Categories!$C$6:$DO$6,0))</f>
        <v>Inadequate capacity</v>
      </c>
    </row>
    <row r="684" spans="1:6" ht="13.8" x14ac:dyDescent="0.25">
      <c r="A684" s="231" t="s">
        <v>65</v>
      </c>
      <c r="B684" s="50" t="str">
        <f>_xlfn.XLOOKUP(A684, 'Country to Region'!$A$2:$A$116, 'Country to Region'!$B$2:$B$116, "Not Found")</f>
        <v>MENA</v>
      </c>
      <c r="C684" s="203" t="s">
        <v>194</v>
      </c>
      <c r="D684" s="232" cm="1">
        <f t="array" ref="D684">_xlfn.XLOOKUP($C684,'Standardized Scores'!$C$7:$C$96,_xlfn.XLOOKUP('Data (All Pillars)'!$A684,'Standardized Scores'!$D$6:$DO$6,'Standardized Scores'!$D$7:$DO$96))</f>
        <v>34.322354442212657</v>
      </c>
      <c r="E684" s="232" cm="1">
        <f t="array" ref="E684">_xlfn.XLOOKUP($C684,Ranking!$C$7:$C$96,_xlfn.XLOOKUP('Data (All Pillars)'!$A684,Ranking!$D$6:$DO$6,Ranking!$D$7:$DO$96))</f>
        <v>57</v>
      </c>
      <c r="F684" s="232" t="str">
        <f>INDEX(Categories!$C$7:$DO$96,MATCH($C684,Categories!C$7:C$96,0),MATCH($A684,Categories!$C$6:$DO$6,0))</f>
        <v>Low capacity</v>
      </c>
    </row>
    <row r="685" spans="1:6" ht="13.8" x14ac:dyDescent="0.25">
      <c r="A685" s="231" t="s">
        <v>65</v>
      </c>
      <c r="B685" s="50" t="str">
        <f>_xlfn.XLOOKUP(A685, 'Country to Region'!$A$2:$A$116, 'Country to Region'!$B$2:$B$116, "Not Found")</f>
        <v>MENA</v>
      </c>
      <c r="C685" s="203" t="s">
        <v>202</v>
      </c>
      <c r="D685" s="232" cm="1">
        <f t="array" ref="D685">_xlfn.XLOOKUP($C685,'Standardized Scores'!$C$7:$C$96,_xlfn.XLOOKUP('Data (All Pillars)'!$A685,'Standardized Scores'!$D$6:$DO$6,'Standardized Scores'!$D$7:$DO$96))</f>
        <v>8.2983193277310932</v>
      </c>
      <c r="E685" s="232" cm="1">
        <f t="array" ref="E685">_xlfn.XLOOKUP($C685,Ranking!$C$7:$C$96,_xlfn.XLOOKUP('Data (All Pillars)'!$A685,Ranking!$D$6:$DO$6,Ranking!$D$7:$DO$96))</f>
        <v>104</v>
      </c>
      <c r="F685" s="232" t="str">
        <f>INDEX(Categories!$C$7:$DO$96,MATCH($C685,Categories!C$7:C$96,0),MATCH($A685,Categories!$C$6:$DO$6,0))</f>
        <v>Inadequate capacity</v>
      </c>
    </row>
    <row r="686" spans="1:6" ht="13.8" x14ac:dyDescent="0.25">
      <c r="A686" s="231" t="s">
        <v>65</v>
      </c>
      <c r="B686" s="50" t="str">
        <f>_xlfn.XLOOKUP(A686, 'Country to Region'!$A$2:$A$116, 'Country to Region'!$B$2:$B$116, "Not Found")</f>
        <v>MENA</v>
      </c>
      <c r="C686" s="203" t="s">
        <v>212</v>
      </c>
      <c r="D686" s="232" cm="1">
        <f t="array" ref="D686">_xlfn.XLOOKUP($C686,'Standardized Scores'!$C$7:$C$96,_xlfn.XLOOKUP('Data (All Pillars)'!$A686,'Standardized Scores'!$D$6:$DO$6,'Standardized Scores'!$D$7:$DO$96))</f>
        <v>47.326306197032864</v>
      </c>
      <c r="E686" s="232" cm="1">
        <f t="array" ref="E686">_xlfn.XLOOKUP($C686,Ranking!$C$7:$C$96,_xlfn.XLOOKUP('Data (All Pillars)'!$A686,Ranking!$D$6:$DO$6,Ranking!$D$7:$DO$96))</f>
        <v>45</v>
      </c>
      <c r="F686" s="232" t="str">
        <f>INDEX(Categories!$C$7:$DO$96,MATCH($C686,Categories!C$7:C$96,0),MATCH($A686,Categories!$C$6:$DO$6,0))</f>
        <v>Low capacity</v>
      </c>
    </row>
    <row r="687" spans="1:6" ht="13.8" x14ac:dyDescent="0.25">
      <c r="A687" s="231" t="s">
        <v>65</v>
      </c>
      <c r="B687" s="50" t="str">
        <f>_xlfn.XLOOKUP(A687, 'Country to Region'!$A$2:$A$116, 'Country to Region'!$B$2:$B$116, "Not Found")</f>
        <v>MENA</v>
      </c>
      <c r="C687" s="203" t="s">
        <v>254</v>
      </c>
      <c r="D687" s="232" cm="1">
        <f t="array" ref="D687">_xlfn.XLOOKUP($C687,'Standardized Scores'!$C$7:$C$96,_xlfn.XLOOKUP('Data (All Pillars)'!$A687,'Standardized Scores'!$D$6:$DO$6,'Standardized Scores'!$D$7:$DO$96))</f>
        <v>4.0906739568977324</v>
      </c>
      <c r="E687" s="232" cm="1">
        <f t="array" ref="E687">_xlfn.XLOOKUP($C687,Ranking!$C$7:$C$96,_xlfn.XLOOKUP('Data (All Pillars)'!$A687,Ranking!$D$6:$DO$6,Ranking!$D$7:$DO$96))</f>
        <v>114</v>
      </c>
      <c r="F687" s="232" t="str">
        <f>INDEX(Categories!$C$7:$DO$96,MATCH($C687,Categories!C$7:C$96,0),MATCH($A687,Categories!$C$6:$DO$6,0))</f>
        <v>Inadequate capacity</v>
      </c>
    </row>
    <row r="688" spans="1:6" ht="13.8" x14ac:dyDescent="0.25">
      <c r="A688" s="231" t="s">
        <v>66</v>
      </c>
      <c r="B688" s="50" t="str">
        <f>_xlfn.XLOOKUP(A688, 'Country to Region'!$A$2:$A$116, 'Country to Region'!$B$2:$B$116, "Not Found")</f>
        <v>Western Europe</v>
      </c>
      <c r="C688" s="203" t="s">
        <v>133</v>
      </c>
      <c r="D688" s="232" cm="1">
        <f t="array" ref="D688">_xlfn.XLOOKUP($C688,'Standardized Scores'!$C$7:$C$96,_xlfn.XLOOKUP('Data (All Pillars)'!$A688,'Standardized Scores'!$D$6:$DO$6,'Standardized Scores'!$D$7:$DO$96))</f>
        <v>49.015094657978906</v>
      </c>
      <c r="E688" s="232" cm="1">
        <f t="array" ref="E688">_xlfn.XLOOKUP($C688,Ranking!$C$7:$C$96,_xlfn.XLOOKUP('Data (All Pillars)'!$A688,Ranking!$D$6:$DO$6,Ranking!$D$7:$DO$96))</f>
        <v>13</v>
      </c>
      <c r="F688" s="232" t="str">
        <f>INDEX(Categories!$C$7:$DO$96,MATCH($C688,Categories!C$7:C$96,0),MATCH($A688,Categories!$C$6:$DO$6,0))</f>
        <v>High capacity</v>
      </c>
    </row>
    <row r="689" spans="1:6" ht="13.8" x14ac:dyDescent="0.25">
      <c r="A689" s="231" t="s">
        <v>66</v>
      </c>
      <c r="B689" s="50" t="str">
        <f>_xlfn.XLOOKUP(A689, 'Country to Region'!$A$2:$A$116, 'Country to Region'!$B$2:$B$116, "Not Found")</f>
        <v>Western Europe</v>
      </c>
      <c r="C689" s="203" t="s">
        <v>135</v>
      </c>
      <c r="D689" s="232" cm="1">
        <f t="array" ref="D689">_xlfn.XLOOKUP($C689,'Standardized Scores'!$C$7:$C$96,_xlfn.XLOOKUP('Data (All Pillars)'!$A689,'Standardized Scores'!$D$6:$DO$6,'Standardized Scores'!$D$7:$DO$96))</f>
        <v>48.533022012202373</v>
      </c>
      <c r="E689" s="232" cm="1">
        <f t="array" ref="E689">_xlfn.XLOOKUP($C689,Ranking!$C$7:$C$96,_xlfn.XLOOKUP('Data (All Pillars)'!$A689,Ranking!$D$6:$DO$6,Ranking!$D$7:$DO$96))</f>
        <v>20</v>
      </c>
      <c r="F689" s="232" t="str">
        <f>INDEX(Categories!$C$7:$DO$96,MATCH($C689,Categories!C$7:C$96,0),MATCH($A689,Categories!$C$6:$DO$6,0))</f>
        <v>Adequate capacity</v>
      </c>
    </row>
    <row r="690" spans="1:6" ht="13.8" x14ac:dyDescent="0.25">
      <c r="A690" s="231" t="s">
        <v>66</v>
      </c>
      <c r="B690" s="50" t="str">
        <f>_xlfn.XLOOKUP(A690, 'Country to Region'!$A$2:$A$116, 'Country to Region'!$B$2:$B$116, "Not Found")</f>
        <v>Western Europe</v>
      </c>
      <c r="C690" s="203" t="s">
        <v>137</v>
      </c>
      <c r="D690" s="232" cm="1">
        <f t="array" ref="D690">_xlfn.XLOOKUP($C690,'Standardized Scores'!$C$7:$C$96,_xlfn.XLOOKUP('Data (All Pillars)'!$A690,'Standardized Scores'!$D$6:$DO$6,'Standardized Scores'!$D$7:$DO$96))</f>
        <v>50.613957066634761</v>
      </c>
      <c r="E690" s="232" cm="1">
        <f t="array" ref="E690">_xlfn.XLOOKUP($C690,Ranking!$C$7:$C$96,_xlfn.XLOOKUP('Data (All Pillars)'!$A690,Ranking!$D$6:$DO$6,Ranking!$D$7:$DO$96))</f>
        <v>19</v>
      </c>
      <c r="F690" s="232" t="str">
        <f>INDEX(Categories!$C$7:$DO$96,MATCH($C690,Categories!C$7:C$96,0),MATCH($A690,Categories!$C$6:$DO$6,0))</f>
        <v>High capacity</v>
      </c>
    </row>
    <row r="691" spans="1:6" ht="13.8" x14ac:dyDescent="0.25">
      <c r="A691" s="231" t="s">
        <v>66</v>
      </c>
      <c r="B691" s="50" t="str">
        <f>_xlfn.XLOOKUP(A691, 'Country to Region'!$A$2:$A$116, 'Country to Region'!$B$2:$B$116, "Not Found")</f>
        <v>Western Europe</v>
      </c>
      <c r="C691" s="203" t="s">
        <v>147</v>
      </c>
      <c r="D691" s="232" cm="1">
        <f t="array" ref="D691">_xlfn.XLOOKUP($C691,'Standardized Scores'!$C$7:$C$96,_xlfn.XLOOKUP('Data (All Pillars)'!$A691,'Standardized Scores'!$D$6:$DO$6,'Standardized Scores'!$D$7:$DO$96))</f>
        <v>54.229379044529935</v>
      </c>
      <c r="E691" s="232" cm="1">
        <f t="array" ref="E691">_xlfn.XLOOKUP($C691,Ranking!$C$7:$C$96,_xlfn.XLOOKUP('Data (All Pillars)'!$A691,Ranking!$D$6:$DO$6,Ranking!$D$7:$DO$96))</f>
        <v>13</v>
      </c>
      <c r="F691" s="232" t="str">
        <f>INDEX(Categories!$C$7:$DO$96,MATCH($C691,Categories!C$7:C$96,0),MATCH($A691,Categories!$C$6:$DO$6,0))</f>
        <v>Adequate capacity</v>
      </c>
    </row>
    <row r="692" spans="1:6" ht="13.8" x14ac:dyDescent="0.25">
      <c r="A692" s="231" t="s">
        <v>66</v>
      </c>
      <c r="B692" s="50" t="str">
        <f>_xlfn.XLOOKUP(A692, 'Country to Region'!$A$2:$A$116, 'Country to Region'!$B$2:$B$116, "Not Found")</f>
        <v>Western Europe</v>
      </c>
      <c r="C692" s="203" t="s">
        <v>156</v>
      </c>
      <c r="D692" s="232" cm="1">
        <f t="array" ref="D692">_xlfn.XLOOKUP($C692,'Standardized Scores'!$C$7:$C$96,_xlfn.XLOOKUP('Data (All Pillars)'!$A692,'Standardized Scores'!$D$6:$DO$6,'Standardized Scores'!$D$7:$DO$96))</f>
        <v>39.459514577649117</v>
      </c>
      <c r="E692" s="232" cm="1">
        <f t="array" ref="E692">_xlfn.XLOOKUP($C692,Ranking!$C$7:$C$96,_xlfn.XLOOKUP('Data (All Pillars)'!$A692,Ranking!$D$6:$DO$6,Ranking!$D$7:$DO$96))</f>
        <v>51</v>
      </c>
      <c r="F692" s="232" t="str">
        <f>INDEX(Categories!$C$7:$DO$96,MATCH($C692,Categories!C$7:C$96,0),MATCH($A692,Categories!$C$6:$DO$6,0))</f>
        <v>Adequate capacity</v>
      </c>
    </row>
    <row r="693" spans="1:6" ht="13.8" x14ac:dyDescent="0.25">
      <c r="A693" s="231" t="s">
        <v>66</v>
      </c>
      <c r="B693" s="50" t="str">
        <f>_xlfn.XLOOKUP(A693, 'Country to Region'!$A$2:$A$116, 'Country to Region'!$B$2:$B$116, "Not Found")</f>
        <v>Western Europe</v>
      </c>
      <c r="C693" s="203" t="s">
        <v>163</v>
      </c>
      <c r="D693" s="232" cm="1">
        <f t="array" ref="D693">_xlfn.XLOOKUP($C693,'Standardized Scores'!$C$7:$C$96,_xlfn.XLOOKUP('Data (All Pillars)'!$A693,'Standardized Scores'!$D$6:$DO$6,'Standardized Scores'!$D$7:$DO$96))</f>
        <v>56.944216702138775</v>
      </c>
      <c r="E693" s="232" cm="1">
        <f t="array" ref="E693">_xlfn.XLOOKUP($C693,Ranking!$C$7:$C$96,_xlfn.XLOOKUP('Data (All Pillars)'!$A693,Ranking!$D$6:$DO$6,Ranking!$D$7:$DO$96))</f>
        <v>18</v>
      </c>
      <c r="F693" s="232" t="str">
        <f>INDEX(Categories!$C$7:$DO$96,MATCH($C693,Categories!C$7:C$96,0),MATCH($A693,Categories!$C$6:$DO$6,0))</f>
        <v>High capacity</v>
      </c>
    </row>
    <row r="694" spans="1:6" ht="13.8" x14ac:dyDescent="0.25">
      <c r="A694" s="231" t="s">
        <v>66</v>
      </c>
      <c r="B694" s="50" t="str">
        <f>_xlfn.XLOOKUP(A694, 'Country to Region'!$A$2:$A$116, 'Country to Region'!$B$2:$B$116, "Not Found")</f>
        <v>Western Europe</v>
      </c>
      <c r="C694" s="203" t="s">
        <v>251</v>
      </c>
      <c r="D694" s="232" cm="1">
        <f t="array" ref="D694">_xlfn.XLOOKUP($C694,'Standardized Scores'!$C$7:$C$96,_xlfn.XLOOKUP('Data (All Pillars)'!$A694,'Standardized Scores'!$D$6:$DO$6,'Standardized Scores'!$D$7:$DO$96))</f>
        <v>52.186502947096059</v>
      </c>
      <c r="E694" s="232" cm="1">
        <f t="array" ref="E694">_xlfn.XLOOKUP($C694,Ranking!$C$7:$C$96,_xlfn.XLOOKUP('Data (All Pillars)'!$A694,Ranking!$D$6:$DO$6,Ranking!$D$7:$DO$96))</f>
        <v>15</v>
      </c>
      <c r="F694" s="232" t="str">
        <f>INDEX(Categories!$C$7:$DO$96,MATCH($C694,Categories!C$7:C$96,0),MATCH($A694,Categories!$C$6:$DO$6,0))</f>
        <v>High capacity</v>
      </c>
    </row>
    <row r="695" spans="1:6" ht="13.8" x14ac:dyDescent="0.25">
      <c r="A695" s="231" t="s">
        <v>66</v>
      </c>
      <c r="B695" s="50" t="str">
        <f>_xlfn.XLOOKUP(A695, 'Country to Region'!$A$2:$A$116, 'Country to Region'!$B$2:$B$116, "Not Found")</f>
        <v>Western Europe</v>
      </c>
      <c r="C695" s="203" t="s">
        <v>174</v>
      </c>
      <c r="D695" s="232" cm="1">
        <f t="array" ref="D695">_xlfn.XLOOKUP($C695,'Standardized Scores'!$C$7:$C$96,_xlfn.XLOOKUP('Data (All Pillars)'!$A695,'Standardized Scores'!$D$6:$DO$6,'Standardized Scores'!$D$7:$DO$96))</f>
        <v>57.377512414476961</v>
      </c>
      <c r="E695" s="232" cm="1">
        <f t="array" ref="E695">_xlfn.XLOOKUP($C695,Ranking!$C$7:$C$96,_xlfn.XLOOKUP('Data (All Pillars)'!$A695,Ranking!$D$6:$DO$6,Ranking!$D$7:$DO$96))</f>
        <v>18</v>
      </c>
      <c r="F695" s="232" t="str">
        <f>INDEX(Categories!$C$7:$DO$96,MATCH($C695,Categories!C$7:C$96,0),MATCH($A695,Categories!$C$6:$DO$6,0))</f>
        <v>Adequate capacity</v>
      </c>
    </row>
    <row r="696" spans="1:6" ht="13.8" x14ac:dyDescent="0.25">
      <c r="A696" s="231" t="s">
        <v>66</v>
      </c>
      <c r="B696" s="50" t="str">
        <f>_xlfn.XLOOKUP(A696, 'Country to Region'!$A$2:$A$116, 'Country to Region'!$B$2:$B$116, "Not Found")</f>
        <v>Western Europe</v>
      </c>
      <c r="C696" s="203" t="s">
        <v>181</v>
      </c>
      <c r="D696" s="232" cm="1">
        <f t="array" ref="D696">_xlfn.XLOOKUP($C696,'Standardized Scores'!$C$7:$C$96,_xlfn.XLOOKUP('Data (All Pillars)'!$A696,'Standardized Scores'!$D$6:$DO$6,'Standardized Scores'!$D$7:$DO$96))</f>
        <v>60.187530234167163</v>
      </c>
      <c r="E696" s="232" cm="1">
        <f t="array" ref="E696">_xlfn.XLOOKUP($C696,Ranking!$C$7:$C$96,_xlfn.XLOOKUP('Data (All Pillars)'!$A696,Ranking!$D$6:$DO$6,Ranking!$D$7:$DO$96))</f>
        <v>25</v>
      </c>
      <c r="F696" s="232" t="str">
        <f>INDEX(Categories!$C$7:$DO$96,MATCH($C696,Categories!C$7:C$96,0),MATCH($A696,Categories!$C$6:$DO$6,0))</f>
        <v>High capacity</v>
      </c>
    </row>
    <row r="697" spans="1:6" ht="13.8" x14ac:dyDescent="0.25">
      <c r="A697" s="231" t="s">
        <v>66</v>
      </c>
      <c r="B697" s="50" t="str">
        <f>_xlfn.XLOOKUP(A697, 'Country to Region'!$A$2:$A$116, 'Country to Region'!$B$2:$B$116, "Not Found")</f>
        <v>Western Europe</v>
      </c>
      <c r="C697" s="203" t="s">
        <v>192</v>
      </c>
      <c r="D697" s="232" cm="1">
        <f t="array" ref="D697">_xlfn.XLOOKUP($C697,'Standardized Scores'!$C$7:$C$96,_xlfn.XLOOKUP('Data (All Pillars)'!$A697,'Standardized Scores'!$D$6:$DO$6,'Standardized Scores'!$D$7:$DO$96))</f>
        <v>38.925004578208956</v>
      </c>
      <c r="E697" s="232" cm="1">
        <f t="array" ref="E697">_xlfn.XLOOKUP($C697,Ranking!$C$7:$C$96,_xlfn.XLOOKUP('Data (All Pillars)'!$A697,Ranking!$D$6:$DO$6,Ranking!$D$7:$DO$96))</f>
        <v>14</v>
      </c>
      <c r="F697" s="232" t="str">
        <f>INDEX(Categories!$C$7:$DO$96,MATCH($C697,Categories!C$7:C$96,0),MATCH($A697,Categories!$C$6:$DO$6,0))</f>
        <v>High capacity</v>
      </c>
    </row>
    <row r="698" spans="1:6" ht="13.8" x14ac:dyDescent="0.25">
      <c r="A698" s="231" t="s">
        <v>66</v>
      </c>
      <c r="B698" s="50" t="str">
        <f>_xlfn.XLOOKUP(A698, 'Country to Region'!$A$2:$A$116, 'Country to Region'!$B$2:$B$116, "Not Found")</f>
        <v>Western Europe</v>
      </c>
      <c r="C698" s="203" t="s">
        <v>194</v>
      </c>
      <c r="D698" s="232" cm="1">
        <f t="array" ref="D698">_xlfn.XLOOKUP($C698,'Standardized Scores'!$C$7:$C$96,_xlfn.XLOOKUP('Data (All Pillars)'!$A698,'Standardized Scores'!$D$6:$DO$6,'Standardized Scores'!$D$7:$DO$96))</f>
        <v>45.605116834046704</v>
      </c>
      <c r="E698" s="232" cm="1">
        <f t="array" ref="E698">_xlfn.XLOOKUP($C698,Ranking!$C$7:$C$96,_xlfn.XLOOKUP('Data (All Pillars)'!$A698,Ranking!$D$6:$DO$6,Ranking!$D$7:$DO$96))</f>
        <v>17</v>
      </c>
      <c r="F698" s="232" t="str">
        <f>INDEX(Categories!$C$7:$DO$96,MATCH($C698,Categories!C$7:C$96,0),MATCH($A698,Categories!$C$6:$DO$6,0))</f>
        <v>Adequate capacity</v>
      </c>
    </row>
    <row r="699" spans="1:6" ht="13.8" x14ac:dyDescent="0.25">
      <c r="A699" s="231" t="s">
        <v>66</v>
      </c>
      <c r="B699" s="50" t="str">
        <f>_xlfn.XLOOKUP(A699, 'Country to Region'!$A$2:$A$116, 'Country to Region'!$B$2:$B$116, "Not Found")</f>
        <v>Western Europe</v>
      </c>
      <c r="C699" s="203" t="s">
        <v>202</v>
      </c>
      <c r="D699" s="232" cm="1">
        <f t="array" ref="D699">_xlfn.XLOOKUP($C699,'Standardized Scores'!$C$7:$C$96,_xlfn.XLOOKUP('Data (All Pillars)'!$A699,'Standardized Scores'!$D$6:$DO$6,'Standardized Scores'!$D$7:$DO$96))</f>
        <v>32.428418256269637</v>
      </c>
      <c r="E699" s="232" cm="1">
        <f t="array" ref="E699">_xlfn.XLOOKUP($C699,Ranking!$C$7:$C$96,_xlfn.XLOOKUP('Data (All Pillars)'!$A699,Ranking!$D$6:$DO$6,Ranking!$D$7:$DO$96))</f>
        <v>14</v>
      </c>
      <c r="F699" s="232" t="str">
        <f>INDEX(Categories!$C$7:$DO$96,MATCH($C699,Categories!C$7:C$96,0),MATCH($A699,Categories!$C$6:$DO$6,0))</f>
        <v>Low capacity</v>
      </c>
    </row>
    <row r="700" spans="1:6" ht="13.8" x14ac:dyDescent="0.25">
      <c r="A700" s="231" t="s">
        <v>66</v>
      </c>
      <c r="B700" s="50" t="str">
        <f>_xlfn.XLOOKUP(A700, 'Country to Region'!$A$2:$A$116, 'Country to Region'!$B$2:$B$116, "Not Found")</f>
        <v>Western Europe</v>
      </c>
      <c r="C700" s="203" t="s">
        <v>212</v>
      </c>
      <c r="D700" s="232" cm="1">
        <f t="array" ref="D700">_xlfn.XLOOKUP($C700,'Standardized Scores'!$C$7:$C$96,_xlfn.XLOOKUP('Data (All Pillars)'!$A700,'Standardized Scores'!$D$6:$DO$6,'Standardized Scores'!$D$7:$DO$96))</f>
        <v>51.460865406285187</v>
      </c>
      <c r="E700" s="232" cm="1">
        <f t="array" ref="E700">_xlfn.XLOOKUP($C700,Ranking!$C$7:$C$96,_xlfn.XLOOKUP('Data (All Pillars)'!$A700,Ranking!$D$6:$DO$6,Ranking!$D$7:$DO$96))</f>
        <v>28</v>
      </c>
      <c r="F700" s="232" t="str">
        <f>INDEX(Categories!$C$7:$DO$96,MATCH($C700,Categories!C$7:C$96,0),MATCH($A700,Categories!$C$6:$DO$6,0))</f>
        <v>Adequate capacity</v>
      </c>
    </row>
    <row r="701" spans="1:6" ht="13.8" x14ac:dyDescent="0.25">
      <c r="A701" s="231" t="s">
        <v>66</v>
      </c>
      <c r="B701" s="50" t="str">
        <f>_xlfn.XLOOKUP(A701, 'Country to Region'!$A$2:$A$116, 'Country to Region'!$B$2:$B$116, "Not Found")</f>
        <v>Western Europe</v>
      </c>
      <c r="C701" s="203" t="s">
        <v>254</v>
      </c>
      <c r="D701" s="232" cm="1">
        <f t="array" ref="D701">_xlfn.XLOOKUP($C701,'Standardized Scores'!$C$7:$C$96,_xlfn.XLOOKUP('Data (All Pillars)'!$A701,'Standardized Scores'!$D$6:$DO$6,'Standardized Scores'!$D$7:$DO$96))</f>
        <v>26.20561781623428</v>
      </c>
      <c r="E701" s="232" cm="1">
        <f t="array" ref="E701">_xlfn.XLOOKUP($C701,Ranking!$C$7:$C$96,_xlfn.XLOOKUP('Data (All Pillars)'!$A701,Ranking!$D$6:$DO$6,Ranking!$D$7:$DO$96))</f>
        <v>19</v>
      </c>
      <c r="F701" s="232" t="str">
        <f>INDEX(Categories!$C$7:$DO$96,MATCH($C701,Categories!C$7:C$96,0),MATCH($A701,Categories!$C$6:$DO$6,0))</f>
        <v>Low capacity</v>
      </c>
    </row>
    <row r="702" spans="1:6" ht="13.8" x14ac:dyDescent="0.25">
      <c r="A702" s="231" t="s">
        <v>67</v>
      </c>
      <c r="B702" s="50" t="str">
        <f>_xlfn.XLOOKUP(A702, 'Country to Region'!$A$2:$A$116, 'Country to Region'!$B$2:$B$116, "Not Found")</f>
        <v>MENA</v>
      </c>
      <c r="C702" s="203" t="s">
        <v>133</v>
      </c>
      <c r="D702" s="232" cm="1">
        <f t="array" ref="D702">_xlfn.XLOOKUP($C702,'Standardized Scores'!$C$7:$C$96,_xlfn.XLOOKUP('Data (All Pillars)'!$A702,'Standardized Scores'!$D$6:$DO$6,'Standardized Scores'!$D$7:$DO$96))</f>
        <v>46.060789069370493</v>
      </c>
      <c r="E702" s="232" cm="1">
        <f t="array" ref="E702">_xlfn.XLOOKUP($C702,Ranking!$C$7:$C$96,_xlfn.XLOOKUP('Data (All Pillars)'!$A702,Ranking!$D$6:$DO$6,Ranking!$D$7:$DO$96))</f>
        <v>25</v>
      </c>
      <c r="F702" s="232" t="str">
        <f>INDEX(Categories!$C$7:$DO$96,MATCH($C702,Categories!C$7:C$96,0),MATCH($A702,Categories!$C$6:$DO$6,0))</f>
        <v>High capacity</v>
      </c>
    </row>
    <row r="703" spans="1:6" ht="13.8" x14ac:dyDescent="0.25">
      <c r="A703" s="231" t="s">
        <v>67</v>
      </c>
      <c r="B703" s="50" t="str">
        <f>_xlfn.XLOOKUP(A703, 'Country to Region'!$A$2:$A$116, 'Country to Region'!$B$2:$B$116, "Not Found")</f>
        <v>MENA</v>
      </c>
      <c r="C703" s="203" t="s">
        <v>135</v>
      </c>
      <c r="D703" s="232" cm="1">
        <f t="array" ref="D703">_xlfn.XLOOKUP($C703,'Standardized Scores'!$C$7:$C$96,_xlfn.XLOOKUP('Data (All Pillars)'!$A703,'Standardized Scores'!$D$6:$DO$6,'Standardized Scores'!$D$7:$DO$96))</f>
        <v>50.412861646816573</v>
      </c>
      <c r="E703" s="232" cm="1">
        <f t="array" ref="E703">_xlfn.XLOOKUP($C703,Ranking!$C$7:$C$96,_xlfn.XLOOKUP('Data (All Pillars)'!$A703,Ranking!$D$6:$DO$6,Ranking!$D$7:$DO$96))</f>
        <v>13</v>
      </c>
      <c r="F703" s="232" t="str">
        <f>INDEX(Categories!$C$7:$DO$96,MATCH($C703,Categories!C$7:C$96,0),MATCH($A703,Categories!$C$6:$DO$6,0))</f>
        <v>High capacity</v>
      </c>
    </row>
    <row r="704" spans="1:6" ht="13.8" x14ac:dyDescent="0.25">
      <c r="A704" s="231" t="s">
        <v>67</v>
      </c>
      <c r="B704" s="50" t="str">
        <f>_xlfn.XLOOKUP(A704, 'Country to Region'!$A$2:$A$116, 'Country to Region'!$B$2:$B$116, "Not Found")</f>
        <v>MENA</v>
      </c>
      <c r="C704" s="203" t="s">
        <v>137</v>
      </c>
      <c r="D704" s="232" cm="1">
        <f t="array" ref="D704">_xlfn.XLOOKUP($C704,'Standardized Scores'!$C$7:$C$96,_xlfn.XLOOKUP('Data (All Pillars)'!$A704,'Standardized Scores'!$D$6:$DO$6,'Standardized Scores'!$D$7:$DO$96))</f>
        <v>53.532328592659496</v>
      </c>
      <c r="E704" s="232" cm="1">
        <f t="array" ref="E704">_xlfn.XLOOKUP($C704,Ranking!$C$7:$C$96,_xlfn.XLOOKUP('Data (All Pillars)'!$A704,Ranking!$D$6:$DO$6,Ranking!$D$7:$DO$96))</f>
        <v>13</v>
      </c>
      <c r="F704" s="232" t="str">
        <f>INDEX(Categories!$C$7:$DO$96,MATCH($C704,Categories!C$7:C$96,0),MATCH($A704,Categories!$C$6:$DO$6,0))</f>
        <v>High capacity</v>
      </c>
    </row>
    <row r="705" spans="1:6" ht="13.8" x14ac:dyDescent="0.25">
      <c r="A705" s="231" t="s">
        <v>67</v>
      </c>
      <c r="B705" s="50" t="str">
        <f>_xlfn.XLOOKUP(A705, 'Country to Region'!$A$2:$A$116, 'Country to Region'!$B$2:$B$116, "Not Found")</f>
        <v>MENA</v>
      </c>
      <c r="C705" s="203" t="s">
        <v>147</v>
      </c>
      <c r="D705" s="232" cm="1">
        <f t="array" ref="D705">_xlfn.XLOOKUP($C705,'Standardized Scores'!$C$7:$C$96,_xlfn.XLOOKUP('Data (All Pillars)'!$A705,'Standardized Scores'!$D$6:$DO$6,'Standardized Scores'!$D$7:$DO$96))</f>
        <v>49.572835621929208</v>
      </c>
      <c r="E705" s="232" cm="1">
        <f t="array" ref="E705">_xlfn.XLOOKUP($C705,Ranking!$C$7:$C$96,_xlfn.XLOOKUP('Data (All Pillars)'!$A705,Ranking!$D$6:$DO$6,Ranking!$D$7:$DO$96))</f>
        <v>27</v>
      </c>
      <c r="F705" s="232" t="str">
        <f>INDEX(Categories!$C$7:$DO$96,MATCH($C705,Categories!C$7:C$96,0),MATCH($A705,Categories!$C$6:$DO$6,0))</f>
        <v>Adequate capacity</v>
      </c>
    </row>
    <row r="706" spans="1:6" ht="13.8" x14ac:dyDescent="0.25">
      <c r="A706" s="231" t="s">
        <v>67</v>
      </c>
      <c r="B706" s="50" t="str">
        <f>_xlfn.XLOOKUP(A706, 'Country to Region'!$A$2:$A$116, 'Country to Region'!$B$2:$B$116, "Not Found")</f>
        <v>MENA</v>
      </c>
      <c r="C706" s="203" t="s">
        <v>156</v>
      </c>
      <c r="D706" s="232" cm="1">
        <f t="array" ref="D706">_xlfn.XLOOKUP($C706,'Standardized Scores'!$C$7:$C$96,_xlfn.XLOOKUP('Data (All Pillars)'!$A706,'Standardized Scores'!$D$6:$DO$6,'Standardized Scores'!$D$7:$DO$96))</f>
        <v>47.753513905701773</v>
      </c>
      <c r="E706" s="232" cm="1">
        <f t="array" ref="E706">_xlfn.XLOOKUP($C706,Ranking!$C$7:$C$96,_xlfn.XLOOKUP('Data (All Pillars)'!$A706,Ranking!$D$6:$DO$6,Ranking!$D$7:$DO$96))</f>
        <v>12</v>
      </c>
      <c r="F706" s="232" t="str">
        <f>INDEX(Categories!$C$7:$DO$96,MATCH($C706,Categories!C$7:C$96,0),MATCH($A706,Categories!$C$6:$DO$6,0))</f>
        <v>High capacity</v>
      </c>
    </row>
    <row r="707" spans="1:6" ht="13.8" x14ac:dyDescent="0.25">
      <c r="A707" s="231" t="s">
        <v>67</v>
      </c>
      <c r="B707" s="50" t="str">
        <f>_xlfn.XLOOKUP(A707, 'Country to Region'!$A$2:$A$116, 'Country to Region'!$B$2:$B$116, "Not Found")</f>
        <v>MENA</v>
      </c>
      <c r="C707" s="203" t="s">
        <v>163</v>
      </c>
      <c r="D707" s="232" cm="1">
        <f t="array" ref="D707">_xlfn.XLOOKUP($C707,'Standardized Scores'!$C$7:$C$96,_xlfn.XLOOKUP('Data (All Pillars)'!$A707,'Standardized Scores'!$D$6:$DO$6,'Standardized Scores'!$D$7:$DO$96))</f>
        <v>44.133595685328729</v>
      </c>
      <c r="E707" s="232" cm="1">
        <f t="array" ref="E707">_xlfn.XLOOKUP($C707,Ranking!$C$7:$C$96,_xlfn.XLOOKUP('Data (All Pillars)'!$A707,Ranking!$D$6:$DO$6,Ranking!$D$7:$DO$96))</f>
        <v>58</v>
      </c>
      <c r="F707" s="232" t="str">
        <f>INDEX(Categories!$C$7:$DO$96,MATCH($C707,Categories!C$7:C$96,0),MATCH($A707,Categories!$C$6:$DO$6,0))</f>
        <v>Low capacity</v>
      </c>
    </row>
    <row r="708" spans="1:6" ht="13.8" x14ac:dyDescent="0.25">
      <c r="A708" s="231" t="s">
        <v>67</v>
      </c>
      <c r="B708" s="50" t="str">
        <f>_xlfn.XLOOKUP(A708, 'Country to Region'!$A$2:$A$116, 'Country to Region'!$B$2:$B$116, "Not Found")</f>
        <v>MENA</v>
      </c>
      <c r="C708" s="203" t="s">
        <v>251</v>
      </c>
      <c r="D708" s="232" cm="1">
        <f t="array" ref="D708">_xlfn.XLOOKUP($C708,'Standardized Scores'!$C$7:$C$96,_xlfn.XLOOKUP('Data (All Pillars)'!$A708,'Standardized Scores'!$D$6:$DO$6,'Standardized Scores'!$D$7:$DO$96))</f>
        <v>43.564053785028754</v>
      </c>
      <c r="E708" s="232" cm="1">
        <f t="array" ref="E708">_xlfn.XLOOKUP($C708,Ranking!$C$7:$C$96,_xlfn.XLOOKUP('Data (All Pillars)'!$A708,Ranking!$D$6:$DO$6,Ranking!$D$7:$DO$96))</f>
        <v>61</v>
      </c>
      <c r="F708" s="232" t="str">
        <f>INDEX(Categories!$C$7:$DO$96,MATCH($C708,Categories!C$7:C$96,0),MATCH($A708,Categories!$C$6:$DO$6,0))</f>
        <v>Adequate capacity</v>
      </c>
    </row>
    <row r="709" spans="1:6" ht="13.8" x14ac:dyDescent="0.25">
      <c r="A709" s="231" t="s">
        <v>67</v>
      </c>
      <c r="B709" s="50" t="str">
        <f>_xlfn.XLOOKUP(A709, 'Country to Region'!$A$2:$A$116, 'Country to Region'!$B$2:$B$116, "Not Found")</f>
        <v>MENA</v>
      </c>
      <c r="C709" s="203" t="s">
        <v>174</v>
      </c>
      <c r="D709" s="232" cm="1">
        <f t="array" ref="D709">_xlfn.XLOOKUP($C709,'Standardized Scores'!$C$7:$C$96,_xlfn.XLOOKUP('Data (All Pillars)'!$A709,'Standardized Scores'!$D$6:$DO$6,'Standardized Scores'!$D$7:$DO$96))</f>
        <v>41.580897684284544</v>
      </c>
      <c r="E709" s="232" cm="1">
        <f t="array" ref="E709">_xlfn.XLOOKUP($C709,Ranking!$C$7:$C$96,_xlfn.XLOOKUP('Data (All Pillars)'!$A709,Ranking!$D$6:$DO$6,Ranking!$D$7:$DO$96))</f>
        <v>58</v>
      </c>
      <c r="F709" s="232" t="str">
        <f>INDEX(Categories!$C$7:$DO$96,MATCH($C709,Categories!C$7:C$96,0),MATCH($A709,Categories!$C$6:$DO$6,0))</f>
        <v>Inadequate capacity</v>
      </c>
    </row>
    <row r="710" spans="1:6" ht="13.8" x14ac:dyDescent="0.25">
      <c r="A710" s="231" t="s">
        <v>67</v>
      </c>
      <c r="B710" s="50" t="str">
        <f>_xlfn.XLOOKUP(A710, 'Country to Region'!$A$2:$A$116, 'Country to Region'!$B$2:$B$116, "Not Found")</f>
        <v>MENA</v>
      </c>
      <c r="C710" s="203" t="s">
        <v>181</v>
      </c>
      <c r="D710" s="232" cm="1">
        <f t="array" ref="D710">_xlfn.XLOOKUP($C710,'Standardized Scores'!$C$7:$C$96,_xlfn.XLOOKUP('Data (All Pillars)'!$A710,'Standardized Scores'!$D$6:$DO$6,'Standardized Scores'!$D$7:$DO$96))</f>
        <v>46.475275611336862</v>
      </c>
      <c r="E710" s="232" cm="1">
        <f t="array" ref="E710">_xlfn.XLOOKUP($C710,Ranking!$C$7:$C$96,_xlfn.XLOOKUP('Data (All Pillars)'!$A710,Ranking!$D$6:$DO$6,Ranking!$D$7:$DO$96))</f>
        <v>60</v>
      </c>
      <c r="F710" s="232" t="str">
        <f>INDEX(Categories!$C$7:$DO$96,MATCH($C710,Categories!C$7:C$96,0),MATCH($A710,Categories!$C$6:$DO$6,0))</f>
        <v>Low capacity</v>
      </c>
    </row>
    <row r="711" spans="1:6" ht="13.8" x14ac:dyDescent="0.25">
      <c r="A711" s="231" t="s">
        <v>67</v>
      </c>
      <c r="B711" s="50" t="str">
        <f>_xlfn.XLOOKUP(A711, 'Country to Region'!$A$2:$A$116, 'Country to Region'!$B$2:$B$116, "Not Found")</f>
        <v>MENA</v>
      </c>
      <c r="C711" s="203" t="s">
        <v>192</v>
      </c>
      <c r="D711" s="232" cm="1">
        <f t="array" ref="D711">_xlfn.XLOOKUP($C711,'Standardized Scores'!$C$7:$C$96,_xlfn.XLOOKUP('Data (All Pillars)'!$A711,'Standardized Scores'!$D$6:$DO$6,'Standardized Scores'!$D$7:$DO$96))</f>
        <v>44.278307670646775</v>
      </c>
      <c r="E711" s="232" cm="1">
        <f t="array" ref="E711">_xlfn.XLOOKUP($C711,Ranking!$C$7:$C$96,_xlfn.XLOOKUP('Data (All Pillars)'!$A711,Ranking!$D$6:$DO$6,Ranking!$D$7:$DO$96))</f>
        <v>5</v>
      </c>
      <c r="F711" s="232" t="str">
        <f>INDEX(Categories!$C$7:$DO$96,MATCH($C711,Categories!C$7:C$96,0),MATCH($A711,Categories!$C$6:$DO$6,0))</f>
        <v>Advanced capacity</v>
      </c>
    </row>
    <row r="712" spans="1:6" ht="13.8" x14ac:dyDescent="0.25">
      <c r="A712" s="231" t="s">
        <v>67</v>
      </c>
      <c r="B712" s="50" t="str">
        <f>_xlfn.XLOOKUP(A712, 'Country to Region'!$A$2:$A$116, 'Country to Region'!$B$2:$B$116, "Not Found")</f>
        <v>MENA</v>
      </c>
      <c r="C712" s="203" t="s">
        <v>194</v>
      </c>
      <c r="D712" s="232" cm="1">
        <f t="array" ref="D712">_xlfn.XLOOKUP($C712,'Standardized Scores'!$C$7:$C$96,_xlfn.XLOOKUP('Data (All Pillars)'!$A712,'Standardized Scores'!$D$6:$DO$6,'Standardized Scores'!$D$7:$DO$96))</f>
        <v>55.321962123959089</v>
      </c>
      <c r="E712" s="232" cm="1">
        <f t="array" ref="E712">_xlfn.XLOOKUP($C712,Ranking!$C$7:$C$96,_xlfn.XLOOKUP('Data (All Pillars)'!$A712,Ranking!$D$6:$DO$6,Ranking!$D$7:$DO$96))</f>
        <v>3</v>
      </c>
      <c r="F712" s="232" t="str">
        <f>INDEX(Categories!$C$7:$DO$96,MATCH($C712,Categories!C$7:C$96,0),MATCH($A712,Categories!$C$6:$DO$6,0))</f>
        <v>Advanced capacity</v>
      </c>
    </row>
    <row r="713" spans="1:6" ht="13.8" x14ac:dyDescent="0.25">
      <c r="A713" s="231" t="s">
        <v>67</v>
      </c>
      <c r="B713" s="50" t="str">
        <f>_xlfn.XLOOKUP(A713, 'Country to Region'!$A$2:$A$116, 'Country to Region'!$B$2:$B$116, "Not Found")</f>
        <v>MENA</v>
      </c>
      <c r="C713" s="203" t="s">
        <v>202</v>
      </c>
      <c r="D713" s="232" cm="1">
        <f t="array" ref="D713">_xlfn.XLOOKUP($C713,'Standardized Scores'!$C$7:$C$96,_xlfn.XLOOKUP('Data (All Pillars)'!$A713,'Standardized Scores'!$D$6:$DO$6,'Standardized Scores'!$D$7:$DO$96))</f>
        <v>31.129490594974769</v>
      </c>
      <c r="E713" s="232" cm="1">
        <f t="array" ref="E713">_xlfn.XLOOKUP($C713,Ranking!$C$7:$C$96,_xlfn.XLOOKUP('Data (All Pillars)'!$A713,Ranking!$D$6:$DO$6,Ranking!$D$7:$DO$96))</f>
        <v>19</v>
      </c>
      <c r="F713" s="232" t="str">
        <f>INDEX(Categories!$C$7:$DO$96,MATCH($C713,Categories!C$7:C$96,0),MATCH($A713,Categories!$C$6:$DO$6,0))</f>
        <v>Inadequate capacity</v>
      </c>
    </row>
    <row r="714" spans="1:6" ht="13.8" x14ac:dyDescent="0.25">
      <c r="A714" s="231" t="s">
        <v>67</v>
      </c>
      <c r="B714" s="50" t="str">
        <f>_xlfn.XLOOKUP(A714, 'Country to Region'!$A$2:$A$116, 'Country to Region'!$B$2:$B$116, "Not Found")</f>
        <v>MENA</v>
      </c>
      <c r="C714" s="203" t="s">
        <v>212</v>
      </c>
      <c r="D714" s="232" cm="1">
        <f t="array" ref="D714">_xlfn.XLOOKUP($C714,'Standardized Scores'!$C$7:$C$96,_xlfn.XLOOKUP('Data (All Pillars)'!$A714,'Standardized Scores'!$D$6:$DO$6,'Standardized Scores'!$D$7:$DO$96))</f>
        <v>55.747010652377789</v>
      </c>
      <c r="E714" s="232" cm="1">
        <f t="array" ref="E714">_xlfn.XLOOKUP($C714,Ranking!$C$7:$C$96,_xlfn.XLOOKUP('Data (All Pillars)'!$A714,Ranking!$D$6:$DO$6,Ranking!$D$7:$DO$96))</f>
        <v>19</v>
      </c>
      <c r="F714" s="232" t="str">
        <f>INDEX(Categories!$C$7:$DO$96,MATCH($C714,Categories!C$7:C$96,0),MATCH($A714,Categories!$C$6:$DO$6,0))</f>
        <v>Adequate capacity</v>
      </c>
    </row>
    <row r="715" spans="1:6" ht="13.8" x14ac:dyDescent="0.25">
      <c r="A715" s="231" t="s">
        <v>67</v>
      </c>
      <c r="B715" s="50" t="str">
        <f>_xlfn.XLOOKUP(A715, 'Country to Region'!$A$2:$A$116, 'Country to Region'!$B$2:$B$116, "Not Found")</f>
        <v>MENA</v>
      </c>
      <c r="C715" s="203" t="s">
        <v>254</v>
      </c>
      <c r="D715" s="232" cm="1">
        <f t="array" ref="D715">_xlfn.XLOOKUP($C715,'Standardized Scores'!$C$7:$C$96,_xlfn.XLOOKUP('Data (All Pillars)'!$A715,'Standardized Scores'!$D$6:$DO$6,'Standardized Scores'!$D$7:$DO$96))</f>
        <v>34.914767311275455</v>
      </c>
      <c r="E715" s="232" cm="1">
        <f t="array" ref="E715">_xlfn.XLOOKUP($C715,Ranking!$C$7:$C$96,_xlfn.XLOOKUP('Data (All Pillars)'!$A715,Ranking!$D$6:$DO$6,Ranking!$D$7:$DO$96))</f>
        <v>5</v>
      </c>
      <c r="F715" s="232" t="str">
        <f>INDEX(Categories!$C$7:$DO$96,MATCH($C715,Categories!C$7:C$96,0),MATCH($A715,Categories!$C$6:$DO$6,0))</f>
        <v>High capacity</v>
      </c>
    </row>
    <row r="716" spans="1:6" ht="13.8" x14ac:dyDescent="0.25">
      <c r="A716" s="231" t="s">
        <v>68</v>
      </c>
      <c r="B716" s="50" t="str">
        <f>_xlfn.XLOOKUP(A716, 'Country to Region'!$A$2:$A$116, 'Country to Region'!$B$2:$B$116, "Not Found")</f>
        <v>Western Europe</v>
      </c>
      <c r="C716" s="203" t="s">
        <v>133</v>
      </c>
      <c r="D716" s="232" cm="1">
        <f t="array" ref="D716">_xlfn.XLOOKUP($C716,'Standardized Scores'!$C$7:$C$96,_xlfn.XLOOKUP('Data (All Pillars)'!$A716,'Standardized Scores'!$D$6:$DO$6,'Standardized Scores'!$D$7:$DO$96))</f>
        <v>47.816642157222645</v>
      </c>
      <c r="E716" s="232" cm="1">
        <f t="array" ref="E716">_xlfn.XLOOKUP($C716,Ranking!$C$7:$C$96,_xlfn.XLOOKUP('Data (All Pillars)'!$A716,Ranking!$D$6:$DO$6,Ranking!$D$7:$DO$96))</f>
        <v>16</v>
      </c>
      <c r="F716" s="232" t="str">
        <f>INDEX(Categories!$C$7:$DO$96,MATCH($C716,Categories!C$7:C$96,0),MATCH($A716,Categories!$C$6:$DO$6,0))</f>
        <v>High capacity</v>
      </c>
    </row>
    <row r="717" spans="1:6" ht="13.8" x14ac:dyDescent="0.25">
      <c r="A717" s="231" t="s">
        <v>68</v>
      </c>
      <c r="B717" s="50" t="str">
        <f>_xlfn.XLOOKUP(A717, 'Country to Region'!$A$2:$A$116, 'Country to Region'!$B$2:$B$116, "Not Found")</f>
        <v>Western Europe</v>
      </c>
      <c r="C717" s="203" t="s">
        <v>135</v>
      </c>
      <c r="D717" s="232" cm="1">
        <f t="array" ref="D717">_xlfn.XLOOKUP($C717,'Standardized Scores'!$C$7:$C$96,_xlfn.XLOOKUP('Data (All Pillars)'!$A717,'Standardized Scores'!$D$6:$DO$6,'Standardized Scores'!$D$7:$DO$96))</f>
        <v>52.479749121581669</v>
      </c>
      <c r="E717" s="232" cm="1">
        <f t="array" ref="E717">_xlfn.XLOOKUP($C717,Ranking!$C$7:$C$96,_xlfn.XLOOKUP('Data (All Pillars)'!$A717,Ranking!$D$6:$DO$6,Ranking!$D$7:$DO$96))</f>
        <v>6</v>
      </c>
      <c r="F717" s="232" t="str">
        <f>INDEX(Categories!$C$7:$DO$96,MATCH($C717,Categories!C$7:C$96,0),MATCH($A717,Categories!$C$6:$DO$6,0))</f>
        <v>High capacity</v>
      </c>
    </row>
    <row r="718" spans="1:6" ht="13.8" x14ac:dyDescent="0.25">
      <c r="A718" s="231" t="s">
        <v>68</v>
      </c>
      <c r="B718" s="50" t="str">
        <f>_xlfn.XLOOKUP(A718, 'Country to Region'!$A$2:$A$116, 'Country to Region'!$B$2:$B$116, "Not Found")</f>
        <v>Western Europe</v>
      </c>
      <c r="C718" s="203" t="s">
        <v>137</v>
      </c>
      <c r="D718" s="232" cm="1">
        <f t="array" ref="D718">_xlfn.XLOOKUP($C718,'Standardized Scores'!$C$7:$C$96,_xlfn.XLOOKUP('Data (All Pillars)'!$A718,'Standardized Scores'!$D$6:$DO$6,'Standardized Scores'!$D$7:$DO$96))</f>
        <v>61.639529921435603</v>
      </c>
      <c r="E718" s="232" cm="1">
        <f t="array" ref="E718">_xlfn.XLOOKUP($C718,Ranking!$C$7:$C$96,_xlfn.XLOOKUP('Data (All Pillars)'!$A718,Ranking!$D$6:$DO$6,Ranking!$D$7:$DO$96))</f>
        <v>1</v>
      </c>
      <c r="F718" s="232" t="str">
        <f>INDEX(Categories!$C$7:$DO$96,MATCH($C718,Categories!C$7:C$96,0),MATCH($A718,Categories!$C$6:$DO$6,0))</f>
        <v>Advanced capacity</v>
      </c>
    </row>
    <row r="719" spans="1:6" ht="13.8" x14ac:dyDescent="0.25">
      <c r="A719" s="231" t="s">
        <v>68</v>
      </c>
      <c r="B719" s="50" t="str">
        <f>_xlfn.XLOOKUP(A719, 'Country to Region'!$A$2:$A$116, 'Country to Region'!$B$2:$B$116, "Not Found")</f>
        <v>Western Europe</v>
      </c>
      <c r="C719" s="203" t="s">
        <v>147</v>
      </c>
      <c r="D719" s="232" cm="1">
        <f t="array" ref="D719">_xlfn.XLOOKUP($C719,'Standardized Scores'!$C$7:$C$96,_xlfn.XLOOKUP('Data (All Pillars)'!$A719,'Standardized Scores'!$D$6:$DO$6,'Standardized Scores'!$D$7:$DO$96))</f>
        <v>50.903317095212934</v>
      </c>
      <c r="E719" s="232" cm="1">
        <f t="array" ref="E719">_xlfn.XLOOKUP($C719,Ranking!$C$7:$C$96,_xlfn.XLOOKUP('Data (All Pillars)'!$A719,Ranking!$D$6:$DO$6,Ranking!$D$7:$DO$96))</f>
        <v>24</v>
      </c>
      <c r="F719" s="232" t="str">
        <f>INDEX(Categories!$C$7:$DO$96,MATCH($C719,Categories!C$7:C$96,0),MATCH($A719,Categories!$C$6:$DO$6,0))</f>
        <v>Adequate capacity</v>
      </c>
    </row>
    <row r="720" spans="1:6" ht="13.8" x14ac:dyDescent="0.25">
      <c r="A720" s="231" t="s">
        <v>68</v>
      </c>
      <c r="B720" s="50" t="str">
        <f>_xlfn.XLOOKUP(A720, 'Country to Region'!$A$2:$A$116, 'Country to Region'!$B$2:$B$116, "Not Found")</f>
        <v>Western Europe</v>
      </c>
      <c r="C720" s="203" t="s">
        <v>156</v>
      </c>
      <c r="D720" s="232" cm="1">
        <f t="array" ref="D720">_xlfn.XLOOKUP($C720,'Standardized Scores'!$C$7:$C$96,_xlfn.XLOOKUP('Data (All Pillars)'!$A720,'Standardized Scores'!$D$6:$DO$6,'Standardized Scores'!$D$7:$DO$96))</f>
        <v>43.632508885848928</v>
      </c>
      <c r="E720" s="232" cm="1">
        <f t="array" ref="E720">_xlfn.XLOOKUP($C720,Ranking!$C$7:$C$96,_xlfn.XLOOKUP('Data (All Pillars)'!$A720,Ranking!$D$6:$DO$6,Ranking!$D$7:$DO$96))</f>
        <v>28</v>
      </c>
      <c r="F720" s="232" t="str">
        <f>INDEX(Categories!$C$7:$DO$96,MATCH($C720,Categories!C$7:C$96,0),MATCH($A720,Categories!$C$6:$DO$6,0))</f>
        <v>Adequate capacity</v>
      </c>
    </row>
    <row r="721" spans="1:6" ht="13.8" x14ac:dyDescent="0.25">
      <c r="A721" s="231" t="s">
        <v>68</v>
      </c>
      <c r="B721" s="50" t="str">
        <f>_xlfn.XLOOKUP(A721, 'Country to Region'!$A$2:$A$116, 'Country to Region'!$B$2:$B$116, "Not Found")</f>
        <v>Western Europe</v>
      </c>
      <c r="C721" s="203" t="s">
        <v>163</v>
      </c>
      <c r="D721" s="232" cm="1">
        <f t="array" ref="D721">_xlfn.XLOOKUP($C721,'Standardized Scores'!$C$7:$C$96,_xlfn.XLOOKUP('Data (All Pillars)'!$A721,'Standardized Scores'!$D$6:$DO$6,'Standardized Scores'!$D$7:$DO$96))</f>
        <v>48.500198984615771</v>
      </c>
      <c r="E721" s="232" cm="1">
        <f t="array" ref="E721">_xlfn.XLOOKUP($C721,Ranking!$C$7:$C$96,_xlfn.XLOOKUP('Data (All Pillars)'!$A721,Ranking!$D$6:$DO$6,Ranking!$D$7:$DO$96))</f>
        <v>43</v>
      </c>
      <c r="F721" s="232" t="str">
        <f>INDEX(Categories!$C$7:$DO$96,MATCH($C721,Categories!C$7:C$96,0),MATCH($A721,Categories!$C$6:$DO$6,0))</f>
        <v>Adequate capacity</v>
      </c>
    </row>
    <row r="722" spans="1:6" ht="13.8" x14ac:dyDescent="0.25">
      <c r="A722" s="231" t="s">
        <v>68</v>
      </c>
      <c r="B722" s="50" t="str">
        <f>_xlfn.XLOOKUP(A722, 'Country to Region'!$A$2:$A$116, 'Country to Region'!$B$2:$B$116, "Not Found")</f>
        <v>Western Europe</v>
      </c>
      <c r="C722" s="203" t="s">
        <v>251</v>
      </c>
      <c r="D722" s="232" cm="1">
        <f t="array" ref="D722">_xlfn.XLOOKUP($C722,'Standardized Scores'!$C$7:$C$96,_xlfn.XLOOKUP('Data (All Pillars)'!$A722,'Standardized Scores'!$D$6:$DO$6,'Standardized Scores'!$D$7:$DO$96))</f>
        <v>44.787331034276164</v>
      </c>
      <c r="E722" s="232" cm="1">
        <f t="array" ref="E722">_xlfn.XLOOKUP($C722,Ranking!$C$7:$C$96,_xlfn.XLOOKUP('Data (All Pillars)'!$A722,Ranking!$D$6:$DO$6,Ranking!$D$7:$DO$96))</f>
        <v>54</v>
      </c>
      <c r="F722" s="232" t="str">
        <f>INDEX(Categories!$C$7:$DO$96,MATCH($C722,Categories!C$7:C$96,0),MATCH($A722,Categories!$C$6:$DO$6,0))</f>
        <v>Adequate capacity</v>
      </c>
    </row>
    <row r="723" spans="1:6" ht="13.8" x14ac:dyDescent="0.25">
      <c r="A723" s="231" t="s">
        <v>68</v>
      </c>
      <c r="B723" s="50" t="str">
        <f>_xlfn.XLOOKUP(A723, 'Country to Region'!$A$2:$A$116, 'Country to Region'!$B$2:$B$116, "Not Found")</f>
        <v>Western Europe</v>
      </c>
      <c r="C723" s="203" t="s">
        <v>174</v>
      </c>
      <c r="D723" s="232" cm="1">
        <f t="array" ref="D723">_xlfn.XLOOKUP($C723,'Standardized Scores'!$C$7:$C$96,_xlfn.XLOOKUP('Data (All Pillars)'!$A723,'Standardized Scores'!$D$6:$DO$6,'Standardized Scores'!$D$7:$DO$96))</f>
        <v>46.576842430219621</v>
      </c>
      <c r="E723" s="232" cm="1">
        <f t="array" ref="E723">_xlfn.XLOOKUP($C723,Ranking!$C$7:$C$96,_xlfn.XLOOKUP('Data (All Pillars)'!$A723,Ranking!$D$6:$DO$6,Ranking!$D$7:$DO$96))</f>
        <v>45</v>
      </c>
      <c r="F723" s="232" t="str">
        <f>INDEX(Categories!$C$7:$DO$96,MATCH($C723,Categories!C$7:C$96,0),MATCH($A723,Categories!$C$6:$DO$6,0))</f>
        <v>Low capacity</v>
      </c>
    </row>
    <row r="724" spans="1:6" ht="13.8" x14ac:dyDescent="0.25">
      <c r="A724" s="231" t="s">
        <v>68</v>
      </c>
      <c r="B724" s="50" t="str">
        <f>_xlfn.XLOOKUP(A724, 'Country to Region'!$A$2:$A$116, 'Country to Region'!$B$2:$B$116, "Not Found")</f>
        <v>Western Europe</v>
      </c>
      <c r="C724" s="203" t="s">
        <v>181</v>
      </c>
      <c r="D724" s="232" cm="1">
        <f t="array" ref="D724">_xlfn.XLOOKUP($C724,'Standardized Scores'!$C$7:$C$96,_xlfn.XLOOKUP('Data (All Pillars)'!$A724,'Standardized Scores'!$D$6:$DO$6,'Standardized Scores'!$D$7:$DO$96))</f>
        <v>52.727367363167588</v>
      </c>
      <c r="E724" s="232" cm="1">
        <f t="array" ref="E724">_xlfn.XLOOKUP($C724,Ranking!$C$7:$C$96,_xlfn.XLOOKUP('Data (All Pillars)'!$A724,Ranking!$D$6:$DO$6,Ranking!$D$7:$DO$96))</f>
        <v>45</v>
      </c>
      <c r="F724" s="232" t="str">
        <f>INDEX(Categories!$C$7:$DO$96,MATCH($C724,Categories!C$7:C$96,0),MATCH($A724,Categories!$C$6:$DO$6,0))</f>
        <v>Adequate capacity</v>
      </c>
    </row>
    <row r="725" spans="1:6" ht="13.8" x14ac:dyDescent="0.25">
      <c r="A725" s="231" t="s">
        <v>68</v>
      </c>
      <c r="B725" s="50" t="str">
        <f>_xlfn.XLOOKUP(A725, 'Country to Region'!$A$2:$A$116, 'Country to Region'!$B$2:$B$116, "Not Found")</f>
        <v>Western Europe</v>
      </c>
      <c r="C725" s="203" t="s">
        <v>192</v>
      </c>
      <c r="D725" s="232" cm="1">
        <f t="array" ref="D725">_xlfn.XLOOKUP($C725,'Standardized Scores'!$C$7:$C$96,_xlfn.XLOOKUP('Data (All Pillars)'!$A725,'Standardized Scores'!$D$6:$DO$6,'Standardized Scores'!$D$7:$DO$96))</f>
        <v>42.24212608967278</v>
      </c>
      <c r="E725" s="232" cm="1">
        <f t="array" ref="E725">_xlfn.XLOOKUP($C725,Ranking!$C$7:$C$96,_xlfn.XLOOKUP('Data (All Pillars)'!$A725,Ranking!$D$6:$DO$6,Ranking!$D$7:$DO$96))</f>
        <v>10</v>
      </c>
      <c r="F725" s="232" t="str">
        <f>INDEX(Categories!$C$7:$DO$96,MATCH($C725,Categories!C$7:C$96,0),MATCH($A725,Categories!$C$6:$DO$6,0))</f>
        <v>Advanced capacity</v>
      </c>
    </row>
    <row r="726" spans="1:6" ht="13.8" x14ac:dyDescent="0.25">
      <c r="A726" s="231" t="s">
        <v>68</v>
      </c>
      <c r="B726" s="50" t="str">
        <f>_xlfn.XLOOKUP(A726, 'Country to Region'!$A$2:$A$116, 'Country to Region'!$B$2:$B$116, "Not Found")</f>
        <v>Western Europe</v>
      </c>
      <c r="C726" s="203" t="s">
        <v>194</v>
      </c>
      <c r="D726" s="232" cm="1">
        <f t="array" ref="D726">_xlfn.XLOOKUP($C726,'Standardized Scores'!$C$7:$C$96,_xlfn.XLOOKUP('Data (All Pillars)'!$A726,'Standardized Scores'!$D$6:$DO$6,'Standardized Scores'!$D$7:$DO$96))</f>
        <v>44.809486597620563</v>
      </c>
      <c r="E726" s="232" cm="1">
        <f t="array" ref="E726">_xlfn.XLOOKUP($C726,Ranking!$C$7:$C$96,_xlfn.XLOOKUP('Data (All Pillars)'!$A726,Ranking!$D$6:$DO$6,Ranking!$D$7:$DO$96))</f>
        <v>19</v>
      </c>
      <c r="F726" s="232" t="str">
        <f>INDEX(Categories!$C$7:$DO$96,MATCH($C726,Categories!C$7:C$96,0),MATCH($A726,Categories!$C$6:$DO$6,0))</f>
        <v>Adequate capacity</v>
      </c>
    </row>
    <row r="727" spans="1:6" ht="13.8" x14ac:dyDescent="0.25">
      <c r="A727" s="231" t="s">
        <v>68</v>
      </c>
      <c r="B727" s="50" t="str">
        <f>_xlfn.XLOOKUP(A727, 'Country to Region'!$A$2:$A$116, 'Country to Region'!$B$2:$B$116, "Not Found")</f>
        <v>Western Europe</v>
      </c>
      <c r="C727" s="203" t="s">
        <v>202</v>
      </c>
      <c r="D727" s="232" cm="1">
        <f t="array" ref="D727">_xlfn.XLOOKUP($C727,'Standardized Scores'!$C$7:$C$96,_xlfn.XLOOKUP('Data (All Pillars)'!$A727,'Standardized Scores'!$D$6:$DO$6,'Standardized Scores'!$D$7:$DO$96))</f>
        <v>30.720549969332303</v>
      </c>
      <c r="E727" s="232" cm="1">
        <f t="array" ref="E727">_xlfn.XLOOKUP($C727,Ranking!$C$7:$C$96,_xlfn.XLOOKUP('Data (All Pillars)'!$A727,Ranking!$D$6:$DO$6,Ranking!$D$7:$DO$96))</f>
        <v>21</v>
      </c>
      <c r="F727" s="232" t="str">
        <f>INDEX(Categories!$C$7:$DO$96,MATCH($C727,Categories!C$7:C$96,0),MATCH($A727,Categories!$C$6:$DO$6,0))</f>
        <v>Inadequate capacity</v>
      </c>
    </row>
    <row r="728" spans="1:6" ht="13.8" x14ac:dyDescent="0.25">
      <c r="A728" s="231" t="s">
        <v>68</v>
      </c>
      <c r="B728" s="50" t="str">
        <f>_xlfn.XLOOKUP(A728, 'Country to Region'!$A$2:$A$116, 'Country to Region'!$B$2:$B$116, "Not Found")</f>
        <v>Western Europe</v>
      </c>
      <c r="C728" s="203" t="s">
        <v>212</v>
      </c>
      <c r="D728" s="232" cm="1">
        <f t="array" ref="D728">_xlfn.XLOOKUP($C728,'Standardized Scores'!$C$7:$C$96,_xlfn.XLOOKUP('Data (All Pillars)'!$A728,'Standardized Scores'!$D$6:$DO$6,'Standardized Scores'!$D$7:$DO$96))</f>
        <v>68.936691336751863</v>
      </c>
      <c r="E728" s="232" cm="1">
        <f t="array" ref="E728">_xlfn.XLOOKUP($C728,Ranking!$C$7:$C$96,_xlfn.XLOOKUP('Data (All Pillars)'!$A728,Ranking!$D$6:$DO$6,Ranking!$D$7:$DO$96))</f>
        <v>2</v>
      </c>
      <c r="F728" s="232" t="str">
        <f>INDEX(Categories!$C$7:$DO$96,MATCH($C728,Categories!C$7:C$96,0),MATCH($A728,Categories!$C$6:$DO$6,0))</f>
        <v>Advanced capacity</v>
      </c>
    </row>
    <row r="729" spans="1:6" ht="13.8" x14ac:dyDescent="0.25">
      <c r="A729" s="231" t="s">
        <v>68</v>
      </c>
      <c r="B729" s="50" t="str">
        <f>_xlfn.XLOOKUP(A729, 'Country to Region'!$A$2:$A$116, 'Country to Region'!$B$2:$B$116, "Not Found")</f>
        <v>Western Europe</v>
      </c>
      <c r="C729" s="203" t="s">
        <v>254</v>
      </c>
      <c r="D729" s="232" cm="1">
        <f t="array" ref="D729">_xlfn.XLOOKUP($C729,'Standardized Scores'!$C$7:$C$96,_xlfn.XLOOKUP('Data (All Pillars)'!$A729,'Standardized Scores'!$D$6:$DO$6,'Standardized Scores'!$D$7:$DO$96))</f>
        <v>24.501776454986398</v>
      </c>
      <c r="E729" s="232" cm="1">
        <f t="array" ref="E729">_xlfn.XLOOKUP($C729,Ranking!$C$7:$C$96,_xlfn.XLOOKUP('Data (All Pillars)'!$A729,Ranking!$D$6:$DO$6,Ranking!$D$7:$DO$96))</f>
        <v>29</v>
      </c>
      <c r="F729" s="232" t="str">
        <f>INDEX(Categories!$C$7:$DO$96,MATCH($C729,Categories!C$7:C$96,0),MATCH($A729,Categories!$C$6:$DO$6,0))</f>
        <v>Low capacity</v>
      </c>
    </row>
    <row r="730" spans="1:6" ht="13.8" x14ac:dyDescent="0.25">
      <c r="A730" s="231" t="s">
        <v>69</v>
      </c>
      <c r="B730" s="50" t="str">
        <f>_xlfn.XLOOKUP(A730, 'Country to Region'!$A$2:$A$116, 'Country to Region'!$B$2:$B$116, "Not Found")</f>
        <v>East and Central Asia</v>
      </c>
      <c r="C730" s="203" t="s">
        <v>133</v>
      </c>
      <c r="D730" s="232" cm="1">
        <f t="array" ref="D730">_xlfn.XLOOKUP($C730,'Standardized Scores'!$C$7:$C$96,_xlfn.XLOOKUP('Data (All Pillars)'!$A730,'Standardized Scores'!$D$6:$DO$6,'Standardized Scores'!$D$7:$DO$96))</f>
        <v>50.845260265534691</v>
      </c>
      <c r="E730" s="232" cm="1">
        <f t="array" ref="E730">_xlfn.XLOOKUP($C730,Ranking!$C$7:$C$96,_xlfn.XLOOKUP('Data (All Pillars)'!$A730,Ranking!$D$6:$DO$6,Ranking!$D$7:$DO$96))</f>
        <v>8</v>
      </c>
      <c r="F730" s="232" t="str">
        <f>INDEX(Categories!$C$7:$DO$96,MATCH($C730,Categories!C$7:C$96,0),MATCH($A730,Categories!$C$6:$DO$6,0))</f>
        <v>Advanced capacity</v>
      </c>
    </row>
    <row r="731" spans="1:6" ht="13.8" x14ac:dyDescent="0.25">
      <c r="A731" s="231" t="s">
        <v>69</v>
      </c>
      <c r="B731" s="50" t="str">
        <f>_xlfn.XLOOKUP(A731, 'Country to Region'!$A$2:$A$116, 'Country to Region'!$B$2:$B$116, "Not Found")</f>
        <v>East and Central Asia</v>
      </c>
      <c r="C731" s="203" t="s">
        <v>135</v>
      </c>
      <c r="D731" s="232" cm="1">
        <f t="array" ref="D731">_xlfn.XLOOKUP($C731,'Standardized Scores'!$C$7:$C$96,_xlfn.XLOOKUP('Data (All Pillars)'!$A731,'Standardized Scores'!$D$6:$DO$6,'Standardized Scores'!$D$7:$DO$96))</f>
        <v>51.96945440592026</v>
      </c>
      <c r="E731" s="232" cm="1">
        <f t="array" ref="E731">_xlfn.XLOOKUP($C731,Ranking!$C$7:$C$96,_xlfn.XLOOKUP('Data (All Pillars)'!$A731,Ranking!$D$6:$DO$6,Ranking!$D$7:$DO$96))</f>
        <v>8</v>
      </c>
      <c r="F731" s="232" t="str">
        <f>INDEX(Categories!$C$7:$DO$96,MATCH($C731,Categories!C$7:C$96,0),MATCH($A731,Categories!$C$6:$DO$6,0))</f>
        <v>High capacity</v>
      </c>
    </row>
    <row r="732" spans="1:6" ht="13.8" x14ac:dyDescent="0.25">
      <c r="A732" s="231" t="s">
        <v>69</v>
      </c>
      <c r="B732" s="50" t="str">
        <f>_xlfn.XLOOKUP(A732, 'Country to Region'!$A$2:$A$116, 'Country to Region'!$B$2:$B$116, "Not Found")</f>
        <v>East and Central Asia</v>
      </c>
      <c r="C732" s="203" t="s">
        <v>137</v>
      </c>
      <c r="D732" s="232" cm="1">
        <f t="array" ref="D732">_xlfn.XLOOKUP($C732,'Standardized Scores'!$C$7:$C$96,_xlfn.XLOOKUP('Data (All Pillars)'!$A732,'Standardized Scores'!$D$6:$DO$6,'Standardized Scores'!$D$7:$DO$96))</f>
        <v>54.005018063463432</v>
      </c>
      <c r="E732" s="232" cm="1">
        <f t="array" ref="E732">_xlfn.XLOOKUP($C732,Ranking!$C$7:$C$96,_xlfn.XLOOKUP('Data (All Pillars)'!$A732,Ranking!$D$6:$DO$6,Ranking!$D$7:$DO$96))</f>
        <v>11</v>
      </c>
      <c r="F732" s="232" t="str">
        <f>INDEX(Categories!$C$7:$DO$96,MATCH($C732,Categories!C$7:C$96,0),MATCH($A732,Categories!$C$6:$DO$6,0))</f>
        <v>High capacity</v>
      </c>
    </row>
    <row r="733" spans="1:6" ht="13.8" x14ac:dyDescent="0.25">
      <c r="A733" s="231" t="s">
        <v>69</v>
      </c>
      <c r="B733" s="50" t="str">
        <f>_xlfn.XLOOKUP(A733, 'Country to Region'!$A$2:$A$116, 'Country to Region'!$B$2:$B$116, "Not Found")</f>
        <v>East and Central Asia</v>
      </c>
      <c r="C733" s="203" t="s">
        <v>147</v>
      </c>
      <c r="D733" s="232" cm="1">
        <f t="array" ref="D733">_xlfn.XLOOKUP($C733,'Standardized Scores'!$C$7:$C$96,_xlfn.XLOOKUP('Data (All Pillars)'!$A733,'Standardized Scores'!$D$6:$DO$6,'Standardized Scores'!$D$7:$DO$96))</f>
        <v>57.761675766238341</v>
      </c>
      <c r="E733" s="232" cm="1">
        <f t="array" ref="E733">_xlfn.XLOOKUP($C733,Ranking!$C$7:$C$96,_xlfn.XLOOKUP('Data (All Pillars)'!$A733,Ranking!$D$6:$DO$6,Ranking!$D$7:$DO$96))</f>
        <v>7</v>
      </c>
      <c r="F733" s="232" t="str">
        <f>INDEX(Categories!$C$7:$DO$96,MATCH($C733,Categories!C$7:C$96,0),MATCH($A733,Categories!$C$6:$DO$6,0))</f>
        <v>Adequate capacity</v>
      </c>
    </row>
    <row r="734" spans="1:6" ht="13.8" x14ac:dyDescent="0.25">
      <c r="A734" s="231" t="s">
        <v>69</v>
      </c>
      <c r="B734" s="50" t="str">
        <f>_xlfn.XLOOKUP(A734, 'Country to Region'!$A$2:$A$116, 'Country to Region'!$B$2:$B$116, "Not Found")</f>
        <v>East and Central Asia</v>
      </c>
      <c r="C734" s="203" t="s">
        <v>156</v>
      </c>
      <c r="D734" s="232" cm="1">
        <f t="array" ref="D734">_xlfn.XLOOKUP($C734,'Standardized Scores'!$C$7:$C$96,_xlfn.XLOOKUP('Data (All Pillars)'!$A734,'Standardized Scores'!$D$6:$DO$6,'Standardized Scores'!$D$7:$DO$96))</f>
        <v>42.83703855174879</v>
      </c>
      <c r="E734" s="232" cm="1">
        <f t="array" ref="E734">_xlfn.XLOOKUP($C734,Ranking!$C$7:$C$96,_xlfn.XLOOKUP('Data (All Pillars)'!$A734,Ranking!$D$6:$DO$6,Ranking!$D$7:$DO$96))</f>
        <v>34</v>
      </c>
      <c r="F734" s="232" t="str">
        <f>INDEX(Categories!$C$7:$DO$96,MATCH($C734,Categories!C$7:C$96,0),MATCH($A734,Categories!$C$6:$DO$6,0))</f>
        <v>Adequate capacity</v>
      </c>
    </row>
    <row r="735" spans="1:6" ht="13.8" x14ac:dyDescent="0.25">
      <c r="A735" s="231" t="s">
        <v>69</v>
      </c>
      <c r="B735" s="50" t="str">
        <f>_xlfn.XLOOKUP(A735, 'Country to Region'!$A$2:$A$116, 'Country to Region'!$B$2:$B$116, "Not Found")</f>
        <v>East and Central Asia</v>
      </c>
      <c r="C735" s="203" t="s">
        <v>163</v>
      </c>
      <c r="D735" s="232" cm="1">
        <f t="array" ref="D735">_xlfn.XLOOKUP($C735,'Standardized Scores'!$C$7:$C$96,_xlfn.XLOOKUP('Data (All Pillars)'!$A735,'Standardized Scores'!$D$6:$DO$6,'Standardized Scores'!$D$7:$DO$96))</f>
        <v>60.21463585801456</v>
      </c>
      <c r="E735" s="232" cm="1">
        <f t="array" ref="E735">_xlfn.XLOOKUP($C735,Ranking!$C$7:$C$96,_xlfn.XLOOKUP('Data (All Pillars)'!$A735,Ranking!$D$6:$DO$6,Ranking!$D$7:$DO$96))</f>
        <v>13</v>
      </c>
      <c r="F735" s="232" t="str">
        <f>INDEX(Categories!$C$7:$DO$96,MATCH($C735,Categories!C$7:C$96,0),MATCH($A735,Categories!$C$6:$DO$6,0))</f>
        <v>Advanced capacity</v>
      </c>
    </row>
    <row r="736" spans="1:6" ht="13.8" x14ac:dyDescent="0.25">
      <c r="A736" s="231" t="s">
        <v>69</v>
      </c>
      <c r="B736" s="50" t="str">
        <f>_xlfn.XLOOKUP(A736, 'Country to Region'!$A$2:$A$116, 'Country to Region'!$B$2:$B$116, "Not Found")</f>
        <v>East and Central Asia</v>
      </c>
      <c r="C736" s="203" t="s">
        <v>251</v>
      </c>
      <c r="D736" s="232" cm="1">
        <f t="array" ref="D736">_xlfn.XLOOKUP($C736,'Standardized Scores'!$C$7:$C$96,_xlfn.XLOOKUP('Data (All Pillars)'!$A736,'Standardized Scores'!$D$6:$DO$6,'Standardized Scores'!$D$7:$DO$96))</f>
        <v>44.259591172790849</v>
      </c>
      <c r="E736" s="232" cm="1">
        <f t="array" ref="E736">_xlfn.XLOOKUP($C736,Ranking!$C$7:$C$96,_xlfn.XLOOKUP('Data (All Pillars)'!$A736,Ranking!$D$6:$DO$6,Ranking!$D$7:$DO$96))</f>
        <v>55</v>
      </c>
      <c r="F736" s="232" t="str">
        <f>INDEX(Categories!$C$7:$DO$96,MATCH($C736,Categories!C$7:C$96,0),MATCH($A736,Categories!$C$6:$DO$6,0))</f>
        <v>Adequate capacity</v>
      </c>
    </row>
    <row r="737" spans="1:6" ht="13.8" x14ac:dyDescent="0.25">
      <c r="A737" s="231" t="s">
        <v>69</v>
      </c>
      <c r="B737" s="50" t="str">
        <f>_xlfn.XLOOKUP(A737, 'Country to Region'!$A$2:$A$116, 'Country to Region'!$B$2:$B$116, "Not Found")</f>
        <v>East and Central Asia</v>
      </c>
      <c r="C737" s="203" t="s">
        <v>174</v>
      </c>
      <c r="D737" s="232" cm="1">
        <f t="array" ref="D737">_xlfn.XLOOKUP($C737,'Standardized Scores'!$C$7:$C$96,_xlfn.XLOOKUP('Data (All Pillars)'!$A737,'Standardized Scores'!$D$6:$DO$6,'Standardized Scores'!$D$7:$DO$96))</f>
        <v>68.443277414248044</v>
      </c>
      <c r="E737" s="232" cm="1">
        <f t="array" ref="E737">_xlfn.XLOOKUP($C737,Ranking!$C$7:$C$96,_xlfn.XLOOKUP('Data (All Pillars)'!$A737,Ranking!$D$6:$DO$6,Ranking!$D$7:$DO$96))</f>
        <v>5</v>
      </c>
      <c r="F737" s="232" t="str">
        <f>INDEX(Categories!$C$7:$DO$96,MATCH($C737,Categories!C$7:C$96,0),MATCH($A737,Categories!$C$6:$DO$6,0))</f>
        <v>Advanced capacity</v>
      </c>
    </row>
    <row r="738" spans="1:6" ht="13.8" x14ac:dyDescent="0.25">
      <c r="A738" s="231" t="s">
        <v>69</v>
      </c>
      <c r="B738" s="50" t="str">
        <f>_xlfn.XLOOKUP(A738, 'Country to Region'!$A$2:$A$116, 'Country to Region'!$B$2:$B$116, "Not Found")</f>
        <v>East and Central Asia</v>
      </c>
      <c r="C738" s="203" t="s">
        <v>181</v>
      </c>
      <c r="D738" s="232" cm="1">
        <f t="array" ref="D738">_xlfn.XLOOKUP($C738,'Standardized Scores'!$C$7:$C$96,_xlfn.XLOOKUP('Data (All Pillars)'!$A738,'Standardized Scores'!$D$6:$DO$6,'Standardized Scores'!$D$7:$DO$96))</f>
        <v>66.009438204757231</v>
      </c>
      <c r="E738" s="232" cm="1">
        <f t="array" ref="E738">_xlfn.XLOOKUP($C738,Ranking!$C$7:$C$96,_xlfn.XLOOKUP('Data (All Pillars)'!$A738,Ranking!$D$6:$DO$6,Ranking!$D$7:$DO$96))</f>
        <v>9</v>
      </c>
      <c r="F738" s="232" t="str">
        <f>INDEX(Categories!$C$7:$DO$96,MATCH($C738,Categories!C$7:C$96,0),MATCH($A738,Categories!$C$6:$DO$6,0))</f>
        <v>Advanced capacity</v>
      </c>
    </row>
    <row r="739" spans="1:6" ht="13.8" x14ac:dyDescent="0.25">
      <c r="A739" s="231" t="s">
        <v>69</v>
      </c>
      <c r="B739" s="50" t="str">
        <f>_xlfn.XLOOKUP(A739, 'Country to Region'!$A$2:$A$116, 'Country to Region'!$B$2:$B$116, "Not Found")</f>
        <v>East and Central Asia</v>
      </c>
      <c r="C739" s="203" t="s">
        <v>192</v>
      </c>
      <c r="D739" s="232" cm="1">
        <f t="array" ref="D739">_xlfn.XLOOKUP($C739,'Standardized Scores'!$C$7:$C$96,_xlfn.XLOOKUP('Data (All Pillars)'!$A739,'Standardized Scores'!$D$6:$DO$6,'Standardized Scores'!$D$7:$DO$96))</f>
        <v>37.228565335175944</v>
      </c>
      <c r="E739" s="232" cm="1">
        <f t="array" ref="E739">_xlfn.XLOOKUP($C739,Ranking!$C$7:$C$96,_xlfn.XLOOKUP('Data (All Pillars)'!$A739,Ranking!$D$6:$DO$6,Ranking!$D$7:$DO$96))</f>
        <v>16</v>
      </c>
      <c r="F739" s="232" t="str">
        <f>INDEX(Categories!$C$7:$DO$96,MATCH($C739,Categories!C$7:C$96,0),MATCH($A739,Categories!$C$6:$DO$6,0))</f>
        <v>High capacity</v>
      </c>
    </row>
    <row r="740" spans="1:6" ht="13.8" x14ac:dyDescent="0.25">
      <c r="A740" s="231" t="s">
        <v>69</v>
      </c>
      <c r="B740" s="50" t="str">
        <f>_xlfn.XLOOKUP(A740, 'Country to Region'!$A$2:$A$116, 'Country to Region'!$B$2:$B$116, "Not Found")</f>
        <v>East and Central Asia</v>
      </c>
      <c r="C740" s="203" t="s">
        <v>194</v>
      </c>
      <c r="D740" s="232" cm="1">
        <f t="array" ref="D740">_xlfn.XLOOKUP($C740,'Standardized Scores'!$C$7:$C$96,_xlfn.XLOOKUP('Data (All Pillars)'!$A740,'Standardized Scores'!$D$6:$DO$6,'Standardized Scores'!$D$7:$DO$96))</f>
        <v>46.935714722067303</v>
      </c>
      <c r="E740" s="232" cm="1">
        <f t="array" ref="E740">_xlfn.XLOOKUP($C740,Ranking!$C$7:$C$96,_xlfn.XLOOKUP('Data (All Pillars)'!$A740,Ranking!$D$6:$DO$6,Ranking!$D$7:$DO$96))</f>
        <v>12</v>
      </c>
      <c r="F740" s="232" t="str">
        <f>INDEX(Categories!$C$7:$DO$96,MATCH($C740,Categories!C$7:C$96,0),MATCH($A740,Categories!$C$6:$DO$6,0))</f>
        <v>High capacity</v>
      </c>
    </row>
    <row r="741" spans="1:6" ht="13.8" x14ac:dyDescent="0.25">
      <c r="A741" s="231" t="s">
        <v>69</v>
      </c>
      <c r="B741" s="50" t="str">
        <f>_xlfn.XLOOKUP(A741, 'Country to Region'!$A$2:$A$116, 'Country to Region'!$B$2:$B$116, "Not Found")</f>
        <v>East and Central Asia</v>
      </c>
      <c r="C741" s="203" t="s">
        <v>202</v>
      </c>
      <c r="D741" s="232" cm="1">
        <f t="array" ref="D741">_xlfn.XLOOKUP($C741,'Standardized Scores'!$C$7:$C$96,_xlfn.XLOOKUP('Data (All Pillars)'!$A741,'Standardized Scores'!$D$6:$DO$6,'Standardized Scores'!$D$7:$DO$96))</f>
        <v>22.011005301359756</v>
      </c>
      <c r="E741" s="232" cm="1">
        <f t="array" ref="E741">_xlfn.XLOOKUP($C741,Ranking!$C$7:$C$96,_xlfn.XLOOKUP('Data (All Pillars)'!$A741,Ranking!$D$6:$DO$6,Ranking!$D$7:$DO$96))</f>
        <v>52</v>
      </c>
      <c r="F741" s="232" t="str">
        <f>INDEX(Categories!$C$7:$DO$96,MATCH($C741,Categories!C$7:C$96,0),MATCH($A741,Categories!$C$6:$DO$6,0))</f>
        <v>Inadequate capacity</v>
      </c>
    </row>
    <row r="742" spans="1:6" ht="13.8" x14ac:dyDescent="0.25">
      <c r="A742" s="231" t="s">
        <v>69</v>
      </c>
      <c r="B742" s="50" t="str">
        <f>_xlfn.XLOOKUP(A742, 'Country to Region'!$A$2:$A$116, 'Country to Region'!$B$2:$B$116, "Not Found")</f>
        <v>East and Central Asia</v>
      </c>
      <c r="C742" s="203" t="s">
        <v>212</v>
      </c>
      <c r="D742" s="232" cm="1">
        <f t="array" ref="D742">_xlfn.XLOOKUP($C742,'Standardized Scores'!$C$7:$C$96,_xlfn.XLOOKUP('Data (All Pillars)'!$A742,'Standardized Scores'!$D$6:$DO$6,'Standardized Scores'!$D$7:$DO$96))</f>
        <v>58.298849469045877</v>
      </c>
      <c r="E742" s="232" cm="1">
        <f t="array" ref="E742">_xlfn.XLOOKUP($C742,Ranking!$C$7:$C$96,_xlfn.XLOOKUP('Data (All Pillars)'!$A742,Ranking!$D$6:$DO$6,Ranking!$D$7:$DO$96))</f>
        <v>16</v>
      </c>
      <c r="F742" s="232" t="str">
        <f>INDEX(Categories!$C$7:$DO$96,MATCH($C742,Categories!C$7:C$96,0),MATCH($A742,Categories!$C$6:$DO$6,0))</f>
        <v>High capacity</v>
      </c>
    </row>
    <row r="743" spans="1:6" ht="13.8" x14ac:dyDescent="0.25">
      <c r="A743" s="231" t="s">
        <v>69</v>
      </c>
      <c r="B743" s="50" t="str">
        <f>_xlfn.XLOOKUP(A743, 'Country to Region'!$A$2:$A$116, 'Country to Region'!$B$2:$B$116, "Not Found")</f>
        <v>East and Central Asia</v>
      </c>
      <c r="C743" s="203" t="s">
        <v>254</v>
      </c>
      <c r="D743" s="232" cm="1">
        <f t="array" ref="D743">_xlfn.XLOOKUP($C743,'Standardized Scores'!$C$7:$C$96,_xlfn.XLOOKUP('Data (All Pillars)'!$A743,'Standardized Scores'!$D$6:$DO$6,'Standardized Scores'!$D$7:$DO$96))</f>
        <v>21.668691848230836</v>
      </c>
      <c r="E743" s="232" cm="1">
        <f t="array" ref="E743">_xlfn.XLOOKUP($C743,Ranking!$C$7:$C$96,_xlfn.XLOOKUP('Data (All Pillars)'!$A743,Ranking!$D$6:$DO$6,Ranking!$D$7:$DO$96))</f>
        <v>37</v>
      </c>
      <c r="F743" s="232" t="str">
        <f>INDEX(Categories!$C$7:$DO$96,MATCH($C743,Categories!C$7:C$96,0),MATCH($A743,Categories!$C$6:$DO$6,0))</f>
        <v>Inadequate capacity</v>
      </c>
    </row>
    <row r="744" spans="1:6" ht="13.8" x14ac:dyDescent="0.25">
      <c r="A744" s="231" t="s">
        <v>70</v>
      </c>
      <c r="B744" s="50" t="str">
        <f>_xlfn.XLOOKUP(A744, 'Country to Region'!$A$2:$A$116, 'Country to Region'!$B$2:$B$116, "Not Found")</f>
        <v>MENA</v>
      </c>
      <c r="C744" s="203" t="s">
        <v>133</v>
      </c>
      <c r="D744" s="232" cm="1">
        <f t="array" ref="D744">_xlfn.XLOOKUP($C744,'Standardized Scores'!$C$7:$C$96,_xlfn.XLOOKUP('Data (All Pillars)'!$A744,'Standardized Scores'!$D$6:$DO$6,'Standardized Scores'!$D$7:$DO$96))</f>
        <v>35.828157401195483</v>
      </c>
      <c r="E744" s="232" cm="1">
        <f t="array" ref="E744">_xlfn.XLOOKUP($C744,Ranking!$C$7:$C$96,_xlfn.XLOOKUP('Data (All Pillars)'!$A744,Ranking!$D$6:$DO$6,Ranking!$D$7:$DO$96))</f>
        <v>61</v>
      </c>
      <c r="F744" s="232" t="str">
        <f>INDEX(Categories!$C$7:$DO$96,MATCH($C744,Categories!C$7:C$96,0),MATCH($A744,Categories!$C$6:$DO$6,0))</f>
        <v>Low capacity</v>
      </c>
    </row>
    <row r="745" spans="1:6" ht="13.8" x14ac:dyDescent="0.25">
      <c r="A745" s="231" t="s">
        <v>70</v>
      </c>
      <c r="B745" s="50" t="str">
        <f>_xlfn.XLOOKUP(A745, 'Country to Region'!$A$2:$A$116, 'Country to Region'!$B$2:$B$116, "Not Found")</f>
        <v>MENA</v>
      </c>
      <c r="C745" s="203" t="s">
        <v>135</v>
      </c>
      <c r="D745" s="232" cm="1">
        <f t="array" ref="D745">_xlfn.XLOOKUP($C745,'Standardized Scores'!$C$7:$C$96,_xlfn.XLOOKUP('Data (All Pillars)'!$A745,'Standardized Scores'!$D$6:$DO$6,'Standardized Scores'!$D$7:$DO$96))</f>
        <v>39.198713872768479</v>
      </c>
      <c r="E745" s="232" cm="1">
        <f t="array" ref="E745">_xlfn.XLOOKUP($C745,Ranking!$C$7:$C$96,_xlfn.XLOOKUP('Data (All Pillars)'!$A745,Ranking!$D$6:$DO$6,Ranking!$D$7:$DO$96))</f>
        <v>52</v>
      </c>
      <c r="F745" s="232" t="str">
        <f>INDEX(Categories!$C$7:$DO$96,MATCH($C745,Categories!C$7:C$96,0),MATCH($A745,Categories!$C$6:$DO$6,0))</f>
        <v>Low capacity</v>
      </c>
    </row>
    <row r="746" spans="1:6" ht="13.8" x14ac:dyDescent="0.25">
      <c r="A746" s="231" t="s">
        <v>70</v>
      </c>
      <c r="B746" s="50" t="str">
        <f>_xlfn.XLOOKUP(A746, 'Country to Region'!$A$2:$A$116, 'Country to Region'!$B$2:$B$116, "Not Found")</f>
        <v>MENA</v>
      </c>
      <c r="C746" s="203" t="s">
        <v>137</v>
      </c>
      <c r="D746" s="232" cm="1">
        <f t="array" ref="D746">_xlfn.XLOOKUP($C746,'Standardized Scores'!$C$7:$C$96,_xlfn.XLOOKUP('Data (All Pillars)'!$A746,'Standardized Scores'!$D$6:$DO$6,'Standardized Scores'!$D$7:$DO$96))</f>
        <v>45.911070777124813</v>
      </c>
      <c r="E746" s="232" cm="1">
        <f t="array" ref="E746">_xlfn.XLOOKUP($C746,Ranking!$C$7:$C$96,_xlfn.XLOOKUP('Data (All Pillars)'!$A746,Ranking!$D$6:$DO$6,Ranking!$D$7:$DO$96))</f>
        <v>34</v>
      </c>
      <c r="F746" s="232" t="str">
        <f>INDEX(Categories!$C$7:$DO$96,MATCH($C746,Categories!C$7:C$96,0),MATCH($A746,Categories!$C$6:$DO$6,0))</f>
        <v>Adequate capacity</v>
      </c>
    </row>
    <row r="747" spans="1:6" ht="13.8" x14ac:dyDescent="0.25">
      <c r="A747" s="231" t="s">
        <v>70</v>
      </c>
      <c r="B747" s="50" t="str">
        <f>_xlfn.XLOOKUP(A747, 'Country to Region'!$A$2:$A$116, 'Country to Region'!$B$2:$B$116, "Not Found")</f>
        <v>MENA</v>
      </c>
      <c r="C747" s="203" t="s">
        <v>147</v>
      </c>
      <c r="D747" s="232" cm="1">
        <f t="array" ref="D747">_xlfn.XLOOKUP($C747,'Standardized Scores'!$C$7:$C$96,_xlfn.XLOOKUP('Data (All Pillars)'!$A747,'Standardized Scores'!$D$6:$DO$6,'Standardized Scores'!$D$7:$DO$96))</f>
        <v>41.368127124583175</v>
      </c>
      <c r="E747" s="232" cm="1">
        <f t="array" ref="E747">_xlfn.XLOOKUP($C747,Ranking!$C$7:$C$96,_xlfn.XLOOKUP('Data (All Pillars)'!$A747,Ranking!$D$6:$DO$6,Ranking!$D$7:$DO$96))</f>
        <v>49</v>
      </c>
      <c r="F747" s="232" t="str">
        <f>INDEX(Categories!$C$7:$DO$96,MATCH($C747,Categories!C$7:C$96,0),MATCH($A747,Categories!$C$6:$DO$6,0))</f>
        <v>Low capacity</v>
      </c>
    </row>
    <row r="748" spans="1:6" ht="13.8" x14ac:dyDescent="0.25">
      <c r="A748" s="231" t="s">
        <v>70</v>
      </c>
      <c r="B748" s="50" t="str">
        <f>_xlfn.XLOOKUP(A748, 'Country to Region'!$A$2:$A$116, 'Country to Region'!$B$2:$B$116, "Not Found")</f>
        <v>MENA</v>
      </c>
      <c r="C748" s="203" t="s">
        <v>156</v>
      </c>
      <c r="D748" s="232" cm="1">
        <f t="array" ref="D748">_xlfn.XLOOKUP($C748,'Standardized Scores'!$C$7:$C$96,_xlfn.XLOOKUP('Data (All Pillars)'!$A748,'Standardized Scores'!$D$6:$DO$6,'Standardized Scores'!$D$7:$DO$96))</f>
        <v>28.836648690568961</v>
      </c>
      <c r="E748" s="232" cm="1">
        <f t="array" ref="E748">_xlfn.XLOOKUP($C748,Ranking!$C$7:$C$96,_xlfn.XLOOKUP('Data (All Pillars)'!$A748,Ranking!$D$6:$DO$6,Ranking!$D$7:$DO$96))</f>
        <v>100</v>
      </c>
      <c r="F748" s="232" t="str">
        <f>INDEX(Categories!$C$7:$DO$96,MATCH($C748,Categories!C$7:C$96,0),MATCH($A748,Categories!$C$6:$DO$6,0))</f>
        <v>Inadequate capacity</v>
      </c>
    </row>
    <row r="749" spans="1:6" ht="13.8" x14ac:dyDescent="0.25">
      <c r="A749" s="231" t="s">
        <v>70</v>
      </c>
      <c r="B749" s="50" t="str">
        <f>_xlfn.XLOOKUP(A749, 'Country to Region'!$A$2:$A$116, 'Country to Region'!$B$2:$B$116, "Not Found")</f>
        <v>MENA</v>
      </c>
      <c r="C749" s="203" t="s">
        <v>163</v>
      </c>
      <c r="D749" s="232" cm="1">
        <f t="array" ref="D749">_xlfn.XLOOKUP($C749,'Standardized Scores'!$C$7:$C$96,_xlfn.XLOOKUP('Data (All Pillars)'!$A749,'Standardized Scores'!$D$6:$DO$6,'Standardized Scores'!$D$7:$DO$96))</f>
        <v>38.542556926138587</v>
      </c>
      <c r="E749" s="232" cm="1">
        <f t="array" ref="E749">_xlfn.XLOOKUP($C749,Ranking!$C$7:$C$96,_xlfn.XLOOKUP('Data (All Pillars)'!$A749,Ranking!$D$6:$DO$6,Ranking!$D$7:$DO$96))</f>
        <v>85</v>
      </c>
      <c r="F749" s="232" t="str">
        <f>INDEX(Categories!$C$7:$DO$96,MATCH($C749,Categories!C$7:C$96,0),MATCH($A749,Categories!$C$6:$DO$6,0))</f>
        <v>Low capacity</v>
      </c>
    </row>
    <row r="750" spans="1:6" ht="13.8" x14ac:dyDescent="0.25">
      <c r="A750" s="231" t="s">
        <v>70</v>
      </c>
      <c r="B750" s="50" t="str">
        <f>_xlfn.XLOOKUP(A750, 'Country to Region'!$A$2:$A$116, 'Country to Region'!$B$2:$B$116, "Not Found")</f>
        <v>MENA</v>
      </c>
      <c r="C750" s="203" t="s">
        <v>251</v>
      </c>
      <c r="D750" s="232" cm="1">
        <f t="array" ref="D750">_xlfn.XLOOKUP($C750,'Standardized Scores'!$C$7:$C$96,_xlfn.XLOOKUP('Data (All Pillars)'!$A750,'Standardized Scores'!$D$6:$DO$6,'Standardized Scores'!$D$7:$DO$96))</f>
        <v>41.216120751961995</v>
      </c>
      <c r="E750" s="232" cm="1">
        <f t="array" ref="E750">_xlfn.XLOOKUP($C750,Ranking!$C$7:$C$96,_xlfn.XLOOKUP('Data (All Pillars)'!$A750,Ranking!$D$6:$DO$6,Ranking!$D$7:$DO$96))</f>
        <v>82</v>
      </c>
      <c r="F750" s="232" t="str">
        <f>INDEX(Categories!$C$7:$DO$96,MATCH($C750,Categories!C$7:C$96,0),MATCH($A750,Categories!$C$6:$DO$6,0))</f>
        <v>Adequate capacity</v>
      </c>
    </row>
    <row r="751" spans="1:6" ht="13.8" x14ac:dyDescent="0.25">
      <c r="A751" s="231" t="s">
        <v>70</v>
      </c>
      <c r="B751" s="50" t="str">
        <f>_xlfn.XLOOKUP(A751, 'Country to Region'!$A$2:$A$116, 'Country to Region'!$B$2:$B$116, "Not Found")</f>
        <v>MENA</v>
      </c>
      <c r="C751" s="203" t="s">
        <v>174</v>
      </c>
      <c r="D751" s="232" cm="1">
        <f t="array" ref="D751">_xlfn.XLOOKUP($C751,'Standardized Scores'!$C$7:$C$96,_xlfn.XLOOKUP('Data (All Pillars)'!$A751,'Standardized Scores'!$D$6:$DO$6,'Standardized Scores'!$D$7:$DO$96))</f>
        <v>31.247408326926891</v>
      </c>
      <c r="E751" s="232" cm="1">
        <f t="array" ref="E751">_xlfn.XLOOKUP($C751,Ranking!$C$7:$C$96,_xlfn.XLOOKUP('Data (All Pillars)'!$A751,Ranking!$D$6:$DO$6,Ranking!$D$7:$DO$96))</f>
        <v>85</v>
      </c>
      <c r="F751" s="232" t="str">
        <f>INDEX(Categories!$C$7:$DO$96,MATCH($C751,Categories!C$7:C$96,0),MATCH($A751,Categories!$C$6:$DO$6,0))</f>
        <v>Inadequate capacity</v>
      </c>
    </row>
    <row r="752" spans="1:6" ht="13.8" x14ac:dyDescent="0.25">
      <c r="A752" s="231" t="s">
        <v>70</v>
      </c>
      <c r="B752" s="50" t="str">
        <f>_xlfn.XLOOKUP(A752, 'Country to Region'!$A$2:$A$116, 'Country to Region'!$B$2:$B$116, "Not Found")</f>
        <v>MENA</v>
      </c>
      <c r="C752" s="203" t="s">
        <v>181</v>
      </c>
      <c r="D752" s="232" cm="1">
        <f t="array" ref="D752">_xlfn.XLOOKUP($C752,'Standardized Scores'!$C$7:$C$96,_xlfn.XLOOKUP('Data (All Pillars)'!$A752,'Standardized Scores'!$D$6:$DO$6,'Standardized Scores'!$D$7:$DO$96))</f>
        <v>42.0087455061798</v>
      </c>
      <c r="E752" s="232" cm="1">
        <f t="array" ref="E752">_xlfn.XLOOKUP($C752,Ranking!$C$7:$C$96,_xlfn.XLOOKUP('Data (All Pillars)'!$A752,Ranking!$D$6:$DO$6,Ranking!$D$7:$DO$96))</f>
        <v>78</v>
      </c>
      <c r="F752" s="232" t="str">
        <f>INDEX(Categories!$C$7:$DO$96,MATCH($C752,Categories!C$7:C$96,0),MATCH($A752,Categories!$C$6:$DO$6,0))</f>
        <v>Low capacity</v>
      </c>
    </row>
    <row r="753" spans="1:6" ht="13.8" x14ac:dyDescent="0.25">
      <c r="A753" s="231" t="s">
        <v>70</v>
      </c>
      <c r="B753" s="50" t="str">
        <f>_xlfn.XLOOKUP(A753, 'Country to Region'!$A$2:$A$116, 'Country to Region'!$B$2:$B$116, "Not Found")</f>
        <v>MENA</v>
      </c>
      <c r="C753" s="203" t="s">
        <v>192</v>
      </c>
      <c r="D753" s="232" cm="1">
        <f t="array" ref="D753">_xlfn.XLOOKUP($C753,'Standardized Scores'!$C$7:$C$96,_xlfn.XLOOKUP('Data (All Pillars)'!$A753,'Standardized Scores'!$D$6:$DO$6,'Standardized Scores'!$D$7:$DO$96))</f>
        <v>28.838401563031681</v>
      </c>
      <c r="E753" s="232" cm="1">
        <f t="array" ref="E753">_xlfn.XLOOKUP($C753,Ranking!$C$7:$C$96,_xlfn.XLOOKUP('Data (All Pillars)'!$A753,Ranking!$D$6:$DO$6,Ranking!$D$7:$DO$96))</f>
        <v>48</v>
      </c>
      <c r="F753" s="232" t="str">
        <f>INDEX(Categories!$C$7:$DO$96,MATCH($C753,Categories!C$7:C$96,0),MATCH($A753,Categories!$C$6:$DO$6,0))</f>
        <v>Low capacity</v>
      </c>
    </row>
    <row r="754" spans="1:6" ht="13.8" x14ac:dyDescent="0.25">
      <c r="A754" s="231" t="s">
        <v>70</v>
      </c>
      <c r="B754" s="50" t="str">
        <f>_xlfn.XLOOKUP(A754, 'Country to Region'!$A$2:$A$116, 'Country to Region'!$B$2:$B$116, "Not Found")</f>
        <v>MENA</v>
      </c>
      <c r="C754" s="203" t="s">
        <v>194</v>
      </c>
      <c r="D754" s="232" cm="1">
        <f t="array" ref="D754">_xlfn.XLOOKUP($C754,'Standardized Scores'!$C$7:$C$96,_xlfn.XLOOKUP('Data (All Pillars)'!$A754,'Standardized Scores'!$D$6:$DO$6,'Standardized Scores'!$D$7:$DO$96))</f>
        <v>46.164340433761595</v>
      </c>
      <c r="E754" s="232" cm="1">
        <f t="array" ref="E754">_xlfn.XLOOKUP($C754,Ranking!$C$7:$C$96,_xlfn.XLOOKUP('Data (All Pillars)'!$A754,Ranking!$D$6:$DO$6,Ranking!$D$7:$DO$96))</f>
        <v>16</v>
      </c>
      <c r="F754" s="232" t="str">
        <f>INDEX(Categories!$C$7:$DO$96,MATCH($C754,Categories!C$7:C$96,0),MATCH($A754,Categories!$C$6:$DO$6,0))</f>
        <v>High capacity</v>
      </c>
    </row>
    <row r="755" spans="1:6" ht="13.8" x14ac:dyDescent="0.25">
      <c r="A755" s="231" t="s">
        <v>70</v>
      </c>
      <c r="B755" s="50" t="str">
        <f>_xlfn.XLOOKUP(A755, 'Country to Region'!$A$2:$A$116, 'Country to Region'!$B$2:$B$116, "Not Found")</f>
        <v>MENA</v>
      </c>
      <c r="C755" s="203" t="s">
        <v>202</v>
      </c>
      <c r="D755" s="232" cm="1">
        <f t="array" ref="D755">_xlfn.XLOOKUP($C755,'Standardized Scores'!$C$7:$C$96,_xlfn.XLOOKUP('Data (All Pillars)'!$A755,'Standardized Scores'!$D$6:$DO$6,'Standardized Scores'!$D$7:$DO$96))</f>
        <v>16.936107776443912</v>
      </c>
      <c r="E755" s="232" cm="1">
        <f t="array" ref="E755">_xlfn.XLOOKUP($C755,Ranking!$C$7:$C$96,_xlfn.XLOOKUP('Data (All Pillars)'!$A755,Ranking!$D$6:$DO$6,Ranking!$D$7:$DO$96))</f>
        <v>76</v>
      </c>
      <c r="F755" s="232" t="str">
        <f>INDEX(Categories!$C$7:$DO$96,MATCH($C755,Categories!C$7:C$96,0),MATCH($A755,Categories!$C$6:$DO$6,0))</f>
        <v>Inadequate capacity</v>
      </c>
    </row>
    <row r="756" spans="1:6" ht="13.8" x14ac:dyDescent="0.25">
      <c r="A756" s="231" t="s">
        <v>70</v>
      </c>
      <c r="B756" s="50" t="str">
        <f>_xlfn.XLOOKUP(A756, 'Country to Region'!$A$2:$A$116, 'Country to Region'!$B$2:$B$116, "Not Found")</f>
        <v>MENA</v>
      </c>
      <c r="C756" s="203" t="s">
        <v>212</v>
      </c>
      <c r="D756" s="232" cm="1">
        <f t="array" ref="D756">_xlfn.XLOOKUP($C756,'Standardized Scores'!$C$7:$C$96,_xlfn.XLOOKUP('Data (All Pillars)'!$A756,'Standardized Scores'!$D$6:$DO$6,'Standardized Scores'!$D$7:$DO$96))</f>
        <v>40.364833106638656</v>
      </c>
      <c r="E756" s="232" cm="1">
        <f t="array" ref="E756">_xlfn.XLOOKUP($C756,Ranking!$C$7:$C$96,_xlfn.XLOOKUP('Data (All Pillars)'!$A756,Ranking!$D$6:$DO$6,Ranking!$D$7:$DO$96))</f>
        <v>69</v>
      </c>
      <c r="F756" s="232" t="str">
        <f>INDEX(Categories!$C$7:$DO$96,MATCH($C756,Categories!C$7:C$96,0),MATCH($A756,Categories!$C$6:$DO$6,0))</f>
        <v>Low capacity</v>
      </c>
    </row>
    <row r="757" spans="1:6" ht="13.8" x14ac:dyDescent="0.25">
      <c r="A757" s="231" t="s">
        <v>70</v>
      </c>
      <c r="B757" s="50" t="str">
        <f>_xlfn.XLOOKUP(A757, 'Country to Region'!$A$2:$A$116, 'Country to Region'!$B$2:$B$116, "Not Found")</f>
        <v>MENA</v>
      </c>
      <c r="C757" s="203" t="s">
        <v>254</v>
      </c>
      <c r="D757" s="232" cm="1">
        <f t="array" ref="D757">_xlfn.XLOOKUP($C757,'Standardized Scores'!$C$7:$C$96,_xlfn.XLOOKUP('Data (All Pillars)'!$A757,'Standardized Scores'!$D$6:$DO$6,'Standardized Scores'!$D$7:$DO$96))</f>
        <v>11.888324935282553</v>
      </c>
      <c r="E757" s="232" cm="1">
        <f t="array" ref="E757">_xlfn.XLOOKUP($C757,Ranking!$C$7:$C$96,_xlfn.XLOOKUP('Data (All Pillars)'!$A757,Ranking!$D$6:$DO$6,Ranking!$D$7:$DO$96))</f>
        <v>66</v>
      </c>
      <c r="F757" s="232" t="str">
        <f>INDEX(Categories!$C$7:$DO$96,MATCH($C757,Categories!C$7:C$96,0),MATCH($A757,Categories!$C$6:$DO$6,0))</f>
        <v>Inadequate capacity</v>
      </c>
    </row>
    <row r="758" spans="1:6" ht="13.8" x14ac:dyDescent="0.25">
      <c r="A758" s="231" t="s">
        <v>71</v>
      </c>
      <c r="B758" s="50" t="str">
        <f>_xlfn.XLOOKUP(A758, 'Country to Region'!$A$2:$A$116, 'Country to Region'!$B$2:$B$116, "Not Found")</f>
        <v>East and Central Asia</v>
      </c>
      <c r="C758" s="203" t="s">
        <v>133</v>
      </c>
      <c r="D758" s="232" cm="1">
        <f t="array" ref="D758">_xlfn.XLOOKUP($C758,'Standardized Scores'!$C$7:$C$96,_xlfn.XLOOKUP('Data (All Pillars)'!$A758,'Standardized Scores'!$D$6:$DO$6,'Standardized Scores'!$D$7:$DO$96))</f>
        <v>36.000794210925633</v>
      </c>
      <c r="E758" s="232" cm="1">
        <f t="array" ref="E758">_xlfn.XLOOKUP($C758,Ranking!$C$7:$C$96,_xlfn.XLOOKUP('Data (All Pillars)'!$A758,Ranking!$D$6:$DO$6,Ranking!$D$7:$DO$96))</f>
        <v>59</v>
      </c>
      <c r="F758" s="232" t="str">
        <f>INDEX(Categories!$C$7:$DO$96,MATCH($C758,Categories!C$7:C$96,0),MATCH($A758,Categories!$C$6:$DO$6,0))</f>
        <v>Low capacity</v>
      </c>
    </row>
    <row r="759" spans="1:6" ht="13.8" x14ac:dyDescent="0.25">
      <c r="A759" s="231" t="s">
        <v>71</v>
      </c>
      <c r="B759" s="50" t="str">
        <f>_xlfn.XLOOKUP(A759, 'Country to Region'!$A$2:$A$116, 'Country to Region'!$B$2:$B$116, "Not Found")</f>
        <v>East and Central Asia</v>
      </c>
      <c r="C759" s="203" t="s">
        <v>135</v>
      </c>
      <c r="D759" s="232" cm="1">
        <f t="array" ref="D759">_xlfn.XLOOKUP($C759,'Standardized Scores'!$C$7:$C$96,_xlfn.XLOOKUP('Data (All Pillars)'!$A759,'Standardized Scores'!$D$6:$DO$6,'Standardized Scores'!$D$7:$DO$96))</f>
        <v>37.897541203529933</v>
      </c>
      <c r="E759" s="232" cm="1">
        <f t="array" ref="E759">_xlfn.XLOOKUP($C759,Ranking!$C$7:$C$96,_xlfn.XLOOKUP('Data (All Pillars)'!$A759,Ranking!$D$6:$DO$6,Ranking!$D$7:$DO$96))</f>
        <v>54</v>
      </c>
      <c r="F759" s="232" t="str">
        <f>INDEX(Categories!$C$7:$DO$96,MATCH($C759,Categories!C$7:C$96,0),MATCH($A759,Categories!$C$6:$DO$6,0))</f>
        <v>Low capacity</v>
      </c>
    </row>
    <row r="760" spans="1:6" ht="13.8" x14ac:dyDescent="0.25">
      <c r="A760" s="231" t="s">
        <v>71</v>
      </c>
      <c r="B760" s="50" t="str">
        <f>_xlfn.XLOOKUP(A760, 'Country to Region'!$A$2:$A$116, 'Country to Region'!$B$2:$B$116, "Not Found")</f>
        <v>East and Central Asia</v>
      </c>
      <c r="C760" s="203" t="s">
        <v>137</v>
      </c>
      <c r="D760" s="232" cm="1">
        <f t="array" ref="D760">_xlfn.XLOOKUP($C760,'Standardized Scores'!$C$7:$C$96,_xlfn.XLOOKUP('Data (All Pillars)'!$A760,'Standardized Scores'!$D$6:$DO$6,'Standardized Scores'!$D$7:$DO$96))</f>
        <v>26.31457178581617</v>
      </c>
      <c r="E760" s="232" cm="1">
        <f t="array" ref="E760">_xlfn.XLOOKUP($C760,Ranking!$C$7:$C$96,_xlfn.XLOOKUP('Data (All Pillars)'!$A760,Ranking!$D$6:$DO$6,Ranking!$D$7:$DO$96))</f>
        <v>94</v>
      </c>
      <c r="F760" s="232" t="str">
        <f>INDEX(Categories!$C$7:$DO$96,MATCH($C760,Categories!C$7:C$96,0),MATCH($A760,Categories!$C$6:$DO$6,0))</f>
        <v>Inadequate capacity</v>
      </c>
    </row>
    <row r="761" spans="1:6" ht="13.8" x14ac:dyDescent="0.25">
      <c r="A761" s="231" t="s">
        <v>71</v>
      </c>
      <c r="B761" s="50" t="str">
        <f>_xlfn.XLOOKUP(A761, 'Country to Region'!$A$2:$A$116, 'Country to Region'!$B$2:$B$116, "Not Found")</f>
        <v>East and Central Asia</v>
      </c>
      <c r="C761" s="203" t="s">
        <v>147</v>
      </c>
      <c r="D761" s="232" cm="1">
        <f t="array" ref="D761">_xlfn.XLOOKUP($C761,'Standardized Scores'!$C$7:$C$96,_xlfn.XLOOKUP('Data (All Pillars)'!$A761,'Standardized Scores'!$D$6:$DO$6,'Standardized Scores'!$D$7:$DO$96))</f>
        <v>43.2535218131083</v>
      </c>
      <c r="E761" s="232" cm="1">
        <f t="array" ref="E761">_xlfn.XLOOKUP($C761,Ranking!$C$7:$C$96,_xlfn.XLOOKUP('Data (All Pillars)'!$A761,Ranking!$D$6:$DO$6,Ranking!$D$7:$DO$96))</f>
        <v>45</v>
      </c>
      <c r="F761" s="232" t="str">
        <f>INDEX(Categories!$C$7:$DO$96,MATCH($C761,Categories!C$7:C$96,0),MATCH($A761,Categories!$C$6:$DO$6,0))</f>
        <v>Low capacity</v>
      </c>
    </row>
    <row r="762" spans="1:6" ht="13.8" x14ac:dyDescent="0.25">
      <c r="A762" s="231" t="s">
        <v>71</v>
      </c>
      <c r="B762" s="50" t="str">
        <f>_xlfn.XLOOKUP(A762, 'Country to Region'!$A$2:$A$116, 'Country to Region'!$B$2:$B$116, "Not Found")</f>
        <v>East and Central Asia</v>
      </c>
      <c r="C762" s="203" t="s">
        <v>156</v>
      </c>
      <c r="D762" s="232" cm="1">
        <f t="array" ref="D762">_xlfn.XLOOKUP($C762,'Standardized Scores'!$C$7:$C$96,_xlfn.XLOOKUP('Data (All Pillars)'!$A762,'Standardized Scores'!$D$6:$DO$6,'Standardized Scores'!$D$7:$DO$96))</f>
        <v>45.162361479687895</v>
      </c>
      <c r="E762" s="232" cm="1">
        <f t="array" ref="E762">_xlfn.XLOOKUP($C762,Ranking!$C$7:$C$96,_xlfn.XLOOKUP('Data (All Pillars)'!$A762,Ranking!$D$6:$DO$6,Ranking!$D$7:$DO$96))</f>
        <v>23</v>
      </c>
      <c r="F762" s="232" t="str">
        <f>INDEX(Categories!$C$7:$DO$96,MATCH($C762,Categories!C$7:C$96,0),MATCH($A762,Categories!$C$6:$DO$6,0))</f>
        <v>High capacity</v>
      </c>
    </row>
    <row r="763" spans="1:6" ht="13.8" x14ac:dyDescent="0.25">
      <c r="A763" s="231" t="s">
        <v>71</v>
      </c>
      <c r="B763" s="50" t="str">
        <f>_xlfn.XLOOKUP(A763, 'Country to Region'!$A$2:$A$116, 'Country to Region'!$B$2:$B$116, "Not Found")</f>
        <v>East and Central Asia</v>
      </c>
      <c r="C763" s="203" t="s">
        <v>163</v>
      </c>
      <c r="D763" s="232" cm="1">
        <f t="array" ref="D763">_xlfn.XLOOKUP($C763,'Standardized Scores'!$C$7:$C$96,_xlfn.XLOOKUP('Data (All Pillars)'!$A763,'Standardized Scores'!$D$6:$DO$6,'Standardized Scores'!$D$7:$DO$96))</f>
        <v>42.181541646864133</v>
      </c>
      <c r="E763" s="232" cm="1">
        <f t="array" ref="E763">_xlfn.XLOOKUP($C763,Ranking!$C$7:$C$96,_xlfn.XLOOKUP('Data (All Pillars)'!$A763,Ranking!$D$6:$DO$6,Ranking!$D$7:$DO$96))</f>
        <v>64</v>
      </c>
      <c r="F763" s="232" t="str">
        <f>INDEX(Categories!$C$7:$DO$96,MATCH($C763,Categories!C$7:C$96,0),MATCH($A763,Categories!$C$6:$DO$6,0))</f>
        <v>Low capacity</v>
      </c>
    </row>
    <row r="764" spans="1:6" ht="13.8" x14ac:dyDescent="0.25">
      <c r="A764" s="231" t="s">
        <v>71</v>
      </c>
      <c r="B764" s="50" t="str">
        <f>_xlfn.XLOOKUP(A764, 'Country to Region'!$A$2:$A$116, 'Country to Region'!$B$2:$B$116, "Not Found")</f>
        <v>East and Central Asia</v>
      </c>
      <c r="C764" s="203" t="s">
        <v>251</v>
      </c>
      <c r="D764" s="232" cm="1">
        <f t="array" ref="D764">_xlfn.XLOOKUP($C764,'Standardized Scores'!$C$7:$C$96,_xlfn.XLOOKUP('Data (All Pillars)'!$A764,'Standardized Scores'!$D$6:$DO$6,'Standardized Scores'!$D$7:$DO$96))</f>
        <v>31.288385660105771</v>
      </c>
      <c r="E764" s="232" cm="1">
        <f t="array" ref="E764">_xlfn.XLOOKUP($C764,Ranking!$C$7:$C$96,_xlfn.XLOOKUP('Data (All Pillars)'!$A764,Ranking!$D$6:$DO$6,Ranking!$D$7:$DO$96))</f>
        <v>109</v>
      </c>
      <c r="F764" s="232" t="str">
        <f>INDEX(Categories!$C$7:$DO$96,MATCH($C764,Categories!C$7:C$96,0),MATCH($A764,Categories!$C$6:$DO$6,0))</f>
        <v>Inadequate capacity</v>
      </c>
    </row>
    <row r="765" spans="1:6" ht="13.8" x14ac:dyDescent="0.25">
      <c r="A765" s="231" t="s">
        <v>71</v>
      </c>
      <c r="B765" s="50" t="str">
        <f>_xlfn.XLOOKUP(A765, 'Country to Region'!$A$2:$A$116, 'Country to Region'!$B$2:$B$116, "Not Found")</f>
        <v>East and Central Asia</v>
      </c>
      <c r="C765" s="203" t="s">
        <v>174</v>
      </c>
      <c r="D765" s="232" cm="1">
        <f t="array" ref="D765">_xlfn.XLOOKUP($C765,'Standardized Scores'!$C$7:$C$96,_xlfn.XLOOKUP('Data (All Pillars)'!$A765,'Standardized Scores'!$D$6:$DO$6,'Standardized Scores'!$D$7:$DO$96))</f>
        <v>40.585850698075092</v>
      </c>
      <c r="E765" s="232" cm="1">
        <f t="array" ref="E765">_xlfn.XLOOKUP($C765,Ranking!$C$7:$C$96,_xlfn.XLOOKUP('Data (All Pillars)'!$A765,Ranking!$D$6:$DO$6,Ranking!$D$7:$DO$96))</f>
        <v>62</v>
      </c>
      <c r="F765" s="232" t="str">
        <f>INDEX(Categories!$C$7:$DO$96,MATCH($C765,Categories!C$7:C$96,0),MATCH($A765,Categories!$C$6:$DO$6,0))</f>
        <v>Inadequate capacity</v>
      </c>
    </row>
    <row r="766" spans="1:6" ht="13.8" x14ac:dyDescent="0.25">
      <c r="A766" s="231" t="s">
        <v>71</v>
      </c>
      <c r="B766" s="50" t="str">
        <f>_xlfn.XLOOKUP(A766, 'Country to Region'!$A$2:$A$116, 'Country to Region'!$B$2:$B$116, "Not Found")</f>
        <v>East and Central Asia</v>
      </c>
      <c r="C766" s="203" t="s">
        <v>181</v>
      </c>
      <c r="D766" s="232" cm="1">
        <f t="array" ref="D766">_xlfn.XLOOKUP($C766,'Standardized Scores'!$C$7:$C$96,_xlfn.XLOOKUP('Data (All Pillars)'!$A766,'Standardized Scores'!$D$6:$DO$6,'Standardized Scores'!$D$7:$DO$96))</f>
        <v>51.548176848524676</v>
      </c>
      <c r="E766" s="232" cm="1">
        <f t="array" ref="E766">_xlfn.XLOOKUP($C766,Ranking!$C$7:$C$96,_xlfn.XLOOKUP('Data (All Pillars)'!$A766,Ranking!$D$6:$DO$6,Ranking!$D$7:$DO$96))</f>
        <v>49</v>
      </c>
      <c r="F766" s="232" t="str">
        <f>INDEX(Categories!$C$7:$DO$96,MATCH($C766,Categories!C$7:C$96,0),MATCH($A766,Categories!$C$6:$DO$6,0))</f>
        <v>Adequate capacity</v>
      </c>
    </row>
    <row r="767" spans="1:6" ht="13.8" x14ac:dyDescent="0.25">
      <c r="A767" s="231" t="s">
        <v>71</v>
      </c>
      <c r="B767" s="50" t="str">
        <f>_xlfn.XLOOKUP(A767, 'Country to Region'!$A$2:$A$116, 'Country to Region'!$B$2:$B$116, "Not Found")</f>
        <v>East and Central Asia</v>
      </c>
      <c r="C767" s="203" t="s">
        <v>192</v>
      </c>
      <c r="D767" s="232" cm="1">
        <f t="array" ref="D767">_xlfn.XLOOKUP($C767,'Standardized Scores'!$C$7:$C$96,_xlfn.XLOOKUP('Data (All Pillars)'!$A767,'Standardized Scores'!$D$6:$DO$6,'Standardized Scores'!$D$7:$DO$96))</f>
        <v>25.86305063707001</v>
      </c>
      <c r="E767" s="232" cm="1">
        <f t="array" ref="E767">_xlfn.XLOOKUP($C767,Ranking!$C$7:$C$96,_xlfn.XLOOKUP('Data (All Pillars)'!$A767,Ranking!$D$6:$DO$6,Ranking!$D$7:$DO$96))</f>
        <v>71</v>
      </c>
      <c r="F767" s="232" t="str">
        <f>INDEX(Categories!$C$7:$DO$96,MATCH($C767,Categories!C$7:C$96,0),MATCH($A767,Categories!$C$6:$DO$6,0))</f>
        <v>Low capacity</v>
      </c>
    </row>
    <row r="768" spans="1:6" ht="13.8" x14ac:dyDescent="0.25">
      <c r="A768" s="231" t="s">
        <v>71</v>
      </c>
      <c r="B768" s="50" t="str">
        <f>_xlfn.XLOOKUP(A768, 'Country to Region'!$A$2:$A$116, 'Country to Region'!$B$2:$B$116, "Not Found")</f>
        <v>East and Central Asia</v>
      </c>
      <c r="C768" s="203" t="s">
        <v>194</v>
      </c>
      <c r="D768" s="232" cm="1">
        <f t="array" ref="D768">_xlfn.XLOOKUP($C768,'Standardized Scores'!$C$7:$C$96,_xlfn.XLOOKUP('Data (All Pillars)'!$A768,'Standardized Scores'!$D$6:$DO$6,'Standardized Scores'!$D$7:$DO$96))</f>
        <v>36.307339954304673</v>
      </c>
      <c r="E768" s="232" cm="1">
        <f t="array" ref="E768">_xlfn.XLOOKUP($C768,Ranking!$C$7:$C$96,_xlfn.XLOOKUP('Data (All Pillars)'!$A768,Ranking!$D$6:$DO$6,Ranking!$D$7:$DO$96))</f>
        <v>47</v>
      </c>
      <c r="F768" s="232" t="str">
        <f>INDEX(Categories!$C$7:$DO$96,MATCH($C768,Categories!C$7:C$96,0),MATCH($A768,Categories!$C$6:$DO$6,0))</f>
        <v>Low capacity</v>
      </c>
    </row>
    <row r="769" spans="1:6" ht="13.8" x14ac:dyDescent="0.25">
      <c r="A769" s="231" t="s">
        <v>71</v>
      </c>
      <c r="B769" s="50" t="str">
        <f>_xlfn.XLOOKUP(A769, 'Country to Region'!$A$2:$A$116, 'Country to Region'!$B$2:$B$116, "Not Found")</f>
        <v>East and Central Asia</v>
      </c>
      <c r="C769" s="203" t="s">
        <v>202</v>
      </c>
      <c r="D769" s="232" cm="1">
        <f t="array" ref="D769">_xlfn.XLOOKUP($C769,'Standardized Scores'!$C$7:$C$96,_xlfn.XLOOKUP('Data (All Pillars)'!$A769,'Standardized Scores'!$D$6:$DO$6,'Standardized Scores'!$D$7:$DO$96))</f>
        <v>13.865004694811008</v>
      </c>
      <c r="E769" s="232" cm="1">
        <f t="array" ref="E769">_xlfn.XLOOKUP($C769,Ranking!$C$7:$C$96,_xlfn.XLOOKUP('Data (All Pillars)'!$A769,Ranking!$D$6:$DO$6,Ranking!$D$7:$DO$96))</f>
        <v>86</v>
      </c>
      <c r="F769" s="232" t="str">
        <f>INDEX(Categories!$C$7:$DO$96,MATCH($C769,Categories!C$7:C$96,0),MATCH($A769,Categories!$C$6:$DO$6,0))</f>
        <v>Inadequate capacity</v>
      </c>
    </row>
    <row r="770" spans="1:6" ht="13.8" x14ac:dyDescent="0.25">
      <c r="A770" s="231" t="s">
        <v>71</v>
      </c>
      <c r="B770" s="50" t="str">
        <f>_xlfn.XLOOKUP(A770, 'Country to Region'!$A$2:$A$116, 'Country to Region'!$B$2:$B$116, "Not Found")</f>
        <v>East and Central Asia</v>
      </c>
      <c r="C770" s="203" t="s">
        <v>212</v>
      </c>
      <c r="D770" s="232" cm="1">
        <f t="array" ref="D770">_xlfn.XLOOKUP($C770,'Standardized Scores'!$C$7:$C$96,_xlfn.XLOOKUP('Data (All Pillars)'!$A770,'Standardized Scores'!$D$6:$DO$6,'Standardized Scores'!$D$7:$DO$96))</f>
        <v>40.868061075164142</v>
      </c>
      <c r="E770" s="232" cm="1">
        <f t="array" ref="E770">_xlfn.XLOOKUP($C770,Ranking!$C$7:$C$96,_xlfn.XLOOKUP('Data (All Pillars)'!$A770,Ranking!$D$6:$DO$6,Ranking!$D$7:$DO$96))</f>
        <v>66</v>
      </c>
      <c r="F770" s="232" t="str">
        <f>INDEX(Categories!$C$7:$DO$96,MATCH($C770,Categories!C$7:C$96,0),MATCH($A770,Categories!$C$6:$DO$6,0))</f>
        <v>Low capacity</v>
      </c>
    </row>
    <row r="771" spans="1:6" ht="13.8" x14ac:dyDescent="0.25">
      <c r="A771" s="231" t="s">
        <v>71</v>
      </c>
      <c r="B771" s="50" t="str">
        <f>_xlfn.XLOOKUP(A771, 'Country to Region'!$A$2:$A$116, 'Country to Region'!$B$2:$B$116, "Not Found")</f>
        <v>East and Central Asia</v>
      </c>
      <c r="C771" s="203" t="s">
        <v>254</v>
      </c>
      <c r="D771" s="232" cm="1">
        <f t="array" ref="D771">_xlfn.XLOOKUP($C771,'Standardized Scores'!$C$7:$C$96,_xlfn.XLOOKUP('Data (All Pillars)'!$A771,'Standardized Scores'!$D$6:$DO$6,'Standardized Scores'!$D$7:$DO$96))</f>
        <v>12.411796824000213</v>
      </c>
      <c r="E771" s="232" cm="1">
        <f t="array" ref="E771">_xlfn.XLOOKUP($C771,Ranking!$C$7:$C$96,_xlfn.XLOOKUP('Data (All Pillars)'!$A771,Ranking!$D$6:$DO$6,Ranking!$D$7:$DO$96))</f>
        <v>60</v>
      </c>
      <c r="F771" s="232" t="str">
        <f>INDEX(Categories!$C$7:$DO$96,MATCH($C771,Categories!C$7:C$96,0),MATCH($A771,Categories!$C$6:$DO$6,0))</f>
        <v>Inadequate capacity</v>
      </c>
    </row>
    <row r="772" spans="1:6" ht="13.8" x14ac:dyDescent="0.25">
      <c r="A772" s="231" t="s">
        <v>72</v>
      </c>
      <c r="B772" s="50" t="str">
        <f>_xlfn.XLOOKUP(A772, 'Country to Region'!$A$2:$A$116, 'Country to Region'!$B$2:$B$116, "Not Found")</f>
        <v>Sub-Saharan Africa</v>
      </c>
      <c r="C772" s="203" t="s">
        <v>133</v>
      </c>
      <c r="D772" s="232" cm="1">
        <f t="array" ref="D772">_xlfn.XLOOKUP($C772,'Standardized Scores'!$C$7:$C$96,_xlfn.XLOOKUP('Data (All Pillars)'!$A772,'Standardized Scores'!$D$6:$DO$6,'Standardized Scores'!$D$7:$DO$96))</f>
        <v>33.196247318958065</v>
      </c>
      <c r="E772" s="232" cm="1">
        <f t="array" ref="E772">_xlfn.XLOOKUP($C772,Ranking!$C$7:$C$96,_xlfn.XLOOKUP('Data (All Pillars)'!$A772,Ranking!$D$6:$DO$6,Ranking!$D$7:$DO$96))</f>
        <v>77</v>
      </c>
      <c r="F772" s="232" t="str">
        <f>INDEX(Categories!$C$7:$DO$96,MATCH($C772,Categories!C$7:C$96,0),MATCH($A772,Categories!$C$6:$DO$6,0))</f>
        <v>Low capacity</v>
      </c>
    </row>
    <row r="773" spans="1:6" ht="13.8" x14ac:dyDescent="0.25">
      <c r="A773" s="231" t="s">
        <v>72</v>
      </c>
      <c r="B773" s="50" t="str">
        <f>_xlfn.XLOOKUP(A773, 'Country to Region'!$A$2:$A$116, 'Country to Region'!$B$2:$B$116, "Not Found")</f>
        <v>Sub-Saharan Africa</v>
      </c>
      <c r="C773" s="203" t="s">
        <v>135</v>
      </c>
      <c r="D773" s="232" cm="1">
        <f t="array" ref="D773">_xlfn.XLOOKUP($C773,'Standardized Scores'!$C$7:$C$96,_xlfn.XLOOKUP('Data (All Pillars)'!$A773,'Standardized Scores'!$D$6:$DO$6,'Standardized Scores'!$D$7:$DO$96))</f>
        <v>31.260580445400585</v>
      </c>
      <c r="E773" s="232" cm="1">
        <f t="array" ref="E773">_xlfn.XLOOKUP($C773,Ranking!$C$7:$C$96,_xlfn.XLOOKUP('Data (All Pillars)'!$A773,Ranking!$D$6:$DO$6,Ranking!$D$7:$DO$96))</f>
        <v>78</v>
      </c>
      <c r="F773" s="232" t="str">
        <f>INDEX(Categories!$C$7:$DO$96,MATCH($C773,Categories!C$7:C$96,0),MATCH($A773,Categories!$C$6:$DO$6,0))</f>
        <v>Inadequate capacity</v>
      </c>
    </row>
    <row r="774" spans="1:6" ht="13.8" x14ac:dyDescent="0.25">
      <c r="A774" s="231" t="s">
        <v>72</v>
      </c>
      <c r="B774" s="50" t="str">
        <f>_xlfn.XLOOKUP(A774, 'Country to Region'!$A$2:$A$116, 'Country to Region'!$B$2:$B$116, "Not Found")</f>
        <v>Sub-Saharan Africa</v>
      </c>
      <c r="C774" s="203" t="s">
        <v>137</v>
      </c>
      <c r="D774" s="232" cm="1">
        <f t="array" ref="D774">_xlfn.XLOOKUP($C774,'Standardized Scores'!$C$7:$C$96,_xlfn.XLOOKUP('Data (All Pillars)'!$A774,'Standardized Scores'!$D$6:$DO$6,'Standardized Scores'!$D$7:$DO$96))</f>
        <v>30.790979983346833</v>
      </c>
      <c r="E774" s="232" cm="1">
        <f t="array" ref="E774">_xlfn.XLOOKUP($C774,Ranking!$C$7:$C$96,_xlfn.XLOOKUP('Data (All Pillars)'!$A774,Ranking!$D$6:$DO$6,Ranking!$D$7:$DO$96))</f>
        <v>77</v>
      </c>
      <c r="F774" s="232" t="str">
        <f>INDEX(Categories!$C$7:$DO$96,MATCH($C774,Categories!C$7:C$96,0),MATCH($A774,Categories!$C$6:$DO$6,0))</f>
        <v>Inadequate capacity</v>
      </c>
    </row>
    <row r="775" spans="1:6" ht="13.8" x14ac:dyDescent="0.25">
      <c r="A775" s="231" t="s">
        <v>72</v>
      </c>
      <c r="B775" s="50" t="str">
        <f>_xlfn.XLOOKUP(A775, 'Country to Region'!$A$2:$A$116, 'Country to Region'!$B$2:$B$116, "Not Found")</f>
        <v>Sub-Saharan Africa</v>
      </c>
      <c r="C775" s="203" t="s">
        <v>147</v>
      </c>
      <c r="D775" s="232" cm="1">
        <f t="array" ref="D775">_xlfn.XLOOKUP($C775,'Standardized Scores'!$C$7:$C$96,_xlfn.XLOOKUP('Data (All Pillars)'!$A775,'Standardized Scores'!$D$6:$DO$6,'Standardized Scores'!$D$7:$DO$96))</f>
        <v>31.94361895361698</v>
      </c>
      <c r="E775" s="232" cm="1">
        <f t="array" ref="E775">_xlfn.XLOOKUP($C775,Ranking!$C$7:$C$96,_xlfn.XLOOKUP('Data (All Pillars)'!$A775,Ranking!$D$6:$DO$6,Ranking!$D$7:$DO$96))</f>
        <v>68</v>
      </c>
      <c r="F775" s="232" t="str">
        <f>INDEX(Categories!$C$7:$DO$96,MATCH($C775,Categories!C$7:C$96,0),MATCH($A775,Categories!$C$6:$DO$6,0))</f>
        <v>Inadequate capacity</v>
      </c>
    </row>
    <row r="776" spans="1:6" ht="13.8" x14ac:dyDescent="0.25">
      <c r="A776" s="231" t="s">
        <v>72</v>
      </c>
      <c r="B776" s="50" t="str">
        <f>_xlfn.XLOOKUP(A776, 'Country to Region'!$A$2:$A$116, 'Country to Region'!$B$2:$B$116, "Not Found")</f>
        <v>Sub-Saharan Africa</v>
      </c>
      <c r="C776" s="203" t="s">
        <v>156</v>
      </c>
      <c r="D776" s="232" cm="1">
        <f t="array" ref="D776">_xlfn.XLOOKUP($C776,'Standardized Scores'!$C$7:$C$96,_xlfn.XLOOKUP('Data (All Pillars)'!$A776,'Standardized Scores'!$D$6:$DO$6,'Standardized Scores'!$D$7:$DO$96))</f>
        <v>31.011569391544175</v>
      </c>
      <c r="E776" s="232" cm="1">
        <f t="array" ref="E776">_xlfn.XLOOKUP($C776,Ranking!$C$7:$C$96,_xlfn.XLOOKUP('Data (All Pillars)'!$A776,Ranking!$D$6:$DO$6,Ranking!$D$7:$DO$96))</f>
        <v>92</v>
      </c>
      <c r="F776" s="232" t="str">
        <f>INDEX(Categories!$C$7:$DO$96,MATCH($C776,Categories!C$7:C$96,0),MATCH($A776,Categories!$C$6:$DO$6,0))</f>
        <v>Low capacity</v>
      </c>
    </row>
    <row r="777" spans="1:6" ht="13.8" x14ac:dyDescent="0.25">
      <c r="A777" s="231" t="s">
        <v>72</v>
      </c>
      <c r="B777" s="50" t="str">
        <f>_xlfn.XLOOKUP(A777, 'Country to Region'!$A$2:$A$116, 'Country to Region'!$B$2:$B$116, "Not Found")</f>
        <v>Sub-Saharan Africa</v>
      </c>
      <c r="C777" s="203" t="s">
        <v>163</v>
      </c>
      <c r="D777" s="232" cm="1">
        <f t="array" ref="D777">_xlfn.XLOOKUP($C777,'Standardized Scores'!$C$7:$C$96,_xlfn.XLOOKUP('Data (All Pillars)'!$A777,'Standardized Scores'!$D$6:$DO$6,'Standardized Scores'!$D$7:$DO$96))</f>
        <v>39.81769877262434</v>
      </c>
      <c r="E777" s="232" cm="1">
        <f t="array" ref="E777">_xlfn.XLOOKUP($C777,Ranking!$C$7:$C$96,_xlfn.XLOOKUP('Data (All Pillars)'!$A777,Ranking!$D$6:$DO$6,Ranking!$D$7:$DO$96))</f>
        <v>78</v>
      </c>
      <c r="F777" s="232" t="str">
        <f>INDEX(Categories!$C$7:$DO$96,MATCH($C777,Categories!C$7:C$96,0),MATCH($A777,Categories!$C$6:$DO$6,0))</f>
        <v>Low capacity</v>
      </c>
    </row>
    <row r="778" spans="1:6" ht="13.8" x14ac:dyDescent="0.25">
      <c r="A778" s="231" t="s">
        <v>72</v>
      </c>
      <c r="B778" s="50" t="str">
        <f>_xlfn.XLOOKUP(A778, 'Country to Region'!$A$2:$A$116, 'Country to Region'!$B$2:$B$116, "Not Found")</f>
        <v>Sub-Saharan Africa</v>
      </c>
      <c r="C778" s="203" t="s">
        <v>251</v>
      </c>
      <c r="D778" s="232" cm="1">
        <f t="array" ref="D778">_xlfn.XLOOKUP($C778,'Standardized Scores'!$C$7:$C$96,_xlfn.XLOOKUP('Data (All Pillars)'!$A778,'Standardized Scores'!$D$6:$DO$6,'Standardized Scores'!$D$7:$DO$96))</f>
        <v>46.23629929215906</v>
      </c>
      <c r="E778" s="232" cm="1">
        <f t="array" ref="E778">_xlfn.XLOOKUP($C778,Ranking!$C$7:$C$96,_xlfn.XLOOKUP('Data (All Pillars)'!$A778,Ranking!$D$6:$DO$6,Ranking!$D$7:$DO$96))</f>
        <v>45</v>
      </c>
      <c r="F778" s="232" t="str">
        <f>INDEX(Categories!$C$7:$DO$96,MATCH($C778,Categories!C$7:C$96,0),MATCH($A778,Categories!$C$6:$DO$6,0))</f>
        <v>Adequate capacity</v>
      </c>
    </row>
    <row r="779" spans="1:6" ht="13.8" x14ac:dyDescent="0.25">
      <c r="A779" s="231" t="s">
        <v>72</v>
      </c>
      <c r="B779" s="50" t="str">
        <f>_xlfn.XLOOKUP(A779, 'Country to Region'!$A$2:$A$116, 'Country to Region'!$B$2:$B$116, "Not Found")</f>
        <v>Sub-Saharan Africa</v>
      </c>
      <c r="C779" s="203" t="s">
        <v>174</v>
      </c>
      <c r="D779" s="232" cm="1">
        <f t="array" ref="D779">_xlfn.XLOOKUP($C779,'Standardized Scores'!$C$7:$C$96,_xlfn.XLOOKUP('Data (All Pillars)'!$A779,'Standardized Scores'!$D$6:$DO$6,'Standardized Scores'!$D$7:$DO$96))</f>
        <v>36.417744566099984</v>
      </c>
      <c r="E779" s="232" cm="1">
        <f t="array" ref="E779">_xlfn.XLOOKUP($C779,Ranking!$C$7:$C$96,_xlfn.XLOOKUP('Data (All Pillars)'!$A779,Ranking!$D$6:$DO$6,Ranking!$D$7:$DO$96))</f>
        <v>72</v>
      </c>
      <c r="F779" s="232" t="str">
        <f>INDEX(Categories!$C$7:$DO$96,MATCH($C779,Categories!C$7:C$96,0),MATCH($A779,Categories!$C$6:$DO$6,0))</f>
        <v>Inadequate capacity</v>
      </c>
    </row>
    <row r="780" spans="1:6" ht="13.8" x14ac:dyDescent="0.25">
      <c r="A780" s="231" t="s">
        <v>72</v>
      </c>
      <c r="B780" s="50" t="str">
        <f>_xlfn.XLOOKUP(A780, 'Country to Region'!$A$2:$A$116, 'Country to Region'!$B$2:$B$116, "Not Found")</f>
        <v>Sub-Saharan Africa</v>
      </c>
      <c r="C780" s="203" t="s">
        <v>181</v>
      </c>
      <c r="D780" s="232" cm="1">
        <f t="array" ref="D780">_xlfn.XLOOKUP($C780,'Standardized Scores'!$C$7:$C$96,_xlfn.XLOOKUP('Data (All Pillars)'!$A780,'Standardized Scores'!$D$6:$DO$6,'Standardized Scores'!$D$7:$DO$96))</f>
        <v>37.55371403786657</v>
      </c>
      <c r="E780" s="232" cm="1">
        <f t="array" ref="E780">_xlfn.XLOOKUP($C780,Ranking!$C$7:$C$96,_xlfn.XLOOKUP('Data (All Pillars)'!$A780,Ranking!$D$6:$DO$6,Ranking!$D$7:$DO$96))</f>
        <v>93</v>
      </c>
      <c r="F780" s="232" t="str">
        <f>INDEX(Categories!$C$7:$DO$96,MATCH($C780,Categories!C$7:C$96,0),MATCH($A780,Categories!$C$6:$DO$6,0))</f>
        <v>Inadequate capacity</v>
      </c>
    </row>
    <row r="781" spans="1:6" ht="13.8" x14ac:dyDescent="0.25">
      <c r="A781" s="231" t="s">
        <v>72</v>
      </c>
      <c r="B781" s="50" t="str">
        <f>_xlfn.XLOOKUP(A781, 'Country to Region'!$A$2:$A$116, 'Country to Region'!$B$2:$B$116, "Not Found")</f>
        <v>Sub-Saharan Africa</v>
      </c>
      <c r="C781" s="203" t="s">
        <v>192</v>
      </c>
      <c r="D781" s="232" cm="1">
        <f t="array" ref="D781">_xlfn.XLOOKUP($C781,'Standardized Scores'!$C$7:$C$96,_xlfn.XLOOKUP('Data (All Pillars)'!$A781,'Standardized Scores'!$D$6:$DO$6,'Standardized Scores'!$D$7:$DO$96))</f>
        <v>26.30331225429385</v>
      </c>
      <c r="E781" s="232" cm="1">
        <f t="array" ref="E781">_xlfn.XLOOKUP($C781,Ranking!$C$7:$C$96,_xlfn.XLOOKUP('Data (All Pillars)'!$A781,Ranking!$D$6:$DO$6,Ranking!$D$7:$DO$96))</f>
        <v>68</v>
      </c>
      <c r="F781" s="232" t="str">
        <f>INDEX(Categories!$C$7:$DO$96,MATCH($C781,Categories!C$7:C$96,0),MATCH($A781,Categories!$C$6:$DO$6,0))</f>
        <v>Low capacity</v>
      </c>
    </row>
    <row r="782" spans="1:6" ht="13.8" x14ac:dyDescent="0.25">
      <c r="A782" s="231" t="s">
        <v>72</v>
      </c>
      <c r="B782" s="50" t="str">
        <f>_xlfn.XLOOKUP(A782, 'Country to Region'!$A$2:$A$116, 'Country to Region'!$B$2:$B$116, "Not Found")</f>
        <v>Sub-Saharan Africa</v>
      </c>
      <c r="C782" s="203" t="s">
        <v>194</v>
      </c>
      <c r="D782" s="232" cm="1">
        <f t="array" ref="D782">_xlfn.XLOOKUP($C782,'Standardized Scores'!$C$7:$C$96,_xlfn.XLOOKUP('Data (All Pillars)'!$A782,'Standardized Scores'!$D$6:$DO$6,'Standardized Scores'!$D$7:$DO$96))</f>
        <v>41.660347132249861</v>
      </c>
      <c r="E782" s="232" cm="1">
        <f t="array" ref="E782">_xlfn.XLOOKUP($C782,Ranking!$C$7:$C$96,_xlfn.XLOOKUP('Data (All Pillars)'!$A782,Ranking!$D$6:$DO$6,Ranking!$D$7:$DO$96))</f>
        <v>27</v>
      </c>
      <c r="F782" s="232" t="str">
        <f>INDEX(Categories!$C$7:$DO$96,MATCH($C782,Categories!C$7:C$96,0),MATCH($A782,Categories!$C$6:$DO$6,0))</f>
        <v>Adequate capacity</v>
      </c>
    </row>
    <row r="783" spans="1:6" ht="13.8" x14ac:dyDescent="0.25">
      <c r="A783" s="231" t="s">
        <v>72</v>
      </c>
      <c r="B783" s="50" t="str">
        <f>_xlfn.XLOOKUP(A783, 'Country to Region'!$A$2:$A$116, 'Country to Region'!$B$2:$B$116, "Not Found")</f>
        <v>Sub-Saharan Africa</v>
      </c>
      <c r="C783" s="203" t="s">
        <v>202</v>
      </c>
      <c r="D783" s="232" cm="1">
        <f t="array" ref="D783">_xlfn.XLOOKUP($C783,'Standardized Scores'!$C$7:$C$96,_xlfn.XLOOKUP('Data (All Pillars)'!$A783,'Standardized Scores'!$D$6:$DO$6,'Standardized Scores'!$D$7:$DO$96))</f>
        <v>24.026269044203048</v>
      </c>
      <c r="E783" s="232" cm="1">
        <f t="array" ref="E783">_xlfn.XLOOKUP($C783,Ranking!$C$7:$C$96,_xlfn.XLOOKUP('Data (All Pillars)'!$A783,Ranking!$D$6:$DO$6,Ranking!$D$7:$DO$96))</f>
        <v>44</v>
      </c>
      <c r="F783" s="232" t="str">
        <f>INDEX(Categories!$C$7:$DO$96,MATCH($C783,Categories!C$7:C$96,0),MATCH($A783,Categories!$C$6:$DO$6,0))</f>
        <v>Inadequate capacity</v>
      </c>
    </row>
    <row r="784" spans="1:6" ht="13.8" x14ac:dyDescent="0.25">
      <c r="A784" s="231" t="s">
        <v>72</v>
      </c>
      <c r="B784" s="50" t="str">
        <f>_xlfn.XLOOKUP(A784, 'Country to Region'!$A$2:$A$116, 'Country to Region'!$B$2:$B$116, "Not Found")</f>
        <v>Sub-Saharan Africa</v>
      </c>
      <c r="C784" s="203" t="s">
        <v>212</v>
      </c>
      <c r="D784" s="232" cm="1">
        <f t="array" ref="D784">_xlfn.XLOOKUP($C784,'Standardized Scores'!$C$7:$C$96,_xlfn.XLOOKUP('Data (All Pillars)'!$A784,'Standardized Scores'!$D$6:$DO$6,'Standardized Scores'!$D$7:$DO$96))</f>
        <v>31.470799875268735</v>
      </c>
      <c r="E784" s="232" cm="1">
        <f t="array" ref="E784">_xlfn.XLOOKUP($C784,Ranking!$C$7:$C$96,_xlfn.XLOOKUP('Data (All Pillars)'!$A784,Ranking!$D$6:$DO$6,Ranking!$D$7:$DO$96))</f>
        <v>102</v>
      </c>
      <c r="F784" s="232" t="str">
        <f>INDEX(Categories!$C$7:$DO$96,MATCH($C784,Categories!C$7:C$96,0),MATCH($A784,Categories!$C$6:$DO$6,0))</f>
        <v>Inadequate capacity</v>
      </c>
    </row>
    <row r="785" spans="1:6" ht="13.8" x14ac:dyDescent="0.25">
      <c r="A785" s="231" t="s">
        <v>72</v>
      </c>
      <c r="B785" s="50" t="str">
        <f>_xlfn.XLOOKUP(A785, 'Country to Region'!$A$2:$A$116, 'Country to Region'!$B$2:$B$116, "Not Found")</f>
        <v>Sub-Saharan Africa</v>
      </c>
      <c r="C785" s="203" t="s">
        <v>254</v>
      </c>
      <c r="D785" s="232" cm="1">
        <f t="array" ref="D785">_xlfn.XLOOKUP($C785,'Standardized Scores'!$C$7:$C$96,_xlfn.XLOOKUP('Data (All Pillars)'!$A785,'Standardized Scores'!$D$6:$DO$6,'Standardized Scores'!$D$7:$DO$96))</f>
        <v>8.055832965453753</v>
      </c>
      <c r="E785" s="232" cm="1">
        <f t="array" ref="E785">_xlfn.XLOOKUP($C785,Ranking!$C$7:$C$96,_xlfn.XLOOKUP('Data (All Pillars)'!$A785,Ranking!$D$6:$DO$6,Ranking!$D$7:$DO$96))</f>
        <v>94</v>
      </c>
      <c r="F785" s="232" t="str">
        <f>INDEX(Categories!$C$7:$DO$96,MATCH($C785,Categories!C$7:C$96,0),MATCH($A785,Categories!$C$6:$DO$6,0))</f>
        <v>Inadequate capacity</v>
      </c>
    </row>
    <row r="786" spans="1:6" ht="13.8" x14ac:dyDescent="0.25">
      <c r="A786" s="231" t="s">
        <v>73</v>
      </c>
      <c r="B786" s="50" t="str">
        <f>_xlfn.XLOOKUP(A786, 'Country to Region'!$A$2:$A$116, 'Country to Region'!$B$2:$B$116, "Not Found")</f>
        <v>MENA</v>
      </c>
      <c r="C786" s="203" t="s">
        <v>133</v>
      </c>
      <c r="D786" s="232" cm="1">
        <f t="array" ref="D786">_xlfn.XLOOKUP($C786,'Standardized Scores'!$C$7:$C$96,_xlfn.XLOOKUP('Data (All Pillars)'!$A786,'Standardized Scores'!$D$6:$DO$6,'Standardized Scores'!$D$7:$DO$96))</f>
        <v>32.470640694984219</v>
      </c>
      <c r="E786" s="232" cm="1">
        <f t="array" ref="E786">_xlfn.XLOOKUP($C786,Ranking!$C$7:$C$96,_xlfn.XLOOKUP('Data (All Pillars)'!$A786,Ranking!$D$6:$DO$6,Ranking!$D$7:$DO$96))</f>
        <v>81</v>
      </c>
      <c r="F786" s="232" t="str">
        <f>INDEX(Categories!$C$7:$DO$96,MATCH($C786,Categories!C$7:C$96,0),MATCH($A786,Categories!$C$6:$DO$6,0))</f>
        <v>Low capacity</v>
      </c>
    </row>
    <row r="787" spans="1:6" ht="13.8" x14ac:dyDescent="0.25">
      <c r="A787" s="231" t="s">
        <v>73</v>
      </c>
      <c r="B787" s="50" t="str">
        <f>_xlfn.XLOOKUP(A787, 'Country to Region'!$A$2:$A$116, 'Country to Region'!$B$2:$B$116, "Not Found")</f>
        <v>MENA</v>
      </c>
      <c r="C787" s="203" t="s">
        <v>135</v>
      </c>
      <c r="D787" s="232" cm="1">
        <f t="array" ref="D787">_xlfn.XLOOKUP($C787,'Standardized Scores'!$C$7:$C$96,_xlfn.XLOOKUP('Data (All Pillars)'!$A787,'Standardized Scores'!$D$6:$DO$6,'Standardized Scores'!$D$7:$DO$96))</f>
        <v>36.857344721155663</v>
      </c>
      <c r="E787" s="232" cm="1">
        <f t="array" ref="E787">_xlfn.XLOOKUP($C787,Ranking!$C$7:$C$96,_xlfn.XLOOKUP('Data (All Pillars)'!$A787,Ranking!$D$6:$DO$6,Ranking!$D$7:$DO$96))</f>
        <v>57</v>
      </c>
      <c r="F787" s="232" t="str">
        <f>INDEX(Categories!$C$7:$DO$96,MATCH($C787,Categories!C$7:C$96,0),MATCH($A787,Categories!$C$6:$DO$6,0))</f>
        <v>Low capacity</v>
      </c>
    </row>
    <row r="788" spans="1:6" ht="13.8" x14ac:dyDescent="0.25">
      <c r="A788" s="231" t="s">
        <v>73</v>
      </c>
      <c r="B788" s="50" t="str">
        <f>_xlfn.XLOOKUP(A788, 'Country to Region'!$A$2:$A$116, 'Country to Region'!$B$2:$B$116, "Not Found")</f>
        <v>MENA</v>
      </c>
      <c r="C788" s="203" t="s">
        <v>137</v>
      </c>
      <c r="D788" s="232" cm="1">
        <f t="array" ref="D788">_xlfn.XLOOKUP($C788,'Standardized Scores'!$C$7:$C$96,_xlfn.XLOOKUP('Data (All Pillars)'!$A788,'Standardized Scores'!$D$6:$DO$6,'Standardized Scores'!$D$7:$DO$96))</f>
        <v>41.744855091277906</v>
      </c>
      <c r="E788" s="232" cm="1">
        <f t="array" ref="E788">_xlfn.XLOOKUP($C788,Ranking!$C$7:$C$96,_xlfn.XLOOKUP('Data (All Pillars)'!$A788,Ranking!$D$6:$DO$6,Ranking!$D$7:$DO$96))</f>
        <v>48</v>
      </c>
      <c r="F788" s="232" t="str">
        <f>INDEX(Categories!$C$7:$DO$96,MATCH($C788,Categories!C$7:C$96,0),MATCH($A788,Categories!$C$6:$DO$6,0))</f>
        <v>Adequate capacity</v>
      </c>
    </row>
    <row r="789" spans="1:6" ht="13.8" x14ac:dyDescent="0.25">
      <c r="A789" s="231" t="s">
        <v>73</v>
      </c>
      <c r="B789" s="50" t="str">
        <f>_xlfn.XLOOKUP(A789, 'Country to Region'!$A$2:$A$116, 'Country to Region'!$B$2:$B$116, "Not Found")</f>
        <v>MENA</v>
      </c>
      <c r="C789" s="203" t="s">
        <v>147</v>
      </c>
      <c r="D789" s="232" cm="1">
        <f t="array" ref="D789">_xlfn.XLOOKUP($C789,'Standardized Scores'!$C$7:$C$96,_xlfn.XLOOKUP('Data (All Pillars)'!$A789,'Standardized Scores'!$D$6:$DO$6,'Standardized Scores'!$D$7:$DO$96))</f>
        <v>35.427457696377886</v>
      </c>
      <c r="E789" s="232" cm="1">
        <f t="array" ref="E789">_xlfn.XLOOKUP($C789,Ranking!$C$7:$C$96,_xlfn.XLOOKUP('Data (All Pillars)'!$A789,Ranking!$D$6:$DO$6,Ranking!$D$7:$DO$96))</f>
        <v>58</v>
      </c>
      <c r="F789" s="232" t="str">
        <f>INDEX(Categories!$C$7:$DO$96,MATCH($C789,Categories!C$7:C$96,0),MATCH($A789,Categories!$C$6:$DO$6,0))</f>
        <v>Inadequate capacity</v>
      </c>
    </row>
    <row r="790" spans="1:6" ht="13.8" x14ac:dyDescent="0.25">
      <c r="A790" s="231" t="s">
        <v>73</v>
      </c>
      <c r="B790" s="50" t="str">
        <f>_xlfn.XLOOKUP(A790, 'Country to Region'!$A$2:$A$116, 'Country to Region'!$B$2:$B$116, "Not Found")</f>
        <v>MENA</v>
      </c>
      <c r="C790" s="203" t="s">
        <v>156</v>
      </c>
      <c r="D790" s="232" cm="1">
        <f t="array" ref="D790">_xlfn.XLOOKUP($C790,'Standardized Scores'!$C$7:$C$96,_xlfn.XLOOKUP('Data (All Pillars)'!$A790,'Standardized Scores'!$D$6:$DO$6,'Standardized Scores'!$D$7:$DO$96))</f>
        <v>32.823450818253782</v>
      </c>
      <c r="E790" s="232" cm="1">
        <f t="array" ref="E790">_xlfn.XLOOKUP($C790,Ranking!$C$7:$C$96,_xlfn.XLOOKUP('Data (All Pillars)'!$A790,Ranking!$D$6:$DO$6,Ranking!$D$7:$DO$96))</f>
        <v>84</v>
      </c>
      <c r="F790" s="232" t="str">
        <f>INDEX(Categories!$C$7:$DO$96,MATCH($C790,Categories!C$7:C$96,0),MATCH($A790,Categories!$C$6:$DO$6,0))</f>
        <v>Low capacity</v>
      </c>
    </row>
    <row r="791" spans="1:6" ht="13.8" x14ac:dyDescent="0.25">
      <c r="A791" s="231" t="s">
        <v>73</v>
      </c>
      <c r="B791" s="50" t="str">
        <f>_xlfn.XLOOKUP(A791, 'Country to Region'!$A$2:$A$116, 'Country to Region'!$B$2:$B$116, "Not Found")</f>
        <v>MENA</v>
      </c>
      <c r="C791" s="203" t="s">
        <v>163</v>
      </c>
      <c r="D791" s="232" cm="1">
        <f t="array" ref="D791">_xlfn.XLOOKUP($C791,'Standardized Scores'!$C$7:$C$96,_xlfn.XLOOKUP('Data (All Pillars)'!$A791,'Standardized Scores'!$D$6:$DO$6,'Standardized Scores'!$D$7:$DO$96))</f>
        <v>39.448631970460205</v>
      </c>
      <c r="E791" s="232" cm="1">
        <f t="array" ref="E791">_xlfn.XLOOKUP($C791,Ranking!$C$7:$C$96,_xlfn.XLOOKUP('Data (All Pillars)'!$A791,Ranking!$D$6:$DO$6,Ranking!$D$7:$DO$96))</f>
        <v>81</v>
      </c>
      <c r="F791" s="232" t="str">
        <f>INDEX(Categories!$C$7:$DO$96,MATCH($C791,Categories!C$7:C$96,0),MATCH($A791,Categories!$C$6:$DO$6,0))</f>
        <v>Low capacity</v>
      </c>
    </row>
    <row r="792" spans="1:6" ht="13.8" x14ac:dyDescent="0.25">
      <c r="A792" s="231" t="s">
        <v>73</v>
      </c>
      <c r="B792" s="50" t="str">
        <f>_xlfn.XLOOKUP(A792, 'Country to Region'!$A$2:$A$116, 'Country to Region'!$B$2:$B$116, "Not Found")</f>
        <v>MENA</v>
      </c>
      <c r="C792" s="203" t="s">
        <v>251</v>
      </c>
      <c r="D792" s="232" cm="1">
        <f t="array" ref="D792">_xlfn.XLOOKUP($C792,'Standardized Scores'!$C$7:$C$96,_xlfn.XLOOKUP('Data (All Pillars)'!$A792,'Standardized Scores'!$D$6:$DO$6,'Standardized Scores'!$D$7:$DO$96))</f>
        <v>42.592410192636706</v>
      </c>
      <c r="E792" s="232" cm="1">
        <f t="array" ref="E792">_xlfn.XLOOKUP($C792,Ranking!$C$7:$C$96,_xlfn.XLOOKUP('Data (All Pillars)'!$A792,Ranking!$D$6:$DO$6,Ranking!$D$7:$DO$96))</f>
        <v>74</v>
      </c>
      <c r="F792" s="232" t="str">
        <f>INDEX(Categories!$C$7:$DO$96,MATCH($C792,Categories!C$7:C$96,0),MATCH($A792,Categories!$C$6:$DO$6,0))</f>
        <v>Adequate capacity</v>
      </c>
    </row>
    <row r="793" spans="1:6" ht="13.8" x14ac:dyDescent="0.25">
      <c r="A793" s="231" t="s">
        <v>73</v>
      </c>
      <c r="B793" s="50" t="str">
        <f>_xlfn.XLOOKUP(A793, 'Country to Region'!$A$2:$A$116, 'Country to Region'!$B$2:$B$116, "Not Found")</f>
        <v>MENA</v>
      </c>
      <c r="C793" s="203" t="s">
        <v>174</v>
      </c>
      <c r="D793" s="232" cm="1">
        <f t="array" ref="D793">_xlfn.XLOOKUP($C793,'Standardized Scores'!$C$7:$C$96,_xlfn.XLOOKUP('Data (All Pillars)'!$A793,'Standardized Scores'!$D$6:$DO$6,'Standardized Scores'!$D$7:$DO$96))</f>
        <v>38.147387162006773</v>
      </c>
      <c r="E793" s="232" cm="1">
        <f t="array" ref="E793">_xlfn.XLOOKUP($C793,Ranking!$C$7:$C$96,_xlfn.XLOOKUP('Data (All Pillars)'!$A793,Ranking!$D$6:$DO$6,Ranking!$D$7:$DO$96))</f>
        <v>67</v>
      </c>
      <c r="F793" s="232" t="str">
        <f>INDEX(Categories!$C$7:$DO$96,MATCH($C793,Categories!C$7:C$96,0),MATCH($A793,Categories!$C$6:$DO$6,0))</f>
        <v>Inadequate capacity</v>
      </c>
    </row>
    <row r="794" spans="1:6" ht="13.8" x14ac:dyDescent="0.25">
      <c r="A794" s="231" t="s">
        <v>73</v>
      </c>
      <c r="B794" s="50" t="str">
        <f>_xlfn.XLOOKUP(A794, 'Country to Region'!$A$2:$A$116, 'Country to Region'!$B$2:$B$116, "Not Found")</f>
        <v>MENA</v>
      </c>
      <c r="C794" s="203" t="s">
        <v>181</v>
      </c>
      <c r="D794" s="232" cm="1">
        <f t="array" ref="D794">_xlfn.XLOOKUP($C794,'Standardized Scores'!$C$7:$C$96,_xlfn.XLOOKUP('Data (All Pillars)'!$A794,'Standardized Scores'!$D$6:$DO$6,'Standardized Scores'!$D$7:$DO$96))</f>
        <v>38.066731910167903</v>
      </c>
      <c r="E794" s="232" cm="1">
        <f t="array" ref="E794">_xlfn.XLOOKUP($C794,Ranking!$C$7:$C$96,_xlfn.XLOOKUP('Data (All Pillars)'!$A794,Ranking!$D$6:$DO$6,Ranking!$D$7:$DO$96))</f>
        <v>89</v>
      </c>
      <c r="F794" s="232" t="str">
        <f>INDEX(Categories!$C$7:$DO$96,MATCH($C794,Categories!C$7:C$96,0),MATCH($A794,Categories!$C$6:$DO$6,0))</f>
        <v>Inadequate capacity</v>
      </c>
    </row>
    <row r="795" spans="1:6" ht="13.8" x14ac:dyDescent="0.25">
      <c r="A795" s="231" t="s">
        <v>73</v>
      </c>
      <c r="B795" s="50" t="str">
        <f>_xlfn.XLOOKUP(A795, 'Country to Region'!$A$2:$A$116, 'Country to Region'!$B$2:$B$116, "Not Found")</f>
        <v>MENA</v>
      </c>
      <c r="C795" s="203" t="s">
        <v>192</v>
      </c>
      <c r="D795" s="232" cm="1">
        <f t="array" ref="D795">_xlfn.XLOOKUP($C795,'Standardized Scores'!$C$7:$C$96,_xlfn.XLOOKUP('Data (All Pillars)'!$A795,'Standardized Scores'!$D$6:$DO$6,'Standardized Scores'!$D$7:$DO$96))</f>
        <v>18.77994830151146</v>
      </c>
      <c r="E795" s="232" cm="1">
        <f t="array" ref="E795">_xlfn.XLOOKUP($C795,Ranking!$C$7:$C$96,_xlfn.XLOOKUP('Data (All Pillars)'!$A795,Ranking!$D$6:$DO$6,Ranking!$D$7:$DO$96))</f>
        <v>110</v>
      </c>
      <c r="F795" s="232" t="str">
        <f>INDEX(Categories!$C$7:$DO$96,MATCH($C795,Categories!C$7:C$96,0),MATCH($A795,Categories!$C$6:$DO$6,0))</f>
        <v>Inadequate capacity</v>
      </c>
    </row>
    <row r="796" spans="1:6" ht="13.8" x14ac:dyDescent="0.25">
      <c r="A796" s="231" t="s">
        <v>73</v>
      </c>
      <c r="B796" s="50" t="str">
        <f>_xlfn.XLOOKUP(A796, 'Country to Region'!$A$2:$A$116, 'Country to Region'!$B$2:$B$116, "Not Found")</f>
        <v>MENA</v>
      </c>
      <c r="C796" s="203" t="s">
        <v>194</v>
      </c>
      <c r="D796" s="232" cm="1">
        <f t="array" ref="D796">_xlfn.XLOOKUP($C796,'Standardized Scores'!$C$7:$C$96,_xlfn.XLOOKUP('Data (All Pillars)'!$A796,'Standardized Scores'!$D$6:$DO$6,'Standardized Scores'!$D$7:$DO$96))</f>
        <v>25.801597593704784</v>
      </c>
      <c r="E796" s="232" cm="1">
        <f t="array" ref="E796">_xlfn.XLOOKUP($C796,Ranking!$C$7:$C$96,_xlfn.XLOOKUP('Data (All Pillars)'!$A796,Ranking!$D$6:$DO$6,Ranking!$D$7:$DO$96))</f>
        <v>92</v>
      </c>
      <c r="F796" s="232" t="str">
        <f>INDEX(Categories!$C$7:$DO$96,MATCH($C796,Categories!C$7:C$96,0),MATCH($A796,Categories!$C$6:$DO$6,0))</f>
        <v>Inadequate capacity</v>
      </c>
    </row>
    <row r="797" spans="1:6" ht="13.8" x14ac:dyDescent="0.25">
      <c r="A797" s="231" t="s">
        <v>73</v>
      </c>
      <c r="B797" s="50" t="str">
        <f>_xlfn.XLOOKUP(A797, 'Country to Region'!$A$2:$A$116, 'Country to Region'!$B$2:$B$116, "Not Found")</f>
        <v>MENA</v>
      </c>
      <c r="C797" s="203" t="s">
        <v>202</v>
      </c>
      <c r="D797" s="232" cm="1">
        <f t="array" ref="D797">_xlfn.XLOOKUP($C797,'Standardized Scores'!$C$7:$C$96,_xlfn.XLOOKUP('Data (All Pillars)'!$A797,'Standardized Scores'!$D$6:$DO$6,'Standardized Scores'!$D$7:$DO$96))</f>
        <v>12.131212035375945</v>
      </c>
      <c r="E797" s="232" cm="1">
        <f t="array" ref="E797">_xlfn.XLOOKUP($C797,Ranking!$C$7:$C$96,_xlfn.XLOOKUP('Data (All Pillars)'!$A797,Ranking!$D$6:$DO$6,Ranking!$D$7:$DO$96))</f>
        <v>93</v>
      </c>
      <c r="F797" s="232" t="str">
        <f>INDEX(Categories!$C$7:$DO$96,MATCH($C797,Categories!C$7:C$96,0),MATCH($A797,Categories!$C$6:$DO$6,0))</f>
        <v>Inadequate capacity</v>
      </c>
    </row>
    <row r="798" spans="1:6" ht="13.8" x14ac:dyDescent="0.25">
      <c r="A798" s="231" t="s">
        <v>73</v>
      </c>
      <c r="B798" s="50" t="str">
        <f>_xlfn.XLOOKUP(A798, 'Country to Region'!$A$2:$A$116, 'Country to Region'!$B$2:$B$116, "Not Found")</f>
        <v>MENA</v>
      </c>
      <c r="C798" s="203" t="s">
        <v>212</v>
      </c>
      <c r="D798" s="232" cm="1">
        <f t="array" ref="D798">_xlfn.XLOOKUP($C798,'Standardized Scores'!$C$7:$C$96,_xlfn.XLOOKUP('Data (All Pillars)'!$A798,'Standardized Scores'!$D$6:$DO$6,'Standardized Scores'!$D$7:$DO$96))</f>
        <v>30.664211554141872</v>
      </c>
      <c r="E798" s="232" cm="1">
        <f t="array" ref="E798">_xlfn.XLOOKUP($C798,Ranking!$C$7:$C$96,_xlfn.XLOOKUP('Data (All Pillars)'!$A798,Ranking!$D$6:$DO$6,Ranking!$D$7:$DO$96))</f>
        <v>105</v>
      </c>
      <c r="F798" s="232" t="str">
        <f>INDEX(Categories!$C$7:$DO$96,MATCH($C798,Categories!C$7:C$96,0),MATCH($A798,Categories!$C$6:$DO$6,0))</f>
        <v>Inadequate capacity</v>
      </c>
    </row>
    <row r="799" spans="1:6" ht="13.8" x14ac:dyDescent="0.25">
      <c r="A799" s="231" t="s">
        <v>73</v>
      </c>
      <c r="B799" s="50" t="str">
        <f>_xlfn.XLOOKUP(A799, 'Country to Region'!$A$2:$A$116, 'Country to Region'!$B$2:$B$116, "Not Found")</f>
        <v>MENA</v>
      </c>
      <c r="C799" s="203" t="s">
        <v>254</v>
      </c>
      <c r="D799" s="232" cm="1">
        <f t="array" ref="D799">_xlfn.XLOOKUP($C799,'Standardized Scores'!$C$7:$C$96,_xlfn.XLOOKUP('Data (All Pillars)'!$A799,'Standardized Scores'!$D$6:$DO$6,'Standardized Scores'!$D$7:$DO$96))</f>
        <v>6.5227720228232293</v>
      </c>
      <c r="E799" s="232" cm="1">
        <f t="array" ref="E799">_xlfn.XLOOKUP($C799,Ranking!$C$7:$C$96,_xlfn.XLOOKUP('Data (All Pillars)'!$A799,Ranking!$D$6:$DO$6,Ranking!$D$7:$DO$96))</f>
        <v>103</v>
      </c>
      <c r="F799" s="232" t="str">
        <f>INDEX(Categories!$C$7:$DO$96,MATCH($C799,Categories!C$7:C$96,0),MATCH($A799,Categories!$C$6:$DO$6,0))</f>
        <v>Inadequate capacity</v>
      </c>
    </row>
    <row r="800" spans="1:6" ht="13.8" x14ac:dyDescent="0.25">
      <c r="A800" s="231" t="s">
        <v>74</v>
      </c>
      <c r="B800" s="50" t="str">
        <f>_xlfn.XLOOKUP(A800, 'Country to Region'!$A$2:$A$116, 'Country to Region'!$B$2:$B$116, "Not Found")</f>
        <v>East and Central Asia</v>
      </c>
      <c r="C800" s="203" t="s">
        <v>133</v>
      </c>
      <c r="D800" s="232" cm="1">
        <f t="array" ref="D800">_xlfn.XLOOKUP($C800,'Standardized Scores'!$C$7:$C$96,_xlfn.XLOOKUP('Data (All Pillars)'!$A800,'Standardized Scores'!$D$6:$DO$6,'Standardized Scores'!$D$7:$DO$96))</f>
        <v>26.404232219497501</v>
      </c>
      <c r="E800" s="232" cm="1">
        <f t="array" ref="E800">_xlfn.XLOOKUP($C800,Ranking!$C$7:$C$96,_xlfn.XLOOKUP('Data (All Pillars)'!$A800,Ranking!$D$6:$DO$6,Ranking!$D$7:$DO$96))</f>
        <v>109</v>
      </c>
      <c r="F800" s="232" t="str">
        <f>INDEX(Categories!$C$7:$DO$96,MATCH($C800,Categories!C$7:C$96,0),MATCH($A800,Categories!$C$6:$DO$6,0))</f>
        <v>Inadequate capacity</v>
      </c>
    </row>
    <row r="801" spans="1:6" ht="13.8" x14ac:dyDescent="0.25">
      <c r="A801" s="231" t="s">
        <v>74</v>
      </c>
      <c r="B801" s="50" t="str">
        <f>_xlfn.XLOOKUP(A801, 'Country to Region'!$A$2:$A$116, 'Country to Region'!$B$2:$B$116, "Not Found")</f>
        <v>East and Central Asia</v>
      </c>
      <c r="C801" s="203" t="s">
        <v>135</v>
      </c>
      <c r="D801" s="232" cm="1">
        <f t="array" ref="D801">_xlfn.XLOOKUP($C801,'Standardized Scores'!$C$7:$C$96,_xlfn.XLOOKUP('Data (All Pillars)'!$A801,'Standardized Scores'!$D$6:$DO$6,'Standardized Scores'!$D$7:$DO$96))</f>
        <v>29.326351187380872</v>
      </c>
      <c r="E801" s="232" cm="1">
        <f t="array" ref="E801">_xlfn.XLOOKUP($C801,Ranking!$C$7:$C$96,_xlfn.XLOOKUP('Data (All Pillars)'!$A801,Ranking!$D$6:$DO$6,Ranking!$D$7:$DO$96))</f>
        <v>87</v>
      </c>
      <c r="F801" s="232" t="str">
        <f>INDEX(Categories!$C$7:$DO$96,MATCH($C801,Categories!C$7:C$96,0),MATCH($A801,Categories!$C$6:$DO$6,0))</f>
        <v>Inadequate capacity</v>
      </c>
    </row>
    <row r="802" spans="1:6" ht="13.8" x14ac:dyDescent="0.25">
      <c r="A802" s="231" t="s">
        <v>74</v>
      </c>
      <c r="B802" s="50" t="str">
        <f>_xlfn.XLOOKUP(A802, 'Country to Region'!$A$2:$A$116, 'Country to Region'!$B$2:$B$116, "Not Found")</f>
        <v>East and Central Asia</v>
      </c>
      <c r="C802" s="203" t="s">
        <v>137</v>
      </c>
      <c r="D802" s="232" cm="1">
        <f t="array" ref="D802">_xlfn.XLOOKUP($C802,'Standardized Scores'!$C$7:$C$96,_xlfn.XLOOKUP('Data (All Pillars)'!$A802,'Standardized Scores'!$D$6:$DO$6,'Standardized Scores'!$D$7:$DO$96))</f>
        <v>22.553284124815804</v>
      </c>
      <c r="E802" s="232" cm="1">
        <f t="array" ref="E802">_xlfn.XLOOKUP($C802,Ranking!$C$7:$C$96,_xlfn.XLOOKUP('Data (All Pillars)'!$A802,Ranking!$D$6:$DO$6,Ranking!$D$7:$DO$96))</f>
        <v>108</v>
      </c>
      <c r="F802" s="232" t="str">
        <f>INDEX(Categories!$C$7:$DO$96,MATCH($C802,Categories!C$7:C$96,0),MATCH($A802,Categories!$C$6:$DO$6,0))</f>
        <v>Inadequate capacity</v>
      </c>
    </row>
    <row r="803" spans="1:6" ht="13.8" x14ac:dyDescent="0.25">
      <c r="A803" s="231" t="s">
        <v>74</v>
      </c>
      <c r="B803" s="50" t="str">
        <f>_xlfn.XLOOKUP(A803, 'Country to Region'!$A$2:$A$116, 'Country to Region'!$B$2:$B$116, "Not Found")</f>
        <v>East and Central Asia</v>
      </c>
      <c r="C803" s="203" t="s">
        <v>147</v>
      </c>
      <c r="D803" s="232" cm="1">
        <f t="array" ref="D803">_xlfn.XLOOKUP($C803,'Standardized Scores'!$C$7:$C$96,_xlfn.XLOOKUP('Data (All Pillars)'!$A803,'Standardized Scores'!$D$6:$DO$6,'Standardized Scores'!$D$7:$DO$96))</f>
        <v>26.935792358378819</v>
      </c>
      <c r="E803" s="232" cm="1">
        <f t="array" ref="E803">_xlfn.XLOOKUP($C803,Ranking!$C$7:$C$96,_xlfn.XLOOKUP('Data (All Pillars)'!$A803,Ranking!$D$6:$DO$6,Ranking!$D$7:$DO$96))</f>
        <v>83</v>
      </c>
      <c r="F803" s="232" t="str">
        <f>INDEX(Categories!$C$7:$DO$96,MATCH($C803,Categories!C$7:C$96,0),MATCH($A803,Categories!$C$6:$DO$6,0))</f>
        <v>Inadequate capacity</v>
      </c>
    </row>
    <row r="804" spans="1:6" ht="13.8" x14ac:dyDescent="0.25">
      <c r="A804" s="231" t="s">
        <v>74</v>
      </c>
      <c r="B804" s="50" t="str">
        <f>_xlfn.XLOOKUP(A804, 'Country to Region'!$A$2:$A$116, 'Country to Region'!$B$2:$B$116, "Not Found")</f>
        <v>East and Central Asia</v>
      </c>
      <c r="C804" s="203" t="s">
        <v>156</v>
      </c>
      <c r="D804" s="232" cm="1">
        <f t="array" ref="D804">_xlfn.XLOOKUP($C804,'Standardized Scores'!$C$7:$C$96,_xlfn.XLOOKUP('Data (All Pillars)'!$A804,'Standardized Scores'!$D$6:$DO$6,'Standardized Scores'!$D$7:$DO$96))</f>
        <v>40.017248060875843</v>
      </c>
      <c r="E804" s="232" cm="1">
        <f t="array" ref="E804">_xlfn.XLOOKUP($C804,Ranking!$C$7:$C$96,_xlfn.XLOOKUP('Data (All Pillars)'!$A804,Ranking!$D$6:$DO$6,Ranking!$D$7:$DO$96))</f>
        <v>47</v>
      </c>
      <c r="F804" s="232" t="str">
        <f>INDEX(Categories!$C$7:$DO$96,MATCH($C804,Categories!C$7:C$96,0),MATCH($A804,Categories!$C$6:$DO$6,0))</f>
        <v>Adequate capacity</v>
      </c>
    </row>
    <row r="805" spans="1:6" ht="13.8" x14ac:dyDescent="0.25">
      <c r="A805" s="231" t="s">
        <v>74</v>
      </c>
      <c r="B805" s="50" t="str">
        <f>_xlfn.XLOOKUP(A805, 'Country to Region'!$A$2:$A$116, 'Country to Region'!$B$2:$B$116, "Not Found")</f>
        <v>East and Central Asia</v>
      </c>
      <c r="C805" s="203" t="s">
        <v>163</v>
      </c>
      <c r="D805" s="232" cm="1">
        <f t="array" ref="D805">_xlfn.XLOOKUP($C805,'Standardized Scores'!$C$7:$C$96,_xlfn.XLOOKUP('Data (All Pillars)'!$A805,'Standardized Scores'!$D$6:$DO$6,'Standardized Scores'!$D$7:$DO$96))</f>
        <v>33.306095120446521</v>
      </c>
      <c r="E805" s="232" cm="1">
        <f t="array" ref="E805">_xlfn.XLOOKUP($C805,Ranking!$C$7:$C$96,_xlfn.XLOOKUP('Data (All Pillars)'!$A805,Ranking!$D$6:$DO$6,Ranking!$D$7:$DO$96))</f>
        <v>104</v>
      </c>
      <c r="F805" s="232" t="str">
        <f>INDEX(Categories!$C$7:$DO$96,MATCH($C805,Categories!C$7:C$96,0),MATCH($A805,Categories!$C$6:$DO$6,0))</f>
        <v>Inadequate capacity</v>
      </c>
    </row>
    <row r="806" spans="1:6" ht="13.8" x14ac:dyDescent="0.25">
      <c r="A806" s="231" t="s">
        <v>74</v>
      </c>
      <c r="B806" s="50" t="str">
        <f>_xlfn.XLOOKUP(A806, 'Country to Region'!$A$2:$A$116, 'Country to Region'!$B$2:$B$116, "Not Found")</f>
        <v>East and Central Asia</v>
      </c>
      <c r="C806" s="203" t="s">
        <v>251</v>
      </c>
      <c r="D806" s="232" cm="1">
        <f t="array" ref="D806">_xlfn.XLOOKUP($C806,'Standardized Scores'!$C$7:$C$96,_xlfn.XLOOKUP('Data (All Pillars)'!$A806,'Standardized Scores'!$D$6:$DO$6,'Standardized Scores'!$D$7:$DO$96))</f>
        <v>27.161637113580504</v>
      </c>
      <c r="E806" s="232" cm="1">
        <f t="array" ref="E806">_xlfn.XLOOKUP($C806,Ranking!$C$7:$C$96,_xlfn.XLOOKUP('Data (All Pillars)'!$A806,Ranking!$D$6:$DO$6,Ranking!$D$7:$DO$96))</f>
        <v>112</v>
      </c>
      <c r="F806" s="232" t="str">
        <f>INDEX(Categories!$C$7:$DO$96,MATCH($C806,Categories!C$7:C$96,0),MATCH($A806,Categories!$C$6:$DO$6,0))</f>
        <v>Inadequate capacity</v>
      </c>
    </row>
    <row r="807" spans="1:6" ht="13.8" x14ac:dyDescent="0.25">
      <c r="A807" s="231" t="s">
        <v>74</v>
      </c>
      <c r="B807" s="50" t="str">
        <f>_xlfn.XLOOKUP(A807, 'Country to Region'!$A$2:$A$116, 'Country to Region'!$B$2:$B$116, "Not Found")</f>
        <v>East and Central Asia</v>
      </c>
      <c r="C807" s="203" t="s">
        <v>174</v>
      </c>
      <c r="D807" s="232" cm="1">
        <f t="array" ref="D807">_xlfn.XLOOKUP($C807,'Standardized Scores'!$C$7:$C$96,_xlfn.XLOOKUP('Data (All Pillars)'!$A807,'Standardized Scores'!$D$6:$DO$6,'Standardized Scores'!$D$7:$DO$96))</f>
        <v>37.501332865084194</v>
      </c>
      <c r="E807" s="232" cm="1">
        <f t="array" ref="E807">_xlfn.XLOOKUP($C807,Ranking!$C$7:$C$96,_xlfn.XLOOKUP('Data (All Pillars)'!$A807,Ranking!$D$6:$DO$6,Ranking!$D$7:$DO$96))</f>
        <v>68</v>
      </c>
      <c r="F807" s="232" t="str">
        <f>INDEX(Categories!$C$7:$DO$96,MATCH($C807,Categories!C$7:C$96,0),MATCH($A807,Categories!$C$6:$DO$6,0))</f>
        <v>Inadequate capacity</v>
      </c>
    </row>
    <row r="808" spans="1:6" ht="13.8" x14ac:dyDescent="0.25">
      <c r="A808" s="231" t="s">
        <v>74</v>
      </c>
      <c r="B808" s="50" t="str">
        <f>_xlfn.XLOOKUP(A808, 'Country to Region'!$A$2:$A$116, 'Country to Region'!$B$2:$B$116, "Not Found")</f>
        <v>East and Central Asia</v>
      </c>
      <c r="C808" s="203" t="s">
        <v>181</v>
      </c>
      <c r="D808" s="232" cm="1">
        <f t="array" ref="D808">_xlfn.XLOOKUP($C808,'Standardized Scores'!$C$7:$C$96,_xlfn.XLOOKUP('Data (All Pillars)'!$A808,'Standardized Scores'!$D$6:$DO$6,'Standardized Scores'!$D$7:$DO$96))</f>
        <v>34.768010317117785</v>
      </c>
      <c r="E808" s="232" cm="1">
        <f t="array" ref="E808">_xlfn.XLOOKUP($C808,Ranking!$C$7:$C$96,_xlfn.XLOOKUP('Data (All Pillars)'!$A808,Ranking!$D$6:$DO$6,Ranking!$D$7:$DO$96))</f>
        <v>100</v>
      </c>
      <c r="F808" s="232" t="str">
        <f>INDEX(Categories!$C$7:$DO$96,MATCH($C808,Categories!C$7:C$96,0),MATCH($A808,Categories!$C$6:$DO$6,0))</f>
        <v>Inadequate capacity</v>
      </c>
    </row>
    <row r="809" spans="1:6" ht="13.8" x14ac:dyDescent="0.25">
      <c r="A809" s="231" t="s">
        <v>74</v>
      </c>
      <c r="B809" s="50" t="str">
        <f>_xlfn.XLOOKUP(A809, 'Country to Region'!$A$2:$A$116, 'Country to Region'!$B$2:$B$116, "Not Found")</f>
        <v>East and Central Asia</v>
      </c>
      <c r="C809" s="203" t="s">
        <v>192</v>
      </c>
      <c r="D809" s="232" cm="1">
        <f t="array" ref="D809">_xlfn.XLOOKUP($C809,'Standardized Scores'!$C$7:$C$96,_xlfn.XLOOKUP('Data (All Pillars)'!$A809,'Standardized Scores'!$D$6:$DO$6,'Standardized Scores'!$D$7:$DO$96))</f>
        <v>14.279629383682106</v>
      </c>
      <c r="E809" s="232" cm="1">
        <f t="array" ref="E809">_xlfn.XLOOKUP($C809,Ranking!$C$7:$C$96,_xlfn.XLOOKUP('Data (All Pillars)'!$A809,Ranking!$D$6:$DO$6,Ranking!$D$7:$DO$96))</f>
        <v>115</v>
      </c>
      <c r="F809" s="232" t="str">
        <f>INDEX(Categories!$C$7:$DO$96,MATCH($C809,Categories!C$7:C$96,0),MATCH($A809,Categories!$C$6:$DO$6,0))</f>
        <v>Inadequate capacity</v>
      </c>
    </row>
    <row r="810" spans="1:6" ht="13.8" x14ac:dyDescent="0.25">
      <c r="A810" s="231" t="s">
        <v>74</v>
      </c>
      <c r="B810" s="50" t="str">
        <f>_xlfn.XLOOKUP(A810, 'Country to Region'!$A$2:$A$116, 'Country to Region'!$B$2:$B$116, "Not Found")</f>
        <v>East and Central Asia</v>
      </c>
      <c r="C810" s="203" t="s">
        <v>194</v>
      </c>
      <c r="D810" s="232" cm="1">
        <f t="array" ref="D810">_xlfn.XLOOKUP($C810,'Standardized Scores'!$C$7:$C$96,_xlfn.XLOOKUP('Data (All Pillars)'!$A810,'Standardized Scores'!$D$6:$DO$6,'Standardized Scores'!$D$7:$DO$96))</f>
        <v>14.246302126035975</v>
      </c>
      <c r="E810" s="232" cm="1">
        <f t="array" ref="E810">_xlfn.XLOOKUP($C810,Ranking!$C$7:$C$96,_xlfn.XLOOKUP('Data (All Pillars)'!$A810,Ranking!$D$6:$DO$6,Ranking!$D$7:$DO$96))</f>
        <v>113</v>
      </c>
      <c r="F810" s="232" t="str">
        <f>INDEX(Categories!$C$7:$DO$96,MATCH($C810,Categories!C$7:C$96,0),MATCH($A810,Categories!$C$6:$DO$6,0))</f>
        <v>Inadequate capacity</v>
      </c>
    </row>
    <row r="811" spans="1:6" ht="13.8" x14ac:dyDescent="0.25">
      <c r="A811" s="231" t="s">
        <v>74</v>
      </c>
      <c r="B811" s="50" t="str">
        <f>_xlfn.XLOOKUP(A811, 'Country to Region'!$A$2:$A$116, 'Country to Region'!$B$2:$B$116, "Not Found")</f>
        <v>East and Central Asia</v>
      </c>
      <c r="C811" s="203" t="s">
        <v>202</v>
      </c>
      <c r="D811" s="232" cm="1">
        <f t="array" ref="D811">_xlfn.XLOOKUP($C811,'Standardized Scores'!$C$7:$C$96,_xlfn.XLOOKUP('Data (All Pillars)'!$A811,'Standardized Scores'!$D$6:$DO$6,'Standardized Scores'!$D$7:$DO$96))</f>
        <v>19.243697478991596</v>
      </c>
      <c r="E811" s="232" cm="1">
        <f t="array" ref="E811">_xlfn.XLOOKUP($C811,Ranking!$C$7:$C$96,_xlfn.XLOOKUP('Data (All Pillars)'!$A811,Ranking!$D$6:$DO$6,Ranking!$D$7:$DO$96))</f>
        <v>66</v>
      </c>
      <c r="F811" s="232" t="str">
        <f>INDEX(Categories!$C$7:$DO$96,MATCH($C811,Categories!C$7:C$96,0),MATCH($A811,Categories!$C$6:$DO$6,0))</f>
        <v>Inadequate capacity</v>
      </c>
    </row>
    <row r="812" spans="1:6" ht="13.8" x14ac:dyDescent="0.25">
      <c r="A812" s="231" t="s">
        <v>74</v>
      </c>
      <c r="B812" s="50" t="str">
        <f>_xlfn.XLOOKUP(A812, 'Country to Region'!$A$2:$A$116, 'Country to Region'!$B$2:$B$116, "Not Found")</f>
        <v>East and Central Asia</v>
      </c>
      <c r="C812" s="203" t="s">
        <v>212</v>
      </c>
      <c r="D812" s="232" cm="1">
        <f t="array" ref="D812">_xlfn.XLOOKUP($C812,'Standardized Scores'!$C$7:$C$96,_xlfn.XLOOKUP('Data (All Pillars)'!$A812,'Standardized Scores'!$D$6:$DO$6,'Standardized Scores'!$D$7:$DO$96))</f>
        <v>10.146401700074666</v>
      </c>
      <c r="E812" s="232" cm="1">
        <f t="array" ref="E812">_xlfn.XLOOKUP($C812,Ranking!$C$7:$C$96,_xlfn.XLOOKUP('Data (All Pillars)'!$A812,Ranking!$D$6:$DO$6,Ranking!$D$7:$DO$96))</f>
        <v>114</v>
      </c>
      <c r="F812" s="232" t="str">
        <f>INDEX(Categories!$C$7:$DO$96,MATCH($C812,Categories!C$7:C$96,0),MATCH($A812,Categories!$C$6:$DO$6,0))</f>
        <v>Inadequate capacity</v>
      </c>
    </row>
    <row r="813" spans="1:6" ht="13.8" x14ac:dyDescent="0.25">
      <c r="A813" s="231" t="s">
        <v>74</v>
      </c>
      <c r="B813" s="50" t="str">
        <f>_xlfn.XLOOKUP(A813, 'Country to Region'!$A$2:$A$116, 'Country to Region'!$B$2:$B$116, "Not Found")</f>
        <v>East and Central Asia</v>
      </c>
      <c r="C813" s="203" t="s">
        <v>254</v>
      </c>
      <c r="D813" s="232" cm="1">
        <f t="array" ref="D813">_xlfn.XLOOKUP($C813,'Standardized Scores'!$C$7:$C$96,_xlfn.XLOOKUP('Data (All Pillars)'!$A813,'Standardized Scores'!$D$6:$DO$6,'Standardized Scores'!$D$7:$DO$96))</f>
        <v>13.482116229626183</v>
      </c>
      <c r="E813" s="232" cm="1">
        <f t="array" ref="E813">_xlfn.XLOOKUP($C813,Ranking!$C$7:$C$96,_xlfn.XLOOKUP('Data (All Pillars)'!$A813,Ranking!$D$6:$DO$6,Ranking!$D$7:$DO$96))</f>
        <v>54</v>
      </c>
      <c r="F813" s="232" t="str">
        <f>INDEX(Categories!$C$7:$DO$96,MATCH($C813,Categories!C$7:C$96,0),MATCH($A813,Categories!$C$6:$DO$6,0))</f>
        <v>Inadequate capacity</v>
      </c>
    </row>
    <row r="814" spans="1:6" ht="13.8" x14ac:dyDescent="0.25">
      <c r="A814" s="231" t="s">
        <v>75</v>
      </c>
      <c r="B814" s="50" t="str">
        <f>_xlfn.XLOOKUP(A814, 'Country to Region'!$A$2:$A$116, 'Country to Region'!$B$2:$B$116, "Not Found")</f>
        <v>Eastern Europe</v>
      </c>
      <c r="C814" s="203" t="s">
        <v>133</v>
      </c>
      <c r="D814" s="232" cm="1">
        <f t="array" ref="D814">_xlfn.XLOOKUP($C814,'Standardized Scores'!$C$7:$C$96,_xlfn.XLOOKUP('Data (All Pillars)'!$A814,'Standardized Scores'!$D$6:$DO$6,'Standardized Scores'!$D$7:$DO$96))</f>
        <v>40.650508500609476</v>
      </c>
      <c r="E814" s="232" cm="1">
        <f t="array" ref="E814">_xlfn.XLOOKUP($C814,Ranking!$C$7:$C$96,_xlfn.XLOOKUP('Data (All Pillars)'!$A814,Ranking!$D$6:$DO$6,Ranking!$D$7:$DO$96))</f>
        <v>42</v>
      </c>
      <c r="F814" s="232" t="str">
        <f>INDEX(Categories!$C$7:$DO$96,MATCH($C814,Categories!C$7:C$96,0),MATCH($A814,Categories!$C$6:$DO$6,0))</f>
        <v>Adequate capacity</v>
      </c>
    </row>
    <row r="815" spans="1:6" ht="13.8" x14ac:dyDescent="0.25">
      <c r="A815" s="231" t="s">
        <v>75</v>
      </c>
      <c r="B815" s="50" t="str">
        <f>_xlfn.XLOOKUP(A815, 'Country to Region'!$A$2:$A$116, 'Country to Region'!$B$2:$B$116, "Not Found")</f>
        <v>Eastern Europe</v>
      </c>
      <c r="C815" s="203" t="s">
        <v>135</v>
      </c>
      <c r="D815" s="232" cm="1">
        <f t="array" ref="D815">_xlfn.XLOOKUP($C815,'Standardized Scores'!$C$7:$C$96,_xlfn.XLOOKUP('Data (All Pillars)'!$A815,'Standardized Scores'!$D$6:$DO$6,'Standardized Scores'!$D$7:$DO$96))</f>
        <v>38.741478597082377</v>
      </c>
      <c r="E815" s="232" cm="1">
        <f t="array" ref="E815">_xlfn.XLOOKUP($C815,Ranking!$C$7:$C$96,_xlfn.XLOOKUP('Data (All Pillars)'!$A815,Ranking!$D$6:$DO$6,Ranking!$D$7:$DO$96))</f>
        <v>53</v>
      </c>
      <c r="F815" s="232" t="str">
        <f>INDEX(Categories!$C$7:$DO$96,MATCH($C815,Categories!C$7:C$96,0),MATCH($A815,Categories!$C$6:$DO$6,0))</f>
        <v>Low capacity</v>
      </c>
    </row>
    <row r="816" spans="1:6" ht="13.8" x14ac:dyDescent="0.25">
      <c r="A816" s="231" t="s">
        <v>75</v>
      </c>
      <c r="B816" s="50" t="str">
        <f>_xlfn.XLOOKUP(A816, 'Country to Region'!$A$2:$A$116, 'Country to Region'!$B$2:$B$116, "Not Found")</f>
        <v>Eastern Europe</v>
      </c>
      <c r="C816" s="203" t="s">
        <v>137</v>
      </c>
      <c r="D816" s="232" cm="1">
        <f t="array" ref="D816">_xlfn.XLOOKUP($C816,'Standardized Scores'!$C$7:$C$96,_xlfn.XLOOKUP('Data (All Pillars)'!$A816,'Standardized Scores'!$D$6:$DO$6,'Standardized Scores'!$D$7:$DO$96))</f>
        <v>33.196439126497324</v>
      </c>
      <c r="E816" s="232" cm="1">
        <f t="array" ref="E816">_xlfn.XLOOKUP($C816,Ranking!$C$7:$C$96,_xlfn.XLOOKUP('Data (All Pillars)'!$A816,Ranking!$D$6:$DO$6,Ranking!$D$7:$DO$96))</f>
        <v>71</v>
      </c>
      <c r="F816" s="232" t="str">
        <f>INDEX(Categories!$C$7:$DO$96,MATCH($C816,Categories!C$7:C$96,0),MATCH($A816,Categories!$C$6:$DO$6,0))</f>
        <v>Inadequate capacity</v>
      </c>
    </row>
    <row r="817" spans="1:6" ht="13.8" x14ac:dyDescent="0.25">
      <c r="A817" s="231" t="s">
        <v>75</v>
      </c>
      <c r="B817" s="50" t="str">
        <f>_xlfn.XLOOKUP(A817, 'Country to Region'!$A$2:$A$116, 'Country to Region'!$B$2:$B$116, "Not Found")</f>
        <v>Eastern Europe</v>
      </c>
      <c r="C817" s="203" t="s">
        <v>147</v>
      </c>
      <c r="D817" s="232" cm="1">
        <f t="array" ref="D817">_xlfn.XLOOKUP($C817,'Standardized Scores'!$C$7:$C$96,_xlfn.XLOOKUP('Data (All Pillars)'!$A817,'Standardized Scores'!$D$6:$DO$6,'Standardized Scores'!$D$7:$DO$96))</f>
        <v>35.080576095152843</v>
      </c>
      <c r="E817" s="232" cm="1">
        <f t="array" ref="E817">_xlfn.XLOOKUP($C817,Ranking!$C$7:$C$96,_xlfn.XLOOKUP('Data (All Pillars)'!$A817,Ranking!$D$6:$DO$6,Ranking!$D$7:$DO$96))</f>
        <v>59</v>
      </c>
      <c r="F817" s="232" t="str">
        <f>INDEX(Categories!$C$7:$DO$96,MATCH($C817,Categories!C$7:C$96,0),MATCH($A817,Categories!$C$6:$DO$6,0))</f>
        <v>Inadequate capacity</v>
      </c>
    </row>
    <row r="818" spans="1:6" ht="13.8" x14ac:dyDescent="0.25">
      <c r="A818" s="231" t="s">
        <v>75</v>
      </c>
      <c r="B818" s="50" t="str">
        <f>_xlfn.XLOOKUP(A818, 'Country to Region'!$A$2:$A$116, 'Country to Region'!$B$2:$B$116, "Not Found")</f>
        <v>Eastern Europe</v>
      </c>
      <c r="C818" s="203" t="s">
        <v>156</v>
      </c>
      <c r="D818" s="232" cm="1">
        <f t="array" ref="D818">_xlfn.XLOOKUP($C818,'Standardized Scores'!$C$7:$C$96,_xlfn.XLOOKUP('Data (All Pillars)'!$A818,'Standardized Scores'!$D$6:$DO$6,'Standardized Scores'!$D$7:$DO$96))</f>
        <v>49.481744231682718</v>
      </c>
      <c r="E818" s="232" cm="1">
        <f t="array" ref="E818">_xlfn.XLOOKUP($C818,Ranking!$C$7:$C$96,_xlfn.XLOOKUP('Data (All Pillars)'!$A818,Ranking!$D$6:$DO$6,Ranking!$D$7:$DO$96))</f>
        <v>6</v>
      </c>
      <c r="F818" s="232" t="str">
        <f>INDEX(Categories!$C$7:$DO$96,MATCH($C818,Categories!C$7:C$96,0),MATCH($A818,Categories!$C$6:$DO$6,0))</f>
        <v>Advanced capacity</v>
      </c>
    </row>
    <row r="819" spans="1:6" ht="13.8" x14ac:dyDescent="0.25">
      <c r="A819" s="231" t="s">
        <v>75</v>
      </c>
      <c r="B819" s="50" t="str">
        <f>_xlfn.XLOOKUP(A819, 'Country to Region'!$A$2:$A$116, 'Country to Region'!$B$2:$B$116, "Not Found")</f>
        <v>Eastern Europe</v>
      </c>
      <c r="C819" s="203" t="s">
        <v>163</v>
      </c>
      <c r="D819" s="232" cm="1">
        <f t="array" ref="D819">_xlfn.XLOOKUP($C819,'Standardized Scores'!$C$7:$C$96,_xlfn.XLOOKUP('Data (All Pillars)'!$A819,'Standardized Scores'!$D$6:$DO$6,'Standardized Scores'!$D$7:$DO$96))</f>
        <v>53.642043605410464</v>
      </c>
      <c r="E819" s="232" cm="1">
        <f t="array" ref="E819">_xlfn.XLOOKUP($C819,Ranking!$C$7:$C$96,_xlfn.XLOOKUP('Data (All Pillars)'!$A819,Ranking!$D$6:$DO$6,Ranking!$D$7:$DO$96))</f>
        <v>25</v>
      </c>
      <c r="F819" s="232" t="str">
        <f>INDEX(Categories!$C$7:$DO$96,MATCH($C819,Categories!C$7:C$96,0),MATCH($A819,Categories!$C$6:$DO$6,0))</f>
        <v>Adequate capacity</v>
      </c>
    </row>
    <row r="820" spans="1:6" ht="13.8" x14ac:dyDescent="0.25">
      <c r="A820" s="231" t="s">
        <v>75</v>
      </c>
      <c r="B820" s="50" t="str">
        <f>_xlfn.XLOOKUP(A820, 'Country to Region'!$A$2:$A$116, 'Country to Region'!$B$2:$B$116, "Not Found")</f>
        <v>Eastern Europe</v>
      </c>
      <c r="C820" s="203" t="s">
        <v>251</v>
      </c>
      <c r="D820" s="232" cm="1">
        <f t="array" ref="D820">_xlfn.XLOOKUP($C820,'Standardized Scores'!$C$7:$C$96,_xlfn.XLOOKUP('Data (All Pillars)'!$A820,'Standardized Scores'!$D$6:$DO$6,'Standardized Scores'!$D$7:$DO$96))</f>
        <v>51.475425122629602</v>
      </c>
      <c r="E820" s="232" cm="1">
        <f t="array" ref="E820">_xlfn.XLOOKUP($C820,Ranking!$C$7:$C$96,_xlfn.XLOOKUP('Data (All Pillars)'!$A820,Ranking!$D$6:$DO$6,Ranking!$D$7:$DO$96))</f>
        <v>18</v>
      </c>
      <c r="F820" s="232" t="str">
        <f>INDEX(Categories!$C$7:$DO$96,MATCH($C820,Categories!C$7:C$96,0),MATCH($A820,Categories!$C$6:$DO$6,0))</f>
        <v>High capacity</v>
      </c>
    </row>
    <row r="821" spans="1:6" ht="13.8" x14ac:dyDescent="0.25">
      <c r="A821" s="231" t="s">
        <v>75</v>
      </c>
      <c r="B821" s="50" t="str">
        <f>_xlfn.XLOOKUP(A821, 'Country to Region'!$A$2:$A$116, 'Country to Region'!$B$2:$B$116, "Not Found")</f>
        <v>Eastern Europe</v>
      </c>
      <c r="C821" s="203" t="s">
        <v>174</v>
      </c>
      <c r="D821" s="232" cm="1">
        <f t="array" ref="D821">_xlfn.XLOOKUP($C821,'Standardized Scores'!$C$7:$C$96,_xlfn.XLOOKUP('Data (All Pillars)'!$A821,'Standardized Scores'!$D$6:$DO$6,'Standardized Scores'!$D$7:$DO$96))</f>
        <v>54.094099352352259</v>
      </c>
      <c r="E821" s="232" cm="1">
        <f t="array" ref="E821">_xlfn.XLOOKUP($C821,Ranking!$C$7:$C$96,_xlfn.XLOOKUP('Data (All Pillars)'!$A821,Ranking!$D$6:$DO$6,Ranking!$D$7:$DO$96))</f>
        <v>26</v>
      </c>
      <c r="F821" s="232" t="str">
        <f>INDEX(Categories!$C$7:$DO$96,MATCH($C821,Categories!C$7:C$96,0),MATCH($A821,Categories!$C$6:$DO$6,0))</f>
        <v>Adequate capacity</v>
      </c>
    </row>
    <row r="822" spans="1:6" ht="13.8" x14ac:dyDescent="0.25">
      <c r="A822" s="231" t="s">
        <v>75</v>
      </c>
      <c r="B822" s="50" t="str">
        <f>_xlfn.XLOOKUP(A822, 'Country to Region'!$A$2:$A$116, 'Country to Region'!$B$2:$B$116, "Not Found")</f>
        <v>Eastern Europe</v>
      </c>
      <c r="C822" s="203" t="s">
        <v>181</v>
      </c>
      <c r="D822" s="232" cm="1">
        <f t="array" ref="D822">_xlfn.XLOOKUP($C822,'Standardized Scores'!$C$7:$C$96,_xlfn.XLOOKUP('Data (All Pillars)'!$A822,'Standardized Scores'!$D$6:$DO$6,'Standardized Scores'!$D$7:$DO$96))</f>
        <v>54.927965657289775</v>
      </c>
      <c r="E822" s="232" cm="1">
        <f t="array" ref="E822">_xlfn.XLOOKUP($C822,Ranking!$C$7:$C$96,_xlfn.XLOOKUP('Data (All Pillars)'!$A822,Ranking!$D$6:$DO$6,Ranking!$D$7:$DO$96))</f>
        <v>38</v>
      </c>
      <c r="F822" s="232" t="str">
        <f>INDEX(Categories!$C$7:$DO$96,MATCH($C822,Categories!C$7:C$96,0),MATCH($A822,Categories!$C$6:$DO$6,0))</f>
        <v>Adequate capacity</v>
      </c>
    </row>
    <row r="823" spans="1:6" ht="13.8" x14ac:dyDescent="0.25">
      <c r="A823" s="231" t="s">
        <v>75</v>
      </c>
      <c r="B823" s="50" t="str">
        <f>_xlfn.XLOOKUP(A823, 'Country to Region'!$A$2:$A$116, 'Country to Region'!$B$2:$B$116, "Not Found")</f>
        <v>Eastern Europe</v>
      </c>
      <c r="C823" s="203" t="s">
        <v>192</v>
      </c>
      <c r="D823" s="232" cm="1">
        <f t="array" ref="D823">_xlfn.XLOOKUP($C823,'Standardized Scores'!$C$7:$C$96,_xlfn.XLOOKUP('Data (All Pillars)'!$A823,'Standardized Scores'!$D$6:$DO$6,'Standardized Scores'!$D$7:$DO$96))</f>
        <v>25.237491597735243</v>
      </c>
      <c r="E823" s="232" cm="1">
        <f t="array" ref="E823">_xlfn.XLOOKUP($C823,Ranking!$C$7:$C$96,_xlfn.XLOOKUP('Data (All Pillars)'!$A823,Ranking!$D$6:$DO$6,Ranking!$D$7:$DO$96))</f>
        <v>78</v>
      </c>
      <c r="F823" s="232" t="str">
        <f>INDEX(Categories!$C$7:$DO$96,MATCH($C823,Categories!C$7:C$96,0),MATCH($A823,Categories!$C$6:$DO$6,0))</f>
        <v>Inadequate capacity</v>
      </c>
    </row>
    <row r="824" spans="1:6" ht="13.8" x14ac:dyDescent="0.25">
      <c r="A824" s="231" t="s">
        <v>75</v>
      </c>
      <c r="B824" s="50" t="str">
        <f>_xlfn.XLOOKUP(A824, 'Country to Region'!$A$2:$A$116, 'Country to Region'!$B$2:$B$116, "Not Found")</f>
        <v>Eastern Europe</v>
      </c>
      <c r="C824" s="203" t="s">
        <v>194</v>
      </c>
      <c r="D824" s="232" cm="1">
        <f t="array" ref="D824">_xlfn.XLOOKUP($C824,'Standardized Scores'!$C$7:$C$96,_xlfn.XLOOKUP('Data (All Pillars)'!$A824,'Standardized Scores'!$D$6:$DO$6,'Standardized Scores'!$D$7:$DO$96))</f>
        <v>16.114850468691603</v>
      </c>
      <c r="E824" s="232" cm="1">
        <f t="array" ref="E824">_xlfn.XLOOKUP($C824,Ranking!$C$7:$C$96,_xlfn.XLOOKUP('Data (All Pillars)'!$A824,Ranking!$D$6:$DO$6,Ranking!$D$7:$DO$96))</f>
        <v>109</v>
      </c>
      <c r="F824" s="232" t="str">
        <f>INDEX(Categories!$C$7:$DO$96,MATCH($C824,Categories!C$7:C$96,0),MATCH($A824,Categories!$C$6:$DO$6,0))</f>
        <v>Inadequate capacity</v>
      </c>
    </row>
    <row r="825" spans="1:6" ht="13.8" x14ac:dyDescent="0.25">
      <c r="A825" s="231" t="s">
        <v>75</v>
      </c>
      <c r="B825" s="50" t="str">
        <f>_xlfn.XLOOKUP(A825, 'Country to Region'!$A$2:$A$116, 'Country to Region'!$B$2:$B$116, "Not Found")</f>
        <v>Eastern Europe</v>
      </c>
      <c r="C825" s="203" t="s">
        <v>202</v>
      </c>
      <c r="D825" s="232" cm="1">
        <f t="array" ref="D825">_xlfn.XLOOKUP($C825,'Standardized Scores'!$C$7:$C$96,_xlfn.XLOOKUP('Data (All Pillars)'!$A825,'Standardized Scores'!$D$6:$DO$6,'Standardized Scores'!$D$7:$DO$96))</f>
        <v>25.945422049864021</v>
      </c>
      <c r="E825" s="232" cm="1">
        <f t="array" ref="E825">_xlfn.XLOOKUP($C825,Ranking!$C$7:$C$96,_xlfn.XLOOKUP('Data (All Pillars)'!$A825,Ranking!$D$6:$DO$6,Ranking!$D$7:$DO$96))</f>
        <v>35</v>
      </c>
      <c r="F825" s="232" t="str">
        <f>INDEX(Categories!$C$7:$DO$96,MATCH($C825,Categories!C$7:C$96,0),MATCH($A825,Categories!$C$6:$DO$6,0))</f>
        <v>Inadequate capacity</v>
      </c>
    </row>
    <row r="826" spans="1:6" ht="13.8" x14ac:dyDescent="0.25">
      <c r="A826" s="231" t="s">
        <v>75</v>
      </c>
      <c r="B826" s="50" t="str">
        <f>_xlfn.XLOOKUP(A826, 'Country to Region'!$A$2:$A$116, 'Country to Region'!$B$2:$B$116, "Not Found")</f>
        <v>Eastern Europe</v>
      </c>
      <c r="C826" s="203" t="s">
        <v>212</v>
      </c>
      <c r="D826" s="232" cm="1">
        <f t="array" ref="D826">_xlfn.XLOOKUP($C826,'Standardized Scores'!$C$7:$C$96,_xlfn.XLOOKUP('Data (All Pillars)'!$A826,'Standardized Scores'!$D$6:$DO$6,'Standardized Scores'!$D$7:$DO$96))</f>
        <v>33.01875938672972</v>
      </c>
      <c r="E826" s="232" cm="1">
        <f t="array" ref="E826">_xlfn.XLOOKUP($C826,Ranking!$C$7:$C$96,_xlfn.XLOOKUP('Data (All Pillars)'!$A826,Ranking!$D$6:$DO$6,Ranking!$D$7:$DO$96))</f>
        <v>99</v>
      </c>
      <c r="F826" s="232" t="str">
        <f>INDEX(Categories!$C$7:$DO$96,MATCH($C826,Categories!C$7:C$96,0),MATCH($A826,Categories!$C$6:$DO$6,0))</f>
        <v>Inadequate capacity</v>
      </c>
    </row>
    <row r="827" spans="1:6" ht="13.8" x14ac:dyDescent="0.25">
      <c r="A827" s="231" t="s">
        <v>75</v>
      </c>
      <c r="B827" s="50" t="str">
        <f>_xlfn.XLOOKUP(A827, 'Country to Region'!$A$2:$A$116, 'Country to Region'!$B$2:$B$116, "Not Found")</f>
        <v>Eastern Europe</v>
      </c>
      <c r="C827" s="203" t="s">
        <v>254</v>
      </c>
      <c r="D827" s="232" cm="1">
        <f t="array" ref="D827">_xlfn.XLOOKUP($C827,'Standardized Scores'!$C$7:$C$96,_xlfn.XLOOKUP('Data (All Pillars)'!$A827,'Standardized Scores'!$D$6:$DO$6,'Standardized Scores'!$D$7:$DO$96))</f>
        <v>25.870934485655617</v>
      </c>
      <c r="E827" s="232" cm="1">
        <f t="array" ref="E827">_xlfn.XLOOKUP($C827,Ranking!$C$7:$C$96,_xlfn.XLOOKUP('Data (All Pillars)'!$A827,Ranking!$D$6:$DO$6,Ranking!$D$7:$DO$96))</f>
        <v>22</v>
      </c>
      <c r="F827" s="232" t="str">
        <f>INDEX(Categories!$C$7:$DO$96,MATCH($C827,Categories!C$7:C$96,0),MATCH($A827,Categories!$C$6:$DO$6,0))</f>
        <v>Low capacity</v>
      </c>
    </row>
    <row r="828" spans="1:6" ht="13.8" x14ac:dyDescent="0.25">
      <c r="A828" s="231" t="s">
        <v>76</v>
      </c>
      <c r="B828" s="50" t="str">
        <f>_xlfn.XLOOKUP(A828, 'Country to Region'!$A$2:$A$116, 'Country to Region'!$B$2:$B$116, "Not Found")</f>
        <v>MENA</v>
      </c>
      <c r="C828" s="203" t="s">
        <v>133</v>
      </c>
      <c r="D828" s="232" cm="1">
        <f t="array" ref="D828">_xlfn.XLOOKUP($C828,'Standardized Scores'!$C$7:$C$96,_xlfn.XLOOKUP('Data (All Pillars)'!$A828,'Standardized Scores'!$D$6:$DO$6,'Standardized Scores'!$D$7:$DO$96))</f>
        <v>28.898337853716356</v>
      </c>
      <c r="E828" s="232" cm="1">
        <f t="array" ref="E828">_xlfn.XLOOKUP($C828,Ranking!$C$7:$C$96,_xlfn.XLOOKUP('Data (All Pillars)'!$A828,Ranking!$D$6:$DO$6,Ranking!$D$7:$DO$96))</f>
        <v>104</v>
      </c>
      <c r="F828" s="232" t="str">
        <f>INDEX(Categories!$C$7:$DO$96,MATCH($C828,Categories!C$7:C$96,0),MATCH($A828,Categories!$C$6:$DO$6,0))</f>
        <v>Inadequate capacity</v>
      </c>
    </row>
    <row r="829" spans="1:6" ht="13.8" x14ac:dyDescent="0.25">
      <c r="A829" s="231" t="s">
        <v>76</v>
      </c>
      <c r="B829" s="50" t="str">
        <f>_xlfn.XLOOKUP(A829, 'Country to Region'!$A$2:$A$116, 'Country to Region'!$B$2:$B$116, "Not Found")</f>
        <v>MENA</v>
      </c>
      <c r="C829" s="203" t="s">
        <v>135</v>
      </c>
      <c r="D829" s="232" cm="1">
        <f t="array" ref="D829">_xlfn.XLOOKUP($C829,'Standardized Scores'!$C$7:$C$96,_xlfn.XLOOKUP('Data (All Pillars)'!$A829,'Standardized Scores'!$D$6:$DO$6,'Standardized Scores'!$D$7:$DO$96))</f>
        <v>41.268363851703555</v>
      </c>
      <c r="E829" s="232" cm="1">
        <f t="array" ref="E829">_xlfn.XLOOKUP($C829,Ranking!$C$7:$C$96,_xlfn.XLOOKUP('Data (All Pillars)'!$A829,Ranking!$D$6:$DO$6,Ranking!$D$7:$DO$96))</f>
        <v>47</v>
      </c>
      <c r="F829" s="232" t="str">
        <f>INDEX(Categories!$C$7:$DO$96,MATCH($C829,Categories!C$7:C$96,0),MATCH($A829,Categories!$C$6:$DO$6,0))</f>
        <v>Low capacity</v>
      </c>
    </row>
    <row r="830" spans="1:6" ht="13.8" x14ac:dyDescent="0.25">
      <c r="A830" s="231" t="s">
        <v>76</v>
      </c>
      <c r="B830" s="50" t="str">
        <f>_xlfn.XLOOKUP(A830, 'Country to Region'!$A$2:$A$116, 'Country to Region'!$B$2:$B$116, "Not Found")</f>
        <v>MENA</v>
      </c>
      <c r="C830" s="203" t="s">
        <v>137</v>
      </c>
      <c r="D830" s="232" cm="1">
        <f t="array" ref="D830">_xlfn.XLOOKUP($C830,'Standardized Scores'!$C$7:$C$96,_xlfn.XLOOKUP('Data (All Pillars)'!$A830,'Standardized Scores'!$D$6:$DO$6,'Standardized Scores'!$D$7:$DO$96))</f>
        <v>35.907183498708257</v>
      </c>
      <c r="E830" s="232" cm="1">
        <f t="array" ref="E830">_xlfn.XLOOKUP($C830,Ranking!$C$7:$C$96,_xlfn.XLOOKUP('Data (All Pillars)'!$A830,Ranking!$D$6:$DO$6,Ranking!$D$7:$DO$96))</f>
        <v>60</v>
      </c>
      <c r="F830" s="232" t="str">
        <f>INDEX(Categories!$C$7:$DO$96,MATCH($C830,Categories!C$7:C$96,0),MATCH($A830,Categories!$C$6:$DO$6,0))</f>
        <v>Low capacity</v>
      </c>
    </row>
    <row r="831" spans="1:6" ht="13.8" x14ac:dyDescent="0.25">
      <c r="A831" s="231" t="s">
        <v>76</v>
      </c>
      <c r="B831" s="50" t="str">
        <f>_xlfn.XLOOKUP(A831, 'Country to Region'!$A$2:$A$116, 'Country to Region'!$B$2:$B$116, "Not Found")</f>
        <v>MENA</v>
      </c>
      <c r="C831" s="203" t="s">
        <v>147</v>
      </c>
      <c r="D831" s="232" cm="1">
        <f t="array" ref="D831">_xlfn.XLOOKUP($C831,'Standardized Scores'!$C$7:$C$96,_xlfn.XLOOKUP('Data (All Pillars)'!$A831,'Standardized Scores'!$D$6:$DO$6,'Standardized Scores'!$D$7:$DO$96))</f>
        <v>42.053707883936895</v>
      </c>
      <c r="E831" s="232" cm="1">
        <f t="array" ref="E831">_xlfn.XLOOKUP($C831,Ranking!$C$7:$C$96,_xlfn.XLOOKUP('Data (All Pillars)'!$A831,Ranking!$D$6:$DO$6,Ranking!$D$7:$DO$96))</f>
        <v>47</v>
      </c>
      <c r="F831" s="232" t="str">
        <f>INDEX(Categories!$C$7:$DO$96,MATCH($C831,Categories!C$7:C$96,0),MATCH($A831,Categories!$C$6:$DO$6,0))</f>
        <v>Low capacity</v>
      </c>
    </row>
    <row r="832" spans="1:6" ht="13.8" x14ac:dyDescent="0.25">
      <c r="A832" s="231" t="s">
        <v>76</v>
      </c>
      <c r="B832" s="50" t="str">
        <f>_xlfn.XLOOKUP(A832, 'Country to Region'!$A$2:$A$116, 'Country to Region'!$B$2:$B$116, "Not Found")</f>
        <v>MENA</v>
      </c>
      <c r="C832" s="203" t="s">
        <v>156</v>
      </c>
      <c r="D832" s="232" cm="1">
        <f t="array" ref="D832">_xlfn.XLOOKUP($C832,'Standardized Scores'!$C$7:$C$96,_xlfn.XLOOKUP('Data (All Pillars)'!$A832,'Standardized Scores'!$D$6:$DO$6,'Standardized Scores'!$D$7:$DO$96))</f>
        <v>46.606839559259193</v>
      </c>
      <c r="E832" s="232" cm="1">
        <f t="array" ref="E832">_xlfn.XLOOKUP($C832,Ranking!$C$7:$C$96,_xlfn.XLOOKUP('Data (All Pillars)'!$A832,Ranking!$D$6:$DO$6,Ranking!$D$7:$DO$96))</f>
        <v>18</v>
      </c>
      <c r="F832" s="232" t="str">
        <f>INDEX(Categories!$C$7:$DO$96,MATCH($C832,Categories!C$7:C$96,0),MATCH($A832,Categories!$C$6:$DO$6,0))</f>
        <v>High capacity</v>
      </c>
    </row>
    <row r="833" spans="1:6" ht="13.8" x14ac:dyDescent="0.25">
      <c r="A833" s="231" t="s">
        <v>76</v>
      </c>
      <c r="B833" s="50" t="str">
        <f>_xlfn.XLOOKUP(A833, 'Country to Region'!$A$2:$A$116, 'Country to Region'!$B$2:$B$116, "Not Found")</f>
        <v>MENA</v>
      </c>
      <c r="C833" s="203" t="s">
        <v>163</v>
      </c>
      <c r="D833" s="232" cm="1">
        <f t="array" ref="D833">_xlfn.XLOOKUP($C833,'Standardized Scores'!$C$7:$C$96,_xlfn.XLOOKUP('Data (All Pillars)'!$A833,'Standardized Scores'!$D$6:$DO$6,'Standardized Scores'!$D$7:$DO$96))</f>
        <v>22.613065217185152</v>
      </c>
      <c r="E833" s="232" cm="1">
        <f t="array" ref="E833">_xlfn.XLOOKUP($C833,Ranking!$C$7:$C$96,_xlfn.XLOOKUP('Data (All Pillars)'!$A833,Ranking!$D$6:$DO$6,Ranking!$D$7:$DO$96))</f>
        <v>113</v>
      </c>
      <c r="F833" s="232" t="str">
        <f>INDEX(Categories!$C$7:$DO$96,MATCH($C833,Categories!C$7:C$96,0),MATCH($A833,Categories!$C$6:$DO$6,0))</f>
        <v>Inadequate capacity</v>
      </c>
    </row>
    <row r="834" spans="1:6" ht="13.8" x14ac:dyDescent="0.25">
      <c r="A834" s="231" t="s">
        <v>76</v>
      </c>
      <c r="B834" s="50" t="str">
        <f>_xlfn.XLOOKUP(A834, 'Country to Region'!$A$2:$A$116, 'Country to Region'!$B$2:$B$116, "Not Found")</f>
        <v>MENA</v>
      </c>
      <c r="C834" s="203" t="s">
        <v>251</v>
      </c>
      <c r="D834" s="232" cm="1">
        <f t="array" ref="D834">_xlfn.XLOOKUP($C834,'Standardized Scores'!$C$7:$C$96,_xlfn.XLOOKUP('Data (All Pillars)'!$A834,'Standardized Scores'!$D$6:$DO$6,'Standardized Scores'!$D$7:$DO$96))</f>
        <v>31.279974368413008</v>
      </c>
      <c r="E834" s="232" cm="1">
        <f t="array" ref="E834">_xlfn.XLOOKUP($C834,Ranking!$C$7:$C$96,_xlfn.XLOOKUP('Data (All Pillars)'!$A834,Ranking!$D$6:$DO$6,Ranking!$D$7:$DO$96))</f>
        <v>110</v>
      </c>
      <c r="F834" s="232" t="str">
        <f>INDEX(Categories!$C$7:$DO$96,MATCH($C834,Categories!C$7:C$96,0),MATCH($A834,Categories!$C$6:$DO$6,0))</f>
        <v>Inadequate capacity</v>
      </c>
    </row>
    <row r="835" spans="1:6" ht="13.8" x14ac:dyDescent="0.25">
      <c r="A835" s="231" t="s">
        <v>76</v>
      </c>
      <c r="B835" s="50" t="str">
        <f>_xlfn.XLOOKUP(A835, 'Country to Region'!$A$2:$A$116, 'Country to Region'!$B$2:$B$116, "Not Found")</f>
        <v>MENA</v>
      </c>
      <c r="C835" s="203" t="s">
        <v>174</v>
      </c>
      <c r="D835" s="232" cm="1">
        <f t="array" ref="D835">_xlfn.XLOOKUP($C835,'Standardized Scores'!$C$7:$C$96,_xlfn.XLOOKUP('Data (All Pillars)'!$A835,'Standardized Scores'!$D$6:$DO$6,'Standardized Scores'!$D$7:$DO$96))</f>
        <v>15.244926030435884</v>
      </c>
      <c r="E835" s="232" cm="1">
        <f t="array" ref="E835">_xlfn.XLOOKUP($C835,Ranking!$C$7:$C$96,_xlfn.XLOOKUP('Data (All Pillars)'!$A835,Ranking!$D$6:$DO$6,Ranking!$D$7:$DO$96))</f>
        <v>112</v>
      </c>
      <c r="F835" s="232" t="str">
        <f>INDEX(Categories!$C$7:$DO$96,MATCH($C835,Categories!C$7:C$96,0),MATCH($A835,Categories!$C$6:$DO$6,0))</f>
        <v>Inadequate capacity</v>
      </c>
    </row>
    <row r="836" spans="1:6" ht="13.8" x14ac:dyDescent="0.25">
      <c r="A836" s="231" t="s">
        <v>76</v>
      </c>
      <c r="B836" s="50" t="str">
        <f>_xlfn.XLOOKUP(A836, 'Country to Region'!$A$2:$A$116, 'Country to Region'!$B$2:$B$116, "Not Found")</f>
        <v>MENA</v>
      </c>
      <c r="C836" s="203" t="s">
        <v>181</v>
      </c>
      <c r="D836" s="232" cm="1">
        <f t="array" ref="D836">_xlfn.XLOOKUP($C836,'Standardized Scores'!$C$7:$C$96,_xlfn.XLOOKUP('Data (All Pillars)'!$A836,'Standardized Scores'!$D$6:$DO$6,'Standardized Scores'!$D$7:$DO$96))</f>
        <v>21.63898774382621</v>
      </c>
      <c r="E836" s="232" cm="1">
        <f t="array" ref="E836">_xlfn.XLOOKUP($C836,Ranking!$C$7:$C$96,_xlfn.XLOOKUP('Data (All Pillars)'!$A836,Ranking!$D$6:$DO$6,Ranking!$D$7:$DO$96))</f>
        <v>114</v>
      </c>
      <c r="F836" s="232" t="str">
        <f>INDEX(Categories!$C$7:$DO$96,MATCH($C836,Categories!C$7:C$96,0),MATCH($A836,Categories!$C$6:$DO$6,0))</f>
        <v>Inadequate capacity</v>
      </c>
    </row>
    <row r="837" spans="1:6" ht="13.8" x14ac:dyDescent="0.25">
      <c r="A837" s="231" t="s">
        <v>76</v>
      </c>
      <c r="B837" s="50" t="str">
        <f>_xlfn.XLOOKUP(A837, 'Country to Region'!$A$2:$A$116, 'Country to Region'!$B$2:$B$116, "Not Found")</f>
        <v>MENA</v>
      </c>
      <c r="C837" s="203" t="s">
        <v>192</v>
      </c>
      <c r="D837" s="232" cm="1">
        <f t="array" ref="D837">_xlfn.XLOOKUP($C837,'Standardized Scores'!$C$7:$C$96,_xlfn.XLOOKUP('Data (All Pillars)'!$A837,'Standardized Scores'!$D$6:$DO$6,'Standardized Scores'!$D$7:$DO$96))</f>
        <v>24.908675371104096</v>
      </c>
      <c r="E837" s="232" cm="1">
        <f t="array" ref="E837">_xlfn.XLOOKUP($C837,Ranking!$C$7:$C$96,_xlfn.XLOOKUP('Data (All Pillars)'!$A837,Ranking!$D$6:$DO$6,Ranking!$D$7:$DO$96))</f>
        <v>80</v>
      </c>
      <c r="F837" s="232" t="str">
        <f>INDEX(Categories!$C$7:$DO$96,MATCH($C837,Categories!C$7:C$96,0),MATCH($A837,Categories!$C$6:$DO$6,0))</f>
        <v>Inadequate capacity</v>
      </c>
    </row>
    <row r="838" spans="1:6" ht="13.8" x14ac:dyDescent="0.25">
      <c r="A838" s="231" t="s">
        <v>76</v>
      </c>
      <c r="B838" s="50" t="str">
        <f>_xlfn.XLOOKUP(A838, 'Country to Region'!$A$2:$A$116, 'Country to Region'!$B$2:$B$116, "Not Found")</f>
        <v>MENA</v>
      </c>
      <c r="C838" s="203" t="s">
        <v>194</v>
      </c>
      <c r="D838" s="232" cm="1">
        <f t="array" ref="D838">_xlfn.XLOOKUP($C838,'Standardized Scores'!$C$7:$C$96,_xlfn.XLOOKUP('Data (All Pillars)'!$A838,'Standardized Scores'!$D$6:$DO$6,'Standardized Scores'!$D$7:$DO$96))</f>
        <v>42.096752436582861</v>
      </c>
      <c r="E838" s="232" cm="1">
        <f t="array" ref="E838">_xlfn.XLOOKUP($C838,Ranking!$C$7:$C$96,_xlfn.XLOOKUP('Data (All Pillars)'!$A838,Ranking!$D$6:$DO$6,Ranking!$D$7:$DO$96))</f>
        <v>26</v>
      </c>
      <c r="F838" s="232" t="str">
        <f>INDEX(Categories!$C$7:$DO$96,MATCH($C838,Categories!C$7:C$96,0),MATCH($A838,Categories!$C$6:$DO$6,0))</f>
        <v>Adequate capacity</v>
      </c>
    </row>
    <row r="839" spans="1:6" ht="13.8" x14ac:dyDescent="0.25">
      <c r="A839" s="231" t="s">
        <v>76</v>
      </c>
      <c r="B839" s="50" t="str">
        <f>_xlfn.XLOOKUP(A839, 'Country to Region'!$A$2:$A$116, 'Country to Region'!$B$2:$B$116, "Not Found")</f>
        <v>MENA</v>
      </c>
      <c r="C839" s="203" t="s">
        <v>202</v>
      </c>
      <c r="D839" s="232" cm="1">
        <f t="array" ref="D839">_xlfn.XLOOKUP($C839,'Standardized Scores'!$C$7:$C$96,_xlfn.XLOOKUP('Data (All Pillars)'!$A839,'Standardized Scores'!$D$6:$DO$6,'Standardized Scores'!$D$7:$DO$96))</f>
        <v>13.740828038532488</v>
      </c>
      <c r="E839" s="232" cm="1">
        <f t="array" ref="E839">_xlfn.XLOOKUP($C839,Ranking!$C$7:$C$96,_xlfn.XLOOKUP('Data (All Pillars)'!$A839,Ranking!$D$6:$DO$6,Ranking!$D$7:$DO$96))</f>
        <v>87</v>
      </c>
      <c r="F839" s="232" t="str">
        <f>INDEX(Categories!$C$7:$DO$96,MATCH($C839,Categories!C$7:C$96,0),MATCH($A839,Categories!$C$6:$DO$6,0))</f>
        <v>Inadequate capacity</v>
      </c>
    </row>
    <row r="840" spans="1:6" ht="13.8" x14ac:dyDescent="0.25">
      <c r="A840" s="231" t="s">
        <v>76</v>
      </c>
      <c r="B840" s="50" t="str">
        <f>_xlfn.XLOOKUP(A840, 'Country to Region'!$A$2:$A$116, 'Country to Region'!$B$2:$B$116, "Not Found")</f>
        <v>MENA</v>
      </c>
      <c r="C840" s="203" t="s">
        <v>212</v>
      </c>
      <c r="D840" s="232" cm="1">
        <f t="array" ref="D840">_xlfn.XLOOKUP($C840,'Standardized Scores'!$C$7:$C$96,_xlfn.XLOOKUP('Data (All Pillars)'!$A840,'Standardized Scores'!$D$6:$DO$6,'Standardized Scores'!$D$7:$DO$96))</f>
        <v>34.744920404635032</v>
      </c>
      <c r="E840" s="232" cm="1">
        <f t="array" ref="E840">_xlfn.XLOOKUP($C840,Ranking!$C$7:$C$96,_xlfn.XLOOKUP('Data (All Pillars)'!$A840,Ranking!$D$6:$DO$6,Ranking!$D$7:$DO$96))</f>
        <v>95</v>
      </c>
      <c r="F840" s="232" t="str">
        <f>INDEX(Categories!$C$7:$DO$96,MATCH($C840,Categories!C$7:C$96,0),MATCH($A840,Categories!$C$6:$DO$6,0))</f>
        <v>Inadequate capacity</v>
      </c>
    </row>
    <row r="841" spans="1:6" ht="13.8" x14ac:dyDescent="0.25">
      <c r="A841" s="231" t="s">
        <v>76</v>
      </c>
      <c r="B841" s="50" t="str">
        <f>_xlfn.XLOOKUP(A841, 'Country to Region'!$A$2:$A$116, 'Country to Region'!$B$2:$B$116, "Not Found")</f>
        <v>MENA</v>
      </c>
      <c r="C841" s="203" t="s">
        <v>254</v>
      </c>
      <c r="D841" s="232" cm="1">
        <f t="array" ref="D841">_xlfn.XLOOKUP($C841,'Standardized Scores'!$C$7:$C$96,_xlfn.XLOOKUP('Data (All Pillars)'!$A841,'Standardized Scores'!$D$6:$DO$6,'Standardized Scores'!$D$7:$DO$96))</f>
        <v>9.0522006046660159</v>
      </c>
      <c r="E841" s="232" cm="1">
        <f t="array" ref="E841">_xlfn.XLOOKUP($C841,Ranking!$C$7:$C$96,_xlfn.XLOOKUP('Data (All Pillars)'!$A841,Ranking!$D$6:$DO$6,Ranking!$D$7:$DO$96))</f>
        <v>86</v>
      </c>
      <c r="F841" s="232" t="str">
        <f>INDEX(Categories!$C$7:$DO$96,MATCH($C841,Categories!C$7:C$96,0),MATCH($A841,Categories!$C$6:$DO$6,0))</f>
        <v>Inadequate capacity</v>
      </c>
    </row>
    <row r="842" spans="1:6" ht="13.8" x14ac:dyDescent="0.25">
      <c r="A842" s="231" t="s">
        <v>77</v>
      </c>
      <c r="B842" s="50" t="str">
        <f>_xlfn.XLOOKUP(A842, 'Country to Region'!$A$2:$A$116, 'Country to Region'!$B$2:$B$116, "Not Found")</f>
        <v>Eastern Europe</v>
      </c>
      <c r="C842" s="203" t="s">
        <v>133</v>
      </c>
      <c r="D842" s="232" cm="1">
        <f t="array" ref="D842">_xlfn.XLOOKUP($C842,'Standardized Scores'!$C$7:$C$96,_xlfn.XLOOKUP('Data (All Pillars)'!$A842,'Standardized Scores'!$D$6:$DO$6,'Standardized Scores'!$D$7:$DO$96))</f>
        <v>40.438197009329912</v>
      </c>
      <c r="E842" s="232" cm="1">
        <f t="array" ref="E842">_xlfn.XLOOKUP($C842,Ranking!$C$7:$C$96,_xlfn.XLOOKUP('Data (All Pillars)'!$A842,Ranking!$D$6:$DO$6,Ranking!$D$7:$DO$96))</f>
        <v>44</v>
      </c>
      <c r="F842" s="232" t="str">
        <f>INDEX(Categories!$C$7:$DO$96,MATCH($C842,Categories!C$7:C$96,0),MATCH($A842,Categories!$C$6:$DO$6,0))</f>
        <v>Adequate capacity</v>
      </c>
    </row>
    <row r="843" spans="1:6" ht="13.8" x14ac:dyDescent="0.25">
      <c r="A843" s="231" t="s">
        <v>77</v>
      </c>
      <c r="B843" s="50" t="str">
        <f>_xlfn.XLOOKUP(A843, 'Country to Region'!$A$2:$A$116, 'Country to Region'!$B$2:$B$116, "Not Found")</f>
        <v>Eastern Europe</v>
      </c>
      <c r="C843" s="203" t="s">
        <v>135</v>
      </c>
      <c r="D843" s="232" cm="1">
        <f t="array" ref="D843">_xlfn.XLOOKUP($C843,'Standardized Scores'!$C$7:$C$96,_xlfn.XLOOKUP('Data (All Pillars)'!$A843,'Standardized Scores'!$D$6:$DO$6,'Standardized Scores'!$D$7:$DO$96))</f>
        <v>37.669439797486838</v>
      </c>
      <c r="E843" s="232" cm="1">
        <f t="array" ref="E843">_xlfn.XLOOKUP($C843,Ranking!$C$7:$C$96,_xlfn.XLOOKUP('Data (All Pillars)'!$A843,Ranking!$D$6:$DO$6,Ranking!$D$7:$DO$96))</f>
        <v>56</v>
      </c>
      <c r="F843" s="232" t="str">
        <f>INDEX(Categories!$C$7:$DO$96,MATCH($C843,Categories!C$7:C$96,0),MATCH($A843,Categories!$C$6:$DO$6,0))</f>
        <v>Low capacity</v>
      </c>
    </row>
    <row r="844" spans="1:6" ht="13.8" x14ac:dyDescent="0.25">
      <c r="A844" s="231" t="s">
        <v>77</v>
      </c>
      <c r="B844" s="50" t="str">
        <f>_xlfn.XLOOKUP(A844, 'Country to Region'!$A$2:$A$116, 'Country to Region'!$B$2:$B$116, "Not Found")</f>
        <v>Eastern Europe</v>
      </c>
      <c r="C844" s="203" t="s">
        <v>137</v>
      </c>
      <c r="D844" s="232" cm="1">
        <f t="array" ref="D844">_xlfn.XLOOKUP($C844,'Standardized Scores'!$C$7:$C$96,_xlfn.XLOOKUP('Data (All Pillars)'!$A844,'Standardized Scores'!$D$6:$DO$6,'Standardized Scores'!$D$7:$DO$96))</f>
        <v>35.059327900462847</v>
      </c>
      <c r="E844" s="232" cm="1">
        <f t="array" ref="E844">_xlfn.XLOOKUP($C844,Ranking!$C$7:$C$96,_xlfn.XLOOKUP('Data (All Pillars)'!$A844,Ranking!$D$6:$DO$6,Ranking!$D$7:$DO$96))</f>
        <v>62</v>
      </c>
      <c r="F844" s="232" t="str">
        <f>INDEX(Categories!$C$7:$DO$96,MATCH($C844,Categories!C$7:C$96,0),MATCH($A844,Categories!$C$6:$DO$6,0))</f>
        <v>Low capacity</v>
      </c>
    </row>
    <row r="845" spans="1:6" ht="13.8" x14ac:dyDescent="0.25">
      <c r="A845" s="231" t="s">
        <v>77</v>
      </c>
      <c r="B845" s="50" t="str">
        <f>_xlfn.XLOOKUP(A845, 'Country to Region'!$A$2:$A$116, 'Country to Region'!$B$2:$B$116, "Not Found")</f>
        <v>Eastern Europe</v>
      </c>
      <c r="C845" s="203" t="s">
        <v>147</v>
      </c>
      <c r="D845" s="232" cm="1">
        <f t="array" ref="D845">_xlfn.XLOOKUP($C845,'Standardized Scores'!$C$7:$C$96,_xlfn.XLOOKUP('Data (All Pillars)'!$A845,'Standardized Scores'!$D$6:$DO$6,'Standardized Scores'!$D$7:$DO$96))</f>
        <v>37.944835826054053</v>
      </c>
      <c r="E845" s="232" cm="1">
        <f t="array" ref="E845">_xlfn.XLOOKUP($C845,Ranking!$C$7:$C$96,_xlfn.XLOOKUP('Data (All Pillars)'!$A845,Ranking!$D$6:$DO$6,Ranking!$D$7:$DO$96))</f>
        <v>55</v>
      </c>
      <c r="F845" s="232" t="str">
        <f>INDEX(Categories!$C$7:$DO$96,MATCH($C845,Categories!C$7:C$96,0),MATCH($A845,Categories!$C$6:$DO$6,0))</f>
        <v>Inadequate capacity</v>
      </c>
    </row>
    <row r="846" spans="1:6" ht="13.8" x14ac:dyDescent="0.25">
      <c r="A846" s="231" t="s">
        <v>77</v>
      </c>
      <c r="B846" s="50" t="str">
        <f>_xlfn.XLOOKUP(A846, 'Country to Region'!$A$2:$A$116, 'Country to Region'!$B$2:$B$116, "Not Found")</f>
        <v>Eastern Europe</v>
      </c>
      <c r="C846" s="203" t="s">
        <v>156</v>
      </c>
      <c r="D846" s="232" cm="1">
        <f t="array" ref="D846">_xlfn.XLOOKUP($C846,'Standardized Scores'!$C$7:$C$96,_xlfn.XLOOKUP('Data (All Pillars)'!$A846,'Standardized Scores'!$D$6:$DO$6,'Standardized Scores'!$D$7:$DO$96))</f>
        <v>40.393274977353066</v>
      </c>
      <c r="E846" s="232" cm="1">
        <f t="array" ref="E846">_xlfn.XLOOKUP($C846,Ranking!$C$7:$C$96,_xlfn.XLOOKUP('Data (All Pillars)'!$A846,Ranking!$D$6:$DO$6,Ranking!$D$7:$DO$96))</f>
        <v>44</v>
      </c>
      <c r="F846" s="232" t="str">
        <f>INDEX(Categories!$C$7:$DO$96,MATCH($C846,Categories!C$7:C$96,0),MATCH($A846,Categories!$C$6:$DO$6,0))</f>
        <v>Adequate capacity</v>
      </c>
    </row>
    <row r="847" spans="1:6" ht="13.8" x14ac:dyDescent="0.25">
      <c r="A847" s="231" t="s">
        <v>77</v>
      </c>
      <c r="B847" s="50" t="str">
        <f>_xlfn.XLOOKUP(A847, 'Country to Region'!$A$2:$A$116, 'Country to Region'!$B$2:$B$116, "Not Found")</f>
        <v>Eastern Europe</v>
      </c>
      <c r="C847" s="203" t="s">
        <v>163</v>
      </c>
      <c r="D847" s="232" cm="1">
        <f t="array" ref="D847">_xlfn.XLOOKUP($C847,'Standardized Scores'!$C$7:$C$96,_xlfn.XLOOKUP('Data (All Pillars)'!$A847,'Standardized Scores'!$D$6:$DO$6,'Standardized Scores'!$D$7:$DO$96))</f>
        <v>52.749564815243232</v>
      </c>
      <c r="E847" s="232" cm="1">
        <f t="array" ref="E847">_xlfn.XLOOKUP($C847,Ranking!$C$7:$C$96,_xlfn.XLOOKUP('Data (All Pillars)'!$A847,Ranking!$D$6:$DO$6,Ranking!$D$7:$DO$96))</f>
        <v>30</v>
      </c>
      <c r="F847" s="232" t="str">
        <f>INDEX(Categories!$C$7:$DO$96,MATCH($C847,Categories!C$7:C$96,0),MATCH($A847,Categories!$C$6:$DO$6,0))</f>
        <v>Adequate capacity</v>
      </c>
    </row>
    <row r="848" spans="1:6" ht="13.8" x14ac:dyDescent="0.25">
      <c r="A848" s="231" t="s">
        <v>77</v>
      </c>
      <c r="B848" s="50" t="str">
        <f>_xlfn.XLOOKUP(A848, 'Country to Region'!$A$2:$A$116, 'Country to Region'!$B$2:$B$116, "Not Found")</f>
        <v>Eastern Europe</v>
      </c>
      <c r="C848" s="203" t="s">
        <v>251</v>
      </c>
      <c r="D848" s="232" cm="1">
        <f t="array" ref="D848">_xlfn.XLOOKUP($C848,'Standardized Scores'!$C$7:$C$96,_xlfn.XLOOKUP('Data (All Pillars)'!$A848,'Standardized Scores'!$D$6:$DO$6,'Standardized Scores'!$D$7:$DO$96))</f>
        <v>49.112103371297451</v>
      </c>
      <c r="E848" s="232" cm="1">
        <f t="array" ref="E848">_xlfn.XLOOKUP($C848,Ranking!$C$7:$C$96,_xlfn.XLOOKUP('Data (All Pillars)'!$A848,Ranking!$D$6:$DO$6,Ranking!$D$7:$DO$96))</f>
        <v>25</v>
      </c>
      <c r="F848" s="232" t="str">
        <f>INDEX(Categories!$C$7:$DO$96,MATCH($C848,Categories!C$7:C$96,0),MATCH($A848,Categories!$C$6:$DO$6,0))</f>
        <v>Adequate capacity</v>
      </c>
    </row>
    <row r="849" spans="1:6" ht="13.8" x14ac:dyDescent="0.25">
      <c r="A849" s="231" t="s">
        <v>77</v>
      </c>
      <c r="B849" s="50" t="str">
        <f>_xlfn.XLOOKUP(A849, 'Country to Region'!$A$2:$A$116, 'Country to Region'!$B$2:$B$116, "Not Found")</f>
        <v>Eastern Europe</v>
      </c>
      <c r="C849" s="203" t="s">
        <v>174</v>
      </c>
      <c r="D849" s="232" cm="1">
        <f t="array" ref="D849">_xlfn.XLOOKUP($C849,'Standardized Scores'!$C$7:$C$96,_xlfn.XLOOKUP('Data (All Pillars)'!$A849,'Standardized Scores'!$D$6:$DO$6,'Standardized Scores'!$D$7:$DO$96))</f>
        <v>54.05972235539133</v>
      </c>
      <c r="E849" s="232" cm="1">
        <f t="array" ref="E849">_xlfn.XLOOKUP($C849,Ranking!$C$7:$C$96,_xlfn.XLOOKUP('Data (All Pillars)'!$A849,Ranking!$D$6:$DO$6,Ranking!$D$7:$DO$96))</f>
        <v>27</v>
      </c>
      <c r="F849" s="232" t="str">
        <f>INDEX(Categories!$C$7:$DO$96,MATCH($C849,Categories!C$7:C$96,0),MATCH($A849,Categories!$C$6:$DO$6,0))</f>
        <v>Adequate capacity</v>
      </c>
    </row>
    <row r="850" spans="1:6" ht="13.8" x14ac:dyDescent="0.25">
      <c r="A850" s="231" t="s">
        <v>77</v>
      </c>
      <c r="B850" s="50" t="str">
        <f>_xlfn.XLOOKUP(A850, 'Country to Region'!$A$2:$A$116, 'Country to Region'!$B$2:$B$116, "Not Found")</f>
        <v>Eastern Europe</v>
      </c>
      <c r="C850" s="203" t="s">
        <v>181</v>
      </c>
      <c r="D850" s="232" cm="1">
        <f t="array" ref="D850">_xlfn.XLOOKUP($C850,'Standardized Scores'!$C$7:$C$96,_xlfn.XLOOKUP('Data (All Pillars)'!$A850,'Standardized Scores'!$D$6:$DO$6,'Standardized Scores'!$D$7:$DO$96))</f>
        <v>54.495042743091503</v>
      </c>
      <c r="E850" s="232" cm="1">
        <f t="array" ref="E850">_xlfn.XLOOKUP($C850,Ranking!$C$7:$C$96,_xlfn.XLOOKUP('Data (All Pillars)'!$A850,Ranking!$D$6:$DO$6,Ranking!$D$7:$DO$96))</f>
        <v>39</v>
      </c>
      <c r="F850" s="232" t="str">
        <f>INDEX(Categories!$C$7:$DO$96,MATCH($C850,Categories!C$7:C$96,0),MATCH($A850,Categories!$C$6:$DO$6,0))</f>
        <v>Adequate capacity</v>
      </c>
    </row>
    <row r="851" spans="1:6" ht="13.8" x14ac:dyDescent="0.25">
      <c r="A851" s="231" t="s">
        <v>77</v>
      </c>
      <c r="B851" s="50" t="str">
        <f>_xlfn.XLOOKUP(A851, 'Country to Region'!$A$2:$A$116, 'Country to Region'!$B$2:$B$116, "Not Found")</f>
        <v>Eastern Europe</v>
      </c>
      <c r="C851" s="203" t="s">
        <v>192</v>
      </c>
      <c r="D851" s="232" cm="1">
        <f t="array" ref="D851">_xlfn.XLOOKUP($C851,'Standardized Scores'!$C$7:$C$96,_xlfn.XLOOKUP('Data (All Pillars)'!$A851,'Standardized Scores'!$D$6:$DO$6,'Standardized Scores'!$D$7:$DO$96))</f>
        <v>26.791797146621875</v>
      </c>
      <c r="E851" s="232" cm="1">
        <f t="array" ref="E851">_xlfn.XLOOKUP($C851,Ranking!$C$7:$C$96,_xlfn.XLOOKUP('Data (All Pillars)'!$A851,Ranking!$D$6:$DO$6,Ranking!$D$7:$DO$96))</f>
        <v>62</v>
      </c>
      <c r="F851" s="232" t="str">
        <f>INDEX(Categories!$C$7:$DO$96,MATCH($C851,Categories!C$7:C$96,0),MATCH($A851,Categories!$C$6:$DO$6,0))</f>
        <v>Low capacity</v>
      </c>
    </row>
    <row r="852" spans="1:6" ht="13.8" x14ac:dyDescent="0.25">
      <c r="A852" s="231" t="s">
        <v>77</v>
      </c>
      <c r="B852" s="50" t="str">
        <f>_xlfn.XLOOKUP(A852, 'Country to Region'!$A$2:$A$116, 'Country to Region'!$B$2:$B$116, "Not Found")</f>
        <v>Eastern Europe</v>
      </c>
      <c r="C852" s="203" t="s">
        <v>194</v>
      </c>
      <c r="D852" s="232" cm="1">
        <f t="array" ref="D852">_xlfn.XLOOKUP($C852,'Standardized Scores'!$C$7:$C$96,_xlfn.XLOOKUP('Data (All Pillars)'!$A852,'Standardized Scores'!$D$6:$DO$6,'Standardized Scores'!$D$7:$DO$96))</f>
        <v>17.79765069689687</v>
      </c>
      <c r="E852" s="232" cm="1">
        <f t="array" ref="E852">_xlfn.XLOOKUP($C852,Ranking!$C$7:$C$96,_xlfn.XLOOKUP('Data (All Pillars)'!$A852,Ranking!$D$6:$DO$6,Ranking!$D$7:$DO$96))</f>
        <v>105</v>
      </c>
      <c r="F852" s="232" t="str">
        <f>INDEX(Categories!$C$7:$DO$96,MATCH($C852,Categories!C$7:C$96,0),MATCH($A852,Categories!$C$6:$DO$6,0))</f>
        <v>Inadequate capacity</v>
      </c>
    </row>
    <row r="853" spans="1:6" ht="13.8" x14ac:dyDescent="0.25">
      <c r="A853" s="231" t="s">
        <v>77</v>
      </c>
      <c r="B853" s="50" t="str">
        <f>_xlfn.XLOOKUP(A853, 'Country to Region'!$A$2:$A$116, 'Country to Region'!$B$2:$B$116, "Not Found")</f>
        <v>Eastern Europe</v>
      </c>
      <c r="C853" s="203" t="s">
        <v>202</v>
      </c>
      <c r="D853" s="232" cm="1">
        <f t="array" ref="D853">_xlfn.XLOOKUP($C853,'Standardized Scores'!$C$7:$C$96,_xlfn.XLOOKUP('Data (All Pillars)'!$A853,'Standardized Scores'!$D$6:$DO$6,'Standardized Scores'!$D$7:$DO$96))</f>
        <v>25.750772587342155</v>
      </c>
      <c r="E853" s="232" cm="1">
        <f t="array" ref="E853">_xlfn.XLOOKUP($C853,Ranking!$C$7:$C$96,_xlfn.XLOOKUP('Data (All Pillars)'!$A853,Ranking!$D$6:$DO$6,Ranking!$D$7:$DO$96))</f>
        <v>36</v>
      </c>
      <c r="F853" s="232" t="str">
        <f>INDEX(Categories!$C$7:$DO$96,MATCH($C853,Categories!C$7:C$96,0),MATCH($A853,Categories!$C$6:$DO$6,0))</f>
        <v>Inadequate capacity</v>
      </c>
    </row>
    <row r="854" spans="1:6" ht="13.8" x14ac:dyDescent="0.25">
      <c r="A854" s="231" t="s">
        <v>77</v>
      </c>
      <c r="B854" s="50" t="str">
        <f>_xlfn.XLOOKUP(A854, 'Country to Region'!$A$2:$A$116, 'Country to Region'!$B$2:$B$116, "Not Found")</f>
        <v>Eastern Europe</v>
      </c>
      <c r="C854" s="203" t="s">
        <v>212</v>
      </c>
      <c r="D854" s="232" cm="1">
        <f t="array" ref="D854">_xlfn.XLOOKUP($C854,'Standardized Scores'!$C$7:$C$96,_xlfn.XLOOKUP('Data (All Pillars)'!$A854,'Standardized Scores'!$D$6:$DO$6,'Standardized Scores'!$D$7:$DO$96))</f>
        <v>42.4606636640017</v>
      </c>
      <c r="E854" s="232" cm="1">
        <f t="array" ref="E854">_xlfn.XLOOKUP($C854,Ranking!$C$7:$C$96,_xlfn.XLOOKUP('Data (All Pillars)'!$A854,Ranking!$D$6:$DO$6,Ranking!$D$7:$DO$96))</f>
        <v>61</v>
      </c>
      <c r="F854" s="232" t="str">
        <f>INDEX(Categories!$C$7:$DO$96,MATCH($C854,Categories!C$7:C$96,0),MATCH($A854,Categories!$C$6:$DO$6,0))</f>
        <v>Low capacity</v>
      </c>
    </row>
    <row r="855" spans="1:6" ht="13.8" x14ac:dyDescent="0.25">
      <c r="A855" s="231" t="s">
        <v>77</v>
      </c>
      <c r="B855" s="50" t="str">
        <f>_xlfn.XLOOKUP(A855, 'Country to Region'!$A$2:$A$116, 'Country to Region'!$B$2:$B$116, "Not Found")</f>
        <v>Eastern Europe</v>
      </c>
      <c r="C855" s="203" t="s">
        <v>254</v>
      </c>
      <c r="D855" s="232" cm="1">
        <f t="array" ref="D855">_xlfn.XLOOKUP($C855,'Standardized Scores'!$C$7:$C$96,_xlfn.XLOOKUP('Data (All Pillars)'!$A855,'Standardized Scores'!$D$6:$DO$6,'Standardized Scores'!$D$7:$DO$96))</f>
        <v>21.158101638246769</v>
      </c>
      <c r="E855" s="232" cm="1">
        <f t="array" ref="E855">_xlfn.XLOOKUP($C855,Ranking!$C$7:$C$96,_xlfn.XLOOKUP('Data (All Pillars)'!$A855,Ranking!$D$6:$DO$6,Ranking!$D$7:$DO$96))</f>
        <v>38</v>
      </c>
      <c r="F855" s="232" t="str">
        <f>INDEX(Categories!$C$7:$DO$96,MATCH($C855,Categories!C$7:C$96,0),MATCH($A855,Categories!$C$6:$DO$6,0))</f>
        <v>Inadequate capacity</v>
      </c>
    </row>
    <row r="856" spans="1:6" ht="13.8" x14ac:dyDescent="0.25">
      <c r="A856" s="231" t="s">
        <v>78</v>
      </c>
      <c r="B856" s="50" t="str">
        <f>_xlfn.XLOOKUP(A856, 'Country to Region'!$A$2:$A$116, 'Country to Region'!$B$2:$B$116, "Not Found")</f>
        <v>Western Europe</v>
      </c>
      <c r="C856" s="203" t="s">
        <v>133</v>
      </c>
      <c r="D856" s="232" cm="1">
        <f t="array" ref="D856">_xlfn.XLOOKUP($C856,'Standardized Scores'!$C$7:$C$96,_xlfn.XLOOKUP('Data (All Pillars)'!$A856,'Standardized Scores'!$D$6:$DO$6,'Standardized Scores'!$D$7:$DO$96))</f>
        <v>46.846737377523787</v>
      </c>
      <c r="E856" s="232" cm="1">
        <f t="array" ref="E856">_xlfn.XLOOKUP($C856,Ranking!$C$7:$C$96,_xlfn.XLOOKUP('Data (All Pillars)'!$A856,Ranking!$D$6:$DO$6,Ranking!$D$7:$DO$96))</f>
        <v>21</v>
      </c>
      <c r="F856" s="232" t="str">
        <f>INDEX(Categories!$C$7:$DO$96,MATCH($C856,Categories!C$7:C$96,0),MATCH($A856,Categories!$C$6:$DO$6,0))</f>
        <v>High capacity</v>
      </c>
    </row>
    <row r="857" spans="1:6" ht="13.8" x14ac:dyDescent="0.25">
      <c r="A857" s="231" t="s">
        <v>78</v>
      </c>
      <c r="B857" s="50" t="str">
        <f>_xlfn.XLOOKUP(A857, 'Country to Region'!$A$2:$A$116, 'Country to Region'!$B$2:$B$116, "Not Found")</f>
        <v>Western Europe</v>
      </c>
      <c r="C857" s="203" t="s">
        <v>135</v>
      </c>
      <c r="D857" s="232" cm="1">
        <f t="array" ref="D857">_xlfn.XLOOKUP($C857,'Standardized Scores'!$C$7:$C$96,_xlfn.XLOOKUP('Data (All Pillars)'!$A857,'Standardized Scores'!$D$6:$DO$6,'Standardized Scores'!$D$7:$DO$96))</f>
        <v>45.483356915236115</v>
      </c>
      <c r="E857" s="232" cm="1">
        <f t="array" ref="E857">_xlfn.XLOOKUP($C857,Ranking!$C$7:$C$96,_xlfn.XLOOKUP('Data (All Pillars)'!$A857,Ranking!$D$6:$DO$6,Ranking!$D$7:$DO$96))</f>
        <v>29</v>
      </c>
      <c r="F857" s="232" t="str">
        <f>INDEX(Categories!$C$7:$DO$96,MATCH($C857,Categories!C$7:C$96,0),MATCH($A857,Categories!$C$6:$DO$6,0))</f>
        <v>Adequate capacity</v>
      </c>
    </row>
    <row r="858" spans="1:6" ht="13.8" x14ac:dyDescent="0.25">
      <c r="A858" s="231" t="s">
        <v>78</v>
      </c>
      <c r="B858" s="50" t="str">
        <f>_xlfn.XLOOKUP(A858, 'Country to Region'!$A$2:$A$116, 'Country to Region'!$B$2:$B$116, "Not Found")</f>
        <v>Western Europe</v>
      </c>
      <c r="C858" s="203" t="s">
        <v>137</v>
      </c>
      <c r="D858" s="232" cm="1">
        <f t="array" ref="D858">_xlfn.XLOOKUP($C858,'Standardized Scores'!$C$7:$C$96,_xlfn.XLOOKUP('Data (All Pillars)'!$A858,'Standardized Scores'!$D$6:$DO$6,'Standardized Scores'!$D$7:$DO$96))</f>
        <v>54.088921183446232</v>
      </c>
      <c r="E858" s="232" cm="1">
        <f t="array" ref="E858">_xlfn.XLOOKUP($C858,Ranking!$C$7:$C$96,_xlfn.XLOOKUP('Data (All Pillars)'!$A858,Ranking!$D$6:$DO$6,Ranking!$D$7:$DO$96))</f>
        <v>10</v>
      </c>
      <c r="F858" s="232" t="str">
        <f>INDEX(Categories!$C$7:$DO$96,MATCH($C858,Categories!C$7:C$96,0),MATCH($A858,Categories!$C$6:$DO$6,0))</f>
        <v>High capacity</v>
      </c>
    </row>
    <row r="859" spans="1:6" ht="13.8" x14ac:dyDescent="0.25">
      <c r="A859" s="231" t="s">
        <v>78</v>
      </c>
      <c r="B859" s="50" t="str">
        <f>_xlfn.XLOOKUP(A859, 'Country to Region'!$A$2:$A$116, 'Country to Region'!$B$2:$B$116, "Not Found")</f>
        <v>Western Europe</v>
      </c>
      <c r="C859" s="203" t="s">
        <v>147</v>
      </c>
      <c r="D859" s="232" cm="1">
        <f t="array" ref="D859">_xlfn.XLOOKUP($C859,'Standardized Scores'!$C$7:$C$96,_xlfn.XLOOKUP('Data (All Pillars)'!$A859,'Standardized Scores'!$D$6:$DO$6,'Standardized Scores'!$D$7:$DO$96))</f>
        <v>43.436904053782968</v>
      </c>
      <c r="E859" s="232" cm="1">
        <f t="array" ref="E859">_xlfn.XLOOKUP($C859,Ranking!$C$7:$C$96,_xlfn.XLOOKUP('Data (All Pillars)'!$A859,Ranking!$D$6:$DO$6,Ranking!$D$7:$DO$96))</f>
        <v>44</v>
      </c>
      <c r="F859" s="232" t="str">
        <f>INDEX(Categories!$C$7:$DO$96,MATCH($C859,Categories!C$7:C$96,0),MATCH($A859,Categories!$C$6:$DO$6,0))</f>
        <v>Low capacity</v>
      </c>
    </row>
    <row r="860" spans="1:6" ht="13.8" x14ac:dyDescent="0.25">
      <c r="A860" s="231" t="s">
        <v>78</v>
      </c>
      <c r="B860" s="50" t="str">
        <f>_xlfn.XLOOKUP(A860, 'Country to Region'!$A$2:$A$116, 'Country to Region'!$B$2:$B$116, "Not Found")</f>
        <v>Western Europe</v>
      </c>
      <c r="C860" s="203" t="s">
        <v>156</v>
      </c>
      <c r="D860" s="232" cm="1">
        <f t="array" ref="D860">_xlfn.XLOOKUP($C860,'Standardized Scores'!$C$7:$C$96,_xlfn.XLOOKUP('Data (All Pillars)'!$A860,'Standardized Scores'!$D$6:$DO$6,'Standardized Scores'!$D$7:$DO$96))</f>
        <v>37.831060274019649</v>
      </c>
      <c r="E860" s="232" cm="1">
        <f t="array" ref="E860">_xlfn.XLOOKUP($C860,Ranking!$C$7:$C$96,_xlfn.XLOOKUP('Data (All Pillars)'!$A860,Ranking!$D$6:$DO$6,Ranking!$D$7:$DO$96))</f>
        <v>60</v>
      </c>
      <c r="F860" s="232" t="str">
        <f>INDEX(Categories!$C$7:$DO$96,MATCH($C860,Categories!C$7:C$96,0),MATCH($A860,Categories!$C$6:$DO$6,0))</f>
        <v>Adequate capacity</v>
      </c>
    </row>
    <row r="861" spans="1:6" ht="13.8" x14ac:dyDescent="0.25">
      <c r="A861" s="231" t="s">
        <v>78</v>
      </c>
      <c r="B861" s="50" t="str">
        <f>_xlfn.XLOOKUP(A861, 'Country to Region'!$A$2:$A$116, 'Country to Region'!$B$2:$B$116, "Not Found")</f>
        <v>Western Europe</v>
      </c>
      <c r="C861" s="203" t="s">
        <v>163</v>
      </c>
      <c r="D861" s="232" cm="1">
        <f t="array" ref="D861">_xlfn.XLOOKUP($C861,'Standardized Scores'!$C$7:$C$96,_xlfn.XLOOKUP('Data (All Pillars)'!$A861,'Standardized Scores'!$D$6:$DO$6,'Standardized Scores'!$D$7:$DO$96))</f>
        <v>63.063041223646053</v>
      </c>
      <c r="E861" s="232" cm="1">
        <f t="array" ref="E861">_xlfn.XLOOKUP($C861,Ranking!$C$7:$C$96,_xlfn.XLOOKUP('Data (All Pillars)'!$A861,Ranking!$D$6:$DO$6,Ranking!$D$7:$DO$96))</f>
        <v>6</v>
      </c>
      <c r="F861" s="232" t="str">
        <f>INDEX(Categories!$C$7:$DO$96,MATCH($C861,Categories!C$7:C$96,0),MATCH($A861,Categories!$C$6:$DO$6,0))</f>
        <v>Advanced capacity</v>
      </c>
    </row>
    <row r="862" spans="1:6" ht="13.8" x14ac:dyDescent="0.25">
      <c r="A862" s="231" t="s">
        <v>78</v>
      </c>
      <c r="B862" s="50" t="str">
        <f>_xlfn.XLOOKUP(A862, 'Country to Region'!$A$2:$A$116, 'Country to Region'!$B$2:$B$116, "Not Found")</f>
        <v>Western Europe</v>
      </c>
      <c r="C862" s="203" t="s">
        <v>251</v>
      </c>
      <c r="D862" s="232" cm="1">
        <f t="array" ref="D862">_xlfn.XLOOKUP($C862,'Standardized Scores'!$C$7:$C$96,_xlfn.XLOOKUP('Data (All Pillars)'!$A862,'Standardized Scores'!$D$6:$DO$6,'Standardized Scores'!$D$7:$DO$96))</f>
        <v>59.495274206922389</v>
      </c>
      <c r="E862" s="232" cm="1">
        <f t="array" ref="E862">_xlfn.XLOOKUP($C862,Ranking!$C$7:$C$96,_xlfn.XLOOKUP('Data (All Pillars)'!$A862,Ranking!$D$6:$DO$6,Ranking!$D$7:$DO$96))</f>
        <v>4</v>
      </c>
      <c r="F862" s="232" t="str">
        <f>INDEX(Categories!$C$7:$DO$96,MATCH($C862,Categories!C$7:C$96,0),MATCH($A862,Categories!$C$6:$DO$6,0))</f>
        <v>Advanced capacity</v>
      </c>
    </row>
    <row r="863" spans="1:6" ht="13.8" x14ac:dyDescent="0.25">
      <c r="A863" s="231" t="s">
        <v>78</v>
      </c>
      <c r="B863" s="50" t="str">
        <f>_xlfn.XLOOKUP(A863, 'Country to Region'!$A$2:$A$116, 'Country to Region'!$B$2:$B$116, "Not Found")</f>
        <v>Western Europe</v>
      </c>
      <c r="C863" s="203" t="s">
        <v>174</v>
      </c>
      <c r="D863" s="232" cm="1">
        <f t="array" ref="D863">_xlfn.XLOOKUP($C863,'Standardized Scores'!$C$7:$C$96,_xlfn.XLOOKUP('Data (All Pillars)'!$A863,'Standardized Scores'!$D$6:$DO$6,'Standardized Scores'!$D$7:$DO$96))</f>
        <v>60.996257929270428</v>
      </c>
      <c r="E863" s="232" cm="1">
        <f t="array" ref="E863">_xlfn.XLOOKUP($C863,Ranking!$C$7:$C$96,_xlfn.XLOOKUP('Data (All Pillars)'!$A863,Ranking!$D$6:$DO$6,Ranking!$D$7:$DO$96))</f>
        <v>12</v>
      </c>
      <c r="F863" s="232" t="str">
        <f>INDEX(Categories!$C$7:$DO$96,MATCH($C863,Categories!C$7:C$96,0),MATCH($A863,Categories!$C$6:$DO$6,0))</f>
        <v>High capacity</v>
      </c>
    </row>
    <row r="864" spans="1:6" ht="13.8" x14ac:dyDescent="0.25">
      <c r="A864" s="231" t="s">
        <v>78</v>
      </c>
      <c r="B864" s="50" t="str">
        <f>_xlfn.XLOOKUP(A864, 'Country to Region'!$A$2:$A$116, 'Country to Region'!$B$2:$B$116, "Not Found")</f>
        <v>Western Europe</v>
      </c>
      <c r="C864" s="203" t="s">
        <v>181</v>
      </c>
      <c r="D864" s="232" cm="1">
        <f t="array" ref="D864">_xlfn.XLOOKUP($C864,'Standardized Scores'!$C$7:$C$96,_xlfn.XLOOKUP('Data (All Pillars)'!$A864,'Standardized Scores'!$D$6:$DO$6,'Standardized Scores'!$D$7:$DO$96))</f>
        <v>67.288953956970516</v>
      </c>
      <c r="E864" s="232" cm="1">
        <f t="array" ref="E864">_xlfn.XLOOKUP($C864,Ranking!$C$7:$C$96,_xlfn.XLOOKUP('Data (All Pillars)'!$A864,Ranking!$D$6:$DO$6,Ranking!$D$7:$DO$96))</f>
        <v>6</v>
      </c>
      <c r="F864" s="232" t="str">
        <f>INDEX(Categories!$C$7:$DO$96,MATCH($C864,Categories!C$7:C$96,0),MATCH($A864,Categories!$C$6:$DO$6,0))</f>
        <v>Advanced capacity</v>
      </c>
    </row>
    <row r="865" spans="1:6" ht="13.8" x14ac:dyDescent="0.25">
      <c r="A865" s="231" t="s">
        <v>78</v>
      </c>
      <c r="B865" s="50" t="str">
        <f>_xlfn.XLOOKUP(A865, 'Country to Region'!$A$2:$A$116, 'Country to Region'!$B$2:$B$116, "Not Found")</f>
        <v>Western Europe</v>
      </c>
      <c r="C865" s="203" t="s">
        <v>192</v>
      </c>
      <c r="D865" s="232" cm="1">
        <f t="array" ref="D865">_xlfn.XLOOKUP($C865,'Standardized Scores'!$C$7:$C$96,_xlfn.XLOOKUP('Data (All Pillars)'!$A865,'Standardized Scores'!$D$6:$DO$6,'Standardized Scores'!$D$7:$DO$96))</f>
        <v>26.588379378315089</v>
      </c>
      <c r="E865" s="232" cm="1">
        <f t="array" ref="E865">_xlfn.XLOOKUP($C865,Ranking!$C$7:$C$96,_xlfn.XLOOKUP('Data (All Pillars)'!$A865,Ranking!$D$6:$DO$6,Ranking!$D$7:$DO$96))</f>
        <v>65</v>
      </c>
      <c r="F865" s="232" t="str">
        <f>INDEX(Categories!$C$7:$DO$96,MATCH($C865,Categories!C$7:C$96,0),MATCH($A865,Categories!$C$6:$DO$6,0))</f>
        <v>Low capacity</v>
      </c>
    </row>
    <row r="866" spans="1:6" ht="13.8" x14ac:dyDescent="0.25">
      <c r="A866" s="231" t="s">
        <v>78</v>
      </c>
      <c r="B866" s="50" t="str">
        <f>_xlfn.XLOOKUP(A866, 'Country to Region'!$A$2:$A$116, 'Country to Region'!$B$2:$B$116, "Not Found")</f>
        <v>Western Europe</v>
      </c>
      <c r="C866" s="203" t="s">
        <v>194</v>
      </c>
      <c r="D866" s="232" cm="1">
        <f t="array" ref="D866">_xlfn.XLOOKUP($C866,'Standardized Scores'!$C$7:$C$96,_xlfn.XLOOKUP('Data (All Pillars)'!$A866,'Standardized Scores'!$D$6:$DO$6,'Standardized Scores'!$D$7:$DO$96))</f>
        <v>10.281146059539658</v>
      </c>
      <c r="E866" s="232" cm="1">
        <f t="array" ref="E866">_xlfn.XLOOKUP($C866,Ranking!$C$7:$C$96,_xlfn.XLOOKUP('Data (All Pillars)'!$A866,Ranking!$D$6:$DO$6,Ranking!$D$7:$DO$96))</f>
        <v>115</v>
      </c>
      <c r="F866" s="232" t="str">
        <f>INDEX(Categories!$C$7:$DO$96,MATCH($C866,Categories!C$7:C$96,0),MATCH($A866,Categories!$C$6:$DO$6,0))</f>
        <v>Inadequate capacity</v>
      </c>
    </row>
    <row r="867" spans="1:6" ht="13.8" x14ac:dyDescent="0.25">
      <c r="A867" s="231" t="s">
        <v>78</v>
      </c>
      <c r="B867" s="50" t="str">
        <f>_xlfn.XLOOKUP(A867, 'Country to Region'!$A$2:$A$116, 'Country to Region'!$B$2:$B$116, "Not Found")</f>
        <v>Western Europe</v>
      </c>
      <c r="C867" s="203" t="s">
        <v>202</v>
      </c>
      <c r="D867" s="232" cm="1">
        <f t="array" ref="D867">_xlfn.XLOOKUP($C867,'Standardized Scores'!$C$7:$C$96,_xlfn.XLOOKUP('Data (All Pillars)'!$A867,'Standardized Scores'!$D$6:$DO$6,'Standardized Scores'!$D$7:$DO$96))</f>
        <v>27.742944667940915</v>
      </c>
      <c r="E867" s="232" cm="1">
        <f t="array" ref="E867">_xlfn.XLOOKUP($C867,Ranking!$C$7:$C$96,_xlfn.XLOOKUP('Data (All Pillars)'!$A867,Ranking!$D$6:$DO$6,Ranking!$D$7:$DO$96))</f>
        <v>28</v>
      </c>
      <c r="F867" s="232" t="str">
        <f>INDEX(Categories!$C$7:$DO$96,MATCH($C867,Categories!C$7:C$96,0),MATCH($A867,Categories!$C$6:$DO$6,0))</f>
        <v>Inadequate capacity</v>
      </c>
    </row>
    <row r="868" spans="1:6" ht="13.8" x14ac:dyDescent="0.25">
      <c r="A868" s="231" t="s">
        <v>78</v>
      </c>
      <c r="B868" s="50" t="str">
        <f>_xlfn.XLOOKUP(A868, 'Country to Region'!$A$2:$A$116, 'Country to Region'!$B$2:$B$116, "Not Found")</f>
        <v>Western Europe</v>
      </c>
      <c r="C868" s="203" t="s">
        <v>212</v>
      </c>
      <c r="D868" s="232" cm="1">
        <f t="array" ref="D868">_xlfn.XLOOKUP($C868,'Standardized Scores'!$C$7:$C$96,_xlfn.XLOOKUP('Data (All Pillars)'!$A868,'Standardized Scores'!$D$6:$DO$6,'Standardized Scores'!$D$7:$DO$96))</f>
        <v>39.636964424928628</v>
      </c>
      <c r="E868" s="232" cm="1">
        <f t="array" ref="E868">_xlfn.XLOOKUP($C868,Ranking!$C$7:$C$96,_xlfn.XLOOKUP('Data (All Pillars)'!$A868,Ranking!$D$6:$DO$6,Ranking!$D$7:$DO$96))</f>
        <v>75</v>
      </c>
      <c r="F868" s="232" t="str">
        <f>INDEX(Categories!$C$7:$DO$96,MATCH($C868,Categories!C$7:C$96,0),MATCH($A868,Categories!$C$6:$DO$6,0))</f>
        <v>Inadequate capacity</v>
      </c>
    </row>
    <row r="869" spans="1:6" ht="13.8" x14ac:dyDescent="0.25">
      <c r="A869" s="231" t="s">
        <v>78</v>
      </c>
      <c r="B869" s="50" t="str">
        <f>_xlfn.XLOOKUP(A869, 'Country to Region'!$A$2:$A$116, 'Country to Region'!$B$2:$B$116, "Not Found")</f>
        <v>Western Europe</v>
      </c>
      <c r="C869" s="203" t="s">
        <v>254</v>
      </c>
      <c r="D869" s="232" cm="1">
        <f t="array" ref="D869">_xlfn.XLOOKUP($C869,'Standardized Scores'!$C$7:$C$96,_xlfn.XLOOKUP('Data (All Pillars)'!$A869,'Standardized Scores'!$D$6:$DO$6,'Standardized Scores'!$D$7:$DO$96))</f>
        <v>28.69246236085116</v>
      </c>
      <c r="E869" s="232" cm="1">
        <f t="array" ref="E869">_xlfn.XLOOKUP($C869,Ranking!$C$7:$C$96,_xlfn.XLOOKUP('Data (All Pillars)'!$A869,Ranking!$D$6:$DO$6,Ranking!$D$7:$DO$96))</f>
        <v>12</v>
      </c>
      <c r="F869" s="232" t="str">
        <f>INDEX(Categories!$C$7:$DO$96,MATCH($C869,Categories!C$7:C$96,0),MATCH($A869,Categories!$C$6:$DO$6,0))</f>
        <v>Adequate capacity</v>
      </c>
    </row>
    <row r="870" spans="1:6" ht="13.8" x14ac:dyDescent="0.25">
      <c r="A870" s="231" t="s">
        <v>79</v>
      </c>
      <c r="B870" s="50" t="str">
        <f>_xlfn.XLOOKUP(A870, 'Country to Region'!$A$2:$A$116, 'Country to Region'!$B$2:$B$116, "Not Found")</f>
        <v>Sub-Saharan Africa</v>
      </c>
      <c r="C870" s="203" t="s">
        <v>133</v>
      </c>
      <c r="D870" s="232" cm="1">
        <f t="array" ref="D870">_xlfn.XLOOKUP($C870,'Standardized Scores'!$C$7:$C$96,_xlfn.XLOOKUP('Data (All Pillars)'!$A870,'Standardized Scores'!$D$6:$DO$6,'Standardized Scores'!$D$7:$DO$96))</f>
        <v>25.465322417676081</v>
      </c>
      <c r="E870" s="232" cm="1">
        <f t="array" ref="E870">_xlfn.XLOOKUP($C870,Ranking!$C$7:$C$96,_xlfn.XLOOKUP('Data (All Pillars)'!$A870,Ranking!$D$6:$DO$6,Ranking!$D$7:$DO$96))</f>
        <v>111</v>
      </c>
      <c r="F870" s="232" t="str">
        <f>INDEX(Categories!$C$7:$DO$96,MATCH($C870,Categories!C$7:C$96,0),MATCH($A870,Categories!$C$6:$DO$6,0))</f>
        <v>Inadequate capacity</v>
      </c>
    </row>
    <row r="871" spans="1:6" ht="13.8" x14ac:dyDescent="0.25">
      <c r="A871" s="231" t="s">
        <v>79</v>
      </c>
      <c r="B871" s="50" t="str">
        <f>_xlfn.XLOOKUP(A871, 'Country to Region'!$A$2:$A$116, 'Country to Region'!$B$2:$B$116, "Not Found")</f>
        <v>Sub-Saharan Africa</v>
      </c>
      <c r="C871" s="203" t="s">
        <v>135</v>
      </c>
      <c r="D871" s="232" cm="1">
        <f t="array" ref="D871">_xlfn.XLOOKUP($C871,'Standardized Scores'!$C$7:$C$96,_xlfn.XLOOKUP('Data (All Pillars)'!$A871,'Standardized Scores'!$D$6:$DO$6,'Standardized Scores'!$D$7:$DO$96))</f>
        <v>22.169208581547771</v>
      </c>
      <c r="E871" s="232" cm="1">
        <f t="array" ref="E871">_xlfn.XLOOKUP($C871,Ranking!$C$7:$C$96,_xlfn.XLOOKUP('Data (All Pillars)'!$A871,Ranking!$D$6:$DO$6,Ranking!$D$7:$DO$96))</f>
        <v>110</v>
      </c>
      <c r="F871" s="232" t="str">
        <f>INDEX(Categories!$C$7:$DO$96,MATCH($C871,Categories!C$7:C$96,0),MATCH($A871,Categories!$C$6:$DO$6,0))</f>
        <v>Inadequate capacity</v>
      </c>
    </row>
    <row r="872" spans="1:6" ht="13.8" x14ac:dyDescent="0.25">
      <c r="A872" s="231" t="s">
        <v>79</v>
      </c>
      <c r="B872" s="50" t="str">
        <f>_xlfn.XLOOKUP(A872, 'Country to Region'!$A$2:$A$116, 'Country to Region'!$B$2:$B$116, "Not Found")</f>
        <v>Sub-Saharan Africa</v>
      </c>
      <c r="C872" s="203" t="s">
        <v>137</v>
      </c>
      <c r="D872" s="232" cm="1">
        <f t="array" ref="D872">_xlfn.XLOOKUP($C872,'Standardized Scores'!$C$7:$C$96,_xlfn.XLOOKUP('Data (All Pillars)'!$A872,'Standardized Scores'!$D$6:$DO$6,'Standardized Scores'!$D$7:$DO$96))</f>
        <v>17.030926708550801</v>
      </c>
      <c r="E872" s="232" cm="1">
        <f t="array" ref="E872">_xlfn.XLOOKUP($C872,Ranking!$C$7:$C$96,_xlfn.XLOOKUP('Data (All Pillars)'!$A872,Ranking!$D$6:$DO$6,Ranking!$D$7:$DO$96))</f>
        <v>115</v>
      </c>
      <c r="F872" s="232" t="str">
        <f>INDEX(Categories!$C$7:$DO$96,MATCH($C872,Categories!C$7:C$96,0),MATCH($A872,Categories!$C$6:$DO$6,0))</f>
        <v>Inadequate capacity</v>
      </c>
    </row>
    <row r="873" spans="1:6" ht="13.8" x14ac:dyDescent="0.25">
      <c r="A873" s="231" t="s">
        <v>79</v>
      </c>
      <c r="B873" s="50" t="str">
        <f>_xlfn.XLOOKUP(A873, 'Country to Region'!$A$2:$A$116, 'Country to Region'!$B$2:$B$116, "Not Found")</f>
        <v>Sub-Saharan Africa</v>
      </c>
      <c r="C873" s="203" t="s">
        <v>147</v>
      </c>
      <c r="D873" s="232" cm="1">
        <f t="array" ref="D873">_xlfn.XLOOKUP($C873,'Standardized Scores'!$C$7:$C$96,_xlfn.XLOOKUP('Data (All Pillars)'!$A873,'Standardized Scores'!$D$6:$DO$6,'Standardized Scores'!$D$7:$DO$96))</f>
        <v>15.111091037404075</v>
      </c>
      <c r="E873" s="232" cm="1">
        <f t="array" ref="E873">_xlfn.XLOOKUP($C873,Ranking!$C$7:$C$96,_xlfn.XLOOKUP('Data (All Pillars)'!$A873,Ranking!$D$6:$DO$6,Ranking!$D$7:$DO$96))</f>
        <v>105</v>
      </c>
      <c r="F873" s="232" t="str">
        <f>INDEX(Categories!$C$7:$DO$96,MATCH($C873,Categories!C$7:C$96,0),MATCH($A873,Categories!$C$6:$DO$6,0))</f>
        <v>Inadequate capacity</v>
      </c>
    </row>
    <row r="874" spans="1:6" ht="13.8" x14ac:dyDescent="0.25">
      <c r="A874" s="231" t="s">
        <v>79</v>
      </c>
      <c r="B874" s="50" t="str">
        <f>_xlfn.XLOOKUP(A874, 'Country to Region'!$A$2:$A$116, 'Country to Region'!$B$2:$B$116, "Not Found")</f>
        <v>Sub-Saharan Africa</v>
      </c>
      <c r="C874" s="203" t="s">
        <v>156</v>
      </c>
      <c r="D874" s="232" cm="1">
        <f t="array" ref="D874">_xlfn.XLOOKUP($C874,'Standardized Scores'!$C$7:$C$96,_xlfn.XLOOKUP('Data (All Pillars)'!$A874,'Standardized Scores'!$D$6:$DO$6,'Standardized Scores'!$D$7:$DO$96))</f>
        <v>36.398341234878551</v>
      </c>
      <c r="E874" s="232" cm="1">
        <f t="array" ref="E874">_xlfn.XLOOKUP($C874,Ranking!$C$7:$C$96,_xlfn.XLOOKUP('Data (All Pillars)'!$A874,Ranking!$D$6:$DO$6,Ranking!$D$7:$DO$96))</f>
        <v>69</v>
      </c>
      <c r="F874" s="232" t="str">
        <f>INDEX(Categories!$C$7:$DO$96,MATCH($C874,Categories!C$7:C$96,0),MATCH($A874,Categories!$C$6:$DO$6,0))</f>
        <v>Adequate capacity</v>
      </c>
    </row>
    <row r="875" spans="1:6" ht="13.8" x14ac:dyDescent="0.25">
      <c r="A875" s="231" t="s">
        <v>79</v>
      </c>
      <c r="B875" s="50" t="str">
        <f>_xlfn.XLOOKUP(A875, 'Country to Region'!$A$2:$A$116, 'Country to Region'!$B$2:$B$116, "Not Found")</f>
        <v>Sub-Saharan Africa</v>
      </c>
      <c r="C875" s="203" t="s">
        <v>163</v>
      </c>
      <c r="D875" s="232" cm="1">
        <f t="array" ref="D875">_xlfn.XLOOKUP($C875,'Standardized Scores'!$C$7:$C$96,_xlfn.XLOOKUP('Data (All Pillars)'!$A875,'Standardized Scores'!$D$6:$DO$6,'Standardized Scores'!$D$7:$DO$96))</f>
        <v>33.649450360647961</v>
      </c>
      <c r="E875" s="232" cm="1">
        <f t="array" ref="E875">_xlfn.XLOOKUP($C875,Ranking!$C$7:$C$96,_xlfn.XLOOKUP('Data (All Pillars)'!$A875,Ranking!$D$6:$DO$6,Ranking!$D$7:$DO$96))</f>
        <v>102</v>
      </c>
      <c r="F875" s="232" t="str">
        <f>INDEX(Categories!$C$7:$DO$96,MATCH($C875,Categories!C$7:C$96,0),MATCH($A875,Categories!$C$6:$DO$6,0))</f>
        <v>Inadequate capacity</v>
      </c>
    </row>
    <row r="876" spans="1:6" ht="13.8" x14ac:dyDescent="0.25">
      <c r="A876" s="231" t="s">
        <v>79</v>
      </c>
      <c r="B876" s="50" t="str">
        <f>_xlfn.XLOOKUP(A876, 'Country to Region'!$A$2:$A$116, 'Country to Region'!$B$2:$B$116, "Not Found")</f>
        <v>Sub-Saharan Africa</v>
      </c>
      <c r="C876" s="203" t="s">
        <v>251</v>
      </c>
      <c r="D876" s="232" cm="1">
        <f t="array" ref="D876">_xlfn.XLOOKUP($C876,'Standardized Scores'!$C$7:$C$96,_xlfn.XLOOKUP('Data (All Pillars)'!$A876,'Standardized Scores'!$D$6:$DO$6,'Standardized Scores'!$D$7:$DO$96))</f>
        <v>40.369539050197879</v>
      </c>
      <c r="E876" s="232" cm="1">
        <f t="array" ref="E876">_xlfn.XLOOKUP($C876,Ranking!$C$7:$C$96,_xlfn.XLOOKUP('Data (All Pillars)'!$A876,Ranking!$D$6:$DO$6,Ranking!$D$7:$DO$96))</f>
        <v>86</v>
      </c>
      <c r="F876" s="232" t="str">
        <f>INDEX(Categories!$C$7:$DO$96,MATCH($C876,Categories!C$7:C$96,0),MATCH($A876,Categories!$C$6:$DO$6,0))</f>
        <v>Low capacity</v>
      </c>
    </row>
    <row r="877" spans="1:6" ht="13.8" x14ac:dyDescent="0.25">
      <c r="A877" s="231" t="s">
        <v>79</v>
      </c>
      <c r="B877" s="50" t="str">
        <f>_xlfn.XLOOKUP(A877, 'Country to Region'!$A$2:$A$116, 'Country to Region'!$B$2:$B$116, "Not Found")</f>
        <v>Sub-Saharan Africa</v>
      </c>
      <c r="C877" s="203" t="s">
        <v>174</v>
      </c>
      <c r="D877" s="232" cm="1">
        <f t="array" ref="D877">_xlfn.XLOOKUP($C877,'Standardized Scores'!$C$7:$C$96,_xlfn.XLOOKUP('Data (All Pillars)'!$A877,'Standardized Scores'!$D$6:$DO$6,'Standardized Scores'!$D$7:$DO$96))</f>
        <v>23.645021281467116</v>
      </c>
      <c r="E877" s="232" cm="1">
        <f t="array" ref="E877">_xlfn.XLOOKUP($C877,Ranking!$C$7:$C$96,_xlfn.XLOOKUP('Data (All Pillars)'!$A877,Ranking!$D$6:$DO$6,Ranking!$D$7:$DO$96))</f>
        <v>103</v>
      </c>
      <c r="F877" s="232" t="str">
        <f>INDEX(Categories!$C$7:$DO$96,MATCH($C877,Categories!C$7:C$96,0),MATCH($A877,Categories!$C$6:$DO$6,0))</f>
        <v>Inadequate capacity</v>
      </c>
    </row>
    <row r="878" spans="1:6" ht="13.8" x14ac:dyDescent="0.25">
      <c r="A878" s="231" t="s">
        <v>79</v>
      </c>
      <c r="B878" s="50" t="str">
        <f>_xlfn.XLOOKUP(A878, 'Country to Region'!$A$2:$A$116, 'Country to Region'!$B$2:$B$116, "Not Found")</f>
        <v>Sub-Saharan Africa</v>
      </c>
      <c r="C878" s="203" t="s">
        <v>181</v>
      </c>
      <c r="D878" s="232" cm="1">
        <f t="array" ref="D878">_xlfn.XLOOKUP($C878,'Standardized Scores'!$C$7:$C$96,_xlfn.XLOOKUP('Data (All Pillars)'!$A878,'Standardized Scores'!$D$6:$DO$6,'Standardized Scores'!$D$7:$DO$96))</f>
        <v>36.112705652871163</v>
      </c>
      <c r="E878" s="232" cm="1">
        <f t="array" ref="E878">_xlfn.XLOOKUP($C878,Ranking!$C$7:$C$96,_xlfn.XLOOKUP('Data (All Pillars)'!$A878,Ranking!$D$6:$DO$6,Ranking!$D$7:$DO$96))</f>
        <v>97</v>
      </c>
      <c r="F878" s="232" t="str">
        <f>INDEX(Categories!$C$7:$DO$96,MATCH($C878,Categories!C$7:C$96,0),MATCH($A878,Categories!$C$6:$DO$6,0))</f>
        <v>Inadequate capacity</v>
      </c>
    </row>
    <row r="879" spans="1:6" ht="13.8" x14ac:dyDescent="0.25">
      <c r="A879" s="231" t="s">
        <v>79</v>
      </c>
      <c r="B879" s="50" t="str">
        <f>_xlfn.XLOOKUP(A879, 'Country to Region'!$A$2:$A$116, 'Country to Region'!$B$2:$B$116, "Not Found")</f>
        <v>Sub-Saharan Africa</v>
      </c>
      <c r="C879" s="203" t="s">
        <v>192</v>
      </c>
      <c r="D879" s="232" cm="1">
        <f t="array" ref="D879">_xlfn.XLOOKUP($C879,'Standardized Scores'!$C$7:$C$96,_xlfn.XLOOKUP('Data (All Pillars)'!$A879,'Standardized Scores'!$D$6:$DO$6,'Standardized Scores'!$D$7:$DO$96))</f>
        <v>17.84926566317522</v>
      </c>
      <c r="E879" s="232" cm="1">
        <f t="array" ref="E879">_xlfn.XLOOKUP($C879,Ranking!$C$7:$C$96,_xlfn.XLOOKUP('Data (All Pillars)'!$A879,Ranking!$D$6:$DO$6,Ranking!$D$7:$DO$96))</f>
        <v>111</v>
      </c>
      <c r="F879" s="232" t="str">
        <f>INDEX(Categories!$C$7:$DO$96,MATCH($C879,Categories!C$7:C$96,0),MATCH($A879,Categories!$C$6:$DO$6,0))</f>
        <v>Inadequate capacity</v>
      </c>
    </row>
    <row r="880" spans="1:6" ht="13.8" x14ac:dyDescent="0.25">
      <c r="A880" s="231" t="s">
        <v>79</v>
      </c>
      <c r="B880" s="50" t="str">
        <f>_xlfn.XLOOKUP(A880, 'Country to Region'!$A$2:$A$116, 'Country to Region'!$B$2:$B$116, "Not Found")</f>
        <v>Sub-Saharan Africa</v>
      </c>
      <c r="C880" s="203" t="s">
        <v>194</v>
      </c>
      <c r="D880" s="232" cm="1">
        <f t="array" ref="D880">_xlfn.XLOOKUP($C880,'Standardized Scores'!$C$7:$C$96,_xlfn.XLOOKUP('Data (All Pillars)'!$A880,'Standardized Scores'!$D$6:$DO$6,'Standardized Scores'!$D$7:$DO$96))</f>
        <v>18.267528628126726</v>
      </c>
      <c r="E880" s="232" cm="1">
        <f t="array" ref="E880">_xlfn.XLOOKUP($C880,Ranking!$C$7:$C$96,_xlfn.XLOOKUP('Data (All Pillars)'!$A880,Ranking!$D$6:$DO$6,Ranking!$D$7:$DO$96))</f>
        <v>103</v>
      </c>
      <c r="F880" s="232" t="str">
        <f>INDEX(Categories!$C$7:$DO$96,MATCH($C880,Categories!C$7:C$96,0),MATCH($A880,Categories!$C$6:$DO$6,0))</f>
        <v>Inadequate capacity</v>
      </c>
    </row>
    <row r="881" spans="1:6" ht="13.8" x14ac:dyDescent="0.25">
      <c r="A881" s="231" t="s">
        <v>79</v>
      </c>
      <c r="B881" s="50" t="str">
        <f>_xlfn.XLOOKUP(A881, 'Country to Region'!$A$2:$A$116, 'Country to Region'!$B$2:$B$116, "Not Found")</f>
        <v>Sub-Saharan Africa</v>
      </c>
      <c r="C881" s="203" t="s">
        <v>202</v>
      </c>
      <c r="D881" s="232" cm="1">
        <f t="array" ref="D881">_xlfn.XLOOKUP($C881,'Standardized Scores'!$C$7:$C$96,_xlfn.XLOOKUP('Data (All Pillars)'!$A881,'Standardized Scores'!$D$6:$DO$6,'Standardized Scores'!$D$7:$DO$96))</f>
        <v>17.184873949579899</v>
      </c>
      <c r="E881" s="232" cm="1">
        <f t="array" ref="E881">_xlfn.XLOOKUP($C881,Ranking!$C$7:$C$96,_xlfn.XLOOKUP('Data (All Pillars)'!$A881,Ranking!$D$6:$DO$6,Ranking!$D$7:$DO$96))</f>
        <v>74</v>
      </c>
      <c r="F881" s="232" t="str">
        <f>INDEX(Categories!$C$7:$DO$96,MATCH($C881,Categories!C$7:C$96,0),MATCH($A881,Categories!$C$6:$DO$6,0))</f>
        <v>Inadequate capacity</v>
      </c>
    </row>
    <row r="882" spans="1:6" ht="13.8" x14ac:dyDescent="0.25">
      <c r="A882" s="231" t="s">
        <v>79</v>
      </c>
      <c r="B882" s="50" t="str">
        <f>_xlfn.XLOOKUP(A882, 'Country to Region'!$A$2:$A$116, 'Country to Region'!$B$2:$B$116, "Not Found")</f>
        <v>Sub-Saharan Africa</v>
      </c>
      <c r="C882" s="203" t="s">
        <v>212</v>
      </c>
      <c r="D882" s="232" cm="1">
        <f t="array" ref="D882">_xlfn.XLOOKUP($C882,'Standardized Scores'!$C$7:$C$96,_xlfn.XLOOKUP('Data (All Pillars)'!$A882,'Standardized Scores'!$D$6:$DO$6,'Standardized Scores'!$D$7:$DO$96))</f>
        <v>28.702208456494823</v>
      </c>
      <c r="E882" s="232" cm="1">
        <f t="array" ref="E882">_xlfn.XLOOKUP($C882,Ranking!$C$7:$C$96,_xlfn.XLOOKUP('Data (All Pillars)'!$A882,Ranking!$D$6:$DO$6,Ranking!$D$7:$DO$96))</f>
        <v>107</v>
      </c>
      <c r="F882" s="232" t="str">
        <f>INDEX(Categories!$C$7:$DO$96,MATCH($C882,Categories!C$7:C$96,0),MATCH($A882,Categories!$C$6:$DO$6,0))</f>
        <v>Inadequate capacity</v>
      </c>
    </row>
    <row r="883" spans="1:6" ht="13.8" x14ac:dyDescent="0.25">
      <c r="A883" s="231" t="s">
        <v>79</v>
      </c>
      <c r="B883" s="50" t="str">
        <f>_xlfn.XLOOKUP(A883, 'Country to Region'!$A$2:$A$116, 'Country to Region'!$B$2:$B$116, "Not Found")</f>
        <v>Sub-Saharan Africa</v>
      </c>
      <c r="C883" s="203" t="s">
        <v>254</v>
      </c>
      <c r="D883" s="232" cm="1">
        <f t="array" ref="D883">_xlfn.XLOOKUP($C883,'Standardized Scores'!$C$7:$C$96,_xlfn.XLOOKUP('Data (All Pillars)'!$A883,'Standardized Scores'!$D$6:$DO$6,'Standardized Scores'!$D$7:$DO$96))</f>
        <v>7.242451618499496</v>
      </c>
      <c r="E883" s="232" cm="1">
        <f t="array" ref="E883">_xlfn.XLOOKUP($C883,Ranking!$C$7:$C$96,_xlfn.XLOOKUP('Data (All Pillars)'!$A883,Ranking!$D$6:$DO$6,Ranking!$D$7:$DO$96))</f>
        <v>98</v>
      </c>
      <c r="F883" s="232" t="str">
        <f>INDEX(Categories!$C$7:$DO$96,MATCH($C883,Categories!C$7:C$96,0),MATCH($A883,Categories!$C$6:$DO$6,0))</f>
        <v>Inadequate capacity</v>
      </c>
    </row>
    <row r="884" spans="1:6" ht="13.8" x14ac:dyDescent="0.25">
      <c r="A884" s="231" t="s">
        <v>80</v>
      </c>
      <c r="B884" s="50" t="str">
        <f>_xlfn.XLOOKUP(A884, 'Country to Region'!$A$2:$A$116, 'Country to Region'!$B$2:$B$116, "Not Found")</f>
        <v>South and Southeast Asia</v>
      </c>
      <c r="C884" s="203" t="s">
        <v>133</v>
      </c>
      <c r="D884" s="232" cm="1">
        <f t="array" ref="D884">_xlfn.XLOOKUP($C884,'Standardized Scores'!$C$7:$C$96,_xlfn.XLOOKUP('Data (All Pillars)'!$A884,'Standardized Scores'!$D$6:$DO$6,'Standardized Scores'!$D$7:$DO$96))</f>
        <v>43.690049645892316</v>
      </c>
      <c r="E884" s="232" cm="1">
        <f t="array" ref="E884">_xlfn.XLOOKUP($C884,Ranking!$C$7:$C$96,_xlfn.XLOOKUP('Data (All Pillars)'!$A884,Ranking!$D$6:$DO$6,Ranking!$D$7:$DO$96))</f>
        <v>30</v>
      </c>
      <c r="F884" s="232" t="str">
        <f>INDEX(Categories!$C$7:$DO$96,MATCH($C884,Categories!C$7:C$96,0),MATCH($A884,Categories!$C$6:$DO$6,0))</f>
        <v>Adequate capacity</v>
      </c>
    </row>
    <row r="885" spans="1:6" ht="13.8" x14ac:dyDescent="0.25">
      <c r="A885" s="231" t="s">
        <v>80</v>
      </c>
      <c r="B885" s="50" t="str">
        <f>_xlfn.XLOOKUP(A885, 'Country to Region'!$A$2:$A$116, 'Country to Region'!$B$2:$B$116, "Not Found")</f>
        <v>South and Southeast Asia</v>
      </c>
      <c r="C885" s="203" t="s">
        <v>135</v>
      </c>
      <c r="D885" s="232" cm="1">
        <f t="array" ref="D885">_xlfn.XLOOKUP($C885,'Standardized Scores'!$C$7:$C$96,_xlfn.XLOOKUP('Data (All Pillars)'!$A885,'Standardized Scores'!$D$6:$DO$6,'Standardized Scores'!$D$7:$DO$96))</f>
        <v>49.894783220013103</v>
      </c>
      <c r="E885" s="232" cm="1">
        <f t="array" ref="E885">_xlfn.XLOOKUP($C885,Ranking!$C$7:$C$96,_xlfn.XLOOKUP('Data (All Pillars)'!$A885,Ranking!$D$6:$DO$6,Ranking!$D$7:$DO$96))</f>
        <v>15</v>
      </c>
      <c r="F885" s="232" t="str">
        <f>INDEX(Categories!$C$7:$DO$96,MATCH($C885,Categories!C$7:C$96,0),MATCH($A885,Categories!$C$6:$DO$6,0))</f>
        <v>Adequate capacity</v>
      </c>
    </row>
    <row r="886" spans="1:6" ht="13.8" x14ac:dyDescent="0.25">
      <c r="A886" s="231" t="s">
        <v>80</v>
      </c>
      <c r="B886" s="50" t="str">
        <f>_xlfn.XLOOKUP(A886, 'Country to Region'!$A$2:$A$116, 'Country to Region'!$B$2:$B$116, "Not Found")</f>
        <v>South and Southeast Asia</v>
      </c>
      <c r="C886" s="203" t="s">
        <v>137</v>
      </c>
      <c r="D886" s="232" cm="1">
        <f t="array" ref="D886">_xlfn.XLOOKUP($C886,'Standardized Scores'!$C$7:$C$96,_xlfn.XLOOKUP('Data (All Pillars)'!$A886,'Standardized Scores'!$D$6:$DO$6,'Standardized Scores'!$D$7:$DO$96))</f>
        <v>43.307051265781134</v>
      </c>
      <c r="E886" s="232" cm="1">
        <f t="array" ref="E886">_xlfn.XLOOKUP($C886,Ranking!$C$7:$C$96,_xlfn.XLOOKUP('Data (All Pillars)'!$A886,Ranking!$D$6:$DO$6,Ranking!$D$7:$DO$96))</f>
        <v>40</v>
      </c>
      <c r="F886" s="232" t="str">
        <f>INDEX(Categories!$C$7:$DO$96,MATCH($C886,Categories!C$7:C$96,0),MATCH($A886,Categories!$C$6:$DO$6,0))</f>
        <v>Adequate capacity</v>
      </c>
    </row>
    <row r="887" spans="1:6" ht="13.8" x14ac:dyDescent="0.25">
      <c r="A887" s="231" t="s">
        <v>80</v>
      </c>
      <c r="B887" s="50" t="str">
        <f>_xlfn.XLOOKUP(A887, 'Country to Region'!$A$2:$A$116, 'Country to Region'!$B$2:$B$116, "Not Found")</f>
        <v>South and Southeast Asia</v>
      </c>
      <c r="C887" s="203" t="s">
        <v>147</v>
      </c>
      <c r="D887" s="232" cm="1">
        <f t="array" ref="D887">_xlfn.XLOOKUP($C887,'Standardized Scores'!$C$7:$C$96,_xlfn.XLOOKUP('Data (All Pillars)'!$A887,'Standardized Scores'!$D$6:$DO$6,'Standardized Scores'!$D$7:$DO$96))</f>
        <v>57.40858814401706</v>
      </c>
      <c r="E887" s="232" cm="1">
        <f t="array" ref="E887">_xlfn.XLOOKUP($C887,Ranking!$C$7:$C$96,_xlfn.XLOOKUP('Data (All Pillars)'!$A887,Ranking!$D$6:$DO$6,Ranking!$D$7:$DO$96))</f>
        <v>8</v>
      </c>
      <c r="F887" s="232" t="str">
        <f>INDEX(Categories!$C$7:$DO$96,MATCH($C887,Categories!C$7:C$96,0),MATCH($A887,Categories!$C$6:$DO$6,0))</f>
        <v>Adequate capacity</v>
      </c>
    </row>
    <row r="888" spans="1:6" ht="13.8" x14ac:dyDescent="0.25">
      <c r="A888" s="231" t="s">
        <v>80</v>
      </c>
      <c r="B888" s="50" t="str">
        <f>_xlfn.XLOOKUP(A888, 'Country to Region'!$A$2:$A$116, 'Country to Region'!$B$2:$B$116, "Not Found")</f>
        <v>South and Southeast Asia</v>
      </c>
      <c r="C888" s="203" t="s">
        <v>156</v>
      </c>
      <c r="D888" s="232" cm="1">
        <f t="array" ref="D888">_xlfn.XLOOKUP($C888,'Standardized Scores'!$C$7:$C$96,_xlfn.XLOOKUP('Data (All Pillars)'!$A888,'Standardized Scores'!$D$6:$DO$6,'Standardized Scores'!$D$7:$DO$96))</f>
        <v>48.814364755279136</v>
      </c>
      <c r="E888" s="232" cm="1">
        <f t="array" ref="E888">_xlfn.XLOOKUP($C888,Ranking!$C$7:$C$96,_xlfn.XLOOKUP('Data (All Pillars)'!$A888,Ranking!$D$6:$DO$6,Ranking!$D$7:$DO$96))</f>
        <v>7</v>
      </c>
      <c r="F888" s="232" t="str">
        <f>INDEX(Categories!$C$7:$DO$96,MATCH($C888,Categories!C$7:C$96,0),MATCH($A888,Categories!$C$6:$DO$6,0))</f>
        <v>Advanced capacity</v>
      </c>
    </row>
    <row r="889" spans="1:6" ht="13.8" x14ac:dyDescent="0.25">
      <c r="A889" s="231" t="s">
        <v>80</v>
      </c>
      <c r="B889" s="50" t="str">
        <f>_xlfn.XLOOKUP(A889, 'Country to Region'!$A$2:$A$116, 'Country to Region'!$B$2:$B$116, "Not Found")</f>
        <v>South and Southeast Asia</v>
      </c>
      <c r="C889" s="203" t="s">
        <v>163</v>
      </c>
      <c r="D889" s="232" cm="1">
        <f t="array" ref="D889">_xlfn.XLOOKUP($C889,'Standardized Scores'!$C$7:$C$96,_xlfn.XLOOKUP('Data (All Pillars)'!$A889,'Standardized Scores'!$D$6:$DO$6,'Standardized Scores'!$D$7:$DO$96))</f>
        <v>45.6601595377563</v>
      </c>
      <c r="E889" s="232" cm="1">
        <f t="array" ref="E889">_xlfn.XLOOKUP($C889,Ranking!$C$7:$C$96,_xlfn.XLOOKUP('Data (All Pillars)'!$A889,Ranking!$D$6:$DO$6,Ranking!$D$7:$DO$96))</f>
        <v>49</v>
      </c>
      <c r="F889" s="232" t="str">
        <f>INDEX(Categories!$C$7:$DO$96,MATCH($C889,Categories!C$7:C$96,0),MATCH($A889,Categories!$C$6:$DO$6,0))</f>
        <v>Adequate capacity</v>
      </c>
    </row>
    <row r="890" spans="1:6" ht="13.8" x14ac:dyDescent="0.25">
      <c r="A890" s="231" t="s">
        <v>80</v>
      </c>
      <c r="B890" s="50" t="str">
        <f>_xlfn.XLOOKUP(A890, 'Country to Region'!$A$2:$A$116, 'Country to Region'!$B$2:$B$116, "Not Found")</f>
        <v>South and Southeast Asia</v>
      </c>
      <c r="C890" s="203" t="s">
        <v>251</v>
      </c>
      <c r="D890" s="232" cm="1">
        <f t="array" ref="D890">_xlfn.XLOOKUP($C890,'Standardized Scores'!$C$7:$C$96,_xlfn.XLOOKUP('Data (All Pillars)'!$A890,'Standardized Scores'!$D$6:$DO$6,'Standardized Scores'!$D$7:$DO$96))</f>
        <v>42.942989054220781</v>
      </c>
      <c r="E890" s="232" cm="1">
        <f t="array" ref="E890">_xlfn.XLOOKUP($C890,Ranking!$C$7:$C$96,_xlfn.XLOOKUP('Data (All Pillars)'!$A890,Ranking!$D$6:$DO$6,Ranking!$D$7:$DO$96))</f>
        <v>69</v>
      </c>
      <c r="F890" s="232" t="str">
        <f>INDEX(Categories!$C$7:$DO$96,MATCH($C890,Categories!C$7:C$96,0),MATCH($A890,Categories!$C$6:$DO$6,0))</f>
        <v>Adequate capacity</v>
      </c>
    </row>
    <row r="891" spans="1:6" ht="13.8" x14ac:dyDescent="0.25">
      <c r="A891" s="231" t="s">
        <v>80</v>
      </c>
      <c r="B891" s="50" t="str">
        <f>_xlfn.XLOOKUP(A891, 'Country to Region'!$A$2:$A$116, 'Country to Region'!$B$2:$B$116, "Not Found")</f>
        <v>South and Southeast Asia</v>
      </c>
      <c r="C891" s="203" t="s">
        <v>174</v>
      </c>
      <c r="D891" s="232" cm="1">
        <f t="array" ref="D891">_xlfn.XLOOKUP($C891,'Standardized Scores'!$C$7:$C$96,_xlfn.XLOOKUP('Data (All Pillars)'!$A891,'Standardized Scores'!$D$6:$DO$6,'Standardized Scores'!$D$7:$DO$96))</f>
        <v>38.184869889250066</v>
      </c>
      <c r="E891" s="232" cm="1">
        <f t="array" ref="E891">_xlfn.XLOOKUP($C891,Ranking!$C$7:$C$96,_xlfn.XLOOKUP('Data (All Pillars)'!$A891,Ranking!$D$6:$DO$6,Ranking!$D$7:$DO$96))</f>
        <v>66</v>
      </c>
      <c r="F891" s="232" t="str">
        <f>INDEX(Categories!$C$7:$DO$96,MATCH($C891,Categories!C$7:C$96,0),MATCH($A891,Categories!$C$6:$DO$6,0))</f>
        <v>Inadequate capacity</v>
      </c>
    </row>
    <row r="892" spans="1:6" ht="13.8" x14ac:dyDescent="0.25">
      <c r="A892" s="231" t="s">
        <v>80</v>
      </c>
      <c r="B892" s="50" t="str">
        <f>_xlfn.XLOOKUP(A892, 'Country to Region'!$A$2:$A$116, 'Country to Region'!$B$2:$B$116, "Not Found")</f>
        <v>South and Southeast Asia</v>
      </c>
      <c r="C892" s="203" t="s">
        <v>181</v>
      </c>
      <c r="D892" s="232" cm="1">
        <f t="array" ref="D892">_xlfn.XLOOKUP($C892,'Standardized Scores'!$C$7:$C$96,_xlfn.XLOOKUP('Data (All Pillars)'!$A892,'Standardized Scores'!$D$6:$DO$6,'Standardized Scores'!$D$7:$DO$96))</f>
        <v>53.30450463678762</v>
      </c>
      <c r="E892" s="232" cm="1">
        <f t="array" ref="E892">_xlfn.XLOOKUP($C892,Ranking!$C$7:$C$96,_xlfn.XLOOKUP('Data (All Pillars)'!$A892,Ranking!$D$6:$DO$6,Ranking!$D$7:$DO$96))</f>
        <v>42</v>
      </c>
      <c r="F892" s="232" t="str">
        <f>INDEX(Categories!$C$7:$DO$96,MATCH($C892,Categories!C$7:C$96,0),MATCH($A892,Categories!$C$6:$DO$6,0))</f>
        <v>Adequate capacity</v>
      </c>
    </row>
    <row r="893" spans="1:6" ht="13.8" x14ac:dyDescent="0.25">
      <c r="A893" s="231" t="s">
        <v>80</v>
      </c>
      <c r="B893" s="50" t="str">
        <f>_xlfn.XLOOKUP(A893, 'Country to Region'!$A$2:$A$116, 'Country to Region'!$B$2:$B$116, "Not Found")</f>
        <v>South and Southeast Asia</v>
      </c>
      <c r="C893" s="203" t="s">
        <v>192</v>
      </c>
      <c r="D893" s="232" cm="1">
        <f t="array" ref="D893">_xlfn.XLOOKUP($C893,'Standardized Scores'!$C$7:$C$96,_xlfn.XLOOKUP('Data (All Pillars)'!$A893,'Standardized Scores'!$D$6:$DO$6,'Standardized Scores'!$D$7:$DO$96))</f>
        <v>34.858502882619554</v>
      </c>
      <c r="E893" s="232" cm="1">
        <f t="array" ref="E893">_xlfn.XLOOKUP($C893,Ranking!$C$7:$C$96,_xlfn.XLOOKUP('Data (All Pillars)'!$A893,Ranking!$D$6:$DO$6,Ranking!$D$7:$DO$96))</f>
        <v>22</v>
      </c>
      <c r="F893" s="232" t="str">
        <f>INDEX(Categories!$C$7:$DO$96,MATCH($C893,Categories!C$7:C$96,0),MATCH($A893,Categories!$C$6:$DO$6,0))</f>
        <v>Adequate capacity</v>
      </c>
    </row>
    <row r="894" spans="1:6" ht="13.8" x14ac:dyDescent="0.25">
      <c r="A894" s="231" t="s">
        <v>80</v>
      </c>
      <c r="B894" s="50" t="str">
        <f>_xlfn.XLOOKUP(A894, 'Country to Region'!$A$2:$A$116, 'Country to Region'!$B$2:$B$116, "Not Found")</f>
        <v>South and Southeast Asia</v>
      </c>
      <c r="C894" s="203" t="s">
        <v>194</v>
      </c>
      <c r="D894" s="232" cm="1">
        <f t="array" ref="D894">_xlfn.XLOOKUP($C894,'Standardized Scores'!$C$7:$C$96,_xlfn.XLOOKUP('Data (All Pillars)'!$A894,'Standardized Scores'!$D$6:$DO$6,'Standardized Scores'!$D$7:$DO$96))</f>
        <v>35.012561007696036</v>
      </c>
      <c r="E894" s="232" cm="1">
        <f t="array" ref="E894">_xlfn.XLOOKUP($C894,Ranking!$C$7:$C$96,_xlfn.XLOOKUP('Data (All Pillars)'!$A894,Ranking!$D$6:$DO$6,Ranking!$D$7:$DO$96))</f>
        <v>53</v>
      </c>
      <c r="F894" s="232" t="str">
        <f>INDEX(Categories!$C$7:$DO$96,MATCH($C894,Categories!C$7:C$96,0),MATCH($A894,Categories!$C$6:$DO$6,0))</f>
        <v>Low capacity</v>
      </c>
    </row>
    <row r="895" spans="1:6" ht="13.8" x14ac:dyDescent="0.25">
      <c r="A895" s="231" t="s">
        <v>80</v>
      </c>
      <c r="B895" s="50" t="str">
        <f>_xlfn.XLOOKUP(A895, 'Country to Region'!$A$2:$A$116, 'Country to Region'!$B$2:$B$116, "Not Found")</f>
        <v>South and Southeast Asia</v>
      </c>
      <c r="C895" s="203" t="s">
        <v>202</v>
      </c>
      <c r="D895" s="232" cm="1">
        <f t="array" ref="D895">_xlfn.XLOOKUP($C895,'Standardized Scores'!$C$7:$C$96,_xlfn.XLOOKUP('Data (All Pillars)'!$A895,'Standardized Scores'!$D$6:$DO$6,'Standardized Scores'!$D$7:$DO$96))</f>
        <v>37.878167864501812</v>
      </c>
      <c r="E895" s="232" cm="1">
        <f t="array" ref="E895">_xlfn.XLOOKUP($C895,Ranking!$C$7:$C$96,_xlfn.XLOOKUP('Data (All Pillars)'!$A895,Ranking!$D$6:$DO$6,Ranking!$D$7:$DO$96))</f>
        <v>11</v>
      </c>
      <c r="F895" s="232" t="str">
        <f>INDEX(Categories!$C$7:$DO$96,MATCH($C895,Categories!C$7:C$96,0),MATCH($A895,Categories!$C$6:$DO$6,0))</f>
        <v>Adequate capacity</v>
      </c>
    </row>
    <row r="896" spans="1:6" ht="13.8" x14ac:dyDescent="0.25">
      <c r="A896" s="231" t="s">
        <v>80</v>
      </c>
      <c r="B896" s="50" t="str">
        <f>_xlfn.XLOOKUP(A896, 'Country to Region'!$A$2:$A$116, 'Country to Region'!$B$2:$B$116, "Not Found")</f>
        <v>South and Southeast Asia</v>
      </c>
      <c r="C896" s="203" t="s">
        <v>212</v>
      </c>
      <c r="D896" s="232" cm="1">
        <f t="array" ref="D896">_xlfn.XLOOKUP($C896,'Standardized Scores'!$C$7:$C$96,_xlfn.XLOOKUP('Data (All Pillars)'!$A896,'Standardized Scores'!$D$6:$DO$6,'Standardized Scores'!$D$7:$DO$96))</f>
        <v>43.471124695236661</v>
      </c>
      <c r="E896" s="232" cm="1">
        <f t="array" ref="E896">_xlfn.XLOOKUP($C896,Ranking!$C$7:$C$96,_xlfn.XLOOKUP('Data (All Pillars)'!$A896,Ranking!$D$6:$DO$6,Ranking!$D$7:$DO$96))</f>
        <v>57</v>
      </c>
      <c r="F896" s="232" t="str">
        <f>INDEX(Categories!$C$7:$DO$96,MATCH($C896,Categories!C$7:C$96,0),MATCH($A896,Categories!$C$6:$DO$6,0))</f>
        <v>Low capacity</v>
      </c>
    </row>
    <row r="897" spans="1:6" ht="13.8" x14ac:dyDescent="0.25">
      <c r="A897" s="231" t="s">
        <v>80</v>
      </c>
      <c r="B897" s="50" t="str">
        <f>_xlfn.XLOOKUP(A897, 'Country to Region'!$A$2:$A$116, 'Country to Region'!$B$2:$B$116, "Not Found")</f>
        <v>South and Southeast Asia</v>
      </c>
      <c r="C897" s="203" t="s">
        <v>254</v>
      </c>
      <c r="D897" s="232" cm="1">
        <f t="array" ref="D897">_xlfn.XLOOKUP($C897,'Standardized Scores'!$C$7:$C$96,_xlfn.XLOOKUP('Data (All Pillars)'!$A897,'Standardized Scores'!$D$6:$DO$6,'Standardized Scores'!$D$7:$DO$96))</f>
        <v>23.072157963043715</v>
      </c>
      <c r="E897" s="232" cm="1">
        <f t="array" ref="E897">_xlfn.XLOOKUP($C897,Ranking!$C$7:$C$96,_xlfn.XLOOKUP('Data (All Pillars)'!$A897,Ranking!$D$6:$DO$6,Ranking!$D$7:$DO$96))</f>
        <v>34</v>
      </c>
      <c r="F897" s="232" t="str">
        <f>INDEX(Categories!$C$7:$DO$96,MATCH($C897,Categories!C$7:C$96,0),MATCH($A897,Categories!$C$6:$DO$6,0))</f>
        <v>Inadequate capacity</v>
      </c>
    </row>
    <row r="898" spans="1:6" ht="13.8" x14ac:dyDescent="0.25">
      <c r="A898" s="231" t="s">
        <v>81</v>
      </c>
      <c r="B898" s="50" t="str">
        <f>_xlfn.XLOOKUP(A898, 'Country to Region'!$A$2:$A$116, 'Country to Region'!$B$2:$B$116, "Not Found")</f>
        <v>Western Europe</v>
      </c>
      <c r="C898" s="203" t="s">
        <v>133</v>
      </c>
      <c r="D898" s="232" cm="1">
        <f t="array" ref="D898">_xlfn.XLOOKUP($C898,'Standardized Scores'!$C$7:$C$96,_xlfn.XLOOKUP('Data (All Pillars)'!$A898,'Standardized Scores'!$D$6:$DO$6,'Standardized Scores'!$D$7:$DO$96))</f>
        <v>39.838917179184634</v>
      </c>
      <c r="E898" s="232" cm="1">
        <f t="array" ref="E898">_xlfn.XLOOKUP($C898,Ranking!$C$7:$C$96,_xlfn.XLOOKUP('Data (All Pillars)'!$A898,Ranking!$D$6:$DO$6,Ranking!$D$7:$DO$96))</f>
        <v>45</v>
      </c>
      <c r="F898" s="232" t="str">
        <f>INDEX(Categories!$C$7:$DO$96,MATCH($C898,Categories!C$7:C$96,0),MATCH($A898,Categories!$C$6:$DO$6,0))</f>
        <v>Adequate capacity</v>
      </c>
    </row>
    <row r="899" spans="1:6" ht="13.8" x14ac:dyDescent="0.25">
      <c r="A899" s="231" t="s">
        <v>81</v>
      </c>
      <c r="B899" s="50" t="str">
        <f>_xlfn.XLOOKUP(A899, 'Country to Region'!$A$2:$A$116, 'Country to Region'!$B$2:$B$116, "Not Found")</f>
        <v>Western Europe</v>
      </c>
      <c r="C899" s="203" t="s">
        <v>135</v>
      </c>
      <c r="D899" s="232" cm="1">
        <f t="array" ref="D899">_xlfn.XLOOKUP($C899,'Standardized Scores'!$C$7:$C$96,_xlfn.XLOOKUP('Data (All Pillars)'!$A899,'Standardized Scores'!$D$6:$DO$6,'Standardized Scores'!$D$7:$DO$96))</f>
        <v>40.112167107574656</v>
      </c>
      <c r="E899" s="232" cm="1">
        <f t="array" ref="E899">_xlfn.XLOOKUP($C899,Ranking!$C$7:$C$96,_xlfn.XLOOKUP('Data (All Pillars)'!$A899,Ranking!$D$6:$DO$6,Ranking!$D$7:$DO$96))</f>
        <v>51</v>
      </c>
      <c r="F899" s="232" t="str">
        <f>INDEX(Categories!$C$7:$DO$96,MATCH($C899,Categories!C$7:C$96,0),MATCH($A899,Categories!$C$6:$DO$6,0))</f>
        <v>Low capacity</v>
      </c>
    </row>
    <row r="900" spans="1:6" ht="13.8" x14ac:dyDescent="0.25">
      <c r="A900" s="231" t="s">
        <v>81</v>
      </c>
      <c r="B900" s="50" t="str">
        <f>_xlfn.XLOOKUP(A900, 'Country to Region'!$A$2:$A$116, 'Country to Region'!$B$2:$B$116, "Not Found")</f>
        <v>Western Europe</v>
      </c>
      <c r="C900" s="203" t="s">
        <v>137</v>
      </c>
      <c r="D900" s="232" cm="1">
        <f t="array" ref="D900">_xlfn.XLOOKUP($C900,'Standardized Scores'!$C$7:$C$96,_xlfn.XLOOKUP('Data (All Pillars)'!$A900,'Standardized Scores'!$D$6:$DO$6,'Standardized Scores'!$D$7:$DO$96))</f>
        <v>53.453743276946888</v>
      </c>
      <c r="E900" s="232" cm="1">
        <f t="array" ref="E900">_xlfn.XLOOKUP($C900,Ranking!$C$7:$C$96,_xlfn.XLOOKUP('Data (All Pillars)'!$A900,Ranking!$D$6:$DO$6,Ranking!$D$7:$DO$96))</f>
        <v>14</v>
      </c>
      <c r="F900" s="232" t="str">
        <f>INDEX(Categories!$C$7:$DO$96,MATCH($C900,Categories!C$7:C$96,0),MATCH($A900,Categories!$C$6:$DO$6,0))</f>
        <v>High capacity</v>
      </c>
    </row>
    <row r="901" spans="1:6" ht="13.8" x14ac:dyDescent="0.25">
      <c r="A901" s="231" t="s">
        <v>81</v>
      </c>
      <c r="B901" s="50" t="str">
        <f>_xlfn.XLOOKUP(A901, 'Country to Region'!$A$2:$A$116, 'Country to Region'!$B$2:$B$116, "Not Found")</f>
        <v>Western Europe</v>
      </c>
      <c r="C901" s="203" t="s">
        <v>147</v>
      </c>
      <c r="D901" s="232" cm="1">
        <f t="array" ref="D901">_xlfn.XLOOKUP($C901,'Standardized Scores'!$C$7:$C$96,_xlfn.XLOOKUP('Data (All Pillars)'!$A901,'Standardized Scores'!$D$6:$DO$6,'Standardized Scores'!$D$7:$DO$96))</f>
        <v>34.402437216459745</v>
      </c>
      <c r="E901" s="232" cm="1">
        <f t="array" ref="E901">_xlfn.XLOOKUP($C901,Ranking!$C$7:$C$96,_xlfn.XLOOKUP('Data (All Pillars)'!$A901,Ranking!$D$6:$DO$6,Ranking!$D$7:$DO$96))</f>
        <v>61</v>
      </c>
      <c r="F901" s="232" t="str">
        <f>INDEX(Categories!$C$7:$DO$96,MATCH($C901,Categories!C$7:C$96,0),MATCH($A901,Categories!$C$6:$DO$6,0))</f>
        <v>Inadequate capacity</v>
      </c>
    </row>
    <row r="902" spans="1:6" ht="13.8" x14ac:dyDescent="0.25">
      <c r="A902" s="231" t="s">
        <v>81</v>
      </c>
      <c r="B902" s="50" t="str">
        <f>_xlfn.XLOOKUP(A902, 'Country to Region'!$A$2:$A$116, 'Country to Region'!$B$2:$B$116, "Not Found")</f>
        <v>Western Europe</v>
      </c>
      <c r="C902" s="203" t="s">
        <v>156</v>
      </c>
      <c r="D902" s="232" cm="1">
        <f t="array" ref="D902">_xlfn.XLOOKUP($C902,'Standardized Scores'!$C$7:$C$96,_xlfn.XLOOKUP('Data (All Pillars)'!$A902,'Standardized Scores'!$D$6:$DO$6,'Standardized Scores'!$D$7:$DO$96))</f>
        <v>31.208346449607788</v>
      </c>
      <c r="E902" s="232" cm="1">
        <f t="array" ref="E902">_xlfn.XLOOKUP($C902,Ranking!$C$7:$C$96,_xlfn.XLOOKUP('Data (All Pillars)'!$A902,Ranking!$D$6:$DO$6,Ranking!$D$7:$DO$96))</f>
        <v>90</v>
      </c>
      <c r="F902" s="232" t="str">
        <f>INDEX(Categories!$C$7:$DO$96,MATCH($C902,Categories!C$7:C$96,0),MATCH($A902,Categories!$C$6:$DO$6,0))</f>
        <v>Low capacity</v>
      </c>
    </row>
    <row r="903" spans="1:6" ht="13.8" x14ac:dyDescent="0.25">
      <c r="A903" s="231" t="s">
        <v>81</v>
      </c>
      <c r="B903" s="50" t="str">
        <f>_xlfn.XLOOKUP(A903, 'Country to Region'!$A$2:$A$116, 'Country to Region'!$B$2:$B$116, "Not Found")</f>
        <v>Western Europe</v>
      </c>
      <c r="C903" s="203" t="s">
        <v>163</v>
      </c>
      <c r="D903" s="232" cm="1">
        <f t="array" ref="D903">_xlfn.XLOOKUP($C903,'Standardized Scores'!$C$7:$C$96,_xlfn.XLOOKUP('Data (All Pillars)'!$A903,'Standardized Scores'!$D$6:$DO$6,'Standardized Scores'!$D$7:$DO$96))</f>
        <v>50.353672490861449</v>
      </c>
      <c r="E903" s="232" cm="1">
        <f t="array" ref="E903">_xlfn.XLOOKUP($C903,Ranking!$C$7:$C$96,_xlfn.XLOOKUP('Data (All Pillars)'!$A903,Ranking!$D$6:$DO$6,Ranking!$D$7:$DO$96))</f>
        <v>38</v>
      </c>
      <c r="F903" s="232" t="str">
        <f>INDEX(Categories!$C$7:$DO$96,MATCH($C903,Categories!C$7:C$96,0),MATCH($A903,Categories!$C$6:$DO$6,0))</f>
        <v>Adequate capacity</v>
      </c>
    </row>
    <row r="904" spans="1:6" ht="13.8" x14ac:dyDescent="0.25">
      <c r="A904" s="231" t="s">
        <v>81</v>
      </c>
      <c r="B904" s="50" t="str">
        <f>_xlfn.XLOOKUP(A904, 'Country to Region'!$A$2:$A$116, 'Country to Region'!$B$2:$B$116, "Not Found")</f>
        <v>Western Europe</v>
      </c>
      <c r="C904" s="203" t="s">
        <v>251</v>
      </c>
      <c r="D904" s="232" cm="1">
        <f t="array" ref="D904">_xlfn.XLOOKUP($C904,'Standardized Scores'!$C$7:$C$96,_xlfn.XLOOKUP('Data (All Pillars)'!$A904,'Standardized Scores'!$D$6:$DO$6,'Standardized Scores'!$D$7:$DO$96))</f>
        <v>47.848115546126962</v>
      </c>
      <c r="E904" s="232" cm="1">
        <f t="array" ref="E904">_xlfn.XLOOKUP($C904,Ranking!$C$7:$C$96,_xlfn.XLOOKUP('Data (All Pillars)'!$A904,Ranking!$D$6:$DO$6,Ranking!$D$7:$DO$96))</f>
        <v>35</v>
      </c>
      <c r="F904" s="232" t="str">
        <f>INDEX(Categories!$C$7:$DO$96,MATCH($C904,Categories!C$7:C$96,0),MATCH($A904,Categories!$C$6:$DO$6,0))</f>
        <v>Adequate capacity</v>
      </c>
    </row>
    <row r="905" spans="1:6" ht="13.8" x14ac:dyDescent="0.25">
      <c r="A905" s="231" t="s">
        <v>81</v>
      </c>
      <c r="B905" s="50" t="str">
        <f>_xlfn.XLOOKUP(A905, 'Country to Region'!$A$2:$A$116, 'Country to Region'!$B$2:$B$116, "Not Found")</f>
        <v>Western Europe</v>
      </c>
      <c r="C905" s="203" t="s">
        <v>174</v>
      </c>
      <c r="D905" s="232" cm="1">
        <f t="array" ref="D905">_xlfn.XLOOKUP($C905,'Standardized Scores'!$C$7:$C$96,_xlfn.XLOOKUP('Data (All Pillars)'!$A905,'Standardized Scores'!$D$6:$DO$6,'Standardized Scores'!$D$7:$DO$96))</f>
        <v>48.89423752446163</v>
      </c>
      <c r="E905" s="232" cm="1">
        <f t="array" ref="E905">_xlfn.XLOOKUP($C905,Ranking!$C$7:$C$96,_xlfn.XLOOKUP('Data (All Pillars)'!$A905,Ranking!$D$6:$DO$6,Ranking!$D$7:$DO$96))</f>
        <v>33</v>
      </c>
      <c r="F905" s="232" t="str">
        <f>INDEX(Categories!$C$7:$DO$96,MATCH($C905,Categories!C$7:C$96,0),MATCH($A905,Categories!$C$6:$DO$6,0))</f>
        <v>Low capacity</v>
      </c>
    </row>
    <row r="906" spans="1:6" ht="13.8" x14ac:dyDescent="0.25">
      <c r="A906" s="231" t="s">
        <v>81</v>
      </c>
      <c r="B906" s="50" t="str">
        <f>_xlfn.XLOOKUP(A906, 'Country to Region'!$A$2:$A$116, 'Country to Region'!$B$2:$B$116, "Not Found")</f>
        <v>Western Europe</v>
      </c>
      <c r="C906" s="203" t="s">
        <v>181</v>
      </c>
      <c r="D906" s="232" cm="1">
        <f t="array" ref="D906">_xlfn.XLOOKUP($C906,'Standardized Scores'!$C$7:$C$96,_xlfn.XLOOKUP('Data (All Pillars)'!$A906,'Standardized Scores'!$D$6:$DO$6,'Standardized Scores'!$D$7:$DO$96))</f>
        <v>53.327416424212174</v>
      </c>
      <c r="E906" s="232" cm="1">
        <f t="array" ref="E906">_xlfn.XLOOKUP($C906,Ranking!$C$7:$C$96,_xlfn.XLOOKUP('Data (All Pillars)'!$A906,Ranking!$D$6:$DO$6,Ranking!$D$7:$DO$96))</f>
        <v>41</v>
      </c>
      <c r="F906" s="232" t="str">
        <f>INDEX(Categories!$C$7:$DO$96,MATCH($C906,Categories!C$7:C$96,0),MATCH($A906,Categories!$C$6:$DO$6,0))</f>
        <v>Adequate capacity</v>
      </c>
    </row>
    <row r="907" spans="1:6" ht="13.8" x14ac:dyDescent="0.25">
      <c r="A907" s="231" t="s">
        <v>81</v>
      </c>
      <c r="B907" s="50" t="str">
        <f>_xlfn.XLOOKUP(A907, 'Country to Region'!$A$2:$A$116, 'Country to Region'!$B$2:$B$116, "Not Found")</f>
        <v>Western Europe</v>
      </c>
      <c r="C907" s="203" t="s">
        <v>192</v>
      </c>
      <c r="D907" s="232" cm="1">
        <f t="array" ref="D907">_xlfn.XLOOKUP($C907,'Standardized Scores'!$C$7:$C$96,_xlfn.XLOOKUP('Data (All Pillars)'!$A907,'Standardized Scores'!$D$6:$DO$6,'Standardized Scores'!$D$7:$DO$96))</f>
        <v>25.54599350189218</v>
      </c>
      <c r="E907" s="232" cm="1">
        <f t="array" ref="E907">_xlfn.XLOOKUP($C907,Ranking!$C$7:$C$96,_xlfn.XLOOKUP('Data (All Pillars)'!$A907,Ranking!$D$6:$DO$6,Ranking!$D$7:$DO$96))</f>
        <v>74</v>
      </c>
      <c r="F907" s="232" t="str">
        <f>INDEX(Categories!$C$7:$DO$96,MATCH($C907,Categories!C$7:C$96,0),MATCH($A907,Categories!$C$6:$DO$6,0))</f>
        <v>Inadequate capacity</v>
      </c>
    </row>
    <row r="908" spans="1:6" ht="13.8" x14ac:dyDescent="0.25">
      <c r="A908" s="231" t="s">
        <v>81</v>
      </c>
      <c r="B908" s="50" t="str">
        <f>_xlfn.XLOOKUP(A908, 'Country to Region'!$A$2:$A$116, 'Country to Region'!$B$2:$B$116, "Not Found")</f>
        <v>Western Europe</v>
      </c>
      <c r="C908" s="203" t="s">
        <v>194</v>
      </c>
      <c r="D908" s="232" cm="1">
        <f t="array" ref="D908">_xlfn.XLOOKUP($C908,'Standardized Scores'!$C$7:$C$96,_xlfn.XLOOKUP('Data (All Pillars)'!$A908,'Standardized Scores'!$D$6:$DO$6,'Standardized Scores'!$D$7:$DO$96))</f>
        <v>16.249127986180238</v>
      </c>
      <c r="E908" s="232" cm="1">
        <f t="array" ref="E908">_xlfn.XLOOKUP($C908,Ranking!$C$7:$C$96,_xlfn.XLOOKUP('Data (All Pillars)'!$A908,Ranking!$D$6:$DO$6,Ranking!$D$7:$DO$96))</f>
        <v>108</v>
      </c>
      <c r="F908" s="232" t="str">
        <f>INDEX(Categories!$C$7:$DO$96,MATCH($C908,Categories!C$7:C$96,0),MATCH($A908,Categories!$C$6:$DO$6,0))</f>
        <v>Inadequate capacity</v>
      </c>
    </row>
    <row r="909" spans="1:6" ht="13.8" x14ac:dyDescent="0.25">
      <c r="A909" s="231" t="s">
        <v>81</v>
      </c>
      <c r="B909" s="50" t="str">
        <f>_xlfn.XLOOKUP(A909, 'Country to Region'!$A$2:$A$116, 'Country to Region'!$B$2:$B$116, "Not Found")</f>
        <v>Western Europe</v>
      </c>
      <c r="C909" s="203" t="s">
        <v>202</v>
      </c>
      <c r="D909" s="232" cm="1">
        <f t="array" ref="D909">_xlfn.XLOOKUP($C909,'Standardized Scores'!$C$7:$C$96,_xlfn.XLOOKUP('Data (All Pillars)'!$A909,'Standardized Scores'!$D$6:$DO$6,'Standardized Scores'!$D$7:$DO$96))</f>
        <v>27.567021930723513</v>
      </c>
      <c r="E909" s="232" cm="1">
        <f t="array" ref="E909">_xlfn.XLOOKUP($C909,Ranking!$C$7:$C$96,_xlfn.XLOOKUP('Data (All Pillars)'!$A909,Ranking!$D$6:$DO$6,Ranking!$D$7:$DO$96))</f>
        <v>30</v>
      </c>
      <c r="F909" s="232" t="str">
        <f>INDEX(Categories!$C$7:$DO$96,MATCH($C909,Categories!C$7:C$96,0),MATCH($A909,Categories!$C$6:$DO$6,0))</f>
        <v>Inadequate capacity</v>
      </c>
    </row>
    <row r="910" spans="1:6" ht="13.8" x14ac:dyDescent="0.25">
      <c r="A910" s="231" t="s">
        <v>81</v>
      </c>
      <c r="B910" s="50" t="str">
        <f>_xlfn.XLOOKUP(A910, 'Country to Region'!$A$2:$A$116, 'Country to Region'!$B$2:$B$116, "Not Found")</f>
        <v>Western Europe</v>
      </c>
      <c r="C910" s="203" t="s">
        <v>212</v>
      </c>
      <c r="D910" s="232" cm="1">
        <f t="array" ref="D910">_xlfn.XLOOKUP($C910,'Standardized Scores'!$C$7:$C$96,_xlfn.XLOOKUP('Data (All Pillars)'!$A910,'Standardized Scores'!$D$6:$DO$6,'Standardized Scores'!$D$7:$DO$96))</f>
        <v>33.676409013548309</v>
      </c>
      <c r="E910" s="232" cm="1">
        <f t="array" ref="E910">_xlfn.XLOOKUP($C910,Ranking!$C$7:$C$96,_xlfn.XLOOKUP('Data (All Pillars)'!$A910,Ranking!$D$6:$DO$6,Ranking!$D$7:$DO$96))</f>
        <v>97</v>
      </c>
      <c r="F910" s="232" t="str">
        <f>INDEX(Categories!$C$7:$DO$96,MATCH($C910,Categories!C$7:C$96,0),MATCH($A910,Categories!$C$6:$DO$6,0))</f>
        <v>Inadequate capacity</v>
      </c>
    </row>
    <row r="911" spans="1:6" ht="13.8" x14ac:dyDescent="0.25">
      <c r="A911" s="231" t="s">
        <v>81</v>
      </c>
      <c r="B911" s="50" t="str">
        <f>_xlfn.XLOOKUP(A911, 'Country to Region'!$A$2:$A$116, 'Country to Region'!$B$2:$B$116, "Not Found")</f>
        <v>Western Europe</v>
      </c>
      <c r="C911" s="203" t="s">
        <v>254</v>
      </c>
      <c r="D911" s="232" cm="1">
        <f t="array" ref="D911">_xlfn.XLOOKUP($C911,'Standardized Scores'!$C$7:$C$96,_xlfn.XLOOKUP('Data (All Pillars)'!$A911,'Standardized Scores'!$D$6:$DO$6,'Standardized Scores'!$D$7:$DO$96))</f>
        <v>24.691415077116659</v>
      </c>
      <c r="E911" s="232" cm="1">
        <f t="array" ref="E911">_xlfn.XLOOKUP($C911,Ranking!$C$7:$C$96,_xlfn.XLOOKUP('Data (All Pillars)'!$A911,Ranking!$D$6:$DO$6,Ranking!$D$7:$DO$96))</f>
        <v>28</v>
      </c>
      <c r="F911" s="232" t="str">
        <f>INDEX(Categories!$C$7:$DO$96,MATCH($C911,Categories!C$7:C$96,0),MATCH($A911,Categories!$C$6:$DO$6,0))</f>
        <v>Low capacity</v>
      </c>
    </row>
    <row r="912" spans="1:6" ht="13.8" x14ac:dyDescent="0.25">
      <c r="A912" s="231" t="s">
        <v>82</v>
      </c>
      <c r="B912" s="50" t="str">
        <f>_xlfn.XLOOKUP(A912, 'Country to Region'!$A$2:$A$116, 'Country to Region'!$B$2:$B$116, "Not Found")</f>
        <v>Sub-Saharan Africa</v>
      </c>
      <c r="C912" s="203" t="s">
        <v>133</v>
      </c>
      <c r="D912" s="232" cm="1">
        <f t="array" ref="D912">_xlfn.XLOOKUP($C912,'Standardized Scores'!$C$7:$C$96,_xlfn.XLOOKUP('Data (All Pillars)'!$A912,'Standardized Scores'!$D$6:$DO$6,'Standardized Scores'!$D$7:$DO$96))</f>
        <v>39.113913354517607</v>
      </c>
      <c r="E912" s="232" cm="1">
        <f t="array" ref="E912">_xlfn.XLOOKUP($C912,Ranking!$C$7:$C$96,_xlfn.XLOOKUP('Data (All Pillars)'!$A912,Ranking!$D$6:$DO$6,Ranking!$D$7:$DO$96))</f>
        <v>46</v>
      </c>
      <c r="F912" s="232" t="str">
        <f>INDEX(Categories!$C$7:$DO$96,MATCH($C912,Categories!C$7:C$96,0),MATCH($A912,Categories!$C$6:$DO$6,0))</f>
        <v>Adequate capacity</v>
      </c>
    </row>
    <row r="913" spans="1:6" ht="13.8" x14ac:dyDescent="0.25">
      <c r="A913" s="231" t="s">
        <v>82</v>
      </c>
      <c r="B913" s="50" t="str">
        <f>_xlfn.XLOOKUP(A913, 'Country to Region'!$A$2:$A$116, 'Country to Region'!$B$2:$B$116, "Not Found")</f>
        <v>Sub-Saharan Africa</v>
      </c>
      <c r="C913" s="203" t="s">
        <v>135</v>
      </c>
      <c r="D913" s="232" cm="1">
        <f t="array" ref="D913">_xlfn.XLOOKUP($C913,'Standardized Scores'!$C$7:$C$96,_xlfn.XLOOKUP('Data (All Pillars)'!$A913,'Standardized Scores'!$D$6:$DO$6,'Standardized Scores'!$D$7:$DO$96))</f>
        <v>34.501098338048706</v>
      </c>
      <c r="E913" s="232" cm="1">
        <f t="array" ref="E913">_xlfn.XLOOKUP($C913,Ranking!$C$7:$C$96,_xlfn.XLOOKUP('Data (All Pillars)'!$A913,Ranking!$D$6:$DO$6,Ranking!$D$7:$DO$96))</f>
        <v>68</v>
      </c>
      <c r="F913" s="232" t="str">
        <f>INDEX(Categories!$C$7:$DO$96,MATCH($C913,Categories!C$7:C$96,0),MATCH($A913,Categories!$C$6:$DO$6,0))</f>
        <v>Inadequate capacity</v>
      </c>
    </row>
    <row r="914" spans="1:6" ht="13.8" x14ac:dyDescent="0.25">
      <c r="A914" s="231" t="s">
        <v>82</v>
      </c>
      <c r="B914" s="50" t="str">
        <f>_xlfn.XLOOKUP(A914, 'Country to Region'!$A$2:$A$116, 'Country to Region'!$B$2:$B$116, "Not Found")</f>
        <v>Sub-Saharan Africa</v>
      </c>
      <c r="C914" s="203" t="s">
        <v>137</v>
      </c>
      <c r="D914" s="232" cm="1">
        <f t="array" ref="D914">_xlfn.XLOOKUP($C914,'Standardized Scores'!$C$7:$C$96,_xlfn.XLOOKUP('Data (All Pillars)'!$A914,'Standardized Scores'!$D$6:$DO$6,'Standardized Scores'!$D$7:$DO$96))</f>
        <v>37.844087136306108</v>
      </c>
      <c r="E914" s="232" cm="1">
        <f t="array" ref="E914">_xlfn.XLOOKUP($C914,Ranking!$C$7:$C$96,_xlfn.XLOOKUP('Data (All Pillars)'!$A914,Ranking!$D$6:$DO$6,Ranking!$D$7:$DO$96))</f>
        <v>55</v>
      </c>
      <c r="F914" s="232" t="str">
        <f>INDEX(Categories!$C$7:$DO$96,MATCH($C914,Categories!C$7:C$96,0),MATCH($A914,Categories!$C$6:$DO$6,0))</f>
        <v>Low capacity</v>
      </c>
    </row>
    <row r="915" spans="1:6" ht="13.8" x14ac:dyDescent="0.25">
      <c r="A915" s="231" t="s">
        <v>82</v>
      </c>
      <c r="B915" s="50" t="str">
        <f>_xlfn.XLOOKUP(A915, 'Country to Region'!$A$2:$A$116, 'Country to Region'!$B$2:$B$116, "Not Found")</f>
        <v>Sub-Saharan Africa</v>
      </c>
      <c r="C915" s="203" t="s">
        <v>147</v>
      </c>
      <c r="D915" s="232" cm="1">
        <f t="array" ref="D915">_xlfn.XLOOKUP($C915,'Standardized Scores'!$C$7:$C$96,_xlfn.XLOOKUP('Data (All Pillars)'!$A915,'Standardized Scores'!$D$6:$DO$6,'Standardized Scores'!$D$7:$DO$96))</f>
        <v>33.453331314425682</v>
      </c>
      <c r="E915" s="232" cm="1">
        <f t="array" ref="E915">_xlfn.XLOOKUP($C915,Ranking!$C$7:$C$96,_xlfn.XLOOKUP('Data (All Pillars)'!$A915,Ranking!$D$6:$DO$6,Ranking!$D$7:$DO$96))</f>
        <v>64</v>
      </c>
      <c r="F915" s="232" t="str">
        <f>INDEX(Categories!$C$7:$DO$96,MATCH($C915,Categories!C$7:C$96,0),MATCH($A915,Categories!$C$6:$DO$6,0))</f>
        <v>Inadequate capacity</v>
      </c>
    </row>
    <row r="916" spans="1:6" ht="13.8" x14ac:dyDescent="0.25">
      <c r="A916" s="231" t="s">
        <v>82</v>
      </c>
      <c r="B916" s="50" t="str">
        <f>_xlfn.XLOOKUP(A916, 'Country to Region'!$A$2:$A$116, 'Country to Region'!$B$2:$B$116, "Not Found")</f>
        <v>Sub-Saharan Africa</v>
      </c>
      <c r="C916" s="203" t="s">
        <v>156</v>
      </c>
      <c r="D916" s="232" cm="1">
        <f t="array" ref="D916">_xlfn.XLOOKUP($C916,'Standardized Scores'!$C$7:$C$96,_xlfn.XLOOKUP('Data (All Pillars)'!$A916,'Standardized Scores'!$D$6:$DO$6,'Standardized Scores'!$D$7:$DO$96))</f>
        <v>31.823339600975274</v>
      </c>
      <c r="E916" s="232" cm="1">
        <f t="array" ref="E916">_xlfn.XLOOKUP($C916,Ranking!$C$7:$C$96,_xlfn.XLOOKUP('Data (All Pillars)'!$A916,Ranking!$D$6:$DO$6,Ranking!$D$7:$DO$96))</f>
        <v>85</v>
      </c>
      <c r="F916" s="232" t="str">
        <f>INDEX(Categories!$C$7:$DO$96,MATCH($C916,Categories!C$7:C$96,0),MATCH($A916,Categories!$C$6:$DO$6,0))</f>
        <v>Low capacity</v>
      </c>
    </row>
    <row r="917" spans="1:6" ht="13.8" x14ac:dyDescent="0.25">
      <c r="A917" s="231" t="s">
        <v>82</v>
      </c>
      <c r="B917" s="50" t="str">
        <f>_xlfn.XLOOKUP(A917, 'Country to Region'!$A$2:$A$116, 'Country to Region'!$B$2:$B$116, "Not Found")</f>
        <v>Sub-Saharan Africa</v>
      </c>
      <c r="C917" s="203" t="s">
        <v>163</v>
      </c>
      <c r="D917" s="232" cm="1">
        <f t="array" ref="D917">_xlfn.XLOOKUP($C917,'Standardized Scores'!$C$7:$C$96,_xlfn.XLOOKUP('Data (All Pillars)'!$A917,'Standardized Scores'!$D$6:$DO$6,'Standardized Scores'!$D$7:$DO$96))</f>
        <v>53.246146349362874</v>
      </c>
      <c r="E917" s="232" cm="1">
        <f t="array" ref="E917">_xlfn.XLOOKUP($C917,Ranking!$C$7:$C$96,_xlfn.XLOOKUP('Data (All Pillars)'!$A917,Ranking!$D$6:$DO$6,Ranking!$D$7:$DO$96))</f>
        <v>27</v>
      </c>
      <c r="F917" s="232" t="str">
        <f>INDEX(Categories!$C$7:$DO$96,MATCH($C917,Categories!C$7:C$96,0),MATCH($A917,Categories!$C$6:$DO$6,0))</f>
        <v>Adequate capacity</v>
      </c>
    </row>
    <row r="918" spans="1:6" ht="13.8" x14ac:dyDescent="0.25">
      <c r="A918" s="231" t="s">
        <v>82</v>
      </c>
      <c r="B918" s="50" t="str">
        <f>_xlfn.XLOOKUP(A918, 'Country to Region'!$A$2:$A$116, 'Country to Region'!$B$2:$B$116, "Not Found")</f>
        <v>Sub-Saharan Africa</v>
      </c>
      <c r="C918" s="203" t="s">
        <v>251</v>
      </c>
      <c r="D918" s="232" cm="1">
        <f t="array" ref="D918">_xlfn.XLOOKUP($C918,'Standardized Scores'!$C$7:$C$96,_xlfn.XLOOKUP('Data (All Pillars)'!$A918,'Standardized Scores'!$D$6:$DO$6,'Standardized Scores'!$D$7:$DO$96))</f>
        <v>47.433972616031127</v>
      </c>
      <c r="E918" s="232" cm="1">
        <f t="array" ref="E918">_xlfn.XLOOKUP($C918,Ranking!$C$7:$C$96,_xlfn.XLOOKUP('Data (All Pillars)'!$A918,Ranking!$D$6:$DO$6,Ranking!$D$7:$DO$96))</f>
        <v>38</v>
      </c>
      <c r="F918" s="232" t="str">
        <f>INDEX(Categories!$C$7:$DO$96,MATCH($C918,Categories!C$7:C$96,0),MATCH($A918,Categories!$C$6:$DO$6,0))</f>
        <v>Adequate capacity</v>
      </c>
    </row>
    <row r="919" spans="1:6" ht="13.8" x14ac:dyDescent="0.25">
      <c r="A919" s="231" t="s">
        <v>82</v>
      </c>
      <c r="B919" s="50" t="str">
        <f>_xlfn.XLOOKUP(A919, 'Country to Region'!$A$2:$A$116, 'Country to Region'!$B$2:$B$116, "Not Found")</f>
        <v>Sub-Saharan Africa</v>
      </c>
      <c r="C919" s="203" t="s">
        <v>174</v>
      </c>
      <c r="D919" s="232" cm="1">
        <f t="array" ref="D919">_xlfn.XLOOKUP($C919,'Standardized Scores'!$C$7:$C$96,_xlfn.XLOOKUP('Data (All Pillars)'!$A919,'Standardized Scores'!$D$6:$DO$6,'Standardized Scores'!$D$7:$DO$96))</f>
        <v>45.261014340935127</v>
      </c>
      <c r="E919" s="232" cm="1">
        <f t="array" ref="E919">_xlfn.XLOOKUP($C919,Ranking!$C$7:$C$96,_xlfn.XLOOKUP('Data (All Pillars)'!$A919,Ranking!$D$6:$DO$6,Ranking!$D$7:$DO$96))</f>
        <v>47</v>
      </c>
      <c r="F919" s="232" t="str">
        <f>INDEX(Categories!$C$7:$DO$96,MATCH($C919,Categories!C$7:C$96,0),MATCH($A919,Categories!$C$6:$DO$6,0))</f>
        <v>Low capacity</v>
      </c>
    </row>
    <row r="920" spans="1:6" ht="13.8" x14ac:dyDescent="0.25">
      <c r="A920" s="231" t="s">
        <v>82</v>
      </c>
      <c r="B920" s="50" t="str">
        <f>_xlfn.XLOOKUP(A920, 'Country to Region'!$A$2:$A$116, 'Country to Region'!$B$2:$B$116, "Not Found")</f>
        <v>Sub-Saharan Africa</v>
      </c>
      <c r="C920" s="203" t="s">
        <v>181</v>
      </c>
      <c r="D920" s="232" cm="1">
        <f t="array" ref="D920">_xlfn.XLOOKUP($C920,'Standardized Scores'!$C$7:$C$96,_xlfn.XLOOKUP('Data (All Pillars)'!$A920,'Standardized Scores'!$D$6:$DO$6,'Standardized Scores'!$D$7:$DO$96))</f>
        <v>63.59412565568249</v>
      </c>
      <c r="E920" s="232" cm="1">
        <f t="array" ref="E920">_xlfn.XLOOKUP($C920,Ranking!$C$7:$C$96,_xlfn.XLOOKUP('Data (All Pillars)'!$A920,Ranking!$D$6:$DO$6,Ranking!$D$7:$DO$96))</f>
        <v>15</v>
      </c>
      <c r="F920" s="232" t="str">
        <f>INDEX(Categories!$C$7:$DO$96,MATCH($C920,Categories!C$7:C$96,0),MATCH($A920,Categories!$C$6:$DO$6,0))</f>
        <v>Advanced capacity</v>
      </c>
    </row>
    <row r="921" spans="1:6" ht="13.8" x14ac:dyDescent="0.25">
      <c r="A921" s="231" t="s">
        <v>82</v>
      </c>
      <c r="B921" s="50" t="str">
        <f>_xlfn.XLOOKUP(A921, 'Country to Region'!$A$2:$A$116, 'Country to Region'!$B$2:$B$116, "Not Found")</f>
        <v>Sub-Saharan Africa</v>
      </c>
      <c r="C921" s="203" t="s">
        <v>192</v>
      </c>
      <c r="D921" s="232" cm="1">
        <f t="array" ref="D921">_xlfn.XLOOKUP($C921,'Standardized Scores'!$C$7:$C$96,_xlfn.XLOOKUP('Data (All Pillars)'!$A921,'Standardized Scores'!$D$6:$DO$6,'Standardized Scores'!$D$7:$DO$96))</f>
        <v>24.883751044526139</v>
      </c>
      <c r="E921" s="232" cm="1">
        <f t="array" ref="E921">_xlfn.XLOOKUP($C921,Ranking!$C$7:$C$96,_xlfn.XLOOKUP('Data (All Pillars)'!$A921,Ranking!$D$6:$DO$6,Ranking!$D$7:$DO$96))</f>
        <v>81</v>
      </c>
      <c r="F921" s="232" t="str">
        <f>INDEX(Categories!$C$7:$DO$96,MATCH($C921,Categories!C$7:C$96,0),MATCH($A921,Categories!$C$6:$DO$6,0))</f>
        <v>Inadequate capacity</v>
      </c>
    </row>
    <row r="922" spans="1:6" ht="13.8" x14ac:dyDescent="0.25">
      <c r="A922" s="231" t="s">
        <v>82</v>
      </c>
      <c r="B922" s="50" t="str">
        <f>_xlfn.XLOOKUP(A922, 'Country to Region'!$A$2:$A$116, 'Country to Region'!$B$2:$B$116, "Not Found")</f>
        <v>Sub-Saharan Africa</v>
      </c>
      <c r="C922" s="203" t="s">
        <v>194</v>
      </c>
      <c r="D922" s="232" cm="1">
        <f t="array" ref="D922">_xlfn.XLOOKUP($C922,'Standardized Scores'!$C$7:$C$96,_xlfn.XLOOKUP('Data (All Pillars)'!$A922,'Standardized Scores'!$D$6:$DO$6,'Standardized Scores'!$D$7:$DO$96))</f>
        <v>17.035799880287598</v>
      </c>
      <c r="E922" s="232" cm="1">
        <f t="array" ref="E922">_xlfn.XLOOKUP($C922,Ranking!$C$7:$C$96,_xlfn.XLOOKUP('Data (All Pillars)'!$A922,Ranking!$D$6:$DO$6,Ranking!$D$7:$DO$96))</f>
        <v>106</v>
      </c>
      <c r="F922" s="232" t="str">
        <f>INDEX(Categories!$C$7:$DO$96,MATCH($C922,Categories!C$7:C$96,0),MATCH($A922,Categories!$C$6:$DO$6,0))</f>
        <v>Inadequate capacity</v>
      </c>
    </row>
    <row r="923" spans="1:6" ht="13.8" x14ac:dyDescent="0.25">
      <c r="A923" s="231" t="s">
        <v>82</v>
      </c>
      <c r="B923" s="50" t="str">
        <f>_xlfn.XLOOKUP(A923, 'Country to Region'!$A$2:$A$116, 'Country to Region'!$B$2:$B$116, "Not Found")</f>
        <v>Sub-Saharan Africa</v>
      </c>
      <c r="C923" s="203" t="s">
        <v>202</v>
      </c>
      <c r="D923" s="232" cm="1">
        <f t="array" ref="D923">_xlfn.XLOOKUP($C923,'Standardized Scores'!$C$7:$C$96,_xlfn.XLOOKUP('Data (All Pillars)'!$A923,'Standardized Scores'!$D$6:$DO$6,'Standardized Scores'!$D$7:$DO$96))</f>
        <v>27.404333482376693</v>
      </c>
      <c r="E923" s="232" cm="1">
        <f t="array" ref="E923">_xlfn.XLOOKUP($C923,Ranking!$C$7:$C$96,_xlfn.XLOOKUP('Data (All Pillars)'!$A923,Ranking!$D$6:$DO$6,Ranking!$D$7:$DO$96))</f>
        <v>32</v>
      </c>
      <c r="F923" s="232" t="str">
        <f>INDEX(Categories!$C$7:$DO$96,MATCH($C923,Categories!C$7:C$96,0),MATCH($A923,Categories!$C$6:$DO$6,0))</f>
        <v>Inadequate capacity</v>
      </c>
    </row>
    <row r="924" spans="1:6" ht="13.8" x14ac:dyDescent="0.25">
      <c r="A924" s="231" t="s">
        <v>82</v>
      </c>
      <c r="B924" s="50" t="str">
        <f>_xlfn.XLOOKUP(A924, 'Country to Region'!$A$2:$A$116, 'Country to Region'!$B$2:$B$116, "Not Found")</f>
        <v>Sub-Saharan Africa</v>
      </c>
      <c r="C924" s="203" t="s">
        <v>212</v>
      </c>
      <c r="D924" s="232" cm="1">
        <f t="array" ref="D924">_xlfn.XLOOKUP($C924,'Standardized Scores'!$C$7:$C$96,_xlfn.XLOOKUP('Data (All Pillars)'!$A924,'Standardized Scores'!$D$6:$DO$6,'Standardized Scores'!$D$7:$DO$96))</f>
        <v>45.954835614144208</v>
      </c>
      <c r="E924" s="232" cm="1">
        <f t="array" ref="E924">_xlfn.XLOOKUP($C924,Ranking!$C$7:$C$96,_xlfn.XLOOKUP('Data (All Pillars)'!$A924,Ranking!$D$6:$DO$6,Ranking!$D$7:$DO$96))</f>
        <v>52</v>
      </c>
      <c r="F924" s="232" t="str">
        <f>INDEX(Categories!$C$7:$DO$96,MATCH($C924,Categories!C$7:C$96,0),MATCH($A924,Categories!$C$6:$DO$6,0))</f>
        <v>Low capacity</v>
      </c>
    </row>
    <row r="925" spans="1:6" ht="13.8" x14ac:dyDescent="0.25">
      <c r="A925" s="231" t="s">
        <v>82</v>
      </c>
      <c r="B925" s="50" t="str">
        <f>_xlfn.XLOOKUP(A925, 'Country to Region'!$A$2:$A$116, 'Country to Region'!$B$2:$B$116, "Not Found")</f>
        <v>Sub-Saharan Africa</v>
      </c>
      <c r="C925" s="203" t="s">
        <v>254</v>
      </c>
      <c r="D925" s="232" cm="1">
        <f t="array" ref="D925">_xlfn.XLOOKUP($C925,'Standardized Scores'!$C$7:$C$96,_xlfn.XLOOKUP('Data (All Pillars)'!$A925,'Standardized Scores'!$D$6:$DO$6,'Standardized Scores'!$D$7:$DO$96))</f>
        <v>9.1400352012960546</v>
      </c>
      <c r="E925" s="232" cm="1">
        <f t="array" ref="E925">_xlfn.XLOOKUP($C925,Ranking!$C$7:$C$96,_xlfn.XLOOKUP('Data (All Pillars)'!$A925,Ranking!$D$6:$DO$6,Ranking!$D$7:$DO$96))</f>
        <v>84</v>
      </c>
      <c r="F925" s="232" t="str">
        <f>INDEX(Categories!$C$7:$DO$96,MATCH($C925,Categories!C$7:C$96,0),MATCH($A925,Categories!$C$6:$DO$6,0))</f>
        <v>Inadequate capacity</v>
      </c>
    </row>
    <row r="926" spans="1:6" ht="13.8" x14ac:dyDescent="0.25">
      <c r="A926" s="231" t="s">
        <v>83</v>
      </c>
      <c r="B926" s="50" t="str">
        <f>_xlfn.XLOOKUP(A926, 'Country to Region'!$A$2:$A$116, 'Country to Region'!$B$2:$B$116, "Not Found")</f>
        <v>South/Central America</v>
      </c>
      <c r="C926" s="203" t="s">
        <v>133</v>
      </c>
      <c r="D926" s="232" cm="1">
        <f t="array" ref="D926">_xlfn.XLOOKUP($C926,'Standardized Scores'!$C$7:$C$96,_xlfn.XLOOKUP('Data (All Pillars)'!$A926,'Standardized Scores'!$D$6:$DO$6,'Standardized Scores'!$D$7:$DO$96))</f>
        <v>37.443315808253701</v>
      </c>
      <c r="E926" s="232" cm="1">
        <f t="array" ref="E926">_xlfn.XLOOKUP($C926,Ranking!$C$7:$C$96,_xlfn.XLOOKUP('Data (All Pillars)'!$A926,Ranking!$D$6:$DO$6,Ranking!$D$7:$DO$96))</f>
        <v>55</v>
      </c>
      <c r="F926" s="232" t="str">
        <f>INDEX(Categories!$C$7:$DO$96,MATCH($C926,Categories!C$7:C$96,0),MATCH($A926,Categories!$C$6:$DO$6,0))</f>
        <v>Adequate capacity</v>
      </c>
    </row>
    <row r="927" spans="1:6" ht="13.8" x14ac:dyDescent="0.25">
      <c r="A927" s="231" t="s">
        <v>83</v>
      </c>
      <c r="B927" s="50" t="str">
        <f>_xlfn.XLOOKUP(A927, 'Country to Region'!$A$2:$A$116, 'Country to Region'!$B$2:$B$116, "Not Found")</f>
        <v>South/Central America</v>
      </c>
      <c r="C927" s="203" t="s">
        <v>135</v>
      </c>
      <c r="D927" s="232" cm="1">
        <f t="array" ref="D927">_xlfn.XLOOKUP($C927,'Standardized Scores'!$C$7:$C$96,_xlfn.XLOOKUP('Data (All Pillars)'!$A927,'Standardized Scores'!$D$6:$DO$6,'Standardized Scores'!$D$7:$DO$96))</f>
        <v>40.230278989056018</v>
      </c>
      <c r="E927" s="232" cm="1">
        <f t="array" ref="E927">_xlfn.XLOOKUP($C927,Ranking!$C$7:$C$96,_xlfn.XLOOKUP('Data (All Pillars)'!$A927,Ranking!$D$6:$DO$6,Ranking!$D$7:$DO$96))</f>
        <v>49</v>
      </c>
      <c r="F927" s="232" t="str">
        <f>INDEX(Categories!$C$7:$DO$96,MATCH($C927,Categories!C$7:C$96,0),MATCH($A927,Categories!$C$6:$DO$6,0))</f>
        <v>Low capacity</v>
      </c>
    </row>
    <row r="928" spans="1:6" ht="13.8" x14ac:dyDescent="0.25">
      <c r="A928" s="231" t="s">
        <v>83</v>
      </c>
      <c r="B928" s="50" t="str">
        <f>_xlfn.XLOOKUP(A928, 'Country to Region'!$A$2:$A$116, 'Country to Region'!$B$2:$B$116, "Not Found")</f>
        <v>South/Central America</v>
      </c>
      <c r="C928" s="203" t="s">
        <v>137</v>
      </c>
      <c r="D928" s="232" cm="1">
        <f t="array" ref="D928">_xlfn.XLOOKUP($C928,'Standardized Scores'!$C$7:$C$96,_xlfn.XLOOKUP('Data (All Pillars)'!$A928,'Standardized Scores'!$D$6:$DO$6,'Standardized Scores'!$D$7:$DO$96))</f>
        <v>34.317915848844351</v>
      </c>
      <c r="E928" s="232" cm="1">
        <f t="array" ref="E928">_xlfn.XLOOKUP($C928,Ranking!$C$7:$C$96,_xlfn.XLOOKUP('Data (All Pillars)'!$A928,Ranking!$D$6:$DO$6,Ranking!$D$7:$DO$96))</f>
        <v>66</v>
      </c>
      <c r="F928" s="232" t="str">
        <f>INDEX(Categories!$C$7:$DO$96,MATCH($C928,Categories!C$7:C$96,0),MATCH($A928,Categories!$C$6:$DO$6,0))</f>
        <v>Low capacity</v>
      </c>
    </row>
    <row r="929" spans="1:6" ht="13.8" x14ac:dyDescent="0.25">
      <c r="A929" s="231" t="s">
        <v>83</v>
      </c>
      <c r="B929" s="50" t="str">
        <f>_xlfn.XLOOKUP(A929, 'Country to Region'!$A$2:$A$116, 'Country to Region'!$B$2:$B$116, "Not Found")</f>
        <v>South/Central America</v>
      </c>
      <c r="C929" s="203" t="s">
        <v>147</v>
      </c>
      <c r="D929" s="232" cm="1">
        <f t="array" ref="D929">_xlfn.XLOOKUP($C929,'Standardized Scores'!$C$7:$C$96,_xlfn.XLOOKUP('Data (All Pillars)'!$A929,'Standardized Scores'!$D$6:$DO$6,'Standardized Scores'!$D$7:$DO$96))</f>
        <v>46.967606334895457</v>
      </c>
      <c r="E929" s="232" cm="1">
        <f t="array" ref="E929">_xlfn.XLOOKUP($C929,Ranking!$C$7:$C$96,_xlfn.XLOOKUP('Data (All Pillars)'!$A929,Ranking!$D$6:$DO$6,Ranking!$D$7:$DO$96))</f>
        <v>35</v>
      </c>
      <c r="F929" s="232" t="str">
        <f>INDEX(Categories!$C$7:$DO$96,MATCH($C929,Categories!C$7:C$96,0),MATCH($A929,Categories!$C$6:$DO$6,0))</f>
        <v>Low capacity</v>
      </c>
    </row>
    <row r="930" spans="1:6" ht="13.8" x14ac:dyDescent="0.25">
      <c r="A930" s="231" t="s">
        <v>83</v>
      </c>
      <c r="B930" s="50" t="str">
        <f>_xlfn.XLOOKUP(A930, 'Country to Region'!$A$2:$A$116, 'Country to Region'!$B$2:$B$116, "Not Found")</f>
        <v>South/Central America</v>
      </c>
      <c r="C930" s="203" t="s">
        <v>156</v>
      </c>
      <c r="D930" s="232" cm="1">
        <f t="array" ref="D930">_xlfn.XLOOKUP($C930,'Standardized Scores'!$C$7:$C$96,_xlfn.XLOOKUP('Data (All Pillars)'!$A930,'Standardized Scores'!$D$6:$DO$6,'Standardized Scores'!$D$7:$DO$96))</f>
        <v>39.267820749156947</v>
      </c>
      <c r="E930" s="232" cm="1">
        <f t="array" ref="E930">_xlfn.XLOOKUP($C930,Ranking!$C$7:$C$96,_xlfn.XLOOKUP('Data (All Pillars)'!$A930,Ranking!$D$6:$DO$6,Ranking!$D$7:$DO$96))</f>
        <v>53</v>
      </c>
      <c r="F930" s="232" t="str">
        <f>INDEX(Categories!$C$7:$DO$96,MATCH($C930,Categories!C$7:C$96,0),MATCH($A930,Categories!$C$6:$DO$6,0))</f>
        <v>Adequate capacity</v>
      </c>
    </row>
    <row r="931" spans="1:6" ht="13.8" x14ac:dyDescent="0.25">
      <c r="A931" s="231" t="s">
        <v>83</v>
      </c>
      <c r="B931" s="50" t="str">
        <f>_xlfn.XLOOKUP(A931, 'Country to Region'!$A$2:$A$116, 'Country to Region'!$B$2:$B$116, "Not Found")</f>
        <v>South/Central America</v>
      </c>
      <c r="C931" s="203" t="s">
        <v>163</v>
      </c>
      <c r="D931" s="232" cm="1">
        <f t="array" ref="D931">_xlfn.XLOOKUP($C931,'Standardized Scores'!$C$7:$C$96,_xlfn.XLOOKUP('Data (All Pillars)'!$A931,'Standardized Scores'!$D$6:$DO$6,'Standardized Scores'!$D$7:$DO$96))</f>
        <v>40.850977988346322</v>
      </c>
      <c r="E931" s="232" cm="1">
        <f t="array" ref="E931">_xlfn.XLOOKUP($C931,Ranking!$C$7:$C$96,_xlfn.XLOOKUP('Data (All Pillars)'!$A931,Ranking!$D$6:$DO$6,Ranking!$D$7:$DO$96))</f>
        <v>73</v>
      </c>
      <c r="F931" s="232" t="str">
        <f>INDEX(Categories!$C$7:$DO$96,MATCH($C931,Categories!C$7:C$96,0),MATCH($A931,Categories!$C$6:$DO$6,0))</f>
        <v>Low capacity</v>
      </c>
    </row>
    <row r="932" spans="1:6" ht="13.8" x14ac:dyDescent="0.25">
      <c r="A932" s="231" t="s">
        <v>83</v>
      </c>
      <c r="B932" s="50" t="str">
        <f>_xlfn.XLOOKUP(A932, 'Country to Region'!$A$2:$A$116, 'Country to Region'!$B$2:$B$116, "Not Found")</f>
        <v>South/Central America</v>
      </c>
      <c r="C932" s="203" t="s">
        <v>251</v>
      </c>
      <c r="D932" s="232" cm="1">
        <f t="array" ref="D932">_xlfn.XLOOKUP($C932,'Standardized Scores'!$C$7:$C$96,_xlfn.XLOOKUP('Data (All Pillars)'!$A932,'Standardized Scores'!$D$6:$DO$6,'Standardized Scores'!$D$7:$DO$96))</f>
        <v>37.228430842255463</v>
      </c>
      <c r="E932" s="232" cm="1">
        <f t="array" ref="E932">_xlfn.XLOOKUP($C932,Ranking!$C$7:$C$96,_xlfn.XLOOKUP('Data (All Pillars)'!$A932,Ranking!$D$6:$DO$6,Ranking!$D$7:$DO$96))</f>
        <v>95</v>
      </c>
      <c r="F932" s="232" t="str">
        <f>INDEX(Categories!$C$7:$DO$96,MATCH($C932,Categories!C$7:C$96,0),MATCH($A932,Categories!$C$6:$DO$6,0))</f>
        <v>Low capacity</v>
      </c>
    </row>
    <row r="933" spans="1:6" ht="13.8" x14ac:dyDescent="0.25">
      <c r="A933" s="231" t="s">
        <v>83</v>
      </c>
      <c r="B933" s="50" t="str">
        <f>_xlfn.XLOOKUP(A933, 'Country to Region'!$A$2:$A$116, 'Country to Region'!$B$2:$B$116, "Not Found")</f>
        <v>South/Central America</v>
      </c>
      <c r="C933" s="203" t="s">
        <v>174</v>
      </c>
      <c r="D933" s="232" cm="1">
        <f t="array" ref="D933">_xlfn.XLOOKUP($C933,'Standardized Scores'!$C$7:$C$96,_xlfn.XLOOKUP('Data (All Pillars)'!$A933,'Standardized Scores'!$D$6:$DO$6,'Standardized Scores'!$D$7:$DO$96))</f>
        <v>41.869027642160532</v>
      </c>
      <c r="E933" s="232" cm="1">
        <f t="array" ref="E933">_xlfn.XLOOKUP($C933,Ranking!$C$7:$C$96,_xlfn.XLOOKUP('Data (All Pillars)'!$A933,Ranking!$D$6:$DO$6,Ranking!$D$7:$DO$96))</f>
        <v>57</v>
      </c>
      <c r="F933" s="232" t="str">
        <f>INDEX(Categories!$C$7:$DO$96,MATCH($C933,Categories!C$7:C$96,0),MATCH($A933,Categories!$C$6:$DO$6,0))</f>
        <v>Low capacity</v>
      </c>
    </row>
    <row r="934" spans="1:6" ht="13.8" x14ac:dyDescent="0.25">
      <c r="A934" s="231" t="s">
        <v>83</v>
      </c>
      <c r="B934" s="50" t="str">
        <f>_xlfn.XLOOKUP(A934, 'Country to Region'!$A$2:$A$116, 'Country to Region'!$B$2:$B$116, "Not Found")</f>
        <v>South/Central America</v>
      </c>
      <c r="C934" s="203" t="s">
        <v>181</v>
      </c>
      <c r="D934" s="232" cm="1">
        <f t="array" ref="D934">_xlfn.XLOOKUP($C934,'Standardized Scores'!$C$7:$C$96,_xlfn.XLOOKUP('Data (All Pillars)'!$A934,'Standardized Scores'!$D$6:$DO$6,'Standardized Scores'!$D$7:$DO$96))</f>
        <v>42.804351107553806</v>
      </c>
      <c r="E934" s="232" cm="1">
        <f t="array" ref="E934">_xlfn.XLOOKUP($C934,Ranking!$C$7:$C$96,_xlfn.XLOOKUP('Data (All Pillars)'!$A934,Ranking!$D$6:$DO$6,Ranking!$D$7:$DO$96))</f>
        <v>74</v>
      </c>
      <c r="F934" s="232" t="str">
        <f>INDEX(Categories!$C$7:$DO$96,MATCH($C934,Categories!C$7:C$96,0),MATCH($A934,Categories!$C$6:$DO$6,0))</f>
        <v>Low capacity</v>
      </c>
    </row>
    <row r="935" spans="1:6" ht="13.8" x14ac:dyDescent="0.25">
      <c r="A935" s="231" t="s">
        <v>83</v>
      </c>
      <c r="B935" s="50" t="str">
        <f>_xlfn.XLOOKUP(A935, 'Country to Region'!$A$2:$A$116, 'Country to Region'!$B$2:$B$116, "Not Found")</f>
        <v>South/Central America</v>
      </c>
      <c r="C935" s="203" t="s">
        <v>192</v>
      </c>
      <c r="D935" s="232" cm="1">
        <f t="array" ref="D935">_xlfn.XLOOKUP($C935,'Standardized Scores'!$C$7:$C$96,_xlfn.XLOOKUP('Data (All Pillars)'!$A935,'Standardized Scores'!$D$6:$DO$6,'Standardized Scores'!$D$7:$DO$96))</f>
        <v>30.112803053994561</v>
      </c>
      <c r="E935" s="232" cm="1">
        <f t="array" ref="E935">_xlfn.XLOOKUP($C935,Ranking!$C$7:$C$96,_xlfn.XLOOKUP('Data (All Pillars)'!$A935,Ranking!$D$6:$DO$6,Ranking!$D$7:$DO$96))</f>
        <v>40</v>
      </c>
      <c r="F935" s="232" t="str">
        <f>INDEX(Categories!$C$7:$DO$96,MATCH($C935,Categories!C$7:C$96,0),MATCH($A935,Categories!$C$6:$DO$6,0))</f>
        <v>Low capacity</v>
      </c>
    </row>
    <row r="936" spans="1:6" ht="13.8" x14ac:dyDescent="0.25">
      <c r="A936" s="231" t="s">
        <v>83</v>
      </c>
      <c r="B936" s="50" t="str">
        <f>_xlfn.XLOOKUP(A936, 'Country to Region'!$A$2:$A$116, 'Country to Region'!$B$2:$B$116, "Not Found")</f>
        <v>South/Central America</v>
      </c>
      <c r="C936" s="203" t="s">
        <v>194</v>
      </c>
      <c r="D936" s="232" cm="1">
        <f t="array" ref="D936">_xlfn.XLOOKUP($C936,'Standardized Scores'!$C$7:$C$96,_xlfn.XLOOKUP('Data (All Pillars)'!$A936,'Standardized Scores'!$D$6:$DO$6,'Standardized Scores'!$D$7:$DO$96))</f>
        <v>36.295324417131347</v>
      </c>
      <c r="E936" s="232" cm="1">
        <f t="array" ref="E936">_xlfn.XLOOKUP($C936,Ranking!$C$7:$C$96,_xlfn.XLOOKUP('Data (All Pillars)'!$A936,Ranking!$D$6:$DO$6,Ranking!$D$7:$DO$96))</f>
        <v>48</v>
      </c>
      <c r="F936" s="232" t="str">
        <f>INDEX(Categories!$C$7:$DO$96,MATCH($C936,Categories!C$7:C$96,0),MATCH($A936,Categories!$C$6:$DO$6,0))</f>
        <v>Low capacity</v>
      </c>
    </row>
    <row r="937" spans="1:6" ht="13.8" x14ac:dyDescent="0.25">
      <c r="A937" s="231" t="s">
        <v>83</v>
      </c>
      <c r="B937" s="50" t="str">
        <f>_xlfn.XLOOKUP(A937, 'Country to Region'!$A$2:$A$116, 'Country to Region'!$B$2:$B$116, "Not Found")</f>
        <v>South/Central America</v>
      </c>
      <c r="C937" s="203" t="s">
        <v>202</v>
      </c>
      <c r="D937" s="232" cm="1">
        <f t="array" ref="D937">_xlfn.XLOOKUP($C937,'Standardized Scores'!$C$7:$C$96,_xlfn.XLOOKUP('Data (All Pillars)'!$A937,'Standardized Scores'!$D$6:$DO$6,'Standardized Scores'!$D$7:$DO$96))</f>
        <v>24.296860595897179</v>
      </c>
      <c r="E937" s="232" cm="1">
        <f t="array" ref="E937">_xlfn.XLOOKUP($C937,Ranking!$C$7:$C$96,_xlfn.XLOOKUP('Data (All Pillars)'!$A937,Ranking!$D$6:$DO$6,Ranking!$D$7:$DO$96))</f>
        <v>42</v>
      </c>
      <c r="F937" s="232" t="str">
        <f>INDEX(Categories!$C$7:$DO$96,MATCH($C937,Categories!C$7:C$96,0),MATCH($A937,Categories!$C$6:$DO$6,0))</f>
        <v>Inadequate capacity</v>
      </c>
    </row>
    <row r="938" spans="1:6" ht="13.8" x14ac:dyDescent="0.25">
      <c r="A938" s="231" t="s">
        <v>83</v>
      </c>
      <c r="B938" s="50" t="str">
        <f>_xlfn.XLOOKUP(A938, 'Country to Region'!$A$2:$A$116, 'Country to Region'!$B$2:$B$116, "Not Found")</f>
        <v>South/Central America</v>
      </c>
      <c r="C938" s="203" t="s">
        <v>212</v>
      </c>
      <c r="D938" s="232" cm="1">
        <f t="array" ref="D938">_xlfn.XLOOKUP($C938,'Standardized Scores'!$C$7:$C$96,_xlfn.XLOOKUP('Data (All Pillars)'!$A938,'Standardized Scores'!$D$6:$DO$6,'Standardized Scores'!$D$7:$DO$96))</f>
        <v>36.746856704751409</v>
      </c>
      <c r="E938" s="232" cm="1">
        <f t="array" ref="E938">_xlfn.XLOOKUP($C938,Ranking!$C$7:$C$96,_xlfn.XLOOKUP('Data (All Pillars)'!$A938,Ranking!$D$6:$DO$6,Ranking!$D$7:$DO$96))</f>
        <v>86</v>
      </c>
      <c r="F938" s="232" t="str">
        <f>INDEX(Categories!$C$7:$DO$96,MATCH($C938,Categories!C$7:C$96,0),MATCH($A938,Categories!$C$6:$DO$6,0))</f>
        <v>Inadequate capacity</v>
      </c>
    </row>
    <row r="939" spans="1:6" ht="13.8" x14ac:dyDescent="0.25">
      <c r="A939" s="231" t="s">
        <v>83</v>
      </c>
      <c r="B939" s="50" t="str">
        <f>_xlfn.XLOOKUP(A939, 'Country to Region'!$A$2:$A$116, 'Country to Region'!$B$2:$B$116, "Not Found")</f>
        <v>South/Central America</v>
      </c>
      <c r="C939" s="203" t="s">
        <v>254</v>
      </c>
      <c r="D939" s="232" cm="1">
        <f t="array" ref="D939">_xlfn.XLOOKUP($C939,'Standardized Scores'!$C$7:$C$96,_xlfn.XLOOKUP('Data (All Pillars)'!$A939,'Standardized Scores'!$D$6:$DO$6,'Standardized Scores'!$D$7:$DO$96))</f>
        <v>23.112170498198317</v>
      </c>
      <c r="E939" s="232" cm="1">
        <f t="array" ref="E939">_xlfn.XLOOKUP($C939,Ranking!$C$7:$C$96,_xlfn.XLOOKUP('Data (All Pillars)'!$A939,Ranking!$D$6:$DO$6,Ranking!$D$7:$DO$96))</f>
        <v>33</v>
      </c>
      <c r="F939" s="232" t="str">
        <f>INDEX(Categories!$C$7:$DO$96,MATCH($C939,Categories!C$7:C$96,0),MATCH($A939,Categories!$C$6:$DO$6,0))</f>
        <v>Inadequate capacity</v>
      </c>
    </row>
    <row r="940" spans="1:6" ht="13.8" x14ac:dyDescent="0.25">
      <c r="A940" s="231" t="s">
        <v>84</v>
      </c>
      <c r="B940" s="50" t="str">
        <f>_xlfn.XLOOKUP(A940, 'Country to Region'!$A$2:$A$116, 'Country to Region'!$B$2:$B$116, "Not Found")</f>
        <v>East and Central Asia</v>
      </c>
      <c r="C940" s="203" t="s">
        <v>133</v>
      </c>
      <c r="D940" s="232" cm="1">
        <f t="array" ref="D940">_xlfn.XLOOKUP($C940,'Standardized Scores'!$C$7:$C$96,_xlfn.XLOOKUP('Data (All Pillars)'!$A940,'Standardized Scores'!$D$6:$DO$6,'Standardized Scores'!$D$7:$DO$96))</f>
        <v>32.161282957313119</v>
      </c>
      <c r="E940" s="232" cm="1">
        <f t="array" ref="E940">_xlfn.XLOOKUP($C940,Ranking!$C$7:$C$96,_xlfn.XLOOKUP('Data (All Pillars)'!$A940,Ranking!$D$6:$DO$6,Ranking!$D$7:$DO$96))</f>
        <v>83</v>
      </c>
      <c r="F940" s="232" t="str">
        <f>INDEX(Categories!$C$7:$DO$96,MATCH($C940,Categories!C$7:C$96,0),MATCH($A940,Categories!$C$6:$DO$6,0))</f>
        <v>Low capacity</v>
      </c>
    </row>
    <row r="941" spans="1:6" ht="13.8" x14ac:dyDescent="0.25">
      <c r="A941" s="231" t="s">
        <v>84</v>
      </c>
      <c r="B941" s="50" t="str">
        <f>_xlfn.XLOOKUP(A941, 'Country to Region'!$A$2:$A$116, 'Country to Region'!$B$2:$B$116, "Not Found")</f>
        <v>East and Central Asia</v>
      </c>
      <c r="C941" s="203" t="s">
        <v>135</v>
      </c>
      <c r="D941" s="232" cm="1">
        <f t="array" ref="D941">_xlfn.XLOOKUP($C941,'Standardized Scores'!$C$7:$C$96,_xlfn.XLOOKUP('Data (All Pillars)'!$A941,'Standardized Scores'!$D$6:$DO$6,'Standardized Scores'!$D$7:$DO$96))</f>
        <v>27.174062594165228</v>
      </c>
      <c r="E941" s="232" cm="1">
        <f t="array" ref="E941">_xlfn.XLOOKUP($C941,Ranking!$C$7:$C$96,_xlfn.XLOOKUP('Data (All Pillars)'!$A941,Ranking!$D$6:$DO$6,Ranking!$D$7:$DO$96))</f>
        <v>95</v>
      </c>
      <c r="F941" s="232" t="str">
        <f>INDEX(Categories!$C$7:$DO$96,MATCH($C941,Categories!C$7:C$96,0),MATCH($A941,Categories!$C$6:$DO$6,0))</f>
        <v>Inadequate capacity</v>
      </c>
    </row>
    <row r="942" spans="1:6" ht="13.8" x14ac:dyDescent="0.25">
      <c r="A942" s="231" t="s">
        <v>84</v>
      </c>
      <c r="B942" s="50" t="str">
        <f>_xlfn.XLOOKUP(A942, 'Country to Region'!$A$2:$A$116, 'Country to Region'!$B$2:$B$116, "Not Found")</f>
        <v>East and Central Asia</v>
      </c>
      <c r="C942" s="203" t="s">
        <v>137</v>
      </c>
      <c r="D942" s="232" cm="1">
        <f t="array" ref="D942">_xlfn.XLOOKUP($C942,'Standardized Scores'!$C$7:$C$96,_xlfn.XLOOKUP('Data (All Pillars)'!$A942,'Standardized Scores'!$D$6:$DO$6,'Standardized Scores'!$D$7:$DO$96))</f>
        <v>25.877520306863076</v>
      </c>
      <c r="E942" s="232" cm="1">
        <f t="array" ref="E942">_xlfn.XLOOKUP($C942,Ranking!$C$7:$C$96,_xlfn.XLOOKUP('Data (All Pillars)'!$A942,Ranking!$D$6:$DO$6,Ranking!$D$7:$DO$96))</f>
        <v>98</v>
      </c>
      <c r="F942" s="232" t="str">
        <f>INDEX(Categories!$C$7:$DO$96,MATCH($C942,Categories!C$7:C$96,0),MATCH($A942,Categories!$C$6:$DO$6,0))</f>
        <v>Inadequate capacity</v>
      </c>
    </row>
    <row r="943" spans="1:6" ht="13.8" x14ac:dyDescent="0.25">
      <c r="A943" s="231" t="s">
        <v>84</v>
      </c>
      <c r="B943" s="50" t="str">
        <f>_xlfn.XLOOKUP(A943, 'Country to Region'!$A$2:$A$116, 'Country to Region'!$B$2:$B$116, "Not Found")</f>
        <v>East and Central Asia</v>
      </c>
      <c r="C943" s="203" t="s">
        <v>147</v>
      </c>
      <c r="D943" s="232" cm="1">
        <f t="array" ref="D943">_xlfn.XLOOKUP($C943,'Standardized Scores'!$C$7:$C$96,_xlfn.XLOOKUP('Data (All Pillars)'!$A943,'Standardized Scores'!$D$6:$DO$6,'Standardized Scores'!$D$7:$DO$96))</f>
        <v>23.021607726618974</v>
      </c>
      <c r="E943" s="232" cm="1">
        <f t="array" ref="E943">_xlfn.XLOOKUP($C943,Ranking!$C$7:$C$96,_xlfn.XLOOKUP('Data (All Pillars)'!$A943,Ranking!$D$6:$DO$6,Ranking!$D$7:$DO$96))</f>
        <v>96</v>
      </c>
      <c r="F943" s="232" t="str">
        <f>INDEX(Categories!$C$7:$DO$96,MATCH($C943,Categories!C$7:C$96,0),MATCH($A943,Categories!$C$6:$DO$6,0))</f>
        <v>Inadequate capacity</v>
      </c>
    </row>
    <row r="944" spans="1:6" ht="13.8" x14ac:dyDescent="0.25">
      <c r="A944" s="231" t="s">
        <v>84</v>
      </c>
      <c r="B944" s="50" t="str">
        <f>_xlfn.XLOOKUP(A944, 'Country to Region'!$A$2:$A$116, 'Country to Region'!$B$2:$B$116, "Not Found")</f>
        <v>East and Central Asia</v>
      </c>
      <c r="C944" s="203" t="s">
        <v>156</v>
      </c>
      <c r="D944" s="232" cm="1">
        <f t="array" ref="D944">_xlfn.XLOOKUP($C944,'Standardized Scores'!$C$7:$C$96,_xlfn.XLOOKUP('Data (All Pillars)'!$A944,'Standardized Scores'!$D$6:$DO$6,'Standardized Scores'!$D$7:$DO$96))</f>
        <v>33.53122594148838</v>
      </c>
      <c r="E944" s="232" cm="1">
        <f t="array" ref="E944">_xlfn.XLOOKUP($C944,Ranking!$C$7:$C$96,_xlfn.XLOOKUP('Data (All Pillars)'!$A944,Ranking!$D$6:$DO$6,Ranking!$D$7:$DO$96))</f>
        <v>80</v>
      </c>
      <c r="F944" s="232" t="str">
        <f>INDEX(Categories!$C$7:$DO$96,MATCH($C944,Categories!C$7:C$96,0),MATCH($A944,Categories!$C$6:$DO$6,0))</f>
        <v>Low capacity</v>
      </c>
    </row>
    <row r="945" spans="1:6" ht="13.8" x14ac:dyDescent="0.25">
      <c r="A945" s="231" t="s">
        <v>84</v>
      </c>
      <c r="B945" s="50" t="str">
        <f>_xlfn.XLOOKUP(A945, 'Country to Region'!$A$2:$A$116, 'Country to Region'!$B$2:$B$116, "Not Found")</f>
        <v>East and Central Asia</v>
      </c>
      <c r="C945" s="203" t="s">
        <v>163</v>
      </c>
      <c r="D945" s="232" cm="1">
        <f t="array" ref="D945">_xlfn.XLOOKUP($C945,'Standardized Scores'!$C$7:$C$96,_xlfn.XLOOKUP('Data (All Pillars)'!$A945,'Standardized Scores'!$D$6:$DO$6,'Standardized Scores'!$D$7:$DO$96))</f>
        <v>41.376605890581374</v>
      </c>
      <c r="E945" s="232" cm="1">
        <f t="array" ref="E945">_xlfn.XLOOKUP($C945,Ranking!$C$7:$C$96,_xlfn.XLOOKUP('Data (All Pillars)'!$A945,Ranking!$D$6:$DO$6,Ranking!$D$7:$DO$96))</f>
        <v>68</v>
      </c>
      <c r="F945" s="232" t="str">
        <f>INDEX(Categories!$C$7:$DO$96,MATCH($C945,Categories!C$7:C$96,0),MATCH($A945,Categories!$C$6:$DO$6,0))</f>
        <v>Low capacity</v>
      </c>
    </row>
    <row r="946" spans="1:6" ht="13.8" x14ac:dyDescent="0.25">
      <c r="A946" s="231" t="s">
        <v>84</v>
      </c>
      <c r="B946" s="50" t="str">
        <f>_xlfn.XLOOKUP(A946, 'Country to Region'!$A$2:$A$116, 'Country to Region'!$B$2:$B$116, "Not Found")</f>
        <v>East and Central Asia</v>
      </c>
      <c r="C946" s="203" t="s">
        <v>251</v>
      </c>
      <c r="D946" s="232" cm="1">
        <f t="array" ref="D946">_xlfn.XLOOKUP($C946,'Standardized Scores'!$C$7:$C$96,_xlfn.XLOOKUP('Data (All Pillars)'!$A946,'Standardized Scores'!$D$6:$DO$6,'Standardized Scores'!$D$7:$DO$96))</f>
        <v>44.055296978143872</v>
      </c>
      <c r="E946" s="232" cm="1">
        <f t="array" ref="E946">_xlfn.XLOOKUP($C946,Ranking!$C$7:$C$96,_xlfn.XLOOKUP('Data (All Pillars)'!$A946,Ranking!$D$6:$DO$6,Ranking!$D$7:$DO$96))</f>
        <v>57</v>
      </c>
      <c r="F946" s="232" t="str">
        <f>INDEX(Categories!$C$7:$DO$96,MATCH($C946,Categories!C$7:C$96,0),MATCH($A946,Categories!$C$6:$DO$6,0))</f>
        <v>Adequate capacity</v>
      </c>
    </row>
    <row r="947" spans="1:6" ht="13.8" x14ac:dyDescent="0.25">
      <c r="A947" s="231" t="s">
        <v>84</v>
      </c>
      <c r="B947" s="50" t="str">
        <f>_xlfn.XLOOKUP(A947, 'Country to Region'!$A$2:$A$116, 'Country to Region'!$B$2:$B$116, "Not Found")</f>
        <v>East and Central Asia</v>
      </c>
      <c r="C947" s="203" t="s">
        <v>174</v>
      </c>
      <c r="D947" s="232" cm="1">
        <f t="array" ref="D947">_xlfn.XLOOKUP($C947,'Standardized Scores'!$C$7:$C$96,_xlfn.XLOOKUP('Data (All Pillars)'!$A947,'Standardized Scores'!$D$6:$DO$6,'Standardized Scores'!$D$7:$DO$96))</f>
        <v>37.091645791849274</v>
      </c>
      <c r="E947" s="232" cm="1">
        <f t="array" ref="E947">_xlfn.XLOOKUP($C947,Ranking!$C$7:$C$96,_xlfn.XLOOKUP('Data (All Pillars)'!$A947,Ranking!$D$6:$DO$6,Ranking!$D$7:$DO$96))</f>
        <v>70</v>
      </c>
      <c r="F947" s="232" t="str">
        <f>INDEX(Categories!$C$7:$DO$96,MATCH($C947,Categories!C$7:C$96,0),MATCH($A947,Categories!$C$6:$DO$6,0))</f>
        <v>Inadequate capacity</v>
      </c>
    </row>
    <row r="948" spans="1:6" ht="13.8" x14ac:dyDescent="0.25">
      <c r="A948" s="231" t="s">
        <v>84</v>
      </c>
      <c r="B948" s="50" t="str">
        <f>_xlfn.XLOOKUP(A948, 'Country to Region'!$A$2:$A$116, 'Country to Region'!$B$2:$B$116, "Not Found")</f>
        <v>East and Central Asia</v>
      </c>
      <c r="C948" s="203" t="s">
        <v>181</v>
      </c>
      <c r="D948" s="232" cm="1">
        <f t="array" ref="D948">_xlfn.XLOOKUP($C948,'Standardized Scores'!$C$7:$C$96,_xlfn.XLOOKUP('Data (All Pillars)'!$A948,'Standardized Scores'!$D$6:$DO$6,'Standardized Scores'!$D$7:$DO$96))</f>
        <v>42.581307648958571</v>
      </c>
      <c r="E948" s="232" cm="1">
        <f t="array" ref="E948">_xlfn.XLOOKUP($C948,Ranking!$C$7:$C$96,_xlfn.XLOOKUP('Data (All Pillars)'!$A948,Ranking!$D$6:$DO$6,Ranking!$D$7:$DO$96))</f>
        <v>75</v>
      </c>
      <c r="F948" s="232" t="str">
        <f>INDEX(Categories!$C$7:$DO$96,MATCH($C948,Categories!C$7:C$96,0),MATCH($A948,Categories!$C$6:$DO$6,0))</f>
        <v>Low capacity</v>
      </c>
    </row>
    <row r="949" spans="1:6" ht="13.8" x14ac:dyDescent="0.25">
      <c r="A949" s="231" t="s">
        <v>84</v>
      </c>
      <c r="B949" s="50" t="str">
        <f>_xlfn.XLOOKUP(A949, 'Country to Region'!$A$2:$A$116, 'Country to Region'!$B$2:$B$116, "Not Found")</f>
        <v>East and Central Asia</v>
      </c>
      <c r="C949" s="203" t="s">
        <v>192</v>
      </c>
      <c r="D949" s="232" cm="1">
        <f t="array" ref="D949">_xlfn.XLOOKUP($C949,'Standardized Scores'!$C$7:$C$96,_xlfn.XLOOKUP('Data (All Pillars)'!$A949,'Standardized Scores'!$D$6:$DO$6,'Standardized Scores'!$D$7:$DO$96))</f>
        <v>24.861406076103343</v>
      </c>
      <c r="E949" s="232" cm="1">
        <f t="array" ref="E949">_xlfn.XLOOKUP($C949,Ranking!$C$7:$C$96,_xlfn.XLOOKUP('Data (All Pillars)'!$A949,Ranking!$D$6:$DO$6,Ranking!$D$7:$DO$96))</f>
        <v>82</v>
      </c>
      <c r="F949" s="232" t="str">
        <f>INDEX(Categories!$C$7:$DO$96,MATCH($C949,Categories!C$7:C$96,0),MATCH($A949,Categories!$C$6:$DO$6,0))</f>
        <v>Inadequate capacity</v>
      </c>
    </row>
    <row r="950" spans="1:6" ht="13.8" x14ac:dyDescent="0.25">
      <c r="A950" s="231" t="s">
        <v>84</v>
      </c>
      <c r="B950" s="50" t="str">
        <f>_xlfn.XLOOKUP(A950, 'Country to Region'!$A$2:$A$116, 'Country to Region'!$B$2:$B$116, "Not Found")</f>
        <v>East and Central Asia</v>
      </c>
      <c r="C950" s="203" t="s">
        <v>194</v>
      </c>
      <c r="D950" s="232" cm="1">
        <f t="array" ref="D950">_xlfn.XLOOKUP($C950,'Standardized Scores'!$C$7:$C$96,_xlfn.XLOOKUP('Data (All Pillars)'!$A950,'Standardized Scores'!$D$6:$DO$6,'Standardized Scores'!$D$7:$DO$96))</f>
        <v>30.932641733509058</v>
      </c>
      <c r="E950" s="232" cm="1">
        <f t="array" ref="E950">_xlfn.XLOOKUP($C950,Ranking!$C$7:$C$96,_xlfn.XLOOKUP('Data (All Pillars)'!$A950,Ranking!$D$6:$DO$6,Ranking!$D$7:$DO$96))</f>
        <v>78</v>
      </c>
      <c r="F950" s="232" t="str">
        <f>INDEX(Categories!$C$7:$DO$96,MATCH($C950,Categories!C$7:C$96,0),MATCH($A950,Categories!$C$6:$DO$6,0))</f>
        <v>Inadequate capacity</v>
      </c>
    </row>
    <row r="951" spans="1:6" ht="13.8" x14ac:dyDescent="0.25">
      <c r="A951" s="231" t="s">
        <v>84</v>
      </c>
      <c r="B951" s="50" t="str">
        <f>_xlfn.XLOOKUP(A951, 'Country to Region'!$A$2:$A$116, 'Country to Region'!$B$2:$B$116, "Not Found")</f>
        <v>East and Central Asia</v>
      </c>
      <c r="C951" s="203" t="s">
        <v>202</v>
      </c>
      <c r="D951" s="232" cm="1">
        <f t="array" ref="D951">_xlfn.XLOOKUP($C951,'Standardized Scores'!$C$7:$C$96,_xlfn.XLOOKUP('Data (All Pillars)'!$A951,'Standardized Scores'!$D$6:$DO$6,'Standardized Scores'!$D$7:$DO$96))</f>
        <v>9.0572863291658141</v>
      </c>
      <c r="E951" s="232" cm="1">
        <f t="array" ref="E951">_xlfn.XLOOKUP($C951,Ranking!$C$7:$C$96,_xlfn.XLOOKUP('Data (All Pillars)'!$A951,Ranking!$D$6:$DO$6,Ranking!$D$7:$DO$96))</f>
        <v>102</v>
      </c>
      <c r="F951" s="232" t="str">
        <f>INDEX(Categories!$C$7:$DO$96,MATCH($C951,Categories!C$7:C$96,0),MATCH($A951,Categories!$C$6:$DO$6,0))</f>
        <v>Inadequate capacity</v>
      </c>
    </row>
    <row r="952" spans="1:6" ht="13.8" x14ac:dyDescent="0.25">
      <c r="A952" s="231" t="s">
        <v>84</v>
      </c>
      <c r="B952" s="50" t="str">
        <f>_xlfn.XLOOKUP(A952, 'Country to Region'!$A$2:$A$116, 'Country to Region'!$B$2:$B$116, "Not Found")</f>
        <v>East and Central Asia</v>
      </c>
      <c r="C952" s="203" t="s">
        <v>212</v>
      </c>
      <c r="D952" s="232" cm="1">
        <f t="array" ref="D952">_xlfn.XLOOKUP($C952,'Standardized Scores'!$C$7:$C$96,_xlfn.XLOOKUP('Data (All Pillars)'!$A952,'Standardized Scores'!$D$6:$DO$6,'Standardized Scores'!$D$7:$DO$96))</f>
        <v>51.223579920739766</v>
      </c>
      <c r="E952" s="232" cm="1">
        <f t="array" ref="E952">_xlfn.XLOOKUP($C952,Ranking!$C$7:$C$96,_xlfn.XLOOKUP('Data (All Pillars)'!$A952,Ranking!$D$6:$DO$6,Ranking!$D$7:$DO$96))</f>
        <v>30</v>
      </c>
      <c r="F952" s="232" t="str">
        <f>INDEX(Categories!$C$7:$DO$96,MATCH($C952,Categories!C$7:C$96,0),MATCH($A952,Categories!$C$6:$DO$6,0))</f>
        <v>Adequate capacity</v>
      </c>
    </row>
    <row r="953" spans="1:6" ht="13.8" x14ac:dyDescent="0.25">
      <c r="A953" s="231" t="s">
        <v>84</v>
      </c>
      <c r="B953" s="50" t="str">
        <f>_xlfn.XLOOKUP(A953, 'Country to Region'!$A$2:$A$116, 'Country to Region'!$B$2:$B$116, "Not Found")</f>
        <v>East and Central Asia</v>
      </c>
      <c r="C953" s="203" t="s">
        <v>254</v>
      </c>
      <c r="D953" s="232" cm="1">
        <f t="array" ref="D953">_xlfn.XLOOKUP($C953,'Standardized Scores'!$C$7:$C$96,_xlfn.XLOOKUP('Data (All Pillars)'!$A953,'Standardized Scores'!$D$6:$DO$6,'Standardized Scores'!$D$7:$DO$96))</f>
        <v>8.2321163209987294</v>
      </c>
      <c r="E953" s="232" cm="1">
        <f t="array" ref="E953">_xlfn.XLOOKUP($C953,Ranking!$C$7:$C$96,_xlfn.XLOOKUP('Data (All Pillars)'!$A953,Ranking!$D$6:$DO$6,Ranking!$D$7:$DO$96))</f>
        <v>92</v>
      </c>
      <c r="F953" s="232" t="str">
        <f>INDEX(Categories!$C$7:$DO$96,MATCH($C953,Categories!C$7:C$96,0),MATCH($A953,Categories!$C$6:$DO$6,0))</f>
        <v>Inadequate capacity</v>
      </c>
    </row>
    <row r="954" spans="1:6" ht="13.8" x14ac:dyDescent="0.25">
      <c r="A954" s="231" t="s">
        <v>85</v>
      </c>
      <c r="B954" s="50" t="str">
        <f>_xlfn.XLOOKUP(A954, 'Country to Region'!$A$2:$A$116, 'Country to Region'!$B$2:$B$116, "Not Found")</f>
        <v>Eastern Europe</v>
      </c>
      <c r="C954" s="203" t="s">
        <v>133</v>
      </c>
      <c r="D954" s="232" cm="1">
        <f t="array" ref="D954">_xlfn.XLOOKUP($C954,'Standardized Scores'!$C$7:$C$96,_xlfn.XLOOKUP('Data (All Pillars)'!$A954,'Standardized Scores'!$D$6:$DO$6,'Standardized Scores'!$D$7:$DO$96))</f>
        <v>33.547496431178551</v>
      </c>
      <c r="E954" s="232" cm="1">
        <f t="array" ref="E954">_xlfn.XLOOKUP($C954,Ranking!$C$7:$C$96,_xlfn.XLOOKUP('Data (All Pillars)'!$A954,Ranking!$D$6:$DO$6,Ranking!$D$7:$DO$96))</f>
        <v>72</v>
      </c>
      <c r="F954" s="232" t="str">
        <f>INDEX(Categories!$C$7:$DO$96,MATCH($C954,Categories!C$7:C$96,0),MATCH($A954,Categories!$C$6:$DO$6,0))</f>
        <v>Low capacity</v>
      </c>
    </row>
    <row r="955" spans="1:6" ht="13.8" x14ac:dyDescent="0.25">
      <c r="A955" s="231" t="s">
        <v>85</v>
      </c>
      <c r="B955" s="50" t="str">
        <f>_xlfn.XLOOKUP(A955, 'Country to Region'!$A$2:$A$116, 'Country to Region'!$B$2:$B$116, "Not Found")</f>
        <v>Eastern Europe</v>
      </c>
      <c r="C955" s="203" t="s">
        <v>135</v>
      </c>
      <c r="D955" s="232" cm="1">
        <f t="array" ref="D955">_xlfn.XLOOKUP($C955,'Standardized Scores'!$C$7:$C$96,_xlfn.XLOOKUP('Data (All Pillars)'!$A955,'Standardized Scores'!$D$6:$DO$6,'Standardized Scores'!$D$7:$DO$96))</f>
        <v>35.751811215670088</v>
      </c>
      <c r="E955" s="232" cm="1">
        <f t="array" ref="E955">_xlfn.XLOOKUP($C955,Ranking!$C$7:$C$96,_xlfn.XLOOKUP('Data (All Pillars)'!$A955,Ranking!$D$6:$DO$6,Ranking!$D$7:$DO$96))</f>
        <v>61</v>
      </c>
      <c r="F955" s="232" t="str">
        <f>INDEX(Categories!$C$7:$DO$96,MATCH($C955,Categories!C$7:C$96,0),MATCH($A955,Categories!$C$6:$DO$6,0))</f>
        <v>Low capacity</v>
      </c>
    </row>
    <row r="956" spans="1:6" ht="13.8" x14ac:dyDescent="0.25">
      <c r="A956" s="231" t="s">
        <v>85</v>
      </c>
      <c r="B956" s="50" t="str">
        <f>_xlfn.XLOOKUP(A956, 'Country to Region'!$A$2:$A$116, 'Country to Region'!$B$2:$B$116, "Not Found")</f>
        <v>Eastern Europe</v>
      </c>
      <c r="C956" s="203" t="s">
        <v>137</v>
      </c>
      <c r="D956" s="232" cm="1">
        <f t="array" ref="D956">_xlfn.XLOOKUP($C956,'Standardized Scores'!$C$7:$C$96,_xlfn.XLOOKUP('Data (All Pillars)'!$A956,'Standardized Scores'!$D$6:$DO$6,'Standardized Scores'!$D$7:$DO$96))</f>
        <v>38.718874566596263</v>
      </c>
      <c r="E956" s="232" cm="1">
        <f t="array" ref="E956">_xlfn.XLOOKUP($C956,Ranking!$C$7:$C$96,_xlfn.XLOOKUP('Data (All Pillars)'!$A956,Ranking!$D$6:$DO$6,Ranking!$D$7:$DO$96))</f>
        <v>53</v>
      </c>
      <c r="F956" s="232" t="str">
        <f>INDEX(Categories!$C$7:$DO$96,MATCH($C956,Categories!C$7:C$96,0),MATCH($A956,Categories!$C$6:$DO$6,0))</f>
        <v>Low capacity</v>
      </c>
    </row>
    <row r="957" spans="1:6" ht="13.8" x14ac:dyDescent="0.25">
      <c r="A957" s="231" t="s">
        <v>85</v>
      </c>
      <c r="B957" s="50" t="str">
        <f>_xlfn.XLOOKUP(A957, 'Country to Region'!$A$2:$A$116, 'Country to Region'!$B$2:$B$116, "Not Found")</f>
        <v>Eastern Europe</v>
      </c>
      <c r="C957" s="203" t="s">
        <v>147</v>
      </c>
      <c r="D957" s="232" cm="1">
        <f t="array" ref="D957">_xlfn.XLOOKUP($C957,'Standardized Scores'!$C$7:$C$96,_xlfn.XLOOKUP('Data (All Pillars)'!$A957,'Standardized Scores'!$D$6:$DO$6,'Standardized Scores'!$D$7:$DO$96))</f>
        <v>31.779280452007484</v>
      </c>
      <c r="E957" s="232" cm="1">
        <f t="array" ref="E957">_xlfn.XLOOKUP($C957,Ranking!$C$7:$C$96,_xlfn.XLOOKUP('Data (All Pillars)'!$A957,Ranking!$D$6:$DO$6,Ranking!$D$7:$DO$96))</f>
        <v>69</v>
      </c>
      <c r="F957" s="232" t="str">
        <f>INDEX(Categories!$C$7:$DO$96,MATCH($C957,Categories!C$7:C$96,0),MATCH($A957,Categories!$C$6:$DO$6,0))</f>
        <v>Inadequate capacity</v>
      </c>
    </row>
    <row r="958" spans="1:6" ht="13.8" x14ac:dyDescent="0.25">
      <c r="A958" s="231" t="s">
        <v>85</v>
      </c>
      <c r="B958" s="50" t="str">
        <f>_xlfn.XLOOKUP(A958, 'Country to Region'!$A$2:$A$116, 'Country to Region'!$B$2:$B$116, "Not Found")</f>
        <v>Eastern Europe</v>
      </c>
      <c r="C958" s="203" t="s">
        <v>156</v>
      </c>
      <c r="D958" s="232" cm="1">
        <f t="array" ref="D958">_xlfn.XLOOKUP($C958,'Standardized Scores'!$C$7:$C$96,_xlfn.XLOOKUP('Data (All Pillars)'!$A958,'Standardized Scores'!$D$6:$DO$6,'Standardized Scores'!$D$7:$DO$96))</f>
        <v>36.924856530529283</v>
      </c>
      <c r="E958" s="232" cm="1">
        <f t="array" ref="E958">_xlfn.XLOOKUP($C958,Ranking!$C$7:$C$96,_xlfn.XLOOKUP('Data (All Pillars)'!$A958,Ranking!$D$6:$DO$6,Ranking!$D$7:$DO$96))</f>
        <v>67</v>
      </c>
      <c r="F958" s="232" t="str">
        <f>INDEX(Categories!$C$7:$DO$96,MATCH($C958,Categories!C$7:C$96,0),MATCH($A958,Categories!$C$6:$DO$6,0))</f>
        <v>Adequate capacity</v>
      </c>
    </row>
    <row r="959" spans="1:6" ht="13.8" x14ac:dyDescent="0.25">
      <c r="A959" s="231" t="s">
        <v>85</v>
      </c>
      <c r="B959" s="50" t="str">
        <f>_xlfn.XLOOKUP(A959, 'Country to Region'!$A$2:$A$116, 'Country to Region'!$B$2:$B$116, "Not Found")</f>
        <v>Eastern Europe</v>
      </c>
      <c r="C959" s="203" t="s">
        <v>163</v>
      </c>
      <c r="D959" s="232" cm="1">
        <f t="array" ref="D959">_xlfn.XLOOKUP($C959,'Standardized Scores'!$C$7:$C$96,_xlfn.XLOOKUP('Data (All Pillars)'!$A959,'Standardized Scores'!$D$6:$DO$6,'Standardized Scores'!$D$7:$DO$96))</f>
        <v>42.015505033376286</v>
      </c>
      <c r="E959" s="232" cm="1">
        <f t="array" ref="E959">_xlfn.XLOOKUP($C959,Ranking!$C$7:$C$96,_xlfn.XLOOKUP('Data (All Pillars)'!$A959,Ranking!$D$6:$DO$6,Ranking!$D$7:$DO$96))</f>
        <v>65</v>
      </c>
      <c r="F959" s="232" t="str">
        <f>INDEX(Categories!$C$7:$DO$96,MATCH($C959,Categories!C$7:C$96,0),MATCH($A959,Categories!$C$6:$DO$6,0))</f>
        <v>Low capacity</v>
      </c>
    </row>
    <row r="960" spans="1:6" ht="13.8" x14ac:dyDescent="0.25">
      <c r="A960" s="231" t="s">
        <v>85</v>
      </c>
      <c r="B960" s="50" t="str">
        <f>_xlfn.XLOOKUP(A960, 'Country to Region'!$A$2:$A$116, 'Country to Region'!$B$2:$B$116, "Not Found")</f>
        <v>Eastern Europe</v>
      </c>
      <c r="C960" s="203" t="s">
        <v>251</v>
      </c>
      <c r="D960" s="232" cm="1">
        <f t="array" ref="D960">_xlfn.XLOOKUP($C960,'Standardized Scores'!$C$7:$C$96,_xlfn.XLOOKUP('Data (All Pillars)'!$A960,'Standardized Scores'!$D$6:$DO$6,'Standardized Scores'!$D$7:$DO$96))</f>
        <v>48.274588513729761</v>
      </c>
      <c r="E960" s="232" cm="1">
        <f t="array" ref="E960">_xlfn.XLOOKUP($C960,Ranking!$C$7:$C$96,_xlfn.XLOOKUP('Data (All Pillars)'!$A960,Ranking!$D$6:$DO$6,Ranking!$D$7:$DO$96))</f>
        <v>32</v>
      </c>
      <c r="F960" s="232" t="str">
        <f>INDEX(Categories!$C$7:$DO$96,MATCH($C960,Categories!C$7:C$96,0),MATCH($A960,Categories!$C$6:$DO$6,0))</f>
        <v>Adequate capacity</v>
      </c>
    </row>
    <row r="961" spans="1:6" ht="13.8" x14ac:dyDescent="0.25">
      <c r="A961" s="231" t="s">
        <v>85</v>
      </c>
      <c r="B961" s="50" t="str">
        <f>_xlfn.XLOOKUP(A961, 'Country to Region'!$A$2:$A$116, 'Country to Region'!$B$2:$B$116, "Not Found")</f>
        <v>Eastern Europe</v>
      </c>
      <c r="C961" s="203" t="s">
        <v>174</v>
      </c>
      <c r="D961" s="232" cm="1">
        <f t="array" ref="D961">_xlfn.XLOOKUP($C961,'Standardized Scores'!$C$7:$C$96,_xlfn.XLOOKUP('Data (All Pillars)'!$A961,'Standardized Scores'!$D$6:$DO$6,'Standardized Scores'!$D$7:$DO$96))</f>
        <v>33.669254854535211</v>
      </c>
      <c r="E961" s="232" cm="1">
        <f t="array" ref="E961">_xlfn.XLOOKUP($C961,Ranking!$C$7:$C$96,_xlfn.XLOOKUP('Data (All Pillars)'!$A961,Ranking!$D$6:$DO$6,Ranking!$D$7:$DO$96))</f>
        <v>80</v>
      </c>
      <c r="F961" s="232" t="str">
        <f>INDEX(Categories!$C$7:$DO$96,MATCH($C961,Categories!C$7:C$96,0),MATCH($A961,Categories!$C$6:$DO$6,0))</f>
        <v>Inadequate capacity</v>
      </c>
    </row>
    <row r="962" spans="1:6" ht="13.8" x14ac:dyDescent="0.25">
      <c r="A962" s="231" t="s">
        <v>85</v>
      </c>
      <c r="B962" s="50" t="str">
        <f>_xlfn.XLOOKUP(A962, 'Country to Region'!$A$2:$A$116, 'Country to Region'!$B$2:$B$116, "Not Found")</f>
        <v>Eastern Europe</v>
      </c>
      <c r="C962" s="203" t="s">
        <v>181</v>
      </c>
      <c r="D962" s="232" cm="1">
        <f t="array" ref="D962">_xlfn.XLOOKUP($C962,'Standardized Scores'!$C$7:$C$96,_xlfn.XLOOKUP('Data (All Pillars)'!$A962,'Standardized Scores'!$D$6:$DO$6,'Standardized Scores'!$D$7:$DO$96))</f>
        <v>43.580880057241984</v>
      </c>
      <c r="E962" s="232" cm="1">
        <f t="array" ref="E962">_xlfn.XLOOKUP($C962,Ranking!$C$7:$C$96,_xlfn.XLOOKUP('Data (All Pillars)'!$A962,Ranking!$D$6:$DO$6,Ranking!$D$7:$DO$96))</f>
        <v>73</v>
      </c>
      <c r="F962" s="232" t="str">
        <f>INDEX(Categories!$C$7:$DO$96,MATCH($C962,Categories!C$7:C$96,0),MATCH($A962,Categories!$C$6:$DO$6,0))</f>
        <v>Low capacity</v>
      </c>
    </row>
    <row r="963" spans="1:6" ht="13.8" x14ac:dyDescent="0.25">
      <c r="A963" s="231" t="s">
        <v>85</v>
      </c>
      <c r="B963" s="50" t="str">
        <f>_xlfn.XLOOKUP(A963, 'Country to Region'!$A$2:$A$116, 'Country to Region'!$B$2:$B$116, "Not Found")</f>
        <v>Eastern Europe</v>
      </c>
      <c r="C963" s="203" t="s">
        <v>192</v>
      </c>
      <c r="D963" s="232" cm="1">
        <f t="array" ref="D963">_xlfn.XLOOKUP($C963,'Standardized Scores'!$C$7:$C$96,_xlfn.XLOOKUP('Data (All Pillars)'!$A963,'Standardized Scores'!$D$6:$DO$6,'Standardized Scores'!$D$7:$DO$96))</f>
        <v>20.052503510423371</v>
      </c>
      <c r="E963" s="232" cm="1">
        <f t="array" ref="E963">_xlfn.XLOOKUP($C963,Ranking!$C$7:$C$96,_xlfn.XLOOKUP('Data (All Pillars)'!$A963,Ranking!$D$6:$DO$6,Ranking!$D$7:$DO$96))</f>
        <v>107</v>
      </c>
      <c r="F963" s="232" t="str">
        <f>INDEX(Categories!$C$7:$DO$96,MATCH($C963,Categories!C$7:C$96,0),MATCH($A963,Categories!$C$6:$DO$6,0))</f>
        <v>Inadequate capacity</v>
      </c>
    </row>
    <row r="964" spans="1:6" ht="13.8" x14ac:dyDescent="0.25">
      <c r="A964" s="231" t="s">
        <v>85</v>
      </c>
      <c r="B964" s="50" t="str">
        <f>_xlfn.XLOOKUP(A964, 'Country to Region'!$A$2:$A$116, 'Country to Region'!$B$2:$B$116, "Not Found")</f>
        <v>Eastern Europe</v>
      </c>
      <c r="C964" s="203" t="s">
        <v>194</v>
      </c>
      <c r="D964" s="232" cm="1">
        <f t="array" ref="D964">_xlfn.XLOOKUP($C964,'Standardized Scores'!$C$7:$C$96,_xlfn.XLOOKUP('Data (All Pillars)'!$A964,'Standardized Scores'!$D$6:$DO$6,'Standardized Scores'!$D$7:$DO$96))</f>
        <v>14.939028984999032</v>
      </c>
      <c r="E964" s="232" cm="1">
        <f t="array" ref="E964">_xlfn.XLOOKUP($C964,Ranking!$C$7:$C$96,_xlfn.XLOOKUP('Data (All Pillars)'!$A964,Ranking!$D$6:$DO$6,Ranking!$D$7:$DO$96))</f>
        <v>112</v>
      </c>
      <c r="F964" s="232" t="str">
        <f>INDEX(Categories!$C$7:$DO$96,MATCH($C964,Categories!C$7:C$96,0),MATCH($A964,Categories!$C$6:$DO$6,0))</f>
        <v>Inadequate capacity</v>
      </c>
    </row>
    <row r="965" spans="1:6" ht="13.8" x14ac:dyDescent="0.25">
      <c r="A965" s="231" t="s">
        <v>85</v>
      </c>
      <c r="B965" s="50" t="str">
        <f>_xlfn.XLOOKUP(A965, 'Country to Region'!$A$2:$A$116, 'Country to Region'!$B$2:$B$116, "Not Found")</f>
        <v>Eastern Europe</v>
      </c>
      <c r="C965" s="203" t="s">
        <v>202</v>
      </c>
      <c r="D965" s="232" cm="1">
        <f t="array" ref="D965">_xlfn.XLOOKUP($C965,'Standardized Scores'!$C$7:$C$96,_xlfn.XLOOKUP('Data (All Pillars)'!$A965,'Standardized Scores'!$D$6:$DO$6,'Standardized Scores'!$D$7:$DO$96))</f>
        <v>19.436769829883175</v>
      </c>
      <c r="E965" s="232" cm="1">
        <f t="array" ref="E965">_xlfn.XLOOKUP($C965,Ranking!$C$7:$C$96,_xlfn.XLOOKUP('Data (All Pillars)'!$A965,Ranking!$D$6:$DO$6,Ranking!$D$7:$DO$96))</f>
        <v>65</v>
      </c>
      <c r="F965" s="232" t="str">
        <f>INDEX(Categories!$C$7:$DO$96,MATCH($C965,Categories!C$7:C$96,0),MATCH($A965,Categories!$C$6:$DO$6,0))</f>
        <v>Inadequate capacity</v>
      </c>
    </row>
    <row r="966" spans="1:6" ht="13.8" x14ac:dyDescent="0.25">
      <c r="A966" s="231" t="s">
        <v>85</v>
      </c>
      <c r="B966" s="50" t="str">
        <f>_xlfn.XLOOKUP(A966, 'Country to Region'!$A$2:$A$116, 'Country to Region'!$B$2:$B$116, "Not Found")</f>
        <v>Eastern Europe</v>
      </c>
      <c r="C966" s="203" t="s">
        <v>212</v>
      </c>
      <c r="D966" s="232" cm="1">
        <f t="array" ref="D966">_xlfn.XLOOKUP($C966,'Standardized Scores'!$C$7:$C$96,_xlfn.XLOOKUP('Data (All Pillars)'!$A966,'Standardized Scores'!$D$6:$DO$6,'Standardized Scores'!$D$7:$DO$96))</f>
        <v>32.786486267422248</v>
      </c>
      <c r="E966" s="232" cm="1">
        <f t="array" ref="E966">_xlfn.XLOOKUP($C966,Ranking!$C$7:$C$96,_xlfn.XLOOKUP('Data (All Pillars)'!$A966,Ranking!$D$6:$DO$6,Ranking!$D$7:$DO$96))</f>
        <v>100</v>
      </c>
      <c r="F966" s="232" t="str">
        <f>INDEX(Categories!$C$7:$DO$96,MATCH($C966,Categories!C$7:C$96,0),MATCH($A966,Categories!$C$6:$DO$6,0))</f>
        <v>Inadequate capacity</v>
      </c>
    </row>
    <row r="967" spans="1:6" ht="13.8" x14ac:dyDescent="0.25">
      <c r="A967" s="231" t="s">
        <v>85</v>
      </c>
      <c r="B967" s="50" t="str">
        <f>_xlfn.XLOOKUP(A967, 'Country to Region'!$A$2:$A$116, 'Country to Region'!$B$2:$B$116, "Not Found")</f>
        <v>Eastern Europe</v>
      </c>
      <c r="C967" s="203" t="s">
        <v>254</v>
      </c>
      <c r="D967" s="232" cm="1">
        <f t="array" ref="D967">_xlfn.XLOOKUP($C967,'Standardized Scores'!$C$7:$C$96,_xlfn.XLOOKUP('Data (All Pillars)'!$A967,'Standardized Scores'!$D$6:$DO$6,'Standardized Scores'!$D$7:$DO$96))</f>
        <v>13.047728959389017</v>
      </c>
      <c r="E967" s="232" cm="1">
        <f t="array" ref="E967">_xlfn.XLOOKUP($C967,Ranking!$C$7:$C$96,_xlfn.XLOOKUP('Data (All Pillars)'!$A967,Ranking!$D$6:$DO$6,Ranking!$D$7:$DO$96))</f>
        <v>55</v>
      </c>
      <c r="F967" s="232" t="str">
        <f>INDEX(Categories!$C$7:$DO$96,MATCH($C967,Categories!C$7:C$96,0),MATCH($A967,Categories!$C$6:$DO$6,0))</f>
        <v>Inadequate capacity</v>
      </c>
    </row>
    <row r="968" spans="1:6" ht="13.8" x14ac:dyDescent="0.25">
      <c r="A968" s="231" t="s">
        <v>86</v>
      </c>
      <c r="B968" s="50" t="str">
        <f>_xlfn.XLOOKUP(A968, 'Country to Region'!$A$2:$A$116, 'Country to Region'!$B$2:$B$116, "Not Found")</f>
        <v>MENA</v>
      </c>
      <c r="C968" s="203" t="s">
        <v>133</v>
      </c>
      <c r="D968" s="232" cm="1">
        <f t="array" ref="D968">_xlfn.XLOOKUP($C968,'Standardized Scores'!$C$7:$C$96,_xlfn.XLOOKUP('Data (All Pillars)'!$A968,'Standardized Scores'!$D$6:$DO$6,'Standardized Scores'!$D$7:$DO$96))</f>
        <v>30.539302278994018</v>
      </c>
      <c r="E968" s="232" cm="1">
        <f t="array" ref="E968">_xlfn.XLOOKUP($C968,Ranking!$C$7:$C$96,_xlfn.XLOOKUP('Data (All Pillars)'!$A968,Ranking!$D$6:$DO$6,Ranking!$D$7:$DO$96))</f>
        <v>94</v>
      </c>
      <c r="F968" s="232" t="str">
        <f>INDEX(Categories!$C$7:$DO$96,MATCH($C968,Categories!C$7:C$96,0),MATCH($A968,Categories!$C$6:$DO$6,0))</f>
        <v>Inadequate capacity</v>
      </c>
    </row>
    <row r="969" spans="1:6" ht="13.8" x14ac:dyDescent="0.25">
      <c r="A969" s="231" t="s">
        <v>86</v>
      </c>
      <c r="B969" s="50" t="str">
        <f>_xlfn.XLOOKUP(A969, 'Country to Region'!$A$2:$A$116, 'Country to Region'!$B$2:$B$116, "Not Found")</f>
        <v>MENA</v>
      </c>
      <c r="C969" s="203" t="s">
        <v>135</v>
      </c>
      <c r="D969" s="232" cm="1">
        <f t="array" ref="D969">_xlfn.XLOOKUP($C969,'Standardized Scores'!$C$7:$C$96,_xlfn.XLOOKUP('Data (All Pillars)'!$A969,'Standardized Scores'!$D$6:$DO$6,'Standardized Scores'!$D$7:$DO$96))</f>
        <v>32.80453153993998</v>
      </c>
      <c r="E969" s="232" cm="1">
        <f t="array" ref="E969">_xlfn.XLOOKUP($C969,Ranking!$C$7:$C$96,_xlfn.XLOOKUP('Data (All Pillars)'!$A969,Ranking!$D$6:$DO$6,Ranking!$D$7:$DO$96))</f>
        <v>73</v>
      </c>
      <c r="F969" s="232" t="str">
        <f>INDEX(Categories!$C$7:$DO$96,MATCH($C969,Categories!C$7:C$96,0),MATCH($A969,Categories!$C$6:$DO$6,0))</f>
        <v>Inadequate capacity</v>
      </c>
    </row>
    <row r="970" spans="1:6" ht="13.8" x14ac:dyDescent="0.25">
      <c r="A970" s="231" t="s">
        <v>86</v>
      </c>
      <c r="B970" s="50" t="str">
        <f>_xlfn.XLOOKUP(A970, 'Country to Region'!$A$2:$A$116, 'Country to Region'!$B$2:$B$116, "Not Found")</f>
        <v>MENA</v>
      </c>
      <c r="C970" s="203" t="s">
        <v>137</v>
      </c>
      <c r="D970" s="232" cm="1">
        <f t="array" ref="D970">_xlfn.XLOOKUP($C970,'Standardized Scores'!$C$7:$C$96,_xlfn.XLOOKUP('Data (All Pillars)'!$A970,'Standardized Scores'!$D$6:$DO$6,'Standardized Scores'!$D$7:$DO$96))</f>
        <v>27.499145189992749</v>
      </c>
      <c r="E970" s="232" cm="1">
        <f t="array" ref="E970">_xlfn.XLOOKUP($C970,Ranking!$C$7:$C$96,_xlfn.XLOOKUP('Data (All Pillars)'!$A970,Ranking!$D$6:$DO$6,Ranking!$D$7:$DO$96))</f>
        <v>89</v>
      </c>
      <c r="F970" s="232" t="str">
        <f>INDEX(Categories!$C$7:$DO$96,MATCH($C970,Categories!C$7:C$96,0),MATCH($A970,Categories!$C$6:$DO$6,0))</f>
        <v>Inadequate capacity</v>
      </c>
    </row>
    <row r="971" spans="1:6" ht="13.8" x14ac:dyDescent="0.25">
      <c r="A971" s="231" t="s">
        <v>86</v>
      </c>
      <c r="B971" s="50" t="str">
        <f>_xlfn.XLOOKUP(A971, 'Country to Region'!$A$2:$A$116, 'Country to Region'!$B$2:$B$116, "Not Found")</f>
        <v>MENA</v>
      </c>
      <c r="C971" s="203" t="s">
        <v>147</v>
      </c>
      <c r="D971" s="232" cm="1">
        <f t="array" ref="D971">_xlfn.XLOOKUP($C971,'Standardized Scores'!$C$7:$C$96,_xlfn.XLOOKUP('Data (All Pillars)'!$A971,'Standardized Scores'!$D$6:$DO$6,'Standardized Scores'!$D$7:$DO$96))</f>
        <v>33.576396556876631</v>
      </c>
      <c r="E971" s="232" cm="1">
        <f t="array" ref="E971">_xlfn.XLOOKUP($C971,Ranking!$C$7:$C$96,_xlfn.XLOOKUP('Data (All Pillars)'!$A971,Ranking!$D$6:$DO$6,Ranking!$D$7:$DO$96))</f>
        <v>63</v>
      </c>
      <c r="F971" s="232" t="str">
        <f>INDEX(Categories!$C$7:$DO$96,MATCH($C971,Categories!C$7:C$96,0),MATCH($A971,Categories!$C$6:$DO$6,0))</f>
        <v>Inadequate capacity</v>
      </c>
    </row>
    <row r="972" spans="1:6" ht="13.8" x14ac:dyDescent="0.25">
      <c r="A972" s="231" t="s">
        <v>86</v>
      </c>
      <c r="B972" s="50" t="str">
        <f>_xlfn.XLOOKUP(A972, 'Country to Region'!$A$2:$A$116, 'Country to Region'!$B$2:$B$116, "Not Found")</f>
        <v>MENA</v>
      </c>
      <c r="C972" s="203" t="s">
        <v>156</v>
      </c>
      <c r="D972" s="232" cm="1">
        <f t="array" ref="D972">_xlfn.XLOOKUP($C972,'Standardized Scores'!$C$7:$C$96,_xlfn.XLOOKUP('Data (All Pillars)'!$A972,'Standardized Scores'!$D$6:$DO$6,'Standardized Scores'!$D$7:$DO$96))</f>
        <v>38.093639761785653</v>
      </c>
      <c r="E972" s="232" cm="1">
        <f t="array" ref="E972">_xlfn.XLOOKUP($C972,Ranking!$C$7:$C$96,_xlfn.XLOOKUP('Data (All Pillars)'!$A972,Ranking!$D$6:$DO$6,Ranking!$D$7:$DO$96))</f>
        <v>58</v>
      </c>
      <c r="F972" s="232" t="str">
        <f>INDEX(Categories!$C$7:$DO$96,MATCH($C972,Categories!C$7:C$96,0),MATCH($A972,Categories!$C$6:$DO$6,0))</f>
        <v>Adequate capacity</v>
      </c>
    </row>
    <row r="973" spans="1:6" ht="13.8" x14ac:dyDescent="0.25">
      <c r="A973" s="231" t="s">
        <v>86</v>
      </c>
      <c r="B973" s="50" t="str">
        <f>_xlfn.XLOOKUP(A973, 'Country to Region'!$A$2:$A$116, 'Country to Region'!$B$2:$B$116, "Not Found")</f>
        <v>MENA</v>
      </c>
      <c r="C973" s="203" t="s">
        <v>163</v>
      </c>
      <c r="D973" s="232" cm="1">
        <f t="array" ref="D973">_xlfn.XLOOKUP($C973,'Standardized Scores'!$C$7:$C$96,_xlfn.XLOOKUP('Data (All Pillars)'!$A973,'Standardized Scores'!$D$6:$DO$6,'Standardized Scores'!$D$7:$DO$96))</f>
        <v>35.743005816453959</v>
      </c>
      <c r="E973" s="232" cm="1">
        <f t="array" ref="E973">_xlfn.XLOOKUP($C973,Ranking!$C$7:$C$96,_xlfn.XLOOKUP('Data (All Pillars)'!$A973,Ranking!$D$6:$DO$6,Ranking!$D$7:$DO$96))</f>
        <v>97</v>
      </c>
      <c r="F973" s="232" t="str">
        <f>INDEX(Categories!$C$7:$DO$96,MATCH($C973,Categories!C$7:C$96,0),MATCH($A973,Categories!$C$6:$DO$6,0))</f>
        <v>Inadequate capacity</v>
      </c>
    </row>
    <row r="974" spans="1:6" ht="13.8" x14ac:dyDescent="0.25">
      <c r="A974" s="231" t="s">
        <v>86</v>
      </c>
      <c r="B974" s="50" t="str">
        <f>_xlfn.XLOOKUP(A974, 'Country to Region'!$A$2:$A$116, 'Country to Region'!$B$2:$B$116, "Not Found")</f>
        <v>MENA</v>
      </c>
      <c r="C974" s="203" t="s">
        <v>251</v>
      </c>
      <c r="D974" s="232" cm="1">
        <f t="array" ref="D974">_xlfn.XLOOKUP($C974,'Standardized Scores'!$C$7:$C$96,_xlfn.XLOOKUP('Data (All Pillars)'!$A974,'Standardized Scores'!$D$6:$DO$6,'Standardized Scores'!$D$7:$DO$96))</f>
        <v>43.120300587834748</v>
      </c>
      <c r="E974" s="232" cm="1">
        <f t="array" ref="E974">_xlfn.XLOOKUP($C974,Ranking!$C$7:$C$96,_xlfn.XLOOKUP('Data (All Pillars)'!$A974,Ranking!$D$6:$DO$6,Ranking!$D$7:$DO$96))</f>
        <v>66</v>
      </c>
      <c r="F974" s="232" t="str">
        <f>INDEX(Categories!$C$7:$DO$96,MATCH($C974,Categories!C$7:C$96,0),MATCH($A974,Categories!$C$6:$DO$6,0))</f>
        <v>Adequate capacity</v>
      </c>
    </row>
    <row r="975" spans="1:6" ht="13.8" x14ac:dyDescent="0.25">
      <c r="A975" s="231" t="s">
        <v>86</v>
      </c>
      <c r="B975" s="50" t="str">
        <f>_xlfn.XLOOKUP(A975, 'Country to Region'!$A$2:$A$116, 'Country to Region'!$B$2:$B$116, "Not Found")</f>
        <v>MENA</v>
      </c>
      <c r="C975" s="203" t="s">
        <v>174</v>
      </c>
      <c r="D975" s="232" cm="1">
        <f t="array" ref="D975">_xlfn.XLOOKUP($C975,'Standardized Scores'!$C$7:$C$96,_xlfn.XLOOKUP('Data (All Pillars)'!$A975,'Standardized Scores'!$D$6:$DO$6,'Standardized Scores'!$D$7:$DO$96))</f>
        <v>25.55619249436889</v>
      </c>
      <c r="E975" s="232" cm="1">
        <f t="array" ref="E975">_xlfn.XLOOKUP($C975,Ranking!$C$7:$C$96,_xlfn.XLOOKUP('Data (All Pillars)'!$A975,Ranking!$D$6:$DO$6,Ranking!$D$7:$DO$96))</f>
        <v>98</v>
      </c>
      <c r="F975" s="232" t="str">
        <f>INDEX(Categories!$C$7:$DO$96,MATCH($C975,Categories!C$7:C$96,0),MATCH($A975,Categories!$C$6:$DO$6,0))</f>
        <v>Inadequate capacity</v>
      </c>
    </row>
    <row r="976" spans="1:6" ht="13.8" x14ac:dyDescent="0.25">
      <c r="A976" s="231" t="s">
        <v>86</v>
      </c>
      <c r="B976" s="50" t="str">
        <f>_xlfn.XLOOKUP(A976, 'Country to Region'!$A$2:$A$116, 'Country to Region'!$B$2:$B$116, "Not Found")</f>
        <v>MENA</v>
      </c>
      <c r="C976" s="203" t="s">
        <v>181</v>
      </c>
      <c r="D976" s="232" cm="1">
        <f t="array" ref="D976">_xlfn.XLOOKUP($C976,'Standardized Scores'!$C$7:$C$96,_xlfn.XLOOKUP('Data (All Pillars)'!$A976,'Standardized Scores'!$D$6:$DO$6,'Standardized Scores'!$D$7:$DO$96))</f>
        <v>37.850144729482174</v>
      </c>
      <c r="E976" s="232" cm="1">
        <f t="array" ref="E976">_xlfn.XLOOKUP($C976,Ranking!$C$7:$C$96,_xlfn.XLOOKUP('Data (All Pillars)'!$A976,Ranking!$D$6:$DO$6,Ranking!$D$7:$DO$96))</f>
        <v>91</v>
      </c>
      <c r="F976" s="232" t="str">
        <f>INDEX(Categories!$C$7:$DO$96,MATCH($C976,Categories!C$7:C$96,0),MATCH($A976,Categories!$C$6:$DO$6,0))</f>
        <v>Inadequate capacity</v>
      </c>
    </row>
    <row r="977" spans="1:6" ht="13.8" x14ac:dyDescent="0.25">
      <c r="A977" s="231" t="s">
        <v>86</v>
      </c>
      <c r="B977" s="50" t="str">
        <f>_xlfn.XLOOKUP(A977, 'Country to Region'!$A$2:$A$116, 'Country to Region'!$B$2:$B$116, "Not Found")</f>
        <v>MENA</v>
      </c>
      <c r="C977" s="203" t="s">
        <v>192</v>
      </c>
      <c r="D977" s="232" cm="1">
        <f t="array" ref="D977">_xlfn.XLOOKUP($C977,'Standardized Scores'!$C$7:$C$96,_xlfn.XLOOKUP('Data (All Pillars)'!$A977,'Standardized Scores'!$D$6:$DO$6,'Standardized Scores'!$D$7:$DO$96))</f>
        <v>21.335801634768139</v>
      </c>
      <c r="E977" s="232" cm="1">
        <f t="array" ref="E977">_xlfn.XLOOKUP($C977,Ranking!$C$7:$C$96,_xlfn.XLOOKUP('Data (All Pillars)'!$A977,Ranking!$D$6:$DO$6,Ranking!$D$7:$DO$96))</f>
        <v>101</v>
      </c>
      <c r="F977" s="232" t="str">
        <f>INDEX(Categories!$C$7:$DO$96,MATCH($C977,Categories!C$7:C$96,0),MATCH($A977,Categories!$C$6:$DO$6,0))</f>
        <v>Inadequate capacity</v>
      </c>
    </row>
    <row r="978" spans="1:6" ht="13.8" x14ac:dyDescent="0.25">
      <c r="A978" s="231" t="s">
        <v>86</v>
      </c>
      <c r="B978" s="50" t="str">
        <f>_xlfn.XLOOKUP(A978, 'Country to Region'!$A$2:$A$116, 'Country to Region'!$B$2:$B$116, "Not Found")</f>
        <v>MENA</v>
      </c>
      <c r="C978" s="203" t="s">
        <v>194</v>
      </c>
      <c r="D978" s="232" cm="1">
        <f t="array" ref="D978">_xlfn.XLOOKUP($C978,'Standardized Scores'!$C$7:$C$96,_xlfn.XLOOKUP('Data (All Pillars)'!$A978,'Standardized Scores'!$D$6:$DO$6,'Standardized Scores'!$D$7:$DO$96))</f>
        <v>30.041855266398706</v>
      </c>
      <c r="E978" s="232" cm="1">
        <f t="array" ref="E978">_xlfn.XLOOKUP($C978,Ranking!$C$7:$C$96,_xlfn.XLOOKUP('Data (All Pillars)'!$A978,Ranking!$D$6:$DO$6,Ranking!$D$7:$DO$96))</f>
        <v>79</v>
      </c>
      <c r="F978" s="232" t="str">
        <f>INDEX(Categories!$C$7:$DO$96,MATCH($C978,Categories!C$7:C$96,0),MATCH($A978,Categories!$C$6:$DO$6,0))</f>
        <v>Inadequate capacity</v>
      </c>
    </row>
    <row r="979" spans="1:6" ht="13.8" x14ac:dyDescent="0.25">
      <c r="A979" s="231" t="s">
        <v>86</v>
      </c>
      <c r="B979" s="50" t="str">
        <f>_xlfn.XLOOKUP(A979, 'Country to Region'!$A$2:$A$116, 'Country to Region'!$B$2:$B$116, "Not Found")</f>
        <v>MENA</v>
      </c>
      <c r="C979" s="203" t="s">
        <v>202</v>
      </c>
      <c r="D979" s="232" cm="1">
        <f t="array" ref="D979">_xlfn.XLOOKUP($C979,'Standardized Scores'!$C$7:$C$96,_xlfn.XLOOKUP('Data (All Pillars)'!$A979,'Standardized Scores'!$D$6:$DO$6,'Standardized Scores'!$D$7:$DO$96))</f>
        <v>5.2507097690024516</v>
      </c>
      <c r="E979" s="232" cm="1">
        <f t="array" ref="E979">_xlfn.XLOOKUP($C979,Ranking!$C$7:$C$96,_xlfn.XLOOKUP('Data (All Pillars)'!$A979,Ranking!$D$6:$DO$6,Ranking!$D$7:$DO$96))</f>
        <v>112</v>
      </c>
      <c r="F979" s="232" t="str">
        <f>INDEX(Categories!$C$7:$DO$96,MATCH($C979,Categories!C$7:C$96,0),MATCH($A979,Categories!$C$6:$DO$6,0))</f>
        <v>Inadequate capacity</v>
      </c>
    </row>
    <row r="980" spans="1:6" ht="13.8" x14ac:dyDescent="0.25">
      <c r="A980" s="231" t="s">
        <v>86</v>
      </c>
      <c r="B980" s="50" t="str">
        <f>_xlfn.XLOOKUP(A980, 'Country to Region'!$A$2:$A$116, 'Country to Region'!$B$2:$B$116, "Not Found")</f>
        <v>MENA</v>
      </c>
      <c r="C980" s="203" t="s">
        <v>212</v>
      </c>
      <c r="D980" s="232" cm="1">
        <f t="array" ref="D980">_xlfn.XLOOKUP($C980,'Standardized Scores'!$C$7:$C$96,_xlfn.XLOOKUP('Data (All Pillars)'!$A980,'Standardized Scores'!$D$6:$DO$6,'Standardized Scores'!$D$7:$DO$96))</f>
        <v>35.932994713047549</v>
      </c>
      <c r="E980" s="232" cm="1">
        <f t="array" ref="E980">_xlfn.XLOOKUP($C980,Ranking!$C$7:$C$96,_xlfn.XLOOKUP('Data (All Pillars)'!$A980,Ranking!$D$6:$DO$6,Ranking!$D$7:$DO$96))</f>
        <v>89</v>
      </c>
      <c r="F980" s="232" t="str">
        <f>INDEX(Categories!$C$7:$DO$96,MATCH($C980,Categories!C$7:C$96,0),MATCH($A980,Categories!$C$6:$DO$6,0))</f>
        <v>Inadequate capacity</v>
      </c>
    </row>
    <row r="981" spans="1:6" ht="13.8" x14ac:dyDescent="0.25">
      <c r="A981" s="231" t="s">
        <v>86</v>
      </c>
      <c r="B981" s="50" t="str">
        <f>_xlfn.XLOOKUP(A981, 'Country to Region'!$A$2:$A$116, 'Country to Region'!$B$2:$B$116, "Not Found")</f>
        <v>MENA</v>
      </c>
      <c r="C981" s="203" t="s">
        <v>254</v>
      </c>
      <c r="D981" s="232" cm="1">
        <f t="array" ref="D981">_xlfn.XLOOKUP($C981,'Standardized Scores'!$C$7:$C$96,_xlfn.XLOOKUP('Data (All Pillars)'!$A981,'Standardized Scores'!$D$6:$DO$6,'Standardized Scores'!$D$7:$DO$96))</f>
        <v>14.117646790623848</v>
      </c>
      <c r="E981" s="232" cm="1">
        <f t="array" ref="E981">_xlfn.XLOOKUP($C981,Ranking!$C$7:$C$96,_xlfn.XLOOKUP('Data (All Pillars)'!$A981,Ranking!$D$6:$DO$6,Ranking!$D$7:$DO$96))</f>
        <v>50</v>
      </c>
      <c r="F981" s="232" t="str">
        <f>INDEX(Categories!$C$7:$DO$96,MATCH($C981,Categories!C$7:C$96,0),MATCH($A981,Categories!$C$6:$DO$6,0))</f>
        <v>Inadequate capacity</v>
      </c>
    </row>
    <row r="982" spans="1:6" ht="13.8" x14ac:dyDescent="0.25">
      <c r="A982" s="231" t="s">
        <v>87</v>
      </c>
      <c r="B982" s="50" t="str">
        <f>_xlfn.XLOOKUP(A982, 'Country to Region'!$A$2:$A$116, 'Country to Region'!$B$2:$B$116, "Not Found")</f>
        <v>Sub-Saharan Africa</v>
      </c>
      <c r="C982" s="203" t="s">
        <v>133</v>
      </c>
      <c r="D982" s="232" cm="1">
        <f t="array" ref="D982">_xlfn.XLOOKUP($C982,'Standardized Scores'!$C$7:$C$96,_xlfn.XLOOKUP('Data (All Pillars)'!$A982,'Standardized Scores'!$D$6:$DO$6,'Standardized Scores'!$D$7:$DO$96))</f>
        <v>26.440009593383895</v>
      </c>
      <c r="E982" s="232" cm="1">
        <f t="array" ref="E982">_xlfn.XLOOKUP($C982,Ranking!$C$7:$C$96,_xlfn.XLOOKUP('Data (All Pillars)'!$A982,Ranking!$D$6:$DO$6,Ranking!$D$7:$DO$96))</f>
        <v>108</v>
      </c>
      <c r="F982" s="232" t="str">
        <f>INDEX(Categories!$C$7:$DO$96,MATCH($C982,Categories!C$7:C$96,0),MATCH($A982,Categories!$C$6:$DO$6,0))</f>
        <v>Inadequate capacity</v>
      </c>
    </row>
    <row r="983" spans="1:6" ht="13.8" x14ac:dyDescent="0.25">
      <c r="A983" s="231" t="s">
        <v>87</v>
      </c>
      <c r="B983" s="50" t="str">
        <f>_xlfn.XLOOKUP(A983, 'Country to Region'!$A$2:$A$116, 'Country to Region'!$B$2:$B$116, "Not Found")</f>
        <v>Sub-Saharan Africa</v>
      </c>
      <c r="C983" s="203" t="s">
        <v>135</v>
      </c>
      <c r="D983" s="232" cm="1">
        <f t="array" ref="D983">_xlfn.XLOOKUP($C983,'Standardized Scores'!$C$7:$C$96,_xlfn.XLOOKUP('Data (All Pillars)'!$A983,'Standardized Scores'!$D$6:$DO$6,'Standardized Scores'!$D$7:$DO$96))</f>
        <v>22.903838680399197</v>
      </c>
      <c r="E983" s="232" cm="1">
        <f t="array" ref="E983">_xlfn.XLOOKUP($C983,Ranking!$C$7:$C$96,_xlfn.XLOOKUP('Data (All Pillars)'!$A983,Ranking!$D$6:$DO$6,Ranking!$D$7:$DO$96))</f>
        <v>108</v>
      </c>
      <c r="F983" s="232" t="str">
        <f>INDEX(Categories!$C$7:$DO$96,MATCH($C983,Categories!C$7:C$96,0),MATCH($A983,Categories!$C$6:$DO$6,0))</f>
        <v>Inadequate capacity</v>
      </c>
    </row>
    <row r="984" spans="1:6" ht="13.8" x14ac:dyDescent="0.25">
      <c r="A984" s="231" t="s">
        <v>87</v>
      </c>
      <c r="B984" s="50" t="str">
        <f>_xlfn.XLOOKUP(A984, 'Country to Region'!$A$2:$A$116, 'Country to Region'!$B$2:$B$116, "Not Found")</f>
        <v>Sub-Saharan Africa</v>
      </c>
      <c r="C984" s="203" t="s">
        <v>137</v>
      </c>
      <c r="D984" s="232" cm="1">
        <f t="array" ref="D984">_xlfn.XLOOKUP($C984,'Standardized Scores'!$C$7:$C$96,_xlfn.XLOOKUP('Data (All Pillars)'!$A984,'Standardized Scores'!$D$6:$DO$6,'Standardized Scores'!$D$7:$DO$96))</f>
        <v>26.711304119167359</v>
      </c>
      <c r="E984" s="232" cm="1">
        <f t="array" ref="E984">_xlfn.XLOOKUP($C984,Ranking!$C$7:$C$96,_xlfn.XLOOKUP('Data (All Pillars)'!$A984,Ranking!$D$6:$DO$6,Ranking!$D$7:$DO$96))</f>
        <v>91</v>
      </c>
      <c r="F984" s="232" t="str">
        <f>INDEX(Categories!$C$7:$DO$96,MATCH($C984,Categories!C$7:C$96,0),MATCH($A984,Categories!$C$6:$DO$6,0))</f>
        <v>Inadequate capacity</v>
      </c>
    </row>
    <row r="985" spans="1:6" ht="13.8" x14ac:dyDescent="0.25">
      <c r="A985" s="231" t="s">
        <v>87</v>
      </c>
      <c r="B985" s="50" t="str">
        <f>_xlfn.XLOOKUP(A985, 'Country to Region'!$A$2:$A$116, 'Country to Region'!$B$2:$B$116, "Not Found")</f>
        <v>Sub-Saharan Africa</v>
      </c>
      <c r="C985" s="203" t="s">
        <v>147</v>
      </c>
      <c r="D985" s="232" cm="1">
        <f t="array" ref="D985">_xlfn.XLOOKUP($C985,'Standardized Scores'!$C$7:$C$96,_xlfn.XLOOKUP('Data (All Pillars)'!$A985,'Standardized Scores'!$D$6:$DO$6,'Standardized Scores'!$D$7:$DO$96))</f>
        <v>11.750474166224802</v>
      </c>
      <c r="E985" s="232" cm="1">
        <f t="array" ref="E985">_xlfn.XLOOKUP($C985,Ranking!$C$7:$C$96,_xlfn.XLOOKUP('Data (All Pillars)'!$A985,Ranking!$D$6:$DO$6,Ranking!$D$7:$DO$96))</f>
        <v>112</v>
      </c>
      <c r="F985" s="232" t="str">
        <f>INDEX(Categories!$C$7:$DO$96,MATCH($C985,Categories!C$7:C$96,0),MATCH($A985,Categories!$C$6:$DO$6,0))</f>
        <v>Inadequate capacity</v>
      </c>
    </row>
    <row r="986" spans="1:6" ht="13.8" x14ac:dyDescent="0.25">
      <c r="A986" s="231" t="s">
        <v>87</v>
      </c>
      <c r="B986" s="50" t="str">
        <f>_xlfn.XLOOKUP(A986, 'Country to Region'!$A$2:$A$116, 'Country to Region'!$B$2:$B$116, "Not Found")</f>
        <v>Sub-Saharan Africa</v>
      </c>
      <c r="C986" s="203" t="s">
        <v>156</v>
      </c>
      <c r="D986" s="232" cm="1">
        <f t="array" ref="D986">_xlfn.XLOOKUP($C986,'Standardized Scores'!$C$7:$C$96,_xlfn.XLOOKUP('Data (All Pillars)'!$A986,'Standardized Scores'!$D$6:$DO$6,'Standardized Scores'!$D$7:$DO$96))</f>
        <v>31.474054268373152</v>
      </c>
      <c r="E986" s="232" cm="1">
        <f t="array" ref="E986">_xlfn.XLOOKUP($C986,Ranking!$C$7:$C$96,_xlfn.XLOOKUP('Data (All Pillars)'!$A986,Ranking!$D$6:$DO$6,Ranking!$D$7:$DO$96))</f>
        <v>89</v>
      </c>
      <c r="F986" s="232" t="str">
        <f>INDEX(Categories!$C$7:$DO$96,MATCH($C986,Categories!C$7:C$96,0),MATCH($A986,Categories!$C$6:$DO$6,0))</f>
        <v>Low capacity</v>
      </c>
    </row>
    <row r="987" spans="1:6" ht="13.8" x14ac:dyDescent="0.25">
      <c r="A987" s="231" t="s">
        <v>87</v>
      </c>
      <c r="B987" s="50" t="str">
        <f>_xlfn.XLOOKUP(A987, 'Country to Region'!$A$2:$A$116, 'Country to Region'!$B$2:$B$116, "Not Found")</f>
        <v>Sub-Saharan Africa</v>
      </c>
      <c r="C987" s="203" t="s">
        <v>163</v>
      </c>
      <c r="D987" s="232" cm="1">
        <f t="array" ref="D987">_xlfn.XLOOKUP($C987,'Standardized Scores'!$C$7:$C$96,_xlfn.XLOOKUP('Data (All Pillars)'!$A987,'Standardized Scores'!$D$6:$DO$6,'Standardized Scores'!$D$7:$DO$96))</f>
        <v>36.748132183745881</v>
      </c>
      <c r="E987" s="232" cm="1">
        <f t="array" ref="E987">_xlfn.XLOOKUP($C987,Ranking!$C$7:$C$96,_xlfn.XLOOKUP('Data (All Pillars)'!$A987,Ranking!$D$6:$DO$6,Ranking!$D$7:$DO$96))</f>
        <v>93</v>
      </c>
      <c r="F987" s="232" t="str">
        <f>INDEX(Categories!$C$7:$DO$96,MATCH($C987,Categories!C$7:C$96,0),MATCH($A987,Categories!$C$6:$DO$6,0))</f>
        <v>Inadequate capacity</v>
      </c>
    </row>
    <row r="988" spans="1:6" ht="13.8" x14ac:dyDescent="0.25">
      <c r="A988" s="231" t="s">
        <v>87</v>
      </c>
      <c r="B988" s="50" t="str">
        <f>_xlfn.XLOOKUP(A988, 'Country to Region'!$A$2:$A$116, 'Country to Region'!$B$2:$B$116, "Not Found")</f>
        <v>Sub-Saharan Africa</v>
      </c>
      <c r="C988" s="203" t="s">
        <v>251</v>
      </c>
      <c r="D988" s="232" cm="1">
        <f t="array" ref="D988">_xlfn.XLOOKUP($C988,'Standardized Scores'!$C$7:$C$96,_xlfn.XLOOKUP('Data (All Pillars)'!$A988,'Standardized Scores'!$D$6:$DO$6,'Standardized Scores'!$D$7:$DO$96))</f>
        <v>36.910884601449979</v>
      </c>
      <c r="E988" s="232" cm="1">
        <f t="array" ref="E988">_xlfn.XLOOKUP($C988,Ranking!$C$7:$C$96,_xlfn.XLOOKUP('Data (All Pillars)'!$A988,Ranking!$D$6:$DO$6,Ranking!$D$7:$DO$96))</f>
        <v>99</v>
      </c>
      <c r="F988" s="232" t="str">
        <f>INDEX(Categories!$C$7:$DO$96,MATCH($C988,Categories!C$7:C$96,0),MATCH($A988,Categories!$C$6:$DO$6,0))</f>
        <v>Low capacity</v>
      </c>
    </row>
    <row r="989" spans="1:6" ht="13.8" x14ac:dyDescent="0.25">
      <c r="A989" s="231" t="s">
        <v>87</v>
      </c>
      <c r="B989" s="50" t="str">
        <f>_xlfn.XLOOKUP(A989, 'Country to Region'!$A$2:$A$116, 'Country to Region'!$B$2:$B$116, "Not Found")</f>
        <v>Sub-Saharan Africa</v>
      </c>
      <c r="C989" s="203" t="s">
        <v>174</v>
      </c>
      <c r="D989" s="232" cm="1">
        <f t="array" ref="D989">_xlfn.XLOOKUP($C989,'Standardized Scores'!$C$7:$C$96,_xlfn.XLOOKUP('Data (All Pillars)'!$A989,'Standardized Scores'!$D$6:$DO$6,'Standardized Scores'!$D$7:$DO$96))</f>
        <v>23.495035789339493</v>
      </c>
      <c r="E989" s="232" cm="1">
        <f t="array" ref="E989">_xlfn.XLOOKUP($C989,Ranking!$C$7:$C$96,_xlfn.XLOOKUP('Data (All Pillars)'!$A989,Ranking!$D$6:$DO$6,Ranking!$D$7:$DO$96))</f>
        <v>104</v>
      </c>
      <c r="F989" s="232" t="str">
        <f>INDEX(Categories!$C$7:$DO$96,MATCH($C989,Categories!C$7:C$96,0),MATCH($A989,Categories!$C$6:$DO$6,0))</f>
        <v>Inadequate capacity</v>
      </c>
    </row>
    <row r="990" spans="1:6" ht="13.8" x14ac:dyDescent="0.25">
      <c r="A990" s="231" t="s">
        <v>87</v>
      </c>
      <c r="B990" s="50" t="str">
        <f>_xlfn.XLOOKUP(A990, 'Country to Region'!$A$2:$A$116, 'Country to Region'!$B$2:$B$116, "Not Found")</f>
        <v>Sub-Saharan Africa</v>
      </c>
      <c r="C990" s="203" t="s">
        <v>181</v>
      </c>
      <c r="D990" s="232" cm="1">
        <f t="array" ref="D990">_xlfn.XLOOKUP($C990,'Standardized Scores'!$C$7:$C$96,_xlfn.XLOOKUP('Data (All Pillars)'!$A990,'Standardized Scores'!$D$6:$DO$6,'Standardized Scores'!$D$7:$DO$96))</f>
        <v>46.565890166272602</v>
      </c>
      <c r="E990" s="232" cm="1">
        <f t="array" ref="E990">_xlfn.XLOOKUP($C990,Ranking!$C$7:$C$96,_xlfn.XLOOKUP('Data (All Pillars)'!$A990,Ranking!$D$6:$DO$6,Ranking!$D$7:$DO$96))</f>
        <v>59</v>
      </c>
      <c r="F990" s="232" t="str">
        <f>INDEX(Categories!$C$7:$DO$96,MATCH($C990,Categories!C$7:C$96,0),MATCH($A990,Categories!$C$6:$DO$6,0))</f>
        <v>Low capacity</v>
      </c>
    </row>
    <row r="991" spans="1:6" ht="13.8" x14ac:dyDescent="0.25">
      <c r="A991" s="231" t="s">
        <v>87</v>
      </c>
      <c r="B991" s="50" t="str">
        <f>_xlfn.XLOOKUP(A991, 'Country to Region'!$A$2:$A$116, 'Country to Region'!$B$2:$B$116, "Not Found")</f>
        <v>Sub-Saharan Africa</v>
      </c>
      <c r="C991" s="203" t="s">
        <v>192</v>
      </c>
      <c r="D991" s="232" cm="1">
        <f t="array" ref="D991">_xlfn.XLOOKUP($C991,'Standardized Scores'!$C$7:$C$96,_xlfn.XLOOKUP('Data (All Pillars)'!$A991,'Standardized Scores'!$D$6:$DO$6,'Standardized Scores'!$D$7:$DO$96))</f>
        <v>16.232017052552607</v>
      </c>
      <c r="E991" s="232" cm="1">
        <f t="array" ref="E991">_xlfn.XLOOKUP($C991,Ranking!$C$7:$C$96,_xlfn.XLOOKUP('Data (All Pillars)'!$A991,Ranking!$D$6:$DO$6,Ranking!$D$7:$DO$96))</f>
        <v>114</v>
      </c>
      <c r="F991" s="232" t="str">
        <f>INDEX(Categories!$C$7:$DO$96,MATCH($C991,Categories!C$7:C$96,0),MATCH($A991,Categories!$C$6:$DO$6,0))</f>
        <v>Inadequate capacity</v>
      </c>
    </row>
    <row r="992" spans="1:6" ht="13.8" x14ac:dyDescent="0.25">
      <c r="A992" s="231" t="s">
        <v>87</v>
      </c>
      <c r="B992" s="50" t="str">
        <f>_xlfn.XLOOKUP(A992, 'Country to Region'!$A$2:$A$116, 'Country to Region'!$B$2:$B$116, "Not Found")</f>
        <v>Sub-Saharan Africa</v>
      </c>
      <c r="C992" s="203" t="s">
        <v>194</v>
      </c>
      <c r="D992" s="232" cm="1">
        <f t="array" ref="D992">_xlfn.XLOOKUP($C992,'Standardized Scores'!$C$7:$C$96,_xlfn.XLOOKUP('Data (All Pillars)'!$A992,'Standardized Scores'!$D$6:$DO$6,'Standardized Scores'!$D$7:$DO$96))</f>
        <v>15.606948818257832</v>
      </c>
      <c r="E992" s="232" cm="1">
        <f t="array" ref="E992">_xlfn.XLOOKUP($C992,Ranking!$C$7:$C$96,_xlfn.XLOOKUP('Data (All Pillars)'!$A992,Ranking!$D$6:$DO$6,Ranking!$D$7:$DO$96))</f>
        <v>111</v>
      </c>
      <c r="F992" s="232" t="str">
        <f>INDEX(Categories!$C$7:$DO$96,MATCH($C992,Categories!C$7:C$96,0),MATCH($A992,Categories!$C$6:$DO$6,0))</f>
        <v>Inadequate capacity</v>
      </c>
    </row>
    <row r="993" spans="1:6" ht="13.8" x14ac:dyDescent="0.25">
      <c r="A993" s="231" t="s">
        <v>87</v>
      </c>
      <c r="B993" s="50" t="str">
        <f>_xlfn.XLOOKUP(A993, 'Country to Region'!$A$2:$A$116, 'Country to Region'!$B$2:$B$116, "Not Found")</f>
        <v>Sub-Saharan Africa</v>
      </c>
      <c r="C993" s="203" t="s">
        <v>202</v>
      </c>
      <c r="D993" s="232" cm="1">
        <f t="array" ref="D993">_xlfn.XLOOKUP($C993,'Standardized Scores'!$C$7:$C$96,_xlfn.XLOOKUP('Data (All Pillars)'!$A993,'Standardized Scores'!$D$6:$DO$6,'Standardized Scores'!$D$7:$DO$96))</f>
        <v>11.827731092436975</v>
      </c>
      <c r="E993" s="232" cm="1">
        <f t="array" ref="E993">_xlfn.XLOOKUP($C993,Ranking!$C$7:$C$96,_xlfn.XLOOKUP('Data (All Pillars)'!$A993,Ranking!$D$6:$DO$6,Ranking!$D$7:$DO$96))</f>
        <v>97</v>
      </c>
      <c r="F993" s="232" t="str">
        <f>INDEX(Categories!$C$7:$DO$96,MATCH($C993,Categories!C$7:C$96,0),MATCH($A993,Categories!$C$6:$DO$6,0))</f>
        <v>Inadequate capacity</v>
      </c>
    </row>
    <row r="994" spans="1:6" ht="13.8" x14ac:dyDescent="0.25">
      <c r="A994" s="231" t="s">
        <v>87</v>
      </c>
      <c r="B994" s="50" t="str">
        <f>_xlfn.XLOOKUP(A994, 'Country to Region'!$A$2:$A$116, 'Country to Region'!$B$2:$B$116, "Not Found")</f>
        <v>Sub-Saharan Africa</v>
      </c>
      <c r="C994" s="203" t="s">
        <v>212</v>
      </c>
      <c r="D994" s="232" cm="1">
        <f t="array" ref="D994">_xlfn.XLOOKUP($C994,'Standardized Scores'!$C$7:$C$96,_xlfn.XLOOKUP('Data (All Pillars)'!$A994,'Standardized Scores'!$D$6:$DO$6,'Standardized Scores'!$D$7:$DO$96))</f>
        <v>31.02459296355989</v>
      </c>
      <c r="E994" s="232" cm="1">
        <f t="array" ref="E994">_xlfn.XLOOKUP($C994,Ranking!$C$7:$C$96,_xlfn.XLOOKUP('Data (All Pillars)'!$A994,Ranking!$D$6:$DO$6,Ranking!$D$7:$DO$96))</f>
        <v>103</v>
      </c>
      <c r="F994" s="232" t="str">
        <f>INDEX(Categories!$C$7:$DO$96,MATCH($C994,Categories!C$7:C$96,0),MATCH($A994,Categories!$C$6:$DO$6,0))</f>
        <v>Inadequate capacity</v>
      </c>
    </row>
    <row r="995" spans="1:6" ht="13.8" x14ac:dyDescent="0.25">
      <c r="A995" s="231" t="s">
        <v>87</v>
      </c>
      <c r="B995" s="50" t="str">
        <f>_xlfn.XLOOKUP(A995, 'Country to Region'!$A$2:$A$116, 'Country to Region'!$B$2:$B$116, "Not Found")</f>
        <v>Sub-Saharan Africa</v>
      </c>
      <c r="C995" s="203" t="s">
        <v>254</v>
      </c>
      <c r="D995" s="232" cm="1">
        <f t="array" ref="D995">_xlfn.XLOOKUP($C995,'Standardized Scores'!$C$7:$C$96,_xlfn.XLOOKUP('Data (All Pillars)'!$A995,'Standardized Scores'!$D$6:$DO$6,'Standardized Scores'!$D$7:$DO$96))</f>
        <v>6.4687953359557318</v>
      </c>
      <c r="E995" s="232" cm="1">
        <f t="array" ref="E995">_xlfn.XLOOKUP($C995,Ranking!$C$7:$C$96,_xlfn.XLOOKUP('Data (All Pillars)'!$A995,Ranking!$D$6:$DO$6,Ranking!$D$7:$DO$96))</f>
        <v>104</v>
      </c>
      <c r="F995" s="232" t="str">
        <f>INDEX(Categories!$C$7:$DO$96,MATCH($C995,Categories!C$7:C$96,0),MATCH($A995,Categories!$C$6:$DO$6,0))</f>
        <v>Inadequate capacity</v>
      </c>
    </row>
    <row r="996" spans="1:6" ht="13.8" x14ac:dyDescent="0.25">
      <c r="A996" s="231" t="s">
        <v>88</v>
      </c>
      <c r="B996" s="50" t="str">
        <f>_xlfn.XLOOKUP(A996, 'Country to Region'!$A$2:$A$116, 'Country to Region'!$B$2:$B$116, "Not Found")</f>
        <v>Sub-Saharan Africa</v>
      </c>
      <c r="C996" s="203" t="s">
        <v>133</v>
      </c>
      <c r="D996" s="232" cm="1">
        <f t="array" ref="D996">_xlfn.XLOOKUP($C996,'Standardized Scores'!$C$7:$C$96,_xlfn.XLOOKUP('Data (All Pillars)'!$A996,'Standardized Scores'!$D$6:$DO$6,'Standardized Scores'!$D$7:$DO$96))</f>
        <v>32.774674374943167</v>
      </c>
      <c r="E996" s="232" cm="1">
        <f t="array" ref="E996">_xlfn.XLOOKUP($C996,Ranking!$C$7:$C$96,_xlfn.XLOOKUP('Data (All Pillars)'!$A996,Ranking!$D$6:$DO$6,Ranking!$D$7:$DO$96))</f>
        <v>80</v>
      </c>
      <c r="F996" s="232" t="str">
        <f>INDEX(Categories!$C$7:$DO$96,MATCH($C996,Categories!C$7:C$96,0),MATCH($A996,Categories!$C$6:$DO$6,0))</f>
        <v>Low capacity</v>
      </c>
    </row>
    <row r="997" spans="1:6" ht="13.8" x14ac:dyDescent="0.25">
      <c r="A997" s="231" t="s">
        <v>88</v>
      </c>
      <c r="B997" s="50" t="str">
        <f>_xlfn.XLOOKUP(A997, 'Country to Region'!$A$2:$A$116, 'Country to Region'!$B$2:$B$116, "Not Found")</f>
        <v>Sub-Saharan Africa</v>
      </c>
      <c r="C997" s="203" t="s">
        <v>135</v>
      </c>
      <c r="D997" s="232" cm="1">
        <f t="array" ref="D997">_xlfn.XLOOKUP($C997,'Standardized Scores'!$C$7:$C$96,_xlfn.XLOOKUP('Data (All Pillars)'!$A997,'Standardized Scores'!$D$6:$DO$6,'Standardized Scores'!$D$7:$DO$96))</f>
        <v>24.861913308523835</v>
      </c>
      <c r="E997" s="232" cm="1">
        <f t="array" ref="E997">_xlfn.XLOOKUP($C997,Ranking!$C$7:$C$96,_xlfn.XLOOKUP('Data (All Pillars)'!$A997,Ranking!$D$6:$DO$6,Ranking!$D$7:$DO$96))</f>
        <v>104</v>
      </c>
      <c r="F997" s="232" t="str">
        <f>INDEX(Categories!$C$7:$DO$96,MATCH($C997,Categories!C$7:C$96,0),MATCH($A997,Categories!$C$6:$DO$6,0))</f>
        <v>Inadequate capacity</v>
      </c>
    </row>
    <row r="998" spans="1:6" ht="13.8" x14ac:dyDescent="0.25">
      <c r="A998" s="231" t="s">
        <v>88</v>
      </c>
      <c r="B998" s="50" t="str">
        <f>_xlfn.XLOOKUP(A998, 'Country to Region'!$A$2:$A$116, 'Country to Region'!$B$2:$B$116, "Not Found")</f>
        <v>Sub-Saharan Africa</v>
      </c>
      <c r="C998" s="203" t="s">
        <v>137</v>
      </c>
      <c r="D998" s="232" cm="1">
        <f t="array" ref="D998">_xlfn.XLOOKUP($C998,'Standardized Scores'!$C$7:$C$96,_xlfn.XLOOKUP('Data (All Pillars)'!$A998,'Standardized Scores'!$D$6:$DO$6,'Standardized Scores'!$D$7:$DO$96))</f>
        <v>27.460439027376271</v>
      </c>
      <c r="E998" s="232" cm="1">
        <f t="array" ref="E998">_xlfn.XLOOKUP($C998,Ranking!$C$7:$C$96,_xlfn.XLOOKUP('Data (All Pillars)'!$A998,Ranking!$D$6:$DO$6,Ranking!$D$7:$DO$96))</f>
        <v>90</v>
      </c>
      <c r="F998" s="232" t="str">
        <f>INDEX(Categories!$C$7:$DO$96,MATCH($C998,Categories!C$7:C$96,0),MATCH($A998,Categories!$C$6:$DO$6,0))</f>
        <v>Inadequate capacity</v>
      </c>
    </row>
    <row r="999" spans="1:6" ht="13.8" x14ac:dyDescent="0.25">
      <c r="A999" s="231" t="s">
        <v>88</v>
      </c>
      <c r="B999" s="50" t="str">
        <f>_xlfn.XLOOKUP(A999, 'Country to Region'!$A$2:$A$116, 'Country to Region'!$B$2:$B$116, "Not Found")</f>
        <v>Sub-Saharan Africa</v>
      </c>
      <c r="C999" s="203" t="s">
        <v>147</v>
      </c>
      <c r="D999" s="232" cm="1">
        <f t="array" ref="D999">_xlfn.XLOOKUP($C999,'Standardized Scores'!$C$7:$C$96,_xlfn.XLOOKUP('Data (All Pillars)'!$A999,'Standardized Scores'!$D$6:$DO$6,'Standardized Scores'!$D$7:$DO$96))</f>
        <v>15.103100783410103</v>
      </c>
      <c r="E999" s="232" cm="1">
        <f t="array" ref="E999">_xlfn.XLOOKUP($C999,Ranking!$C$7:$C$96,_xlfn.XLOOKUP('Data (All Pillars)'!$A999,Ranking!$D$6:$DO$6,Ranking!$D$7:$DO$96))</f>
        <v>106</v>
      </c>
      <c r="F999" s="232" t="str">
        <f>INDEX(Categories!$C$7:$DO$96,MATCH($C999,Categories!C$7:C$96,0),MATCH($A999,Categories!$C$6:$DO$6,0))</f>
        <v>Inadequate capacity</v>
      </c>
    </row>
    <row r="1000" spans="1:6" ht="13.8" x14ac:dyDescent="0.25">
      <c r="A1000" s="231" t="s">
        <v>88</v>
      </c>
      <c r="B1000" s="50" t="str">
        <f>_xlfn.XLOOKUP(A1000, 'Country to Region'!$A$2:$A$116, 'Country to Region'!$B$2:$B$116, "Not Found")</f>
        <v>Sub-Saharan Africa</v>
      </c>
      <c r="C1000" s="203" t="s">
        <v>156</v>
      </c>
      <c r="D1000" s="232" cm="1">
        <f t="array" ref="D1000">_xlfn.XLOOKUP($C1000,'Standardized Scores'!$C$7:$C$96,_xlfn.XLOOKUP('Data (All Pillars)'!$A1000,'Standardized Scores'!$D$6:$DO$6,'Standardized Scores'!$D$7:$DO$96))</f>
        <v>33.215581249162021</v>
      </c>
      <c r="E1000" s="232" cm="1">
        <f t="array" ref="E1000">_xlfn.XLOOKUP($C1000,Ranking!$C$7:$C$96,_xlfn.XLOOKUP('Data (All Pillars)'!$A1000,Ranking!$D$6:$DO$6,Ranking!$D$7:$DO$96))</f>
        <v>83</v>
      </c>
      <c r="F1000" s="232" t="str">
        <f>INDEX(Categories!$C$7:$DO$96,MATCH($C1000,Categories!C$7:C$96,0),MATCH($A1000,Categories!$C$6:$DO$6,0))</f>
        <v>Low capacity</v>
      </c>
    </row>
    <row r="1001" spans="1:6" ht="13.8" x14ac:dyDescent="0.25">
      <c r="A1001" s="231" t="s">
        <v>88</v>
      </c>
      <c r="B1001" s="50" t="str">
        <f>_xlfn.XLOOKUP(A1001, 'Country to Region'!$A$2:$A$116, 'Country to Region'!$B$2:$B$116, "Not Found")</f>
        <v>Sub-Saharan Africa</v>
      </c>
      <c r="C1001" s="203" t="s">
        <v>163</v>
      </c>
      <c r="D1001" s="232" cm="1">
        <f t="array" ref="D1001">_xlfn.XLOOKUP($C1001,'Standardized Scores'!$C$7:$C$96,_xlfn.XLOOKUP('Data (All Pillars)'!$A1001,'Standardized Scores'!$D$6:$DO$6,'Standardized Scores'!$D$7:$DO$96))</f>
        <v>45.596545154228551</v>
      </c>
      <c r="E1001" s="232" cm="1">
        <f t="array" ref="E1001">_xlfn.XLOOKUP($C1001,Ranking!$C$7:$C$96,_xlfn.XLOOKUP('Data (All Pillars)'!$A1001,Ranking!$D$6:$DO$6,Ranking!$D$7:$DO$96))</f>
        <v>50</v>
      </c>
      <c r="F1001" s="232" t="str">
        <f>INDEX(Categories!$C$7:$DO$96,MATCH($C1001,Categories!C$7:C$96,0),MATCH($A1001,Categories!$C$6:$DO$6,0))</f>
        <v>Adequate capacity</v>
      </c>
    </row>
    <row r="1002" spans="1:6" ht="13.8" x14ac:dyDescent="0.25">
      <c r="A1002" s="231" t="s">
        <v>88</v>
      </c>
      <c r="B1002" s="50" t="str">
        <f>_xlfn.XLOOKUP(A1002, 'Country to Region'!$A$2:$A$116, 'Country to Region'!$B$2:$B$116, "Not Found")</f>
        <v>Sub-Saharan Africa</v>
      </c>
      <c r="C1002" s="203" t="s">
        <v>251</v>
      </c>
      <c r="D1002" s="232" cm="1">
        <f t="array" ref="D1002">_xlfn.XLOOKUP($C1002,'Standardized Scores'!$C$7:$C$96,_xlfn.XLOOKUP('Data (All Pillars)'!$A1002,'Standardized Scores'!$D$6:$DO$6,'Standardized Scores'!$D$7:$DO$96))</f>
        <v>41.857393774570085</v>
      </c>
      <c r="E1002" s="232" cm="1">
        <f t="array" ref="E1002">_xlfn.XLOOKUP($C1002,Ranking!$C$7:$C$96,_xlfn.XLOOKUP('Data (All Pillars)'!$A1002,Ranking!$D$6:$DO$6,Ranking!$D$7:$DO$96))</f>
        <v>78</v>
      </c>
      <c r="F1002" s="232" t="str">
        <f>INDEX(Categories!$C$7:$DO$96,MATCH($C1002,Categories!C$7:C$96,0),MATCH($A1002,Categories!$C$6:$DO$6,0))</f>
        <v>Adequate capacity</v>
      </c>
    </row>
    <row r="1003" spans="1:6" ht="13.8" x14ac:dyDescent="0.25">
      <c r="A1003" s="231" t="s">
        <v>88</v>
      </c>
      <c r="B1003" s="50" t="str">
        <f>_xlfn.XLOOKUP(A1003, 'Country to Region'!$A$2:$A$116, 'Country to Region'!$B$2:$B$116, "Not Found")</f>
        <v>Sub-Saharan Africa</v>
      </c>
      <c r="C1003" s="203" t="s">
        <v>174</v>
      </c>
      <c r="D1003" s="232" cm="1">
        <f t="array" ref="D1003">_xlfn.XLOOKUP($C1003,'Standardized Scores'!$C$7:$C$96,_xlfn.XLOOKUP('Data (All Pillars)'!$A1003,'Standardized Scores'!$D$6:$DO$6,'Standardized Scores'!$D$7:$DO$96))</f>
        <v>33.032082816053617</v>
      </c>
      <c r="E1003" s="232" cm="1">
        <f t="array" ref="E1003">_xlfn.XLOOKUP($C1003,Ranking!$C$7:$C$96,_xlfn.XLOOKUP('Data (All Pillars)'!$A1003,Ranking!$D$6:$DO$6,Ranking!$D$7:$DO$96))</f>
        <v>82</v>
      </c>
      <c r="F1003" s="232" t="str">
        <f>INDEX(Categories!$C$7:$DO$96,MATCH($C1003,Categories!C$7:C$96,0),MATCH($A1003,Categories!$C$6:$DO$6,0))</f>
        <v>Inadequate capacity</v>
      </c>
    </row>
    <row r="1004" spans="1:6" ht="13.8" x14ac:dyDescent="0.25">
      <c r="A1004" s="231" t="s">
        <v>88</v>
      </c>
      <c r="B1004" s="50" t="str">
        <f>_xlfn.XLOOKUP(A1004, 'Country to Region'!$A$2:$A$116, 'Country to Region'!$B$2:$B$116, "Not Found")</f>
        <v>Sub-Saharan Africa</v>
      </c>
      <c r="C1004" s="203" t="s">
        <v>181</v>
      </c>
      <c r="D1004" s="232" cm="1">
        <f t="array" ref="D1004">_xlfn.XLOOKUP($C1004,'Standardized Scores'!$C$7:$C$96,_xlfn.XLOOKUP('Data (All Pillars)'!$A1004,'Standardized Scores'!$D$6:$DO$6,'Standardized Scores'!$D$7:$DO$96))</f>
        <v>57.824255442603601</v>
      </c>
      <c r="E1004" s="232" cm="1">
        <f t="array" ref="E1004">_xlfn.XLOOKUP($C1004,Ranking!$C$7:$C$96,_xlfn.XLOOKUP('Data (All Pillars)'!$A1004,Ranking!$D$6:$DO$6,Ranking!$D$7:$DO$96))</f>
        <v>32</v>
      </c>
      <c r="F1004" s="232" t="str">
        <f>INDEX(Categories!$C$7:$DO$96,MATCH($C1004,Categories!C$7:C$96,0),MATCH($A1004,Categories!$C$6:$DO$6,0))</f>
        <v>High capacity</v>
      </c>
    </row>
    <row r="1005" spans="1:6" ht="13.8" x14ac:dyDescent="0.25">
      <c r="A1005" s="231" t="s">
        <v>88</v>
      </c>
      <c r="B1005" s="50" t="str">
        <f>_xlfn.XLOOKUP(A1005, 'Country to Region'!$A$2:$A$116, 'Country to Region'!$B$2:$B$116, "Not Found")</f>
        <v>Sub-Saharan Africa</v>
      </c>
      <c r="C1005" s="203" t="s">
        <v>192</v>
      </c>
      <c r="D1005" s="232" cm="1">
        <f t="array" ref="D1005">_xlfn.XLOOKUP($C1005,'Standardized Scores'!$C$7:$C$96,_xlfn.XLOOKUP('Data (All Pillars)'!$A1005,'Standardized Scores'!$D$6:$DO$6,'Standardized Scores'!$D$7:$DO$96))</f>
        <v>23.59160773564864</v>
      </c>
      <c r="E1005" s="232" cm="1">
        <f t="array" ref="E1005">_xlfn.XLOOKUP($C1005,Ranking!$C$7:$C$96,_xlfn.XLOOKUP('Data (All Pillars)'!$A1005,Ranking!$D$6:$DO$6,Ranking!$D$7:$DO$96))</f>
        <v>88</v>
      </c>
      <c r="F1005" s="232" t="str">
        <f>INDEX(Categories!$C$7:$DO$96,MATCH($C1005,Categories!C$7:C$96,0),MATCH($A1005,Categories!$C$6:$DO$6,0))</f>
        <v>Inadequate capacity</v>
      </c>
    </row>
    <row r="1006" spans="1:6" ht="13.8" x14ac:dyDescent="0.25">
      <c r="A1006" s="231" t="s">
        <v>88</v>
      </c>
      <c r="B1006" s="50" t="str">
        <f>_xlfn.XLOOKUP(A1006, 'Country to Region'!$A$2:$A$116, 'Country to Region'!$B$2:$B$116, "Not Found")</f>
        <v>Sub-Saharan Africa</v>
      </c>
      <c r="C1006" s="203" t="s">
        <v>194</v>
      </c>
      <c r="D1006" s="232" cm="1">
        <f t="array" ref="D1006">_xlfn.XLOOKUP($C1006,'Standardized Scores'!$C$7:$C$96,_xlfn.XLOOKUP('Data (All Pillars)'!$A1006,'Standardized Scores'!$D$6:$DO$6,'Standardized Scores'!$D$7:$DO$96))</f>
        <v>25.818576859797091</v>
      </c>
      <c r="E1006" s="232" cm="1">
        <f t="array" ref="E1006">_xlfn.XLOOKUP($C1006,Ranking!$C$7:$C$96,_xlfn.XLOOKUP('Data (All Pillars)'!$A1006,Ranking!$D$6:$DO$6,Ranking!$D$7:$DO$96))</f>
        <v>91</v>
      </c>
      <c r="F1006" s="232" t="str">
        <f>INDEX(Categories!$C$7:$DO$96,MATCH($C1006,Categories!C$7:C$96,0),MATCH($A1006,Categories!$C$6:$DO$6,0))</f>
        <v>Inadequate capacity</v>
      </c>
    </row>
    <row r="1007" spans="1:6" ht="13.8" x14ac:dyDescent="0.25">
      <c r="A1007" s="231" t="s">
        <v>88</v>
      </c>
      <c r="B1007" s="50" t="str">
        <f>_xlfn.XLOOKUP(A1007, 'Country to Region'!$A$2:$A$116, 'Country to Region'!$B$2:$B$116, "Not Found")</f>
        <v>Sub-Saharan Africa</v>
      </c>
      <c r="C1007" s="203" t="s">
        <v>202</v>
      </c>
      <c r="D1007" s="232" cm="1">
        <f t="array" ref="D1007">_xlfn.XLOOKUP($C1007,'Standardized Scores'!$C$7:$C$96,_xlfn.XLOOKUP('Data (All Pillars)'!$A1007,'Standardized Scores'!$D$6:$DO$6,'Standardized Scores'!$D$7:$DO$96))</f>
        <v>21.913096946095514</v>
      </c>
      <c r="E1007" s="232" cm="1">
        <f t="array" ref="E1007">_xlfn.XLOOKUP($C1007,Ranking!$C$7:$C$96,_xlfn.XLOOKUP('Data (All Pillars)'!$A1007,Ranking!$D$6:$DO$6,Ranking!$D$7:$DO$96))</f>
        <v>53</v>
      </c>
      <c r="F1007" s="232" t="str">
        <f>INDEX(Categories!$C$7:$DO$96,MATCH($C1007,Categories!C$7:C$96,0),MATCH($A1007,Categories!$C$6:$DO$6,0))</f>
        <v>Inadequate capacity</v>
      </c>
    </row>
    <row r="1008" spans="1:6" ht="13.8" x14ac:dyDescent="0.25">
      <c r="A1008" s="231" t="s">
        <v>88</v>
      </c>
      <c r="B1008" s="50" t="str">
        <f>_xlfn.XLOOKUP(A1008, 'Country to Region'!$A$2:$A$116, 'Country to Region'!$B$2:$B$116, "Not Found")</f>
        <v>Sub-Saharan Africa</v>
      </c>
      <c r="C1008" s="203" t="s">
        <v>212</v>
      </c>
      <c r="D1008" s="232" cm="1">
        <f t="array" ref="D1008">_xlfn.XLOOKUP($C1008,'Standardized Scores'!$C$7:$C$96,_xlfn.XLOOKUP('Data (All Pillars)'!$A1008,'Standardized Scores'!$D$6:$DO$6,'Standardized Scores'!$D$7:$DO$96))</f>
        <v>38.114266842800532</v>
      </c>
      <c r="E1008" s="232" cm="1">
        <f t="array" ref="E1008">_xlfn.XLOOKUP($C1008,Ranking!$C$7:$C$96,_xlfn.XLOOKUP('Data (All Pillars)'!$A1008,Ranking!$D$6:$DO$6,Ranking!$D$7:$DO$96))</f>
        <v>79</v>
      </c>
      <c r="F1008" s="232" t="str">
        <f>INDEX(Categories!$C$7:$DO$96,MATCH($C1008,Categories!C$7:C$96,0),MATCH($A1008,Categories!$C$6:$DO$6,0))</f>
        <v>Inadequate capacity</v>
      </c>
    </row>
    <row r="1009" spans="1:6" ht="13.8" x14ac:dyDescent="0.25">
      <c r="A1009" s="231" t="s">
        <v>88</v>
      </c>
      <c r="B1009" s="50" t="str">
        <f>_xlfn.XLOOKUP(A1009, 'Country to Region'!$A$2:$A$116, 'Country to Region'!$B$2:$B$116, "Not Found")</f>
        <v>Sub-Saharan Africa</v>
      </c>
      <c r="C1009" s="203" t="s">
        <v>254</v>
      </c>
      <c r="D1009" s="232" cm="1">
        <f t="array" ref="D1009">_xlfn.XLOOKUP($C1009,'Standardized Scores'!$C$7:$C$96,_xlfn.XLOOKUP('Data (All Pillars)'!$A1009,'Standardized Scores'!$D$6:$DO$6,'Standardized Scores'!$D$7:$DO$96))</f>
        <v>8.52049029390143</v>
      </c>
      <c r="E1009" s="232" cm="1">
        <f t="array" ref="E1009">_xlfn.XLOOKUP($C1009,Ranking!$C$7:$C$96,_xlfn.XLOOKUP('Data (All Pillars)'!$A1009,Ranking!$D$6:$DO$6,Ranking!$D$7:$DO$96))</f>
        <v>89</v>
      </c>
      <c r="F1009" s="232" t="str">
        <f>INDEX(Categories!$C$7:$DO$96,MATCH($C1009,Categories!C$7:C$96,0),MATCH($A1009,Categories!$C$6:$DO$6,0))</f>
        <v>Inadequate capacity</v>
      </c>
    </row>
    <row r="1010" spans="1:6" ht="13.8" x14ac:dyDescent="0.25">
      <c r="A1010" s="231" t="s">
        <v>89</v>
      </c>
      <c r="B1010" s="50" t="str">
        <f>_xlfn.XLOOKUP(A1010, 'Country to Region'!$A$2:$A$116, 'Country to Region'!$B$2:$B$116, "Not Found")</f>
        <v>South and Southeast Asia</v>
      </c>
      <c r="C1010" s="203" t="s">
        <v>133</v>
      </c>
      <c r="D1010" s="232" cm="1">
        <f t="array" ref="D1010">_xlfn.XLOOKUP($C1010,'Standardized Scores'!$C$7:$C$96,_xlfn.XLOOKUP('Data (All Pillars)'!$A1010,'Standardized Scores'!$D$6:$DO$6,'Standardized Scores'!$D$7:$DO$96))</f>
        <v>30.960259419842444</v>
      </c>
      <c r="E1010" s="232" cm="1">
        <f t="array" ref="E1010">_xlfn.XLOOKUP($C1010,Ranking!$C$7:$C$96,_xlfn.XLOOKUP('Data (All Pillars)'!$A1010,Ranking!$D$6:$DO$6,Ranking!$D$7:$DO$96))</f>
        <v>91</v>
      </c>
      <c r="F1010" s="232" t="str">
        <f>INDEX(Categories!$C$7:$DO$96,MATCH($C1010,Categories!C$7:C$96,0),MATCH($A1010,Categories!$C$6:$DO$6,0))</f>
        <v>Inadequate capacity</v>
      </c>
    </row>
    <row r="1011" spans="1:6" ht="13.8" x14ac:dyDescent="0.25">
      <c r="A1011" s="231" t="s">
        <v>89</v>
      </c>
      <c r="B1011" s="50" t="str">
        <f>_xlfn.XLOOKUP(A1011, 'Country to Region'!$A$2:$A$116, 'Country to Region'!$B$2:$B$116, "Not Found")</f>
        <v>South and Southeast Asia</v>
      </c>
      <c r="C1011" s="203" t="s">
        <v>135</v>
      </c>
      <c r="D1011" s="232" cm="1">
        <f t="array" ref="D1011">_xlfn.XLOOKUP($C1011,'Standardized Scores'!$C$7:$C$96,_xlfn.XLOOKUP('Data (All Pillars)'!$A1011,'Standardized Scores'!$D$6:$DO$6,'Standardized Scores'!$D$7:$DO$96))</f>
        <v>27.002275462490307</v>
      </c>
      <c r="E1011" s="232" cm="1">
        <f t="array" ref="E1011">_xlfn.XLOOKUP($C1011,Ranking!$C$7:$C$96,_xlfn.XLOOKUP('Data (All Pillars)'!$A1011,Ranking!$D$6:$DO$6,Ranking!$D$7:$DO$96))</f>
        <v>98</v>
      </c>
      <c r="F1011" s="232" t="str">
        <f>INDEX(Categories!$C$7:$DO$96,MATCH($C1011,Categories!C$7:C$96,0),MATCH($A1011,Categories!$C$6:$DO$6,0))</f>
        <v>Inadequate capacity</v>
      </c>
    </row>
    <row r="1012" spans="1:6" ht="13.8" x14ac:dyDescent="0.25">
      <c r="A1012" s="231" t="s">
        <v>89</v>
      </c>
      <c r="B1012" s="50" t="str">
        <f>_xlfn.XLOOKUP(A1012, 'Country to Region'!$A$2:$A$116, 'Country to Region'!$B$2:$B$116, "Not Found")</f>
        <v>South and Southeast Asia</v>
      </c>
      <c r="C1012" s="203" t="s">
        <v>137</v>
      </c>
      <c r="D1012" s="232" cm="1">
        <f t="array" ref="D1012">_xlfn.XLOOKUP($C1012,'Standardized Scores'!$C$7:$C$96,_xlfn.XLOOKUP('Data (All Pillars)'!$A1012,'Standardized Scores'!$D$6:$DO$6,'Standardized Scores'!$D$7:$DO$96))</f>
        <v>19.346109420224789</v>
      </c>
      <c r="E1012" s="232" cm="1">
        <f t="array" ref="E1012">_xlfn.XLOOKUP($C1012,Ranking!$C$7:$C$96,_xlfn.XLOOKUP('Data (All Pillars)'!$A1012,Ranking!$D$6:$DO$6,Ranking!$D$7:$DO$96))</f>
        <v>113</v>
      </c>
      <c r="F1012" s="232" t="str">
        <f>INDEX(Categories!$C$7:$DO$96,MATCH($C1012,Categories!C$7:C$96,0),MATCH($A1012,Categories!$C$6:$DO$6,0))</f>
        <v>Inadequate capacity</v>
      </c>
    </row>
    <row r="1013" spans="1:6" ht="13.8" x14ac:dyDescent="0.25">
      <c r="A1013" s="231" t="s">
        <v>89</v>
      </c>
      <c r="B1013" s="50" t="str">
        <f>_xlfn.XLOOKUP(A1013, 'Country to Region'!$A$2:$A$116, 'Country to Region'!$B$2:$B$116, "Not Found")</f>
        <v>South and Southeast Asia</v>
      </c>
      <c r="C1013" s="203" t="s">
        <v>147</v>
      </c>
      <c r="D1013" s="232" cm="1">
        <f t="array" ref="D1013">_xlfn.XLOOKUP($C1013,'Standardized Scores'!$C$7:$C$96,_xlfn.XLOOKUP('Data (All Pillars)'!$A1013,'Standardized Scores'!$D$6:$DO$6,'Standardized Scores'!$D$7:$DO$96))</f>
        <v>30.629843590214399</v>
      </c>
      <c r="E1013" s="232" cm="1">
        <f t="array" ref="E1013">_xlfn.XLOOKUP($C1013,Ranking!$C$7:$C$96,_xlfn.XLOOKUP('Data (All Pillars)'!$A1013,Ranking!$D$6:$DO$6,Ranking!$D$7:$DO$96))</f>
        <v>72</v>
      </c>
      <c r="F1013" s="232" t="str">
        <f>INDEX(Categories!$C$7:$DO$96,MATCH($C1013,Categories!C$7:C$96,0),MATCH($A1013,Categories!$C$6:$DO$6,0))</f>
        <v>Inadequate capacity</v>
      </c>
    </row>
    <row r="1014" spans="1:6" ht="13.8" x14ac:dyDescent="0.25">
      <c r="A1014" s="231" t="s">
        <v>89</v>
      </c>
      <c r="B1014" s="50" t="str">
        <f>_xlfn.XLOOKUP(A1014, 'Country to Region'!$A$2:$A$116, 'Country to Region'!$B$2:$B$116, "Not Found")</f>
        <v>South and Southeast Asia</v>
      </c>
      <c r="C1014" s="203" t="s">
        <v>156</v>
      </c>
      <c r="D1014" s="232" cm="1">
        <f t="array" ref="D1014">_xlfn.XLOOKUP($C1014,'Standardized Scores'!$C$7:$C$96,_xlfn.XLOOKUP('Data (All Pillars)'!$A1014,'Standardized Scores'!$D$6:$DO$6,'Standardized Scores'!$D$7:$DO$96))</f>
        <v>31.70230636278864</v>
      </c>
      <c r="E1014" s="232" cm="1">
        <f t="array" ref="E1014">_xlfn.XLOOKUP($C1014,Ranking!$C$7:$C$96,_xlfn.XLOOKUP('Data (All Pillars)'!$A1014,Ranking!$D$6:$DO$6,Ranking!$D$7:$DO$96))</f>
        <v>88</v>
      </c>
      <c r="F1014" s="232" t="str">
        <f>INDEX(Categories!$C$7:$DO$96,MATCH($C1014,Categories!C$7:C$96,0),MATCH($A1014,Categories!$C$6:$DO$6,0))</f>
        <v>Low capacity</v>
      </c>
    </row>
    <row r="1015" spans="1:6" ht="13.8" x14ac:dyDescent="0.25">
      <c r="A1015" s="231" t="s">
        <v>89</v>
      </c>
      <c r="B1015" s="50" t="str">
        <f>_xlfn.XLOOKUP(A1015, 'Country to Region'!$A$2:$A$116, 'Country to Region'!$B$2:$B$116, "Not Found")</f>
        <v>South and Southeast Asia</v>
      </c>
      <c r="C1015" s="203" t="s">
        <v>163</v>
      </c>
      <c r="D1015" s="232" cm="1">
        <f t="array" ref="D1015">_xlfn.XLOOKUP($C1015,'Standardized Scores'!$C$7:$C$96,_xlfn.XLOOKUP('Data (All Pillars)'!$A1015,'Standardized Scores'!$D$6:$DO$6,'Standardized Scores'!$D$7:$DO$96))</f>
        <v>37.171296983949389</v>
      </c>
      <c r="E1015" s="232" cm="1">
        <f t="array" ref="E1015">_xlfn.XLOOKUP($C1015,Ranking!$C$7:$C$96,_xlfn.XLOOKUP('Data (All Pillars)'!$A1015,Ranking!$D$6:$DO$6,Ranking!$D$7:$DO$96))</f>
        <v>92</v>
      </c>
      <c r="F1015" s="232" t="str">
        <f>INDEX(Categories!$C$7:$DO$96,MATCH($C1015,Categories!C$7:C$96,0),MATCH($A1015,Categories!$C$6:$DO$6,0))</f>
        <v>Inadequate capacity</v>
      </c>
    </row>
    <row r="1016" spans="1:6" ht="13.8" x14ac:dyDescent="0.25">
      <c r="A1016" s="231" t="s">
        <v>89</v>
      </c>
      <c r="B1016" s="50" t="str">
        <f>_xlfn.XLOOKUP(A1016, 'Country to Region'!$A$2:$A$116, 'Country to Region'!$B$2:$B$116, "Not Found")</f>
        <v>South and Southeast Asia</v>
      </c>
      <c r="C1016" s="203" t="s">
        <v>251</v>
      </c>
      <c r="D1016" s="232" cm="1">
        <f t="array" ref="D1016">_xlfn.XLOOKUP($C1016,'Standardized Scores'!$C$7:$C$96,_xlfn.XLOOKUP('Data (All Pillars)'!$A1016,'Standardized Scores'!$D$6:$DO$6,'Standardized Scores'!$D$7:$DO$96))</f>
        <v>53.789367476667096</v>
      </c>
      <c r="E1016" s="232" cm="1">
        <f t="array" ref="E1016">_xlfn.XLOOKUP($C1016,Ranking!$C$7:$C$96,_xlfn.XLOOKUP('Data (All Pillars)'!$A1016,Ranking!$D$6:$DO$6,Ranking!$D$7:$DO$96))</f>
        <v>11</v>
      </c>
      <c r="F1016" s="232" t="str">
        <f>INDEX(Categories!$C$7:$DO$96,MATCH($C1016,Categories!C$7:C$96,0),MATCH($A1016,Categories!$C$6:$DO$6,0))</f>
        <v>High capacity</v>
      </c>
    </row>
    <row r="1017" spans="1:6" ht="13.8" x14ac:dyDescent="0.25">
      <c r="A1017" s="231" t="s">
        <v>89</v>
      </c>
      <c r="B1017" s="50" t="str">
        <f>_xlfn.XLOOKUP(A1017, 'Country to Region'!$A$2:$A$116, 'Country to Region'!$B$2:$B$116, "Not Found")</f>
        <v>South and Southeast Asia</v>
      </c>
      <c r="C1017" s="203" t="s">
        <v>174</v>
      </c>
      <c r="D1017" s="232" cm="1">
        <f t="array" ref="D1017">_xlfn.XLOOKUP($C1017,'Standardized Scores'!$C$7:$C$96,_xlfn.XLOOKUP('Data (All Pillars)'!$A1017,'Standardized Scores'!$D$6:$DO$6,'Standardized Scores'!$D$7:$DO$96))</f>
        <v>25.554606573037248</v>
      </c>
      <c r="E1017" s="232" cm="1">
        <f t="array" ref="E1017">_xlfn.XLOOKUP($C1017,Ranking!$C$7:$C$96,_xlfn.XLOOKUP('Data (All Pillars)'!$A1017,Ranking!$D$6:$DO$6,Ranking!$D$7:$DO$96))</f>
        <v>99</v>
      </c>
      <c r="F1017" s="232" t="str">
        <f>INDEX(Categories!$C$7:$DO$96,MATCH($C1017,Categories!C$7:C$96,0),MATCH($A1017,Categories!$C$6:$DO$6,0))</f>
        <v>Inadequate capacity</v>
      </c>
    </row>
    <row r="1018" spans="1:6" ht="13.8" x14ac:dyDescent="0.25">
      <c r="A1018" s="231" t="s">
        <v>89</v>
      </c>
      <c r="B1018" s="50" t="str">
        <f>_xlfn.XLOOKUP(A1018, 'Country to Region'!$A$2:$A$116, 'Country to Region'!$B$2:$B$116, "Not Found")</f>
        <v>South and Southeast Asia</v>
      </c>
      <c r="C1018" s="203" t="s">
        <v>181</v>
      </c>
      <c r="D1018" s="232" cm="1">
        <f t="array" ref="D1018">_xlfn.XLOOKUP($C1018,'Standardized Scores'!$C$7:$C$96,_xlfn.XLOOKUP('Data (All Pillars)'!$A1018,'Standardized Scores'!$D$6:$DO$6,'Standardized Scores'!$D$7:$DO$96))</f>
        <v>33.420261922595209</v>
      </c>
      <c r="E1018" s="232" cm="1">
        <f t="array" ref="E1018">_xlfn.XLOOKUP($C1018,Ranking!$C$7:$C$96,_xlfn.XLOOKUP('Data (All Pillars)'!$A1018,Ranking!$D$6:$DO$6,Ranking!$D$7:$DO$96))</f>
        <v>106</v>
      </c>
      <c r="F1018" s="232" t="str">
        <f>INDEX(Categories!$C$7:$DO$96,MATCH($C1018,Categories!C$7:C$96,0),MATCH($A1018,Categories!$C$6:$DO$6,0))</f>
        <v>Inadequate capacity</v>
      </c>
    </row>
    <row r="1019" spans="1:6" ht="13.8" x14ac:dyDescent="0.25">
      <c r="A1019" s="231" t="s">
        <v>89</v>
      </c>
      <c r="B1019" s="50" t="str">
        <f>_xlfn.XLOOKUP(A1019, 'Country to Region'!$A$2:$A$116, 'Country to Region'!$B$2:$B$116, "Not Found")</f>
        <v>South and Southeast Asia</v>
      </c>
      <c r="C1019" s="203" t="s">
        <v>192</v>
      </c>
      <c r="D1019" s="232" cm="1">
        <f t="array" ref="D1019">_xlfn.XLOOKUP($C1019,'Standardized Scores'!$C$7:$C$96,_xlfn.XLOOKUP('Data (All Pillars)'!$A1019,'Standardized Scores'!$D$6:$DO$6,'Standardized Scores'!$D$7:$DO$96))</f>
        <v>26.636859958385315</v>
      </c>
      <c r="E1019" s="232" cm="1">
        <f t="array" ref="E1019">_xlfn.XLOOKUP($C1019,Ranking!$C$7:$C$96,_xlfn.XLOOKUP('Data (All Pillars)'!$A1019,Ranking!$D$6:$DO$6,Ranking!$D$7:$DO$96))</f>
        <v>63</v>
      </c>
      <c r="F1019" s="232" t="str">
        <f>INDEX(Categories!$C$7:$DO$96,MATCH($C1019,Categories!C$7:C$96,0),MATCH($A1019,Categories!$C$6:$DO$6,0))</f>
        <v>Low capacity</v>
      </c>
    </row>
    <row r="1020" spans="1:6" ht="13.8" x14ac:dyDescent="0.25">
      <c r="A1020" s="231" t="s">
        <v>89</v>
      </c>
      <c r="B1020" s="50" t="str">
        <f>_xlfn.XLOOKUP(A1020, 'Country to Region'!$A$2:$A$116, 'Country to Region'!$B$2:$B$116, "Not Found")</f>
        <v>South and Southeast Asia</v>
      </c>
      <c r="C1020" s="203" t="s">
        <v>194</v>
      </c>
      <c r="D1020" s="232" cm="1">
        <f t="array" ref="D1020">_xlfn.XLOOKUP($C1020,'Standardized Scores'!$C$7:$C$96,_xlfn.XLOOKUP('Data (All Pillars)'!$A1020,'Standardized Scores'!$D$6:$DO$6,'Standardized Scores'!$D$7:$DO$96))</f>
        <v>36.467762145819883</v>
      </c>
      <c r="E1020" s="232" cm="1">
        <f t="array" ref="E1020">_xlfn.XLOOKUP($C1020,Ranking!$C$7:$C$96,_xlfn.XLOOKUP('Data (All Pillars)'!$A1020,Ranking!$D$6:$DO$6,Ranking!$D$7:$DO$96))</f>
        <v>46</v>
      </c>
      <c r="F1020" s="232" t="str">
        <f>INDEX(Categories!$C$7:$DO$96,MATCH($C1020,Categories!C$7:C$96,0),MATCH($A1020,Categories!$C$6:$DO$6,0))</f>
        <v>Low capacity</v>
      </c>
    </row>
    <row r="1021" spans="1:6" ht="13.8" x14ac:dyDescent="0.25">
      <c r="A1021" s="231" t="s">
        <v>89</v>
      </c>
      <c r="B1021" s="50" t="str">
        <f>_xlfn.XLOOKUP(A1021, 'Country to Region'!$A$2:$A$116, 'Country to Region'!$B$2:$B$116, "Not Found")</f>
        <v>South and Southeast Asia</v>
      </c>
      <c r="C1021" s="203" t="s">
        <v>202</v>
      </c>
      <c r="D1021" s="232" cm="1">
        <f t="array" ref="D1021">_xlfn.XLOOKUP($C1021,'Standardized Scores'!$C$7:$C$96,_xlfn.XLOOKUP('Data (All Pillars)'!$A1021,'Standardized Scores'!$D$6:$DO$6,'Standardized Scores'!$D$7:$DO$96))</f>
        <v>8.971920475507277</v>
      </c>
      <c r="E1021" s="232" cm="1">
        <f t="array" ref="E1021">_xlfn.XLOOKUP($C1021,Ranking!$C$7:$C$96,_xlfn.XLOOKUP('Data (All Pillars)'!$A1021,Ranking!$D$6:$DO$6,Ranking!$D$7:$DO$96))</f>
        <v>103</v>
      </c>
      <c r="F1021" s="232" t="str">
        <f>INDEX(Categories!$C$7:$DO$96,MATCH($C1021,Categories!C$7:C$96,0),MATCH($A1021,Categories!$C$6:$DO$6,0))</f>
        <v>Inadequate capacity</v>
      </c>
    </row>
    <row r="1022" spans="1:6" ht="13.8" x14ac:dyDescent="0.25">
      <c r="A1022" s="231" t="s">
        <v>89</v>
      </c>
      <c r="B1022" s="50" t="str">
        <f>_xlfn.XLOOKUP(A1022, 'Country to Region'!$A$2:$A$116, 'Country to Region'!$B$2:$B$116, "Not Found")</f>
        <v>South and Southeast Asia</v>
      </c>
      <c r="C1022" s="203" t="s">
        <v>212</v>
      </c>
      <c r="D1022" s="232" cm="1">
        <f t="array" ref="D1022">_xlfn.XLOOKUP($C1022,'Standardized Scores'!$C$7:$C$96,_xlfn.XLOOKUP('Data (All Pillars)'!$A1022,'Standardized Scores'!$D$6:$DO$6,'Standardized Scores'!$D$7:$DO$96))</f>
        <v>54.639201511164146</v>
      </c>
      <c r="E1022" s="232" cm="1">
        <f t="array" ref="E1022">_xlfn.XLOOKUP($C1022,Ranking!$C$7:$C$96,_xlfn.XLOOKUP('Data (All Pillars)'!$A1022,Ranking!$D$6:$DO$6,Ranking!$D$7:$DO$96))</f>
        <v>21</v>
      </c>
      <c r="F1022" s="232" t="str">
        <f>INDEX(Categories!$C$7:$DO$96,MATCH($C1022,Categories!C$7:C$96,0),MATCH($A1022,Categories!$C$6:$DO$6,0))</f>
        <v>Adequate capacity</v>
      </c>
    </row>
    <row r="1023" spans="1:6" ht="13.8" x14ac:dyDescent="0.25">
      <c r="A1023" s="231" t="s">
        <v>89</v>
      </c>
      <c r="B1023" s="50" t="str">
        <f>_xlfn.XLOOKUP(A1023, 'Country to Region'!$A$2:$A$116, 'Country to Region'!$B$2:$B$116, "Not Found")</f>
        <v>South and Southeast Asia</v>
      </c>
      <c r="C1023" s="203" t="s">
        <v>254</v>
      </c>
      <c r="D1023" s="232" cm="1">
        <f t="array" ref="D1023">_xlfn.XLOOKUP($C1023,'Standardized Scores'!$C$7:$C$96,_xlfn.XLOOKUP('Data (All Pillars)'!$A1023,'Standardized Scores'!$D$6:$DO$6,'Standardized Scores'!$D$7:$DO$96))</f>
        <v>6.4685557010499464</v>
      </c>
      <c r="E1023" s="232" cm="1">
        <f t="array" ref="E1023">_xlfn.XLOOKUP($C1023,Ranking!$C$7:$C$96,_xlfn.XLOOKUP('Data (All Pillars)'!$A1023,Ranking!$D$6:$DO$6,Ranking!$D$7:$DO$96))</f>
        <v>105</v>
      </c>
      <c r="F1023" s="232" t="str">
        <f>INDEX(Categories!$C$7:$DO$96,MATCH($C1023,Categories!C$7:C$96,0),MATCH($A1023,Categories!$C$6:$DO$6,0))</f>
        <v>Inadequate capacity</v>
      </c>
    </row>
    <row r="1024" spans="1:6" ht="13.8" x14ac:dyDescent="0.25">
      <c r="A1024" s="231" t="s">
        <v>90</v>
      </c>
      <c r="B1024" s="50" t="str">
        <f>_xlfn.XLOOKUP(A1024, 'Country to Region'!$A$2:$A$116, 'Country to Region'!$B$2:$B$116, "Not Found")</f>
        <v>Western Europe</v>
      </c>
      <c r="C1024" s="203" t="s">
        <v>133</v>
      </c>
      <c r="D1024" s="232" cm="1">
        <f t="array" ref="D1024">_xlfn.XLOOKUP($C1024,'Standardized Scores'!$C$7:$C$96,_xlfn.XLOOKUP('Data (All Pillars)'!$A1024,'Standardized Scores'!$D$6:$DO$6,'Standardized Scores'!$D$7:$DO$96))</f>
        <v>50.223269712089966</v>
      </c>
      <c r="E1024" s="232" cm="1">
        <f t="array" ref="E1024">_xlfn.XLOOKUP($C1024,Ranking!$C$7:$C$96,_xlfn.XLOOKUP('Data (All Pillars)'!$A1024,Ranking!$D$6:$DO$6,Ranking!$D$7:$DO$96))</f>
        <v>9</v>
      </c>
      <c r="F1024" s="232" t="str">
        <f>INDEX(Categories!$C$7:$DO$96,MATCH($C1024,Categories!C$7:C$96,0),MATCH($A1024,Categories!$C$6:$DO$6,0))</f>
        <v>Advanced capacity</v>
      </c>
    </row>
    <row r="1025" spans="1:6" ht="13.8" x14ac:dyDescent="0.25">
      <c r="A1025" s="231" t="s">
        <v>90</v>
      </c>
      <c r="B1025" s="50" t="str">
        <f>_xlfn.XLOOKUP(A1025, 'Country to Region'!$A$2:$A$116, 'Country to Region'!$B$2:$B$116, "Not Found")</f>
        <v>Western Europe</v>
      </c>
      <c r="C1025" s="203" t="s">
        <v>135</v>
      </c>
      <c r="D1025" s="232" cm="1">
        <f t="array" ref="D1025">_xlfn.XLOOKUP($C1025,'Standardized Scores'!$C$7:$C$96,_xlfn.XLOOKUP('Data (All Pillars)'!$A1025,'Standardized Scores'!$D$6:$DO$6,'Standardized Scores'!$D$7:$DO$96))</f>
        <v>47.831925418137104</v>
      </c>
      <c r="E1025" s="232" cm="1">
        <f t="array" ref="E1025">_xlfn.XLOOKUP($C1025,Ranking!$C$7:$C$96,_xlfn.XLOOKUP('Data (All Pillars)'!$A1025,Ranking!$D$6:$DO$6,Ranking!$D$7:$DO$96))</f>
        <v>21</v>
      </c>
      <c r="F1025" s="232" t="str">
        <f>INDEX(Categories!$C$7:$DO$96,MATCH($C1025,Categories!C$7:C$96,0),MATCH($A1025,Categories!$C$6:$DO$6,0))</f>
        <v>Adequate capacity</v>
      </c>
    </row>
    <row r="1026" spans="1:6" ht="13.8" x14ac:dyDescent="0.25">
      <c r="A1026" s="231" t="s">
        <v>90</v>
      </c>
      <c r="B1026" s="50" t="str">
        <f>_xlfn.XLOOKUP(A1026, 'Country to Region'!$A$2:$A$116, 'Country to Region'!$B$2:$B$116, "Not Found")</f>
        <v>Western Europe</v>
      </c>
      <c r="C1026" s="203" t="s">
        <v>137</v>
      </c>
      <c r="D1026" s="232" cm="1">
        <f t="array" ref="D1026">_xlfn.XLOOKUP($C1026,'Standardized Scores'!$C$7:$C$96,_xlfn.XLOOKUP('Data (All Pillars)'!$A1026,'Standardized Scores'!$D$6:$DO$6,'Standardized Scores'!$D$7:$DO$96))</f>
        <v>52.035263320323082</v>
      </c>
      <c r="E1026" s="232" cm="1">
        <f t="array" ref="E1026">_xlfn.XLOOKUP($C1026,Ranking!$C$7:$C$96,_xlfn.XLOOKUP('Data (All Pillars)'!$A1026,Ranking!$D$6:$DO$6,Ranking!$D$7:$DO$96))</f>
        <v>16</v>
      </c>
      <c r="F1026" s="232" t="str">
        <f>INDEX(Categories!$C$7:$DO$96,MATCH($C1026,Categories!C$7:C$96,0),MATCH($A1026,Categories!$C$6:$DO$6,0))</f>
        <v>High capacity</v>
      </c>
    </row>
    <row r="1027" spans="1:6" ht="13.8" x14ac:dyDescent="0.25">
      <c r="A1027" s="231" t="s">
        <v>90</v>
      </c>
      <c r="B1027" s="50" t="str">
        <f>_xlfn.XLOOKUP(A1027, 'Country to Region'!$A$2:$A$116, 'Country to Region'!$B$2:$B$116, "Not Found")</f>
        <v>Western Europe</v>
      </c>
      <c r="C1027" s="203" t="s">
        <v>147</v>
      </c>
      <c r="D1027" s="232" cm="1">
        <f t="array" ref="D1027">_xlfn.XLOOKUP($C1027,'Standardized Scores'!$C$7:$C$96,_xlfn.XLOOKUP('Data (All Pillars)'!$A1027,'Standardized Scores'!$D$6:$DO$6,'Standardized Scores'!$D$7:$DO$96))</f>
        <v>47.520795592865198</v>
      </c>
      <c r="E1027" s="232" cm="1">
        <f t="array" ref="E1027">_xlfn.XLOOKUP($C1027,Ranking!$C$7:$C$96,_xlfn.XLOOKUP('Data (All Pillars)'!$A1027,Ranking!$D$6:$DO$6,Ranking!$D$7:$DO$96))</f>
        <v>32</v>
      </c>
      <c r="F1027" s="232" t="str">
        <f>INDEX(Categories!$C$7:$DO$96,MATCH($C1027,Categories!C$7:C$96,0),MATCH($A1027,Categories!$C$6:$DO$6,0))</f>
        <v>Low capacity</v>
      </c>
    </row>
    <row r="1028" spans="1:6" ht="13.8" x14ac:dyDescent="0.25">
      <c r="A1028" s="231" t="s">
        <v>90</v>
      </c>
      <c r="B1028" s="50" t="str">
        <f>_xlfn.XLOOKUP(A1028, 'Country to Region'!$A$2:$A$116, 'Country to Region'!$B$2:$B$116, "Not Found")</f>
        <v>Western Europe</v>
      </c>
      <c r="C1028" s="203" t="s">
        <v>156</v>
      </c>
      <c r="D1028" s="232" cm="1">
        <f t="array" ref="D1028">_xlfn.XLOOKUP($C1028,'Standardized Scores'!$C$7:$C$96,_xlfn.XLOOKUP('Data (All Pillars)'!$A1028,'Standardized Scores'!$D$6:$DO$6,'Standardized Scores'!$D$7:$DO$96))</f>
        <v>43.291015995070708</v>
      </c>
      <c r="E1028" s="232" cm="1">
        <f t="array" ref="E1028">_xlfn.XLOOKUP($C1028,Ranking!$C$7:$C$96,_xlfn.XLOOKUP('Data (All Pillars)'!$A1028,Ranking!$D$6:$DO$6,Ranking!$D$7:$DO$96))</f>
        <v>30</v>
      </c>
      <c r="F1028" s="232" t="str">
        <f>INDEX(Categories!$C$7:$DO$96,MATCH($C1028,Categories!C$7:C$96,0),MATCH($A1028,Categories!$C$6:$DO$6,0))</f>
        <v>Adequate capacity</v>
      </c>
    </row>
    <row r="1029" spans="1:6" ht="13.8" x14ac:dyDescent="0.25">
      <c r="A1029" s="231" t="s">
        <v>90</v>
      </c>
      <c r="B1029" s="50" t="str">
        <f>_xlfn.XLOOKUP(A1029, 'Country to Region'!$A$2:$A$116, 'Country to Region'!$B$2:$B$116, "Not Found")</f>
        <v>Western Europe</v>
      </c>
      <c r="C1029" s="203" t="s">
        <v>163</v>
      </c>
      <c r="D1029" s="232" cm="1">
        <f t="array" ref="D1029">_xlfn.XLOOKUP($C1029,'Standardized Scores'!$C$7:$C$96,_xlfn.XLOOKUP('Data (All Pillars)'!$A1029,'Standardized Scores'!$D$6:$DO$6,'Standardized Scores'!$D$7:$DO$96))</f>
        <v>60.630104593845147</v>
      </c>
      <c r="E1029" s="232" cm="1">
        <f t="array" ref="E1029">_xlfn.XLOOKUP($C1029,Ranking!$C$7:$C$96,_xlfn.XLOOKUP('Data (All Pillars)'!$A1029,Ranking!$D$6:$DO$6,Ranking!$D$7:$DO$96))</f>
        <v>11</v>
      </c>
      <c r="F1029" s="232" t="str">
        <f>INDEX(Categories!$C$7:$DO$96,MATCH($C1029,Categories!C$7:C$96,0),MATCH($A1029,Categories!$C$6:$DO$6,0))</f>
        <v>Advanced capacity</v>
      </c>
    </row>
    <row r="1030" spans="1:6" ht="13.8" x14ac:dyDescent="0.25">
      <c r="A1030" s="231" t="s">
        <v>90</v>
      </c>
      <c r="B1030" s="50" t="str">
        <f>_xlfn.XLOOKUP(A1030, 'Country to Region'!$A$2:$A$116, 'Country to Region'!$B$2:$B$116, "Not Found")</f>
        <v>Western Europe</v>
      </c>
      <c r="C1030" s="203" t="s">
        <v>251</v>
      </c>
      <c r="D1030" s="232" cm="1">
        <f t="array" ref="D1030">_xlfn.XLOOKUP($C1030,'Standardized Scores'!$C$7:$C$96,_xlfn.XLOOKUP('Data (All Pillars)'!$A1030,'Standardized Scores'!$D$6:$DO$6,'Standardized Scores'!$D$7:$DO$96))</f>
        <v>51.803729705524574</v>
      </c>
      <c r="E1030" s="232" cm="1">
        <f t="array" ref="E1030">_xlfn.XLOOKUP($C1030,Ranking!$C$7:$C$96,_xlfn.XLOOKUP('Data (All Pillars)'!$A1030,Ranking!$D$6:$DO$6,Ranking!$D$7:$DO$96))</f>
        <v>16</v>
      </c>
      <c r="F1030" s="232" t="str">
        <f>INDEX(Categories!$C$7:$DO$96,MATCH($C1030,Categories!C$7:C$96,0),MATCH($A1030,Categories!$C$6:$DO$6,0))</f>
        <v>High capacity</v>
      </c>
    </row>
    <row r="1031" spans="1:6" ht="13.8" x14ac:dyDescent="0.25">
      <c r="A1031" s="231" t="s">
        <v>90</v>
      </c>
      <c r="B1031" s="50" t="str">
        <f>_xlfn.XLOOKUP(A1031, 'Country to Region'!$A$2:$A$116, 'Country to Region'!$B$2:$B$116, "Not Found")</f>
        <v>Western Europe</v>
      </c>
      <c r="C1031" s="203" t="s">
        <v>174</v>
      </c>
      <c r="D1031" s="232" cm="1">
        <f t="array" ref="D1031">_xlfn.XLOOKUP($C1031,'Standardized Scores'!$C$7:$C$96,_xlfn.XLOOKUP('Data (All Pillars)'!$A1031,'Standardized Scores'!$D$6:$DO$6,'Standardized Scores'!$D$7:$DO$96))</f>
        <v>59.454969356199278</v>
      </c>
      <c r="E1031" s="232" cm="1">
        <f t="array" ref="E1031">_xlfn.XLOOKUP($C1031,Ranking!$C$7:$C$96,_xlfn.XLOOKUP('Data (All Pillars)'!$A1031,Ranking!$D$6:$DO$6,Ranking!$D$7:$DO$96))</f>
        <v>14</v>
      </c>
      <c r="F1031" s="232" t="str">
        <f>INDEX(Categories!$C$7:$DO$96,MATCH($C1031,Categories!C$7:C$96,0),MATCH($A1031,Categories!$C$6:$DO$6,0))</f>
        <v>Adequate capacity</v>
      </c>
    </row>
    <row r="1032" spans="1:6" ht="13.8" x14ac:dyDescent="0.25">
      <c r="A1032" s="231" t="s">
        <v>90</v>
      </c>
      <c r="B1032" s="50" t="str">
        <f>_xlfn.XLOOKUP(A1032, 'Country to Region'!$A$2:$A$116, 'Country to Region'!$B$2:$B$116, "Not Found")</f>
        <v>Western Europe</v>
      </c>
      <c r="C1032" s="203" t="s">
        <v>181</v>
      </c>
      <c r="D1032" s="232" cm="1">
        <f t="array" ref="D1032">_xlfn.XLOOKUP($C1032,'Standardized Scores'!$C$7:$C$96,_xlfn.XLOOKUP('Data (All Pillars)'!$A1032,'Standardized Scores'!$D$6:$DO$6,'Standardized Scores'!$D$7:$DO$96))</f>
        <v>68.13123718832</v>
      </c>
      <c r="E1032" s="232" cm="1">
        <f t="array" ref="E1032">_xlfn.XLOOKUP($C1032,Ranking!$C$7:$C$96,_xlfn.XLOOKUP('Data (All Pillars)'!$A1032,Ranking!$D$6:$DO$6,Ranking!$D$7:$DO$96))</f>
        <v>4</v>
      </c>
      <c r="F1032" s="232" t="str">
        <f>INDEX(Categories!$C$7:$DO$96,MATCH($C1032,Categories!C$7:C$96,0),MATCH($A1032,Categories!$C$6:$DO$6,0))</f>
        <v>Advanced capacity</v>
      </c>
    </row>
    <row r="1033" spans="1:6" ht="13.8" x14ac:dyDescent="0.25">
      <c r="A1033" s="231" t="s">
        <v>90</v>
      </c>
      <c r="B1033" s="50" t="str">
        <f>_xlfn.XLOOKUP(A1033, 'Country to Region'!$A$2:$A$116, 'Country to Region'!$B$2:$B$116, "Not Found")</f>
        <v>Western Europe</v>
      </c>
      <c r="C1033" s="203" t="s">
        <v>192</v>
      </c>
      <c r="D1033" s="232" cm="1">
        <f t="array" ref="D1033">_xlfn.XLOOKUP($C1033,'Standardized Scores'!$C$7:$C$96,_xlfn.XLOOKUP('Data (All Pillars)'!$A1033,'Standardized Scores'!$D$6:$DO$6,'Standardized Scores'!$D$7:$DO$96))</f>
        <v>38.738834163702606</v>
      </c>
      <c r="E1033" s="232" cm="1">
        <f t="array" ref="E1033">_xlfn.XLOOKUP($C1033,Ranking!$C$7:$C$96,_xlfn.XLOOKUP('Data (All Pillars)'!$A1033,Ranking!$D$6:$DO$6,Ranking!$D$7:$DO$96))</f>
        <v>15</v>
      </c>
      <c r="F1033" s="232" t="str">
        <f>INDEX(Categories!$C$7:$DO$96,MATCH($C1033,Categories!C$7:C$96,0),MATCH($A1033,Categories!$C$6:$DO$6,0))</f>
        <v>High capacity</v>
      </c>
    </row>
    <row r="1034" spans="1:6" ht="13.8" x14ac:dyDescent="0.25">
      <c r="A1034" s="231" t="s">
        <v>90</v>
      </c>
      <c r="B1034" s="50" t="str">
        <f>_xlfn.XLOOKUP(A1034, 'Country to Region'!$A$2:$A$116, 'Country to Region'!$B$2:$B$116, "Not Found")</f>
        <v>Western Europe</v>
      </c>
      <c r="C1034" s="203" t="s">
        <v>194</v>
      </c>
      <c r="D1034" s="232" cm="1">
        <f t="array" ref="D1034">_xlfn.XLOOKUP($C1034,'Standardized Scores'!$C$7:$C$96,_xlfn.XLOOKUP('Data (All Pillars)'!$A1034,'Standardized Scores'!$D$6:$DO$6,'Standardized Scores'!$D$7:$DO$96))</f>
        <v>34.014202810685482</v>
      </c>
      <c r="E1034" s="232" cm="1">
        <f t="array" ref="E1034">_xlfn.XLOOKUP($C1034,Ranking!$C$7:$C$96,_xlfn.XLOOKUP('Data (All Pillars)'!$A1034,Ranking!$D$6:$DO$6,Ranking!$D$7:$DO$96))</f>
        <v>60</v>
      </c>
      <c r="F1034" s="232" t="str">
        <f>INDEX(Categories!$C$7:$DO$96,MATCH($C1034,Categories!C$7:C$96,0),MATCH($A1034,Categories!$C$6:$DO$6,0))</f>
        <v>Low capacity</v>
      </c>
    </row>
    <row r="1035" spans="1:6" ht="13.8" x14ac:dyDescent="0.25">
      <c r="A1035" s="231" t="s">
        <v>90</v>
      </c>
      <c r="B1035" s="50" t="str">
        <f>_xlfn.XLOOKUP(A1035, 'Country to Region'!$A$2:$A$116, 'Country to Region'!$B$2:$B$116, "Not Found")</f>
        <v>Western Europe</v>
      </c>
      <c r="C1035" s="203" t="s">
        <v>202</v>
      </c>
      <c r="D1035" s="232" cm="1">
        <f t="array" ref="D1035">_xlfn.XLOOKUP($C1035,'Standardized Scores'!$C$7:$C$96,_xlfn.XLOOKUP('Data (All Pillars)'!$A1035,'Standardized Scores'!$D$6:$DO$6,'Standardized Scores'!$D$7:$DO$96))</f>
        <v>24.219101372888332</v>
      </c>
      <c r="E1035" s="232" cm="1">
        <f t="array" ref="E1035">_xlfn.XLOOKUP($C1035,Ranking!$C$7:$C$96,_xlfn.XLOOKUP('Data (All Pillars)'!$A1035,Ranking!$D$6:$DO$6,Ranking!$D$7:$DO$96))</f>
        <v>43</v>
      </c>
      <c r="F1035" s="232" t="str">
        <f>INDEX(Categories!$C$7:$DO$96,MATCH($C1035,Categories!C$7:C$96,0),MATCH($A1035,Categories!$C$6:$DO$6,0))</f>
        <v>Inadequate capacity</v>
      </c>
    </row>
    <row r="1036" spans="1:6" ht="13.8" x14ac:dyDescent="0.25">
      <c r="A1036" s="231" t="s">
        <v>90</v>
      </c>
      <c r="B1036" s="50" t="str">
        <f>_xlfn.XLOOKUP(A1036, 'Country to Region'!$A$2:$A$116, 'Country to Region'!$B$2:$B$116, "Not Found")</f>
        <v>Western Europe</v>
      </c>
      <c r="C1036" s="203" t="s">
        <v>212</v>
      </c>
      <c r="D1036" s="232" cm="1">
        <f t="array" ref="D1036">_xlfn.XLOOKUP($C1036,'Standardized Scores'!$C$7:$C$96,_xlfn.XLOOKUP('Data (All Pillars)'!$A1036,'Standardized Scores'!$D$6:$DO$6,'Standardized Scores'!$D$7:$DO$96))</f>
        <v>58.920857329494837</v>
      </c>
      <c r="E1036" s="232" cm="1">
        <f t="array" ref="E1036">_xlfn.XLOOKUP($C1036,Ranking!$C$7:$C$96,_xlfn.XLOOKUP('Data (All Pillars)'!$A1036,Ranking!$D$6:$DO$6,Ranking!$D$7:$DO$96))</f>
        <v>12</v>
      </c>
      <c r="F1036" s="232" t="str">
        <f>INDEX(Categories!$C$7:$DO$96,MATCH($C1036,Categories!C$7:C$96,0),MATCH($A1036,Categories!$C$6:$DO$6,0))</f>
        <v>High capacity</v>
      </c>
    </row>
    <row r="1037" spans="1:6" ht="13.8" x14ac:dyDescent="0.25">
      <c r="A1037" s="231" t="s">
        <v>90</v>
      </c>
      <c r="B1037" s="50" t="str">
        <f>_xlfn.XLOOKUP(A1037, 'Country to Region'!$A$2:$A$116, 'Country to Region'!$B$2:$B$116, "Not Found")</f>
        <v>Western Europe</v>
      </c>
      <c r="C1037" s="203" t="s">
        <v>254</v>
      </c>
      <c r="D1037" s="232" cm="1">
        <f t="array" ref="D1037">_xlfn.XLOOKUP($C1037,'Standardized Scores'!$C$7:$C$96,_xlfn.XLOOKUP('Data (All Pillars)'!$A1037,'Standardized Scores'!$D$6:$DO$6,'Standardized Scores'!$D$7:$DO$96))</f>
        <v>37.80117514174178</v>
      </c>
      <c r="E1037" s="232" cm="1">
        <f t="array" ref="E1037">_xlfn.XLOOKUP($C1037,Ranking!$C$7:$C$96,_xlfn.XLOOKUP('Data (All Pillars)'!$A1037,Ranking!$D$6:$DO$6,Ranking!$D$7:$DO$96))</f>
        <v>3</v>
      </c>
      <c r="F1037" s="232" t="str">
        <f>INDEX(Categories!$C$7:$DO$96,MATCH($C1037,Categories!C$7:C$96,0),MATCH($A1037,Categories!$C$6:$DO$6,0))</f>
        <v>Advanced capacity</v>
      </c>
    </row>
    <row r="1038" spans="1:6" ht="13.8" x14ac:dyDescent="0.25">
      <c r="A1038" s="231" t="s">
        <v>91</v>
      </c>
      <c r="B1038" s="50" t="str">
        <f>_xlfn.XLOOKUP(A1038, 'Country to Region'!$A$2:$A$116, 'Country to Region'!$B$2:$B$116, "Not Found")</f>
        <v>NA-Oceania</v>
      </c>
      <c r="C1038" s="203" t="s">
        <v>133</v>
      </c>
      <c r="D1038" s="232" cm="1">
        <f t="array" ref="D1038">_xlfn.XLOOKUP($C1038,'Standardized Scores'!$C$7:$C$96,_xlfn.XLOOKUP('Data (All Pillars)'!$A1038,'Standardized Scores'!$D$6:$DO$6,'Standardized Scores'!$D$7:$DO$96))</f>
        <v>47.667782221273832</v>
      </c>
      <c r="E1038" s="232" cm="1">
        <f t="array" ref="E1038">_xlfn.XLOOKUP($C1038,Ranking!$C$7:$C$96,_xlfn.XLOOKUP('Data (All Pillars)'!$A1038,Ranking!$D$6:$DO$6,Ranking!$D$7:$DO$96))</f>
        <v>19</v>
      </c>
      <c r="F1038" s="232" t="str">
        <f>INDEX(Categories!$C$7:$DO$96,MATCH($C1038,Categories!C$7:C$96,0),MATCH($A1038,Categories!$C$6:$DO$6,0))</f>
        <v>High capacity</v>
      </c>
    </row>
    <row r="1039" spans="1:6" ht="13.8" x14ac:dyDescent="0.25">
      <c r="A1039" s="231" t="s">
        <v>91</v>
      </c>
      <c r="B1039" s="50" t="str">
        <f>_xlfn.XLOOKUP(A1039, 'Country to Region'!$A$2:$A$116, 'Country to Region'!$B$2:$B$116, "Not Found")</f>
        <v>NA-Oceania</v>
      </c>
      <c r="C1039" s="203" t="s">
        <v>135</v>
      </c>
      <c r="D1039" s="232" cm="1">
        <f t="array" ref="D1039">_xlfn.XLOOKUP($C1039,'Standardized Scores'!$C$7:$C$96,_xlfn.XLOOKUP('Data (All Pillars)'!$A1039,'Standardized Scores'!$D$6:$DO$6,'Standardized Scores'!$D$7:$DO$96))</f>
        <v>49.869433644353187</v>
      </c>
      <c r="E1039" s="232" cm="1">
        <f t="array" ref="E1039">_xlfn.XLOOKUP($C1039,Ranking!$C$7:$C$96,_xlfn.XLOOKUP('Data (All Pillars)'!$A1039,Ranking!$D$6:$DO$6,Ranking!$D$7:$DO$96))</f>
        <v>16</v>
      </c>
      <c r="F1039" s="232" t="str">
        <f>INDEX(Categories!$C$7:$DO$96,MATCH($C1039,Categories!C$7:C$96,0),MATCH($A1039,Categories!$C$6:$DO$6,0))</f>
        <v>Adequate capacity</v>
      </c>
    </row>
    <row r="1040" spans="1:6" ht="13.8" x14ac:dyDescent="0.25">
      <c r="A1040" s="231" t="s">
        <v>91</v>
      </c>
      <c r="B1040" s="50" t="str">
        <f>_xlfn.XLOOKUP(A1040, 'Country to Region'!$A$2:$A$116, 'Country to Region'!$B$2:$B$116, "Not Found")</f>
        <v>NA-Oceania</v>
      </c>
      <c r="C1040" s="203" t="s">
        <v>137</v>
      </c>
      <c r="D1040" s="232" cm="1">
        <f t="array" ref="D1040">_xlfn.XLOOKUP($C1040,'Standardized Scores'!$C$7:$C$96,_xlfn.XLOOKUP('Data (All Pillars)'!$A1040,'Standardized Scores'!$D$6:$DO$6,'Standardized Scores'!$D$7:$DO$96))</f>
        <v>60.976539271194987</v>
      </c>
      <c r="E1040" s="232" cm="1">
        <f t="array" ref="E1040">_xlfn.XLOOKUP($C1040,Ranking!$C$7:$C$96,_xlfn.XLOOKUP('Data (All Pillars)'!$A1040,Ranking!$D$6:$DO$6,Ranking!$D$7:$DO$96))</f>
        <v>2</v>
      </c>
      <c r="F1040" s="232" t="str">
        <f>INDEX(Categories!$C$7:$DO$96,MATCH($C1040,Categories!C$7:C$96,0),MATCH($A1040,Categories!$C$6:$DO$6,0))</f>
        <v>Advanced capacity</v>
      </c>
    </row>
    <row r="1041" spans="1:6" ht="13.8" x14ac:dyDescent="0.25">
      <c r="A1041" s="231" t="s">
        <v>91</v>
      </c>
      <c r="B1041" s="50" t="str">
        <f>_xlfn.XLOOKUP(A1041, 'Country to Region'!$A$2:$A$116, 'Country to Region'!$B$2:$B$116, "Not Found")</f>
        <v>NA-Oceania</v>
      </c>
      <c r="C1041" s="203" t="s">
        <v>147</v>
      </c>
      <c r="D1041" s="232" cm="1">
        <f t="array" ref="D1041">_xlfn.XLOOKUP($C1041,'Standardized Scores'!$C$7:$C$96,_xlfn.XLOOKUP('Data (All Pillars)'!$A1041,'Standardized Scores'!$D$6:$DO$6,'Standardized Scores'!$D$7:$DO$96))</f>
        <v>51.917278894623948</v>
      </c>
      <c r="E1041" s="232" cm="1">
        <f t="array" ref="E1041">_xlfn.XLOOKUP($C1041,Ranking!$C$7:$C$96,_xlfn.XLOOKUP('Data (All Pillars)'!$A1041,Ranking!$D$6:$DO$6,Ranking!$D$7:$DO$96))</f>
        <v>21</v>
      </c>
      <c r="F1041" s="232" t="str">
        <f>INDEX(Categories!$C$7:$DO$96,MATCH($C1041,Categories!C$7:C$96,0),MATCH($A1041,Categories!$C$6:$DO$6,0))</f>
        <v>Adequate capacity</v>
      </c>
    </row>
    <row r="1042" spans="1:6" ht="13.8" x14ac:dyDescent="0.25">
      <c r="A1042" s="231" t="s">
        <v>91</v>
      </c>
      <c r="B1042" s="50" t="str">
        <f>_xlfn.XLOOKUP(A1042, 'Country to Region'!$A$2:$A$116, 'Country to Region'!$B$2:$B$116, "Not Found")</f>
        <v>NA-Oceania</v>
      </c>
      <c r="C1042" s="203" t="s">
        <v>156</v>
      </c>
      <c r="D1042" s="232" cm="1">
        <f t="array" ref="D1042">_xlfn.XLOOKUP($C1042,'Standardized Scores'!$C$7:$C$96,_xlfn.XLOOKUP('Data (All Pillars)'!$A1042,'Standardized Scores'!$D$6:$DO$6,'Standardized Scores'!$D$7:$DO$96))</f>
        <v>34.521990954388542</v>
      </c>
      <c r="E1042" s="232" cm="1">
        <f t="array" ref="E1042">_xlfn.XLOOKUP($C1042,Ranking!$C$7:$C$96,_xlfn.XLOOKUP('Data (All Pillars)'!$A1042,Ranking!$D$6:$DO$6,Ranking!$D$7:$DO$96))</f>
        <v>75</v>
      </c>
      <c r="F1042" s="232" t="str">
        <f>INDEX(Categories!$C$7:$DO$96,MATCH($C1042,Categories!C$7:C$96,0),MATCH($A1042,Categories!$C$6:$DO$6,0))</f>
        <v>Low capacity</v>
      </c>
    </row>
    <row r="1043" spans="1:6" ht="13.8" x14ac:dyDescent="0.25">
      <c r="A1043" s="231" t="s">
        <v>91</v>
      </c>
      <c r="B1043" s="50" t="str">
        <f>_xlfn.XLOOKUP(A1043, 'Country to Region'!$A$2:$A$116, 'Country to Region'!$B$2:$B$116, "Not Found")</f>
        <v>NA-Oceania</v>
      </c>
      <c r="C1043" s="203" t="s">
        <v>163</v>
      </c>
      <c r="D1043" s="232" cm="1">
        <f t="array" ref="D1043">_xlfn.XLOOKUP($C1043,'Standardized Scores'!$C$7:$C$96,_xlfn.XLOOKUP('Data (All Pillars)'!$A1043,'Standardized Scores'!$D$6:$DO$6,'Standardized Scores'!$D$7:$DO$96))</f>
        <v>61.852251875813245</v>
      </c>
      <c r="E1043" s="232" cm="1">
        <f t="array" ref="E1043">_xlfn.XLOOKUP($C1043,Ranking!$C$7:$C$96,_xlfn.XLOOKUP('Data (All Pillars)'!$A1043,Ranking!$D$6:$DO$6,Ranking!$D$7:$DO$96))</f>
        <v>8</v>
      </c>
      <c r="F1043" s="232" t="str">
        <f>INDEX(Categories!$C$7:$DO$96,MATCH($C1043,Categories!C$7:C$96,0),MATCH($A1043,Categories!$C$6:$DO$6,0))</f>
        <v>Advanced capacity</v>
      </c>
    </row>
    <row r="1044" spans="1:6" ht="13.8" x14ac:dyDescent="0.25">
      <c r="A1044" s="231" t="s">
        <v>91</v>
      </c>
      <c r="B1044" s="50" t="str">
        <f>_xlfn.XLOOKUP(A1044, 'Country to Region'!$A$2:$A$116, 'Country to Region'!$B$2:$B$116, "Not Found")</f>
        <v>NA-Oceania</v>
      </c>
      <c r="C1044" s="203" t="s">
        <v>251</v>
      </c>
      <c r="D1044" s="232" cm="1">
        <f t="array" ref="D1044">_xlfn.XLOOKUP($C1044,'Standardized Scores'!$C$7:$C$96,_xlfn.XLOOKUP('Data (All Pillars)'!$A1044,'Standardized Scores'!$D$6:$DO$6,'Standardized Scores'!$D$7:$DO$96))</f>
        <v>57.965802705514974</v>
      </c>
      <c r="E1044" s="232" cm="1">
        <f t="array" ref="E1044">_xlfn.XLOOKUP($C1044,Ranking!$C$7:$C$96,_xlfn.XLOOKUP('Data (All Pillars)'!$A1044,Ranking!$D$6:$DO$6,Ranking!$D$7:$DO$96))</f>
        <v>8</v>
      </c>
      <c r="F1044" s="232" t="str">
        <f>INDEX(Categories!$C$7:$DO$96,MATCH($C1044,Categories!C$7:C$96,0),MATCH($A1044,Categories!$C$6:$DO$6,0))</f>
        <v>Advanced capacity</v>
      </c>
    </row>
    <row r="1045" spans="1:6" ht="13.8" x14ac:dyDescent="0.25">
      <c r="A1045" s="231" t="s">
        <v>91</v>
      </c>
      <c r="B1045" s="50" t="str">
        <f>_xlfn.XLOOKUP(A1045, 'Country to Region'!$A$2:$A$116, 'Country to Region'!$B$2:$B$116, "Not Found")</f>
        <v>NA-Oceania</v>
      </c>
      <c r="C1045" s="203" t="s">
        <v>174</v>
      </c>
      <c r="D1045" s="232" cm="1">
        <f t="array" ref="D1045">_xlfn.XLOOKUP($C1045,'Standardized Scores'!$C$7:$C$96,_xlfn.XLOOKUP('Data (All Pillars)'!$A1045,'Standardized Scores'!$D$6:$DO$6,'Standardized Scores'!$D$7:$DO$96))</f>
        <v>62.303587310986593</v>
      </c>
      <c r="E1045" s="232" cm="1">
        <f t="array" ref="E1045">_xlfn.XLOOKUP($C1045,Ranking!$C$7:$C$96,_xlfn.XLOOKUP('Data (All Pillars)'!$A1045,Ranking!$D$6:$DO$6,Ranking!$D$7:$DO$96))</f>
        <v>10</v>
      </c>
      <c r="F1045" s="232" t="str">
        <f>INDEX(Categories!$C$7:$DO$96,MATCH($C1045,Categories!C$7:C$96,0),MATCH($A1045,Categories!$C$6:$DO$6,0))</f>
        <v>High capacity</v>
      </c>
    </row>
    <row r="1046" spans="1:6" ht="13.8" x14ac:dyDescent="0.25">
      <c r="A1046" s="231" t="s">
        <v>91</v>
      </c>
      <c r="B1046" s="50" t="str">
        <f>_xlfn.XLOOKUP(A1046, 'Country to Region'!$A$2:$A$116, 'Country to Region'!$B$2:$B$116, "Not Found")</f>
        <v>NA-Oceania</v>
      </c>
      <c r="C1046" s="203" t="s">
        <v>181</v>
      </c>
      <c r="D1046" s="232" cm="1">
        <f t="array" ref="D1046">_xlfn.XLOOKUP($C1046,'Standardized Scores'!$C$7:$C$96,_xlfn.XLOOKUP('Data (All Pillars)'!$A1046,'Standardized Scores'!$D$6:$DO$6,'Standardized Scores'!$D$7:$DO$96))</f>
        <v>64.428587177156942</v>
      </c>
      <c r="E1046" s="232" cm="1">
        <f t="array" ref="E1046">_xlfn.XLOOKUP($C1046,Ranking!$C$7:$C$96,_xlfn.XLOOKUP('Data (All Pillars)'!$A1046,Ranking!$D$6:$DO$6,Ranking!$D$7:$DO$96))</f>
        <v>12</v>
      </c>
      <c r="F1046" s="232" t="str">
        <f>INDEX(Categories!$C$7:$DO$96,MATCH($C1046,Categories!C$7:C$96,0),MATCH($A1046,Categories!$C$6:$DO$6,0))</f>
        <v>Advanced capacity</v>
      </c>
    </row>
    <row r="1047" spans="1:6" ht="13.8" x14ac:dyDescent="0.25">
      <c r="A1047" s="231" t="s">
        <v>91</v>
      </c>
      <c r="B1047" s="50" t="str">
        <f>_xlfn.XLOOKUP(A1047, 'Country to Region'!$A$2:$A$116, 'Country to Region'!$B$2:$B$116, "Not Found")</f>
        <v>NA-Oceania</v>
      </c>
      <c r="C1047" s="203" t="s">
        <v>192</v>
      </c>
      <c r="D1047" s="232" cm="1">
        <f t="array" ref="D1047">_xlfn.XLOOKUP($C1047,'Standardized Scores'!$C$7:$C$96,_xlfn.XLOOKUP('Data (All Pillars)'!$A1047,'Standardized Scores'!$D$6:$DO$6,'Standardized Scores'!$D$7:$DO$96))</f>
        <v>26.553504592141934</v>
      </c>
      <c r="E1047" s="232" cm="1">
        <f t="array" ref="E1047">_xlfn.XLOOKUP($C1047,Ranking!$C$7:$C$96,_xlfn.XLOOKUP('Data (All Pillars)'!$A1047,Ranking!$D$6:$DO$6,Ranking!$D$7:$DO$96))</f>
        <v>66</v>
      </c>
      <c r="F1047" s="232" t="str">
        <f>INDEX(Categories!$C$7:$DO$96,MATCH($C1047,Categories!C$7:C$96,0),MATCH($A1047,Categories!$C$6:$DO$6,0))</f>
        <v>Low capacity</v>
      </c>
    </row>
    <row r="1048" spans="1:6" ht="13.8" x14ac:dyDescent="0.25">
      <c r="A1048" s="231" t="s">
        <v>91</v>
      </c>
      <c r="B1048" s="50" t="str">
        <f>_xlfn.XLOOKUP(A1048, 'Country to Region'!$A$2:$A$116, 'Country to Region'!$B$2:$B$116, "Not Found")</f>
        <v>NA-Oceania</v>
      </c>
      <c r="C1048" s="203" t="s">
        <v>194</v>
      </c>
      <c r="D1048" s="232" cm="1">
        <f t="array" ref="D1048">_xlfn.XLOOKUP($C1048,'Standardized Scores'!$C$7:$C$96,_xlfn.XLOOKUP('Data (All Pillars)'!$A1048,'Standardized Scores'!$D$6:$DO$6,'Standardized Scores'!$D$7:$DO$96))</f>
        <v>32.386060493242354</v>
      </c>
      <c r="E1048" s="232" cm="1">
        <f t="array" ref="E1048">_xlfn.XLOOKUP($C1048,Ranking!$C$7:$C$96,_xlfn.XLOOKUP('Data (All Pillars)'!$A1048,Ranking!$D$6:$DO$6,Ranking!$D$7:$DO$96))</f>
        <v>69</v>
      </c>
      <c r="F1048" s="232" t="str">
        <f>INDEX(Categories!$C$7:$DO$96,MATCH($C1048,Categories!C$7:C$96,0),MATCH($A1048,Categories!$C$6:$DO$6,0))</f>
        <v>Low capacity</v>
      </c>
    </row>
    <row r="1049" spans="1:6" ht="13.8" x14ac:dyDescent="0.25">
      <c r="A1049" s="231" t="s">
        <v>91</v>
      </c>
      <c r="B1049" s="50" t="str">
        <f>_xlfn.XLOOKUP(A1049, 'Country to Region'!$A$2:$A$116, 'Country to Region'!$B$2:$B$116, "Not Found")</f>
        <v>NA-Oceania</v>
      </c>
      <c r="C1049" s="203" t="s">
        <v>202</v>
      </c>
      <c r="D1049" s="232" cm="1">
        <f t="array" ref="D1049">_xlfn.XLOOKUP($C1049,'Standardized Scores'!$C$7:$C$96,_xlfn.XLOOKUP('Data (All Pillars)'!$A1049,'Standardized Scores'!$D$6:$DO$6,'Standardized Scores'!$D$7:$DO$96))</f>
        <v>12.643858403475948</v>
      </c>
      <c r="E1049" s="232" cm="1">
        <f t="array" ref="E1049">_xlfn.XLOOKUP($C1049,Ranking!$C$7:$C$96,_xlfn.XLOOKUP('Data (All Pillars)'!$A1049,Ranking!$D$6:$DO$6,Ranking!$D$7:$DO$96))</f>
        <v>91</v>
      </c>
      <c r="F1049" s="232" t="str">
        <f>INDEX(Categories!$C$7:$DO$96,MATCH($C1049,Categories!C$7:C$96,0),MATCH($A1049,Categories!$C$6:$DO$6,0))</f>
        <v>Inadequate capacity</v>
      </c>
    </row>
    <row r="1050" spans="1:6" ht="13.8" x14ac:dyDescent="0.25">
      <c r="A1050" s="231" t="s">
        <v>91</v>
      </c>
      <c r="B1050" s="50" t="str">
        <f>_xlfn.XLOOKUP(A1050, 'Country to Region'!$A$2:$A$116, 'Country to Region'!$B$2:$B$116, "Not Found")</f>
        <v>NA-Oceania</v>
      </c>
      <c r="C1050" s="203" t="s">
        <v>212</v>
      </c>
      <c r="D1050" s="232" cm="1">
        <f t="array" ref="D1050">_xlfn.XLOOKUP($C1050,'Standardized Scores'!$C$7:$C$96,_xlfn.XLOOKUP('Data (All Pillars)'!$A1050,'Standardized Scores'!$D$6:$DO$6,'Standardized Scores'!$D$7:$DO$96))</f>
        <v>37.252668748648226</v>
      </c>
      <c r="E1050" s="232" cm="1">
        <f t="array" ref="E1050">_xlfn.XLOOKUP($C1050,Ranking!$C$7:$C$96,_xlfn.XLOOKUP('Data (All Pillars)'!$A1050,Ranking!$D$6:$DO$6,Ranking!$D$7:$DO$96))</f>
        <v>82</v>
      </c>
      <c r="F1050" s="232" t="str">
        <f>INDEX(Categories!$C$7:$DO$96,MATCH($C1050,Categories!C$7:C$96,0),MATCH($A1050,Categories!$C$6:$DO$6,0))</f>
        <v>Inadequate capacity</v>
      </c>
    </row>
    <row r="1051" spans="1:6" ht="13.8" x14ac:dyDescent="0.25">
      <c r="A1051" s="231" t="s">
        <v>91</v>
      </c>
      <c r="B1051" s="50" t="str">
        <f>_xlfn.XLOOKUP(A1051, 'Country to Region'!$A$2:$A$116, 'Country to Region'!$B$2:$B$116, "Not Found")</f>
        <v>NA-Oceania</v>
      </c>
      <c r="C1051" s="203" t="s">
        <v>254</v>
      </c>
      <c r="D1051" s="232" cm="1">
        <f t="array" ref="D1051">_xlfn.XLOOKUP($C1051,'Standardized Scores'!$C$7:$C$96,_xlfn.XLOOKUP('Data (All Pillars)'!$A1051,'Standardized Scores'!$D$6:$DO$6,'Standardized Scores'!$D$7:$DO$96))</f>
        <v>23.93143072320121</v>
      </c>
      <c r="E1051" s="232" cm="1">
        <f t="array" ref="E1051">_xlfn.XLOOKUP($C1051,Ranking!$C$7:$C$96,_xlfn.XLOOKUP('Data (All Pillars)'!$A1051,Ranking!$D$6:$DO$6,Ranking!$D$7:$DO$96))</f>
        <v>30</v>
      </c>
      <c r="F1051" s="232" t="str">
        <f>INDEX(Categories!$C$7:$DO$96,MATCH($C1051,Categories!C$7:C$96,0),MATCH($A1051,Categories!$C$6:$DO$6,0))</f>
        <v>Low capacity</v>
      </c>
    </row>
    <row r="1052" spans="1:6" ht="13.8" x14ac:dyDescent="0.25">
      <c r="A1052" s="231" t="s">
        <v>92</v>
      </c>
      <c r="B1052" s="50" t="str">
        <f>_xlfn.XLOOKUP(A1052, 'Country to Region'!$A$2:$A$116, 'Country to Region'!$B$2:$B$116, "Not Found")</f>
        <v>Sub-Saharan Africa</v>
      </c>
      <c r="C1052" s="203" t="s">
        <v>133</v>
      </c>
      <c r="D1052" s="232" cm="1">
        <f t="array" ref="D1052">_xlfn.XLOOKUP($C1052,'Standardized Scores'!$C$7:$C$96,_xlfn.XLOOKUP('Data (All Pillars)'!$A1052,'Standardized Scores'!$D$6:$DO$6,'Standardized Scores'!$D$7:$DO$96))</f>
        <v>30.484631671738921</v>
      </c>
      <c r="E1052" s="232" cm="1">
        <f t="array" ref="E1052">_xlfn.XLOOKUP($C1052,Ranking!$C$7:$C$96,_xlfn.XLOOKUP('Data (All Pillars)'!$A1052,Ranking!$D$6:$DO$6,Ranking!$D$7:$DO$96))</f>
        <v>95</v>
      </c>
      <c r="F1052" s="232" t="str">
        <f>INDEX(Categories!$C$7:$DO$96,MATCH($C1052,Categories!C$7:C$96,0),MATCH($A1052,Categories!$C$6:$DO$6,0))</f>
        <v>Inadequate capacity</v>
      </c>
    </row>
    <row r="1053" spans="1:6" ht="13.8" x14ac:dyDescent="0.25">
      <c r="A1053" s="231" t="s">
        <v>92</v>
      </c>
      <c r="B1053" s="50" t="str">
        <f>_xlfn.XLOOKUP(A1053, 'Country to Region'!$A$2:$A$116, 'Country to Region'!$B$2:$B$116, "Not Found")</f>
        <v>Sub-Saharan Africa</v>
      </c>
      <c r="C1053" s="203" t="s">
        <v>135</v>
      </c>
      <c r="D1053" s="232" cm="1">
        <f t="array" ref="D1053">_xlfn.XLOOKUP($C1053,'Standardized Scores'!$C$7:$C$96,_xlfn.XLOOKUP('Data (All Pillars)'!$A1053,'Standardized Scores'!$D$6:$DO$6,'Standardized Scores'!$D$7:$DO$96))</f>
        <v>29.624084451677575</v>
      </c>
      <c r="E1053" s="232" cm="1">
        <f t="array" ref="E1053">_xlfn.XLOOKUP($C1053,Ranking!$C$7:$C$96,_xlfn.XLOOKUP('Data (All Pillars)'!$A1053,Ranking!$D$6:$DO$6,Ranking!$D$7:$DO$96))</f>
        <v>86</v>
      </c>
      <c r="F1053" s="232" t="str">
        <f>INDEX(Categories!$C$7:$DO$96,MATCH($C1053,Categories!C$7:C$96,0),MATCH($A1053,Categories!$C$6:$DO$6,0))</f>
        <v>Inadequate capacity</v>
      </c>
    </row>
    <row r="1054" spans="1:6" ht="13.8" x14ac:dyDescent="0.25">
      <c r="A1054" s="231" t="s">
        <v>92</v>
      </c>
      <c r="B1054" s="50" t="str">
        <f>_xlfn.XLOOKUP(A1054, 'Country to Region'!$A$2:$A$116, 'Country to Region'!$B$2:$B$116, "Not Found")</f>
        <v>Sub-Saharan Africa</v>
      </c>
      <c r="C1054" s="203" t="s">
        <v>137</v>
      </c>
      <c r="D1054" s="232" cm="1">
        <f t="array" ref="D1054">_xlfn.XLOOKUP($C1054,'Standardized Scores'!$C$7:$C$96,_xlfn.XLOOKUP('Data (All Pillars)'!$A1054,'Standardized Scores'!$D$6:$DO$6,'Standardized Scores'!$D$7:$DO$96))</f>
        <v>26.143693982197195</v>
      </c>
      <c r="E1054" s="232" cm="1">
        <f t="array" ref="E1054">_xlfn.XLOOKUP($C1054,Ranking!$C$7:$C$96,_xlfn.XLOOKUP('Data (All Pillars)'!$A1054,Ranking!$D$6:$DO$6,Ranking!$D$7:$DO$96))</f>
        <v>96</v>
      </c>
      <c r="F1054" s="232" t="str">
        <f>INDEX(Categories!$C$7:$DO$96,MATCH($C1054,Categories!C$7:C$96,0),MATCH($A1054,Categories!$C$6:$DO$6,0))</f>
        <v>Inadequate capacity</v>
      </c>
    </row>
    <row r="1055" spans="1:6" ht="13.8" x14ac:dyDescent="0.25">
      <c r="A1055" s="231" t="s">
        <v>92</v>
      </c>
      <c r="B1055" s="50" t="str">
        <f>_xlfn.XLOOKUP(A1055, 'Country to Region'!$A$2:$A$116, 'Country to Region'!$B$2:$B$116, "Not Found")</f>
        <v>Sub-Saharan Africa</v>
      </c>
      <c r="C1055" s="203" t="s">
        <v>147</v>
      </c>
      <c r="D1055" s="232" cm="1">
        <f t="array" ref="D1055">_xlfn.XLOOKUP($C1055,'Standardized Scores'!$C$7:$C$96,_xlfn.XLOOKUP('Data (All Pillars)'!$A1055,'Standardized Scores'!$D$6:$DO$6,'Standardized Scores'!$D$7:$DO$96))</f>
        <v>27.914398691307575</v>
      </c>
      <c r="E1055" s="232" cm="1">
        <f t="array" ref="E1055">_xlfn.XLOOKUP($C1055,Ranking!$C$7:$C$96,_xlfn.XLOOKUP('Data (All Pillars)'!$A1055,Ranking!$D$6:$DO$6,Ranking!$D$7:$DO$96))</f>
        <v>81</v>
      </c>
      <c r="F1055" s="232" t="str">
        <f>INDEX(Categories!$C$7:$DO$96,MATCH($C1055,Categories!C$7:C$96,0),MATCH($A1055,Categories!$C$6:$DO$6,0))</f>
        <v>Inadequate capacity</v>
      </c>
    </row>
    <row r="1056" spans="1:6" ht="13.8" x14ac:dyDescent="0.25">
      <c r="A1056" s="231" t="s">
        <v>92</v>
      </c>
      <c r="B1056" s="50" t="str">
        <f>_xlfn.XLOOKUP(A1056, 'Country to Region'!$A$2:$A$116, 'Country to Region'!$B$2:$B$116, "Not Found")</f>
        <v>Sub-Saharan Africa</v>
      </c>
      <c r="C1056" s="203" t="s">
        <v>156</v>
      </c>
      <c r="D1056" s="232" cm="1">
        <f t="array" ref="D1056">_xlfn.XLOOKUP($C1056,'Standardized Scores'!$C$7:$C$96,_xlfn.XLOOKUP('Data (All Pillars)'!$A1056,'Standardized Scores'!$D$6:$DO$6,'Standardized Scores'!$D$7:$DO$96))</f>
        <v>35.67917338650301</v>
      </c>
      <c r="E1056" s="232" cm="1">
        <f t="array" ref="E1056">_xlfn.XLOOKUP($C1056,Ranking!$C$7:$C$96,_xlfn.XLOOKUP('Data (All Pillars)'!$A1056,Ranking!$D$6:$DO$6,Ranking!$D$7:$DO$96))</f>
        <v>72</v>
      </c>
      <c r="F1056" s="232" t="str">
        <f>INDEX(Categories!$C$7:$DO$96,MATCH($C1056,Categories!C$7:C$96,0),MATCH($A1056,Categories!$C$6:$DO$6,0))</f>
        <v>Low capacity</v>
      </c>
    </row>
    <row r="1057" spans="1:6" ht="13.8" x14ac:dyDescent="0.25">
      <c r="A1057" s="231" t="s">
        <v>92</v>
      </c>
      <c r="B1057" s="50" t="str">
        <f>_xlfn.XLOOKUP(A1057, 'Country to Region'!$A$2:$A$116, 'Country to Region'!$B$2:$B$116, "Not Found")</f>
        <v>Sub-Saharan Africa</v>
      </c>
      <c r="C1057" s="203" t="s">
        <v>163</v>
      </c>
      <c r="D1057" s="232" cm="1">
        <f t="array" ref="D1057">_xlfn.XLOOKUP($C1057,'Standardized Scores'!$C$7:$C$96,_xlfn.XLOOKUP('Data (All Pillars)'!$A1057,'Standardized Scores'!$D$6:$DO$6,'Standardized Scores'!$D$7:$DO$96))</f>
        <v>32.505739072871854</v>
      </c>
      <c r="E1057" s="232" cm="1">
        <f t="array" ref="E1057">_xlfn.XLOOKUP($C1057,Ranking!$C$7:$C$96,_xlfn.XLOOKUP('Data (All Pillars)'!$A1057,Ranking!$D$6:$DO$6,Ranking!$D$7:$DO$96))</f>
        <v>107</v>
      </c>
      <c r="F1057" s="232" t="str">
        <f>INDEX(Categories!$C$7:$DO$96,MATCH($C1057,Categories!C$7:C$96,0),MATCH($A1057,Categories!$C$6:$DO$6,0))</f>
        <v>Inadequate capacity</v>
      </c>
    </row>
    <row r="1058" spans="1:6" ht="13.8" x14ac:dyDescent="0.25">
      <c r="A1058" s="231" t="s">
        <v>92</v>
      </c>
      <c r="B1058" s="50" t="str">
        <f>_xlfn.XLOOKUP(A1058, 'Country to Region'!$A$2:$A$116, 'Country to Region'!$B$2:$B$116, "Not Found")</f>
        <v>Sub-Saharan Africa</v>
      </c>
      <c r="C1058" s="203" t="s">
        <v>251</v>
      </c>
      <c r="D1058" s="232" cm="1">
        <f t="array" ref="D1058">_xlfn.XLOOKUP($C1058,'Standardized Scores'!$C$7:$C$96,_xlfn.XLOOKUP('Data (All Pillars)'!$A1058,'Standardized Scores'!$D$6:$DO$6,'Standardized Scores'!$D$7:$DO$96))</f>
        <v>45.687427226648779</v>
      </c>
      <c r="E1058" s="232" cm="1">
        <f t="array" ref="E1058">_xlfn.XLOOKUP($C1058,Ranking!$C$7:$C$96,_xlfn.XLOOKUP('Data (All Pillars)'!$A1058,Ranking!$D$6:$DO$6,Ranking!$D$7:$DO$96))</f>
        <v>47</v>
      </c>
      <c r="F1058" s="232" t="str">
        <f>INDEX(Categories!$C$7:$DO$96,MATCH($C1058,Categories!C$7:C$96,0),MATCH($A1058,Categories!$C$6:$DO$6,0))</f>
        <v>Adequate capacity</v>
      </c>
    </row>
    <row r="1059" spans="1:6" ht="13.8" x14ac:dyDescent="0.25">
      <c r="A1059" s="231" t="s">
        <v>92</v>
      </c>
      <c r="B1059" s="50" t="str">
        <f>_xlfn.XLOOKUP(A1059, 'Country to Region'!$A$2:$A$116, 'Country to Region'!$B$2:$B$116, "Not Found")</f>
        <v>Sub-Saharan Africa</v>
      </c>
      <c r="C1059" s="203" t="s">
        <v>174</v>
      </c>
      <c r="D1059" s="232" cm="1">
        <f t="array" ref="D1059">_xlfn.XLOOKUP($C1059,'Standardized Scores'!$C$7:$C$96,_xlfn.XLOOKUP('Data (All Pillars)'!$A1059,'Standardized Scores'!$D$6:$DO$6,'Standardized Scores'!$D$7:$DO$96))</f>
        <v>25.979914996672647</v>
      </c>
      <c r="E1059" s="232" cm="1">
        <f t="array" ref="E1059">_xlfn.XLOOKUP($C1059,Ranking!$C$7:$C$96,_xlfn.XLOOKUP('Data (All Pillars)'!$A1059,Ranking!$D$6:$DO$6,Ranking!$D$7:$DO$96))</f>
        <v>96</v>
      </c>
      <c r="F1059" s="232" t="str">
        <f>INDEX(Categories!$C$7:$DO$96,MATCH($C1059,Categories!C$7:C$96,0),MATCH($A1059,Categories!$C$6:$DO$6,0))</f>
        <v>Inadequate capacity</v>
      </c>
    </row>
    <row r="1060" spans="1:6" ht="13.8" x14ac:dyDescent="0.25">
      <c r="A1060" s="231" t="s">
        <v>92</v>
      </c>
      <c r="B1060" s="50" t="str">
        <f>_xlfn.XLOOKUP(A1060, 'Country to Region'!$A$2:$A$116, 'Country to Region'!$B$2:$B$116, "Not Found")</f>
        <v>Sub-Saharan Africa</v>
      </c>
      <c r="C1060" s="203" t="s">
        <v>181</v>
      </c>
      <c r="D1060" s="232" cm="1">
        <f t="array" ref="D1060">_xlfn.XLOOKUP($C1060,'Standardized Scores'!$C$7:$C$96,_xlfn.XLOOKUP('Data (All Pillars)'!$A1060,'Standardized Scores'!$D$6:$DO$6,'Standardized Scores'!$D$7:$DO$96))</f>
        <v>27.51384101468857</v>
      </c>
      <c r="E1060" s="232" cm="1">
        <f t="array" ref="E1060">_xlfn.XLOOKUP($C1060,Ranking!$C$7:$C$96,_xlfn.XLOOKUP('Data (All Pillars)'!$A1060,Ranking!$D$6:$DO$6,Ranking!$D$7:$DO$96))</f>
        <v>111</v>
      </c>
      <c r="F1060" s="232" t="str">
        <f>INDEX(Categories!$C$7:$DO$96,MATCH($C1060,Categories!C$7:C$96,0),MATCH($A1060,Categories!$C$6:$DO$6,0))</f>
        <v>Inadequate capacity</v>
      </c>
    </row>
    <row r="1061" spans="1:6" ht="13.8" x14ac:dyDescent="0.25">
      <c r="A1061" s="231" t="s">
        <v>92</v>
      </c>
      <c r="B1061" s="50" t="str">
        <f>_xlfn.XLOOKUP(A1061, 'Country to Region'!$A$2:$A$116, 'Country to Region'!$B$2:$B$116, "Not Found")</f>
        <v>Sub-Saharan Africa</v>
      </c>
      <c r="C1061" s="203" t="s">
        <v>192</v>
      </c>
      <c r="D1061" s="232" cm="1">
        <f t="array" ref="D1061">_xlfn.XLOOKUP($C1061,'Standardized Scores'!$C$7:$C$96,_xlfn.XLOOKUP('Data (All Pillars)'!$A1061,'Standardized Scores'!$D$6:$DO$6,'Standardized Scores'!$D$7:$DO$96))</f>
        <v>28.650369023623025</v>
      </c>
      <c r="E1061" s="232" cm="1">
        <f t="array" ref="E1061">_xlfn.XLOOKUP($C1061,Ranking!$C$7:$C$96,_xlfn.XLOOKUP('Data (All Pillars)'!$A1061,Ranking!$D$6:$DO$6,Ranking!$D$7:$DO$96))</f>
        <v>51</v>
      </c>
      <c r="F1061" s="232" t="str">
        <f>INDEX(Categories!$C$7:$DO$96,MATCH($C1061,Categories!C$7:C$96,0),MATCH($A1061,Categories!$C$6:$DO$6,0))</f>
        <v>Low capacity</v>
      </c>
    </row>
    <row r="1062" spans="1:6" ht="13.8" x14ac:dyDescent="0.25">
      <c r="A1062" s="231" t="s">
        <v>92</v>
      </c>
      <c r="B1062" s="50" t="str">
        <f>_xlfn.XLOOKUP(A1062, 'Country to Region'!$A$2:$A$116, 'Country to Region'!$B$2:$B$116, "Not Found")</f>
        <v>Sub-Saharan Africa</v>
      </c>
      <c r="C1062" s="203" t="s">
        <v>194</v>
      </c>
      <c r="D1062" s="232" cm="1">
        <f t="array" ref="D1062">_xlfn.XLOOKUP($C1062,'Standardized Scores'!$C$7:$C$96,_xlfn.XLOOKUP('Data (All Pillars)'!$A1062,'Standardized Scores'!$D$6:$DO$6,'Standardized Scores'!$D$7:$DO$96))</f>
        <v>40.909612248381137</v>
      </c>
      <c r="E1062" s="232" cm="1">
        <f t="array" ref="E1062">_xlfn.XLOOKUP($C1062,Ranking!$C$7:$C$96,_xlfn.XLOOKUP('Data (All Pillars)'!$A1062,Ranking!$D$6:$DO$6,Ranking!$D$7:$DO$96))</f>
        <v>29</v>
      </c>
      <c r="F1062" s="232" t="str">
        <f>INDEX(Categories!$C$7:$DO$96,MATCH($C1062,Categories!C$7:C$96,0),MATCH($A1062,Categories!$C$6:$DO$6,0))</f>
        <v>Adequate capacity</v>
      </c>
    </row>
    <row r="1063" spans="1:6" ht="13.8" x14ac:dyDescent="0.25">
      <c r="A1063" s="231" t="s">
        <v>92</v>
      </c>
      <c r="B1063" s="50" t="str">
        <f>_xlfn.XLOOKUP(A1063, 'Country to Region'!$A$2:$A$116, 'Country to Region'!$B$2:$B$116, "Not Found")</f>
        <v>Sub-Saharan Africa</v>
      </c>
      <c r="C1063" s="203" t="s">
        <v>202</v>
      </c>
      <c r="D1063" s="232" cm="1">
        <f t="array" ref="D1063">_xlfn.XLOOKUP($C1063,'Standardized Scores'!$C$7:$C$96,_xlfn.XLOOKUP('Data (All Pillars)'!$A1063,'Standardized Scores'!$D$6:$DO$6,'Standardized Scores'!$D$7:$DO$96))</f>
        <v>12.146004513855772</v>
      </c>
      <c r="E1063" s="232" cm="1">
        <f t="array" ref="E1063">_xlfn.XLOOKUP($C1063,Ranking!$C$7:$C$96,_xlfn.XLOOKUP('Data (All Pillars)'!$A1063,Ranking!$D$6:$DO$6,Ranking!$D$7:$DO$96))</f>
        <v>92</v>
      </c>
      <c r="F1063" s="232" t="str">
        <f>INDEX(Categories!$C$7:$DO$96,MATCH($C1063,Categories!C$7:C$96,0),MATCH($A1063,Categories!$C$6:$DO$6,0))</f>
        <v>Inadequate capacity</v>
      </c>
    </row>
    <row r="1064" spans="1:6" ht="13.8" x14ac:dyDescent="0.25">
      <c r="A1064" s="231" t="s">
        <v>92</v>
      </c>
      <c r="B1064" s="50" t="str">
        <f>_xlfn.XLOOKUP(A1064, 'Country to Region'!$A$2:$A$116, 'Country to Region'!$B$2:$B$116, "Not Found")</f>
        <v>Sub-Saharan Africa</v>
      </c>
      <c r="C1064" s="203" t="s">
        <v>212</v>
      </c>
      <c r="D1064" s="232" cm="1">
        <f t="array" ref="D1064">_xlfn.XLOOKUP($C1064,'Standardized Scores'!$C$7:$C$96,_xlfn.XLOOKUP('Data (All Pillars)'!$A1064,'Standardized Scores'!$D$6:$DO$6,'Standardized Scores'!$D$7:$DO$96))</f>
        <v>50.403393469796335</v>
      </c>
      <c r="E1064" s="232" cm="1">
        <f t="array" ref="E1064">_xlfn.XLOOKUP($C1064,Ranking!$C$7:$C$96,_xlfn.XLOOKUP('Data (All Pillars)'!$A1064,Ranking!$D$6:$DO$6,Ranking!$D$7:$DO$96))</f>
        <v>34</v>
      </c>
      <c r="F1064" s="232" t="str">
        <f>INDEX(Categories!$C$7:$DO$96,MATCH($C1064,Categories!C$7:C$96,0),MATCH($A1064,Categories!$C$6:$DO$6,0))</f>
        <v>Adequate capacity</v>
      </c>
    </row>
    <row r="1065" spans="1:6" ht="13.8" x14ac:dyDescent="0.25">
      <c r="A1065" s="231" t="s">
        <v>92</v>
      </c>
      <c r="B1065" s="50" t="str">
        <f>_xlfn.XLOOKUP(A1065, 'Country to Region'!$A$2:$A$116, 'Country to Region'!$B$2:$B$116, "Not Found")</f>
        <v>Sub-Saharan Africa</v>
      </c>
      <c r="C1065" s="203" t="s">
        <v>254</v>
      </c>
      <c r="D1065" s="232" cm="1">
        <f t="array" ref="D1065">_xlfn.XLOOKUP($C1065,'Standardized Scores'!$C$7:$C$96,_xlfn.XLOOKUP('Data (All Pillars)'!$A1065,'Standardized Scores'!$D$6:$DO$6,'Standardized Scores'!$D$7:$DO$96))</f>
        <v>11.142465862458847</v>
      </c>
      <c r="E1065" s="232" cm="1">
        <f t="array" ref="E1065">_xlfn.XLOOKUP($C1065,Ranking!$C$7:$C$96,_xlfn.XLOOKUP('Data (All Pillars)'!$A1065,Ranking!$D$6:$DO$6,Ranking!$D$7:$DO$96))</f>
        <v>73</v>
      </c>
      <c r="F1065" s="232" t="str">
        <f>INDEX(Categories!$C$7:$DO$96,MATCH($C1065,Categories!C$7:C$96,0),MATCH($A1065,Categories!$C$6:$DO$6,0))</f>
        <v>Inadequate capacity</v>
      </c>
    </row>
    <row r="1066" spans="1:6" ht="13.8" x14ac:dyDescent="0.25">
      <c r="A1066" s="231" t="s">
        <v>93</v>
      </c>
      <c r="B1066" s="50" t="str">
        <f>_xlfn.XLOOKUP(A1066, 'Country to Region'!$A$2:$A$116, 'Country to Region'!$B$2:$B$116, "Not Found")</f>
        <v>Western Europe</v>
      </c>
      <c r="C1066" s="203" t="s">
        <v>133</v>
      </c>
      <c r="D1066" s="232" cm="1">
        <f t="array" ref="D1066">_xlfn.XLOOKUP($C1066,'Standardized Scores'!$C$7:$C$96,_xlfn.XLOOKUP('Data (All Pillars)'!$A1066,'Standardized Scores'!$D$6:$DO$6,'Standardized Scores'!$D$7:$DO$96))</f>
        <v>48.363955774328446</v>
      </c>
      <c r="E1066" s="232" cm="1">
        <f t="array" ref="E1066">_xlfn.XLOOKUP($C1066,Ranking!$C$7:$C$96,_xlfn.XLOOKUP('Data (All Pillars)'!$A1066,Ranking!$D$6:$DO$6,Ranking!$D$7:$DO$96))</f>
        <v>15</v>
      </c>
      <c r="F1066" s="232" t="str">
        <f>INDEX(Categories!$C$7:$DO$96,MATCH($C1066,Categories!C$7:C$96,0),MATCH($A1066,Categories!$C$6:$DO$6,0))</f>
        <v>High capacity</v>
      </c>
    </row>
    <row r="1067" spans="1:6" ht="13.8" x14ac:dyDescent="0.25">
      <c r="A1067" s="231" t="s">
        <v>93</v>
      </c>
      <c r="B1067" s="50" t="str">
        <f>_xlfn.XLOOKUP(A1067, 'Country to Region'!$A$2:$A$116, 'Country to Region'!$B$2:$B$116, "Not Found")</f>
        <v>Western Europe</v>
      </c>
      <c r="C1067" s="203" t="s">
        <v>135</v>
      </c>
      <c r="D1067" s="232" cm="1">
        <f t="array" ref="D1067">_xlfn.XLOOKUP($C1067,'Standardized Scores'!$C$7:$C$96,_xlfn.XLOOKUP('Data (All Pillars)'!$A1067,'Standardized Scores'!$D$6:$DO$6,'Standardized Scores'!$D$7:$DO$96))</f>
        <v>49.202687722153435</v>
      </c>
      <c r="E1067" s="232" cm="1">
        <f t="array" ref="E1067">_xlfn.XLOOKUP($C1067,Ranking!$C$7:$C$96,_xlfn.XLOOKUP('Data (All Pillars)'!$A1067,Ranking!$D$6:$DO$6,Ranking!$D$7:$DO$96))</f>
        <v>18</v>
      </c>
      <c r="F1067" s="232" t="str">
        <f>INDEX(Categories!$C$7:$DO$96,MATCH($C1067,Categories!C$7:C$96,0),MATCH($A1067,Categories!$C$6:$DO$6,0))</f>
        <v>Adequate capacity</v>
      </c>
    </row>
    <row r="1068" spans="1:6" ht="13.8" x14ac:dyDescent="0.25">
      <c r="A1068" s="231" t="s">
        <v>93</v>
      </c>
      <c r="B1068" s="50" t="str">
        <f>_xlfn.XLOOKUP(A1068, 'Country to Region'!$A$2:$A$116, 'Country to Region'!$B$2:$B$116, "Not Found")</f>
        <v>Western Europe</v>
      </c>
      <c r="C1068" s="203" t="s">
        <v>137</v>
      </c>
      <c r="D1068" s="232" cm="1">
        <f t="array" ref="D1068">_xlfn.XLOOKUP($C1068,'Standardized Scores'!$C$7:$C$96,_xlfn.XLOOKUP('Data (All Pillars)'!$A1068,'Standardized Scores'!$D$6:$DO$6,'Standardized Scores'!$D$7:$DO$96))</f>
        <v>48.56862936950926</v>
      </c>
      <c r="E1068" s="232" cm="1">
        <f t="array" ref="E1068">_xlfn.XLOOKUP($C1068,Ranking!$C$7:$C$96,_xlfn.XLOOKUP('Data (All Pillars)'!$A1068,Ranking!$D$6:$DO$6,Ranking!$D$7:$DO$96))</f>
        <v>25</v>
      </c>
      <c r="F1068" s="232" t="str">
        <f>INDEX(Categories!$C$7:$DO$96,MATCH($C1068,Categories!C$7:C$96,0),MATCH($A1068,Categories!$C$6:$DO$6,0))</f>
        <v>Adequate capacity</v>
      </c>
    </row>
    <row r="1069" spans="1:6" ht="13.8" x14ac:dyDescent="0.25">
      <c r="A1069" s="231" t="s">
        <v>93</v>
      </c>
      <c r="B1069" s="50" t="str">
        <f>_xlfn.XLOOKUP(A1069, 'Country to Region'!$A$2:$A$116, 'Country to Region'!$B$2:$B$116, "Not Found")</f>
        <v>Western Europe</v>
      </c>
      <c r="C1069" s="203" t="s">
        <v>147</v>
      </c>
      <c r="D1069" s="232" cm="1">
        <f t="array" ref="D1069">_xlfn.XLOOKUP($C1069,'Standardized Scores'!$C$7:$C$96,_xlfn.XLOOKUP('Data (All Pillars)'!$A1069,'Standardized Scores'!$D$6:$DO$6,'Standardized Scores'!$D$7:$DO$96))</f>
        <v>51.783754038355497</v>
      </c>
      <c r="E1069" s="232" cm="1">
        <f t="array" ref="E1069">_xlfn.XLOOKUP($C1069,Ranking!$C$7:$C$96,_xlfn.XLOOKUP('Data (All Pillars)'!$A1069,Ranking!$D$6:$DO$6,Ranking!$D$7:$DO$96))</f>
        <v>22</v>
      </c>
      <c r="F1069" s="232" t="str">
        <f>INDEX(Categories!$C$7:$DO$96,MATCH($C1069,Categories!C$7:C$96,0),MATCH($A1069,Categories!$C$6:$DO$6,0))</f>
        <v>Adequate capacity</v>
      </c>
    </row>
    <row r="1070" spans="1:6" ht="13.8" x14ac:dyDescent="0.25">
      <c r="A1070" s="231" t="s">
        <v>93</v>
      </c>
      <c r="B1070" s="50" t="str">
        <f>_xlfn.XLOOKUP(A1070, 'Country to Region'!$A$2:$A$116, 'Country to Region'!$B$2:$B$116, "Not Found")</f>
        <v>Western Europe</v>
      </c>
      <c r="C1070" s="203" t="s">
        <v>156</v>
      </c>
      <c r="D1070" s="232" cm="1">
        <f t="array" ref="D1070">_xlfn.XLOOKUP($C1070,'Standardized Scores'!$C$7:$C$96,_xlfn.XLOOKUP('Data (All Pillars)'!$A1070,'Standardized Scores'!$D$6:$DO$6,'Standardized Scores'!$D$7:$DO$96))</f>
        <v>46.931178431335901</v>
      </c>
      <c r="E1070" s="232" cm="1">
        <f t="array" ref="E1070">_xlfn.XLOOKUP($C1070,Ranking!$C$7:$C$96,_xlfn.XLOOKUP('Data (All Pillars)'!$A1070,Ranking!$D$6:$DO$6,Ranking!$D$7:$DO$96))</f>
        <v>14</v>
      </c>
      <c r="F1070" s="232" t="str">
        <f>INDEX(Categories!$C$7:$DO$96,MATCH($C1070,Categories!C$7:C$96,0),MATCH($A1070,Categories!$C$6:$DO$6,0))</f>
        <v>High capacity</v>
      </c>
    </row>
    <row r="1071" spans="1:6" ht="13.8" x14ac:dyDescent="0.25">
      <c r="A1071" s="231" t="s">
        <v>93</v>
      </c>
      <c r="B1071" s="50" t="str">
        <f>_xlfn.XLOOKUP(A1071, 'Country to Region'!$A$2:$A$116, 'Country to Region'!$B$2:$B$116, "Not Found")</f>
        <v>Western Europe</v>
      </c>
      <c r="C1071" s="203" t="s">
        <v>163</v>
      </c>
      <c r="D1071" s="232" cm="1">
        <f t="array" ref="D1071">_xlfn.XLOOKUP($C1071,'Standardized Scores'!$C$7:$C$96,_xlfn.XLOOKUP('Data (All Pillars)'!$A1071,'Standardized Scores'!$D$6:$DO$6,'Standardized Scores'!$D$7:$DO$96))</f>
        <v>61.374455924540037</v>
      </c>
      <c r="E1071" s="232" cm="1">
        <f t="array" ref="E1071">_xlfn.XLOOKUP($C1071,Ranking!$C$7:$C$96,_xlfn.XLOOKUP('Data (All Pillars)'!$A1071,Ranking!$D$6:$DO$6,Ranking!$D$7:$DO$96))</f>
        <v>9</v>
      </c>
      <c r="F1071" s="232" t="str">
        <f>INDEX(Categories!$C$7:$DO$96,MATCH($C1071,Categories!C$7:C$96,0),MATCH($A1071,Categories!$C$6:$DO$6,0))</f>
        <v>Advanced capacity</v>
      </c>
    </row>
    <row r="1072" spans="1:6" ht="13.8" x14ac:dyDescent="0.25">
      <c r="A1072" s="231" t="s">
        <v>93</v>
      </c>
      <c r="B1072" s="50" t="str">
        <f>_xlfn.XLOOKUP(A1072, 'Country to Region'!$A$2:$A$116, 'Country to Region'!$B$2:$B$116, "Not Found")</f>
        <v>Western Europe</v>
      </c>
      <c r="C1072" s="203" t="s">
        <v>251</v>
      </c>
      <c r="D1072" s="232" cm="1">
        <f t="array" ref="D1072">_xlfn.XLOOKUP($C1072,'Standardized Scores'!$C$7:$C$96,_xlfn.XLOOKUP('Data (All Pillars)'!$A1072,'Standardized Scores'!$D$6:$DO$6,'Standardized Scores'!$D$7:$DO$96))</f>
        <v>58.344402209090035</v>
      </c>
      <c r="E1072" s="232" cm="1">
        <f t="array" ref="E1072">_xlfn.XLOOKUP($C1072,Ranking!$C$7:$C$96,_xlfn.XLOOKUP('Data (All Pillars)'!$A1072,Ranking!$D$6:$DO$6,Ranking!$D$7:$DO$96))</f>
        <v>6</v>
      </c>
      <c r="F1072" s="232" t="str">
        <f>INDEX(Categories!$C$7:$DO$96,MATCH($C1072,Categories!C$7:C$96,0),MATCH($A1072,Categories!$C$6:$DO$6,0))</f>
        <v>Advanced capacity</v>
      </c>
    </row>
    <row r="1073" spans="1:6" ht="13.8" x14ac:dyDescent="0.25">
      <c r="A1073" s="231" t="s">
        <v>93</v>
      </c>
      <c r="B1073" s="50" t="str">
        <f>_xlfn.XLOOKUP(A1073, 'Country to Region'!$A$2:$A$116, 'Country to Region'!$B$2:$B$116, "Not Found")</f>
        <v>Western Europe</v>
      </c>
      <c r="C1073" s="203" t="s">
        <v>174</v>
      </c>
      <c r="D1073" s="232" cm="1">
        <f t="array" ref="D1073">_xlfn.XLOOKUP($C1073,'Standardized Scores'!$C$7:$C$96,_xlfn.XLOOKUP('Data (All Pillars)'!$A1073,'Standardized Scores'!$D$6:$DO$6,'Standardized Scores'!$D$7:$DO$96))</f>
        <v>58.814320847637134</v>
      </c>
      <c r="E1073" s="232" cm="1">
        <f t="array" ref="E1073">_xlfn.XLOOKUP($C1073,Ranking!$C$7:$C$96,_xlfn.XLOOKUP('Data (All Pillars)'!$A1073,Ranking!$D$6:$DO$6,Ranking!$D$7:$DO$96))</f>
        <v>16</v>
      </c>
      <c r="F1073" s="232" t="str">
        <f>INDEX(Categories!$C$7:$DO$96,MATCH($C1073,Categories!C$7:C$96,0),MATCH($A1073,Categories!$C$6:$DO$6,0))</f>
        <v>Adequate capacity</v>
      </c>
    </row>
    <row r="1074" spans="1:6" ht="13.8" x14ac:dyDescent="0.25">
      <c r="A1074" s="231" t="s">
        <v>93</v>
      </c>
      <c r="B1074" s="50" t="str">
        <f>_xlfn.XLOOKUP(A1074, 'Country to Region'!$A$2:$A$116, 'Country to Region'!$B$2:$B$116, "Not Found")</f>
        <v>Western Europe</v>
      </c>
      <c r="C1074" s="203" t="s">
        <v>181</v>
      </c>
      <c r="D1074" s="232" cm="1">
        <f t="array" ref="D1074">_xlfn.XLOOKUP($C1074,'Standardized Scores'!$C$7:$C$96,_xlfn.XLOOKUP('Data (All Pillars)'!$A1074,'Standardized Scores'!$D$6:$DO$6,'Standardized Scores'!$D$7:$DO$96))</f>
        <v>65.567097518804715</v>
      </c>
      <c r="E1074" s="232" cm="1">
        <f t="array" ref="E1074">_xlfn.XLOOKUP($C1074,Ranking!$C$7:$C$96,_xlfn.XLOOKUP('Data (All Pillars)'!$A1074,Ranking!$D$6:$DO$6,Ranking!$D$7:$DO$96))</f>
        <v>10</v>
      </c>
      <c r="F1074" s="232" t="str">
        <f>INDEX(Categories!$C$7:$DO$96,MATCH($C1074,Categories!C$7:C$96,0),MATCH($A1074,Categories!$C$6:$DO$6,0))</f>
        <v>Advanced capacity</v>
      </c>
    </row>
    <row r="1075" spans="1:6" ht="13.8" x14ac:dyDescent="0.25">
      <c r="A1075" s="231" t="s">
        <v>93</v>
      </c>
      <c r="B1075" s="50" t="str">
        <f>_xlfn.XLOOKUP(A1075, 'Country to Region'!$A$2:$A$116, 'Country to Region'!$B$2:$B$116, "Not Found")</f>
        <v>Western Europe</v>
      </c>
      <c r="C1075" s="203" t="s">
        <v>192</v>
      </c>
      <c r="D1075" s="232" cm="1">
        <f t="array" ref="D1075">_xlfn.XLOOKUP($C1075,'Standardized Scores'!$C$7:$C$96,_xlfn.XLOOKUP('Data (All Pillars)'!$A1075,'Standardized Scores'!$D$6:$DO$6,'Standardized Scores'!$D$7:$DO$96))</f>
        <v>30.177890292888009</v>
      </c>
      <c r="E1075" s="232" cm="1">
        <f t="array" ref="E1075">_xlfn.XLOOKUP($C1075,Ranking!$C$7:$C$96,_xlfn.XLOOKUP('Data (All Pillars)'!$A1075,Ranking!$D$6:$DO$6,Ranking!$D$7:$DO$96))</f>
        <v>39</v>
      </c>
      <c r="F1075" s="232" t="str">
        <f>INDEX(Categories!$C$7:$DO$96,MATCH($C1075,Categories!C$7:C$96,0),MATCH($A1075,Categories!$C$6:$DO$6,0))</f>
        <v>Low capacity</v>
      </c>
    </row>
    <row r="1076" spans="1:6" ht="13.8" x14ac:dyDescent="0.25">
      <c r="A1076" s="231" t="s">
        <v>93</v>
      </c>
      <c r="B1076" s="50" t="str">
        <f>_xlfn.XLOOKUP(A1076, 'Country to Region'!$A$2:$A$116, 'Country to Region'!$B$2:$B$116, "Not Found")</f>
        <v>Western Europe</v>
      </c>
      <c r="C1076" s="203" t="s">
        <v>194</v>
      </c>
      <c r="D1076" s="232" cm="1">
        <f t="array" ref="D1076">_xlfn.XLOOKUP($C1076,'Standardized Scores'!$C$7:$C$96,_xlfn.XLOOKUP('Data (All Pillars)'!$A1076,'Standardized Scores'!$D$6:$DO$6,'Standardized Scores'!$D$7:$DO$96))</f>
        <v>29.805415921940835</v>
      </c>
      <c r="E1076" s="232" cm="1">
        <f t="array" ref="E1076">_xlfn.XLOOKUP($C1076,Ranking!$C$7:$C$96,_xlfn.XLOOKUP('Data (All Pillars)'!$A1076,Ranking!$D$6:$DO$6,Ranking!$D$7:$DO$96))</f>
        <v>81</v>
      </c>
      <c r="F1076" s="232" t="str">
        <f>INDEX(Categories!$C$7:$DO$96,MATCH($C1076,Categories!C$7:C$96,0),MATCH($A1076,Categories!$C$6:$DO$6,0))</f>
        <v>Inadequate capacity</v>
      </c>
    </row>
    <row r="1077" spans="1:6" ht="13.8" x14ac:dyDescent="0.25">
      <c r="A1077" s="231" t="s">
        <v>93</v>
      </c>
      <c r="B1077" s="50" t="str">
        <f>_xlfn.XLOOKUP(A1077, 'Country to Region'!$A$2:$A$116, 'Country to Region'!$B$2:$B$116, "Not Found")</f>
        <v>Western Europe</v>
      </c>
      <c r="C1077" s="203" t="s">
        <v>202</v>
      </c>
      <c r="D1077" s="232" cm="1">
        <f t="array" ref="D1077">_xlfn.XLOOKUP($C1077,'Standardized Scores'!$C$7:$C$96,_xlfn.XLOOKUP('Data (All Pillars)'!$A1077,'Standardized Scores'!$D$6:$DO$6,'Standardized Scores'!$D$7:$DO$96))</f>
        <v>15.286155754912208</v>
      </c>
      <c r="E1077" s="232" cm="1">
        <f t="array" ref="E1077">_xlfn.XLOOKUP($C1077,Ranking!$C$7:$C$96,_xlfn.XLOOKUP('Data (All Pillars)'!$A1077,Ranking!$D$6:$DO$6,Ranking!$D$7:$DO$96))</f>
        <v>80</v>
      </c>
      <c r="F1077" s="232" t="str">
        <f>INDEX(Categories!$C$7:$DO$96,MATCH($C1077,Categories!C$7:C$96,0),MATCH($A1077,Categories!$C$6:$DO$6,0))</f>
        <v>Inadequate capacity</v>
      </c>
    </row>
    <row r="1078" spans="1:6" ht="13.8" x14ac:dyDescent="0.25">
      <c r="A1078" s="231" t="s">
        <v>93</v>
      </c>
      <c r="B1078" s="50" t="str">
        <f>_xlfn.XLOOKUP(A1078, 'Country to Region'!$A$2:$A$116, 'Country to Region'!$B$2:$B$116, "Not Found")</f>
        <v>Western Europe</v>
      </c>
      <c r="C1078" s="203" t="s">
        <v>212</v>
      </c>
      <c r="D1078" s="232" cm="1">
        <f t="array" ref="D1078">_xlfn.XLOOKUP($C1078,'Standardized Scores'!$C$7:$C$96,_xlfn.XLOOKUP('Data (All Pillars)'!$A1078,'Standardized Scores'!$D$6:$DO$6,'Standardized Scores'!$D$7:$DO$96))</f>
        <v>48.275389253423121</v>
      </c>
      <c r="E1078" s="232" cm="1">
        <f t="array" ref="E1078">_xlfn.XLOOKUP($C1078,Ranking!$C$7:$C$96,_xlfn.XLOOKUP('Data (All Pillars)'!$A1078,Ranking!$D$6:$DO$6,Ranking!$D$7:$DO$96))</f>
        <v>42</v>
      </c>
      <c r="F1078" s="232" t="str">
        <f>INDEX(Categories!$C$7:$DO$96,MATCH($C1078,Categories!C$7:C$96,0),MATCH($A1078,Categories!$C$6:$DO$6,0))</f>
        <v>Adequate capacity</v>
      </c>
    </row>
    <row r="1079" spans="1:6" ht="13.8" x14ac:dyDescent="0.25">
      <c r="A1079" s="231" t="s">
        <v>93</v>
      </c>
      <c r="B1079" s="50" t="str">
        <f>_xlfn.XLOOKUP(A1079, 'Country to Region'!$A$2:$A$116, 'Country to Region'!$B$2:$B$116, "Not Found")</f>
        <v>Western Europe</v>
      </c>
      <c r="C1079" s="203" t="s">
        <v>254</v>
      </c>
      <c r="D1079" s="232" cm="1">
        <f t="array" ref="D1079">_xlfn.XLOOKUP($C1079,'Standardized Scores'!$C$7:$C$96,_xlfn.XLOOKUP('Data (All Pillars)'!$A1079,'Standardized Scores'!$D$6:$DO$6,'Standardized Scores'!$D$7:$DO$96))</f>
        <v>27.344600241275874</v>
      </c>
      <c r="E1079" s="232" cm="1">
        <f t="array" ref="E1079">_xlfn.XLOOKUP($C1079,Ranking!$C$7:$C$96,_xlfn.XLOOKUP('Data (All Pillars)'!$A1079,Ranking!$D$6:$DO$6,Ranking!$D$7:$DO$96))</f>
        <v>16</v>
      </c>
      <c r="F1079" s="232" t="str">
        <f>INDEX(Categories!$C$7:$DO$96,MATCH($C1079,Categories!C$7:C$96,0),MATCH($A1079,Categories!$C$6:$DO$6,0))</f>
        <v>Low capacity</v>
      </c>
    </row>
    <row r="1080" spans="1:6" ht="13.8" x14ac:dyDescent="0.25">
      <c r="A1080" s="231" t="s">
        <v>94</v>
      </c>
      <c r="B1080" s="50" t="str">
        <f>_xlfn.XLOOKUP(A1080, 'Country to Region'!$A$2:$A$116, 'Country to Region'!$B$2:$B$116, "Not Found")</f>
        <v>MENA</v>
      </c>
      <c r="C1080" s="203" t="s">
        <v>133</v>
      </c>
      <c r="D1080" s="232" cm="1">
        <f t="array" ref="D1080">_xlfn.XLOOKUP($C1080,'Standardized Scores'!$C$7:$C$96,_xlfn.XLOOKUP('Data (All Pillars)'!$A1080,'Standardized Scores'!$D$6:$DO$6,'Standardized Scores'!$D$7:$DO$96))</f>
        <v>38.205045910299617</v>
      </c>
      <c r="E1080" s="232" cm="1">
        <f t="array" ref="E1080">_xlfn.XLOOKUP($C1080,Ranking!$C$7:$C$96,_xlfn.XLOOKUP('Data (All Pillars)'!$A1080,Ranking!$D$6:$DO$6,Ranking!$D$7:$DO$96))</f>
        <v>52</v>
      </c>
      <c r="F1080" s="232" t="str">
        <f>INDEX(Categories!$C$7:$DO$96,MATCH($C1080,Categories!C$7:C$96,0),MATCH($A1080,Categories!$C$6:$DO$6,0))</f>
        <v>Adequate capacity</v>
      </c>
    </row>
    <row r="1081" spans="1:6" ht="13.8" x14ac:dyDescent="0.25">
      <c r="A1081" s="231" t="s">
        <v>94</v>
      </c>
      <c r="B1081" s="50" t="str">
        <f>_xlfn.XLOOKUP(A1081, 'Country to Region'!$A$2:$A$116, 'Country to Region'!$B$2:$B$116, "Not Found")</f>
        <v>MENA</v>
      </c>
      <c r="C1081" s="203" t="s">
        <v>135</v>
      </c>
      <c r="D1081" s="232" cm="1">
        <f t="array" ref="D1081">_xlfn.XLOOKUP($C1081,'Standardized Scores'!$C$7:$C$96,_xlfn.XLOOKUP('Data (All Pillars)'!$A1081,'Standardized Scores'!$D$6:$DO$6,'Standardized Scores'!$D$7:$DO$96))</f>
        <v>43.63863205137698</v>
      </c>
      <c r="E1081" s="232" cm="1">
        <f t="array" ref="E1081">_xlfn.XLOOKUP($C1081,Ranking!$C$7:$C$96,_xlfn.XLOOKUP('Data (All Pillars)'!$A1081,Ranking!$D$6:$DO$6,Ranking!$D$7:$DO$96))</f>
        <v>37</v>
      </c>
      <c r="F1081" s="232" t="str">
        <f>INDEX(Categories!$C$7:$DO$96,MATCH($C1081,Categories!C$7:C$96,0),MATCH($A1081,Categories!$C$6:$DO$6,0))</f>
        <v>Adequate capacity</v>
      </c>
    </row>
    <row r="1082" spans="1:6" ht="13.8" x14ac:dyDescent="0.25">
      <c r="A1082" s="231" t="s">
        <v>94</v>
      </c>
      <c r="B1082" s="50" t="str">
        <f>_xlfn.XLOOKUP(A1082, 'Country to Region'!$A$2:$A$116, 'Country to Region'!$B$2:$B$116, "Not Found")</f>
        <v>MENA</v>
      </c>
      <c r="C1082" s="203" t="s">
        <v>137</v>
      </c>
      <c r="D1082" s="232" cm="1">
        <f t="array" ref="D1082">_xlfn.XLOOKUP($C1082,'Standardized Scores'!$C$7:$C$96,_xlfn.XLOOKUP('Data (All Pillars)'!$A1082,'Standardized Scores'!$D$6:$DO$6,'Standardized Scores'!$D$7:$DO$96))</f>
        <v>43.857129468701665</v>
      </c>
      <c r="E1082" s="232" cm="1">
        <f t="array" ref="E1082">_xlfn.XLOOKUP($C1082,Ranking!$C$7:$C$96,_xlfn.XLOOKUP('Data (All Pillars)'!$A1082,Ranking!$D$6:$DO$6,Ranking!$D$7:$DO$96))</f>
        <v>38</v>
      </c>
      <c r="F1082" s="232" t="str">
        <f>INDEX(Categories!$C$7:$DO$96,MATCH($C1082,Categories!C$7:C$96,0),MATCH($A1082,Categories!$C$6:$DO$6,0))</f>
        <v>Adequate capacity</v>
      </c>
    </row>
    <row r="1083" spans="1:6" ht="13.8" x14ac:dyDescent="0.25">
      <c r="A1083" s="231" t="s">
        <v>94</v>
      </c>
      <c r="B1083" s="50" t="str">
        <f>_xlfn.XLOOKUP(A1083, 'Country to Region'!$A$2:$A$116, 'Country to Region'!$B$2:$B$116, "Not Found")</f>
        <v>MENA</v>
      </c>
      <c r="C1083" s="203" t="s">
        <v>147</v>
      </c>
      <c r="D1083" s="232" cm="1">
        <f t="array" ref="D1083">_xlfn.XLOOKUP($C1083,'Standardized Scores'!$C$7:$C$96,_xlfn.XLOOKUP('Data (All Pillars)'!$A1083,'Standardized Scores'!$D$6:$DO$6,'Standardized Scores'!$D$7:$DO$96))</f>
        <v>44.148376806063709</v>
      </c>
      <c r="E1083" s="232" cm="1">
        <f t="array" ref="E1083">_xlfn.XLOOKUP($C1083,Ranking!$C$7:$C$96,_xlfn.XLOOKUP('Data (All Pillars)'!$A1083,Ranking!$D$6:$DO$6,Ranking!$D$7:$DO$96))</f>
        <v>43</v>
      </c>
      <c r="F1083" s="232" t="str">
        <f>INDEX(Categories!$C$7:$DO$96,MATCH($C1083,Categories!C$7:C$96,0),MATCH($A1083,Categories!$C$6:$DO$6,0))</f>
        <v>Low capacity</v>
      </c>
    </row>
    <row r="1084" spans="1:6" ht="13.8" x14ac:dyDescent="0.25">
      <c r="A1084" s="231" t="s">
        <v>94</v>
      </c>
      <c r="B1084" s="50" t="str">
        <f>_xlfn.XLOOKUP(A1084, 'Country to Region'!$A$2:$A$116, 'Country to Region'!$B$2:$B$116, "Not Found")</f>
        <v>MENA</v>
      </c>
      <c r="C1084" s="203" t="s">
        <v>156</v>
      </c>
      <c r="D1084" s="232" cm="1">
        <f t="array" ref="D1084">_xlfn.XLOOKUP($C1084,'Standardized Scores'!$C$7:$C$96,_xlfn.XLOOKUP('Data (All Pillars)'!$A1084,'Standardized Scores'!$D$6:$DO$6,'Standardized Scores'!$D$7:$DO$96))</f>
        <v>42.789016184030324</v>
      </c>
      <c r="E1084" s="232" cm="1">
        <f t="array" ref="E1084">_xlfn.XLOOKUP($C1084,Ranking!$C$7:$C$96,_xlfn.XLOOKUP('Data (All Pillars)'!$A1084,Ranking!$D$6:$DO$6,Ranking!$D$7:$DO$96))</f>
        <v>35</v>
      </c>
      <c r="F1084" s="232" t="str">
        <f>INDEX(Categories!$C$7:$DO$96,MATCH($C1084,Categories!C$7:C$96,0),MATCH($A1084,Categories!$C$6:$DO$6,0))</f>
        <v>Adequate capacity</v>
      </c>
    </row>
    <row r="1085" spans="1:6" ht="13.8" x14ac:dyDescent="0.25">
      <c r="A1085" s="231" t="s">
        <v>94</v>
      </c>
      <c r="B1085" s="50" t="str">
        <f>_xlfn.XLOOKUP(A1085, 'Country to Region'!$A$2:$A$116, 'Country to Region'!$B$2:$B$116, "Not Found")</f>
        <v>MENA</v>
      </c>
      <c r="C1085" s="203" t="s">
        <v>163</v>
      </c>
      <c r="D1085" s="232" cm="1">
        <f t="array" ref="D1085">_xlfn.XLOOKUP($C1085,'Standardized Scores'!$C$7:$C$96,_xlfn.XLOOKUP('Data (All Pillars)'!$A1085,'Standardized Scores'!$D$6:$DO$6,'Standardized Scores'!$D$7:$DO$96))</f>
        <v>43.801417134209331</v>
      </c>
      <c r="E1085" s="232" cm="1">
        <f t="array" ref="E1085">_xlfn.XLOOKUP($C1085,Ranking!$C$7:$C$96,_xlfn.XLOOKUP('Data (All Pillars)'!$A1085,Ranking!$D$6:$DO$6,Ranking!$D$7:$DO$96))</f>
        <v>59</v>
      </c>
      <c r="F1085" s="232" t="str">
        <f>INDEX(Categories!$C$7:$DO$96,MATCH($C1085,Categories!C$7:C$96,0),MATCH($A1085,Categories!$C$6:$DO$6,0))</f>
        <v>Low capacity</v>
      </c>
    </row>
    <row r="1086" spans="1:6" ht="13.8" x14ac:dyDescent="0.25">
      <c r="A1086" s="231" t="s">
        <v>94</v>
      </c>
      <c r="B1086" s="50" t="str">
        <f>_xlfn.XLOOKUP(A1086, 'Country to Region'!$A$2:$A$116, 'Country to Region'!$B$2:$B$116, "Not Found")</f>
        <v>MENA</v>
      </c>
      <c r="C1086" s="203" t="s">
        <v>251</v>
      </c>
      <c r="D1086" s="232" cm="1">
        <f t="array" ref="D1086">_xlfn.XLOOKUP($C1086,'Standardized Scores'!$C$7:$C$96,_xlfn.XLOOKUP('Data (All Pillars)'!$A1086,'Standardized Scores'!$D$6:$DO$6,'Standardized Scores'!$D$7:$DO$96))</f>
        <v>38.101370476026176</v>
      </c>
      <c r="E1086" s="232" cm="1">
        <f t="array" ref="E1086">_xlfn.XLOOKUP($C1086,Ranking!$C$7:$C$96,_xlfn.XLOOKUP('Data (All Pillars)'!$A1086,Ranking!$D$6:$DO$6,Ranking!$D$7:$DO$96))</f>
        <v>94</v>
      </c>
      <c r="F1086" s="232" t="str">
        <f>INDEX(Categories!$C$7:$DO$96,MATCH($C1086,Categories!C$7:C$96,0),MATCH($A1086,Categories!$C$6:$DO$6,0))</f>
        <v>Low capacity</v>
      </c>
    </row>
    <row r="1087" spans="1:6" ht="13.8" x14ac:dyDescent="0.25">
      <c r="A1087" s="231" t="s">
        <v>94</v>
      </c>
      <c r="B1087" s="50" t="str">
        <f>_xlfn.XLOOKUP(A1087, 'Country to Region'!$A$2:$A$116, 'Country to Region'!$B$2:$B$116, "Not Found")</f>
        <v>MENA</v>
      </c>
      <c r="C1087" s="203" t="s">
        <v>174</v>
      </c>
      <c r="D1087" s="232" cm="1">
        <f t="array" ref="D1087">_xlfn.XLOOKUP($C1087,'Standardized Scores'!$C$7:$C$96,_xlfn.XLOOKUP('Data (All Pillars)'!$A1087,'Standardized Scores'!$D$6:$DO$6,'Standardized Scores'!$D$7:$DO$96))</f>
        <v>37.2361065573552</v>
      </c>
      <c r="E1087" s="232" cm="1">
        <f t="array" ref="E1087">_xlfn.XLOOKUP($C1087,Ranking!$C$7:$C$96,_xlfn.XLOOKUP('Data (All Pillars)'!$A1087,Ranking!$D$6:$DO$6,Ranking!$D$7:$DO$96))</f>
        <v>69</v>
      </c>
      <c r="F1087" s="232" t="str">
        <f>INDEX(Categories!$C$7:$DO$96,MATCH($C1087,Categories!C$7:C$96,0),MATCH($A1087,Categories!$C$6:$DO$6,0))</f>
        <v>Inadequate capacity</v>
      </c>
    </row>
    <row r="1088" spans="1:6" ht="13.8" x14ac:dyDescent="0.25">
      <c r="A1088" s="231" t="s">
        <v>94</v>
      </c>
      <c r="B1088" s="50" t="str">
        <f>_xlfn.XLOOKUP(A1088, 'Country to Region'!$A$2:$A$116, 'Country to Region'!$B$2:$B$116, "Not Found")</f>
        <v>MENA</v>
      </c>
      <c r="C1088" s="203" t="s">
        <v>181</v>
      </c>
      <c r="D1088" s="232" cm="1">
        <f t="array" ref="D1088">_xlfn.XLOOKUP($C1088,'Standardized Scores'!$C$7:$C$96,_xlfn.XLOOKUP('Data (All Pillars)'!$A1088,'Standardized Scores'!$D$6:$DO$6,'Standardized Scores'!$D$7:$DO$96))</f>
        <v>53.000435060487298</v>
      </c>
      <c r="E1088" s="232" cm="1">
        <f t="array" ref="E1088">_xlfn.XLOOKUP($C1088,Ranking!$C$7:$C$96,_xlfn.XLOOKUP('Data (All Pillars)'!$A1088,Ranking!$D$6:$DO$6,Ranking!$D$7:$DO$96))</f>
        <v>44</v>
      </c>
      <c r="F1088" s="232" t="str">
        <f>INDEX(Categories!$C$7:$DO$96,MATCH($C1088,Categories!C$7:C$96,0),MATCH($A1088,Categories!$C$6:$DO$6,0))</f>
        <v>Adequate capacity</v>
      </c>
    </row>
    <row r="1089" spans="1:6" ht="13.8" x14ac:dyDescent="0.25">
      <c r="A1089" s="231" t="s">
        <v>94</v>
      </c>
      <c r="B1089" s="50" t="str">
        <f>_xlfn.XLOOKUP(A1089, 'Country to Region'!$A$2:$A$116, 'Country to Region'!$B$2:$B$116, "Not Found")</f>
        <v>MENA</v>
      </c>
      <c r="C1089" s="203" t="s">
        <v>192</v>
      </c>
      <c r="D1089" s="232" cm="1">
        <f t="array" ref="D1089">_xlfn.XLOOKUP($C1089,'Standardized Scores'!$C$7:$C$96,_xlfn.XLOOKUP('Data (All Pillars)'!$A1089,'Standardized Scores'!$D$6:$DO$6,'Standardized Scores'!$D$7:$DO$96))</f>
        <v>25.309631470675988</v>
      </c>
      <c r="E1089" s="232" cm="1">
        <f t="array" ref="E1089">_xlfn.XLOOKUP($C1089,Ranking!$C$7:$C$96,_xlfn.XLOOKUP('Data (All Pillars)'!$A1089,Ranking!$D$6:$DO$6,Ranking!$D$7:$DO$96))</f>
        <v>77</v>
      </c>
      <c r="F1089" s="232" t="str">
        <f>INDEX(Categories!$C$7:$DO$96,MATCH($C1089,Categories!C$7:C$96,0),MATCH($A1089,Categories!$C$6:$DO$6,0))</f>
        <v>Inadequate capacity</v>
      </c>
    </row>
    <row r="1090" spans="1:6" ht="13.8" x14ac:dyDescent="0.25">
      <c r="A1090" s="231" t="s">
        <v>94</v>
      </c>
      <c r="B1090" s="50" t="str">
        <f>_xlfn.XLOOKUP(A1090, 'Country to Region'!$A$2:$A$116, 'Country to Region'!$B$2:$B$116, "Not Found")</f>
        <v>MENA</v>
      </c>
      <c r="C1090" s="203" t="s">
        <v>194</v>
      </c>
      <c r="D1090" s="232" cm="1">
        <f t="array" ref="D1090">_xlfn.XLOOKUP($C1090,'Standardized Scores'!$C$7:$C$96,_xlfn.XLOOKUP('Data (All Pillars)'!$A1090,'Standardized Scores'!$D$6:$DO$6,'Standardized Scores'!$D$7:$DO$96))</f>
        <v>38.566524404845033</v>
      </c>
      <c r="E1090" s="232" cm="1">
        <f t="array" ref="E1090">_xlfn.XLOOKUP($C1090,Ranking!$C$7:$C$96,_xlfn.XLOOKUP('Data (All Pillars)'!$A1090,Ranking!$D$6:$DO$6,Ranking!$D$7:$DO$96))</f>
        <v>34</v>
      </c>
      <c r="F1090" s="232" t="str">
        <f>INDEX(Categories!$C$7:$DO$96,MATCH($C1090,Categories!C$7:C$96,0),MATCH($A1090,Categories!$C$6:$DO$6,0))</f>
        <v>Adequate capacity</v>
      </c>
    </row>
    <row r="1091" spans="1:6" ht="13.8" x14ac:dyDescent="0.25">
      <c r="A1091" s="231" t="s">
        <v>94</v>
      </c>
      <c r="B1091" s="50" t="str">
        <f>_xlfn.XLOOKUP(A1091, 'Country to Region'!$A$2:$A$116, 'Country to Region'!$B$2:$B$116, "Not Found")</f>
        <v>MENA</v>
      </c>
      <c r="C1091" s="203" t="s">
        <v>202</v>
      </c>
      <c r="D1091" s="232" cm="1">
        <f t="array" ref="D1091">_xlfn.XLOOKUP($C1091,'Standardized Scores'!$C$7:$C$96,_xlfn.XLOOKUP('Data (All Pillars)'!$A1091,'Standardized Scores'!$D$6:$DO$6,'Standardized Scores'!$D$7:$DO$96))</f>
        <v>4.2030129124820661</v>
      </c>
      <c r="E1091" s="232" cm="1">
        <f t="array" ref="E1091">_xlfn.XLOOKUP($C1091,Ranking!$C$7:$C$96,_xlfn.XLOOKUP('Data (All Pillars)'!$A1091,Ranking!$D$6:$DO$6,Ranking!$D$7:$DO$96))</f>
        <v>113</v>
      </c>
      <c r="F1091" s="232" t="str">
        <f>INDEX(Categories!$C$7:$DO$96,MATCH($C1091,Categories!C$7:C$96,0),MATCH($A1091,Categories!$C$6:$DO$6,0))</f>
        <v>Inadequate capacity</v>
      </c>
    </row>
    <row r="1092" spans="1:6" ht="13.8" x14ac:dyDescent="0.25">
      <c r="A1092" s="231" t="s">
        <v>94</v>
      </c>
      <c r="B1092" s="50" t="str">
        <f>_xlfn.XLOOKUP(A1092, 'Country to Region'!$A$2:$A$116, 'Country to Region'!$B$2:$B$116, "Not Found")</f>
        <v>MENA</v>
      </c>
      <c r="C1092" s="203" t="s">
        <v>212</v>
      </c>
      <c r="D1092" s="232" cm="1">
        <f t="array" ref="D1092">_xlfn.XLOOKUP($C1092,'Standardized Scores'!$C$7:$C$96,_xlfn.XLOOKUP('Data (All Pillars)'!$A1092,'Standardized Scores'!$D$6:$DO$6,'Standardized Scores'!$D$7:$DO$96))</f>
        <v>46.695233616887393</v>
      </c>
      <c r="E1092" s="232" cm="1">
        <f t="array" ref="E1092">_xlfn.XLOOKUP($C1092,Ranking!$C$7:$C$96,_xlfn.XLOOKUP('Data (All Pillars)'!$A1092,Ranking!$D$6:$DO$6,Ranking!$D$7:$DO$96))</f>
        <v>49</v>
      </c>
      <c r="F1092" s="232" t="str">
        <f>INDEX(Categories!$C$7:$DO$96,MATCH($C1092,Categories!C$7:C$96,0),MATCH($A1092,Categories!$C$6:$DO$6,0))</f>
        <v>Low capacity</v>
      </c>
    </row>
    <row r="1093" spans="1:6" ht="13.8" x14ac:dyDescent="0.25">
      <c r="A1093" s="231" t="s">
        <v>94</v>
      </c>
      <c r="B1093" s="50" t="str">
        <f>_xlfn.XLOOKUP(A1093, 'Country to Region'!$A$2:$A$116, 'Country to Region'!$B$2:$B$116, "Not Found")</f>
        <v>MENA</v>
      </c>
      <c r="C1093" s="203" t="s">
        <v>254</v>
      </c>
      <c r="D1093" s="232" cm="1">
        <f t="array" ref="D1093">_xlfn.XLOOKUP($C1093,'Standardized Scores'!$C$7:$C$96,_xlfn.XLOOKUP('Data (All Pillars)'!$A1093,'Standardized Scores'!$D$6:$DO$6,'Standardized Scores'!$D$7:$DO$96))</f>
        <v>11.773754948489454</v>
      </c>
      <c r="E1093" s="232" cm="1">
        <f t="array" ref="E1093">_xlfn.XLOOKUP($C1093,Ranking!$C$7:$C$96,_xlfn.XLOOKUP('Data (All Pillars)'!$A1093,Ranking!$D$6:$DO$6,Ranking!$D$7:$DO$96))</f>
        <v>68</v>
      </c>
      <c r="F1093" s="232" t="str">
        <f>INDEX(Categories!$C$7:$DO$96,MATCH($C1093,Categories!C$7:C$96,0),MATCH($A1093,Categories!$C$6:$DO$6,0))</f>
        <v>Inadequate capacity</v>
      </c>
    </row>
    <row r="1094" spans="1:6" ht="13.8" x14ac:dyDescent="0.25">
      <c r="A1094" s="231" t="s">
        <v>95</v>
      </c>
      <c r="B1094" s="50" t="str">
        <f>_xlfn.XLOOKUP(A1094, 'Country to Region'!$A$2:$A$116, 'Country to Region'!$B$2:$B$116, "Not Found")</f>
        <v>South and Southeast Asia</v>
      </c>
      <c r="C1094" s="203" t="s">
        <v>133</v>
      </c>
      <c r="D1094" s="232" cm="1">
        <f t="array" ref="D1094">_xlfn.XLOOKUP($C1094,'Standardized Scores'!$C$7:$C$96,_xlfn.XLOOKUP('Data (All Pillars)'!$A1094,'Standardized Scores'!$D$6:$DO$6,'Standardized Scores'!$D$7:$DO$96))</f>
        <v>30.758833663630639</v>
      </c>
      <c r="E1094" s="232" cm="1">
        <f t="array" ref="E1094">_xlfn.XLOOKUP($C1094,Ranking!$C$7:$C$96,_xlfn.XLOOKUP('Data (All Pillars)'!$A1094,Ranking!$D$6:$DO$6,Ranking!$D$7:$DO$96))</f>
        <v>92</v>
      </c>
      <c r="F1094" s="232" t="str">
        <f>INDEX(Categories!$C$7:$DO$96,MATCH($C1094,Categories!C$7:C$96,0),MATCH($A1094,Categories!$C$6:$DO$6,0))</f>
        <v>Inadequate capacity</v>
      </c>
    </row>
    <row r="1095" spans="1:6" ht="13.8" x14ac:dyDescent="0.25">
      <c r="A1095" s="231" t="s">
        <v>95</v>
      </c>
      <c r="B1095" s="50" t="str">
        <f>_xlfn.XLOOKUP(A1095, 'Country to Region'!$A$2:$A$116, 'Country to Region'!$B$2:$B$116, "Not Found")</f>
        <v>South and Southeast Asia</v>
      </c>
      <c r="C1095" s="203" t="s">
        <v>135</v>
      </c>
      <c r="D1095" s="232" cm="1">
        <f t="array" ref="D1095">_xlfn.XLOOKUP($C1095,'Standardized Scores'!$C$7:$C$96,_xlfn.XLOOKUP('Data (All Pillars)'!$A1095,'Standardized Scores'!$D$6:$DO$6,'Standardized Scores'!$D$7:$DO$96))</f>
        <v>31.766847865145515</v>
      </c>
      <c r="E1095" s="232" cm="1">
        <f t="array" ref="E1095">_xlfn.XLOOKUP($C1095,Ranking!$C$7:$C$96,_xlfn.XLOOKUP('Data (All Pillars)'!$A1095,Ranking!$D$6:$DO$6,Ranking!$D$7:$DO$96))</f>
        <v>75</v>
      </c>
      <c r="F1095" s="232" t="str">
        <f>INDEX(Categories!$C$7:$DO$96,MATCH($C1095,Categories!C$7:C$96,0),MATCH($A1095,Categories!$C$6:$DO$6,0))</f>
        <v>Inadequate capacity</v>
      </c>
    </row>
    <row r="1096" spans="1:6" ht="13.8" x14ac:dyDescent="0.25">
      <c r="A1096" s="231" t="s">
        <v>95</v>
      </c>
      <c r="B1096" s="50" t="str">
        <f>_xlfn.XLOOKUP(A1096, 'Country to Region'!$A$2:$A$116, 'Country to Region'!$B$2:$B$116, "Not Found")</f>
        <v>South and Southeast Asia</v>
      </c>
      <c r="C1096" s="203" t="s">
        <v>137</v>
      </c>
      <c r="D1096" s="232" cm="1">
        <f t="array" ref="D1096">_xlfn.XLOOKUP($C1096,'Standardized Scores'!$C$7:$C$96,_xlfn.XLOOKUP('Data (All Pillars)'!$A1096,'Standardized Scores'!$D$6:$DO$6,'Standardized Scores'!$D$7:$DO$96))</f>
        <v>33.876056416512171</v>
      </c>
      <c r="E1096" s="232" cm="1">
        <f t="array" ref="E1096">_xlfn.XLOOKUP($C1096,Ranking!$C$7:$C$96,_xlfn.XLOOKUP('Data (All Pillars)'!$A1096,Ranking!$D$6:$DO$6,Ranking!$D$7:$DO$96))</f>
        <v>68</v>
      </c>
      <c r="F1096" s="232" t="str">
        <f>INDEX(Categories!$C$7:$DO$96,MATCH($C1096,Categories!C$7:C$96,0),MATCH($A1096,Categories!$C$6:$DO$6,0))</f>
        <v>Inadequate capacity</v>
      </c>
    </row>
    <row r="1097" spans="1:6" ht="13.8" x14ac:dyDescent="0.25">
      <c r="A1097" s="231" t="s">
        <v>95</v>
      </c>
      <c r="B1097" s="50" t="str">
        <f>_xlfn.XLOOKUP(A1097, 'Country to Region'!$A$2:$A$116, 'Country to Region'!$B$2:$B$116, "Not Found")</f>
        <v>South and Southeast Asia</v>
      </c>
      <c r="C1097" s="203" t="s">
        <v>147</v>
      </c>
      <c r="D1097" s="232" cm="1">
        <f t="array" ref="D1097">_xlfn.XLOOKUP($C1097,'Standardized Scores'!$C$7:$C$96,_xlfn.XLOOKUP('Data (All Pillars)'!$A1097,'Standardized Scores'!$D$6:$DO$6,'Standardized Scores'!$D$7:$DO$96))</f>
        <v>24.752410687506423</v>
      </c>
      <c r="E1097" s="232" cm="1">
        <f t="array" ref="E1097">_xlfn.XLOOKUP($C1097,Ranking!$C$7:$C$96,_xlfn.XLOOKUP('Data (All Pillars)'!$A1097,Ranking!$D$6:$DO$6,Ranking!$D$7:$DO$96))</f>
        <v>89</v>
      </c>
      <c r="F1097" s="232" t="str">
        <f>INDEX(Categories!$C$7:$DO$96,MATCH($C1097,Categories!C$7:C$96,0),MATCH($A1097,Categories!$C$6:$DO$6,0))</f>
        <v>Inadequate capacity</v>
      </c>
    </row>
    <row r="1098" spans="1:6" ht="13.8" x14ac:dyDescent="0.25">
      <c r="A1098" s="231" t="s">
        <v>95</v>
      </c>
      <c r="B1098" s="50" t="str">
        <f>_xlfn.XLOOKUP(A1098, 'Country to Region'!$A$2:$A$116, 'Country to Region'!$B$2:$B$116, "Not Found")</f>
        <v>South and Southeast Asia</v>
      </c>
      <c r="C1098" s="203" t="s">
        <v>156</v>
      </c>
      <c r="D1098" s="232" cm="1">
        <f t="array" ref="D1098">_xlfn.XLOOKUP($C1098,'Standardized Scores'!$C$7:$C$96,_xlfn.XLOOKUP('Data (All Pillars)'!$A1098,'Standardized Scores'!$D$6:$DO$6,'Standardized Scores'!$D$7:$DO$96))</f>
        <v>37.489614595796688</v>
      </c>
      <c r="E1098" s="232" cm="1">
        <f t="array" ref="E1098">_xlfn.XLOOKUP($C1098,Ranking!$C$7:$C$96,_xlfn.XLOOKUP('Data (All Pillars)'!$A1098,Ranking!$D$6:$DO$6,Ranking!$D$7:$DO$96))</f>
        <v>61</v>
      </c>
      <c r="F1098" s="232" t="str">
        <f>INDEX(Categories!$C$7:$DO$96,MATCH($C1098,Categories!C$7:C$96,0),MATCH($A1098,Categories!$C$6:$DO$6,0))</f>
        <v>Adequate capacity</v>
      </c>
    </row>
    <row r="1099" spans="1:6" ht="13.8" x14ac:dyDescent="0.25">
      <c r="A1099" s="231" t="s">
        <v>95</v>
      </c>
      <c r="B1099" s="50" t="str">
        <f>_xlfn.XLOOKUP(A1099, 'Country to Region'!$A$2:$A$116, 'Country to Region'!$B$2:$B$116, "Not Found")</f>
        <v>South and Southeast Asia</v>
      </c>
      <c r="C1099" s="203" t="s">
        <v>163</v>
      </c>
      <c r="D1099" s="232" cm="1">
        <f t="array" ref="D1099">_xlfn.XLOOKUP($C1099,'Standardized Scores'!$C$7:$C$96,_xlfn.XLOOKUP('Data (All Pillars)'!$A1099,'Standardized Scores'!$D$6:$DO$6,'Standardized Scores'!$D$7:$DO$96))</f>
        <v>36.668247936174765</v>
      </c>
      <c r="E1099" s="232" cm="1">
        <f t="array" ref="E1099">_xlfn.XLOOKUP($C1099,Ranking!$C$7:$C$96,_xlfn.XLOOKUP('Data (All Pillars)'!$A1099,Ranking!$D$6:$DO$6,Ranking!$D$7:$DO$96))</f>
        <v>94</v>
      </c>
      <c r="F1099" s="232" t="str">
        <f>INDEX(Categories!$C$7:$DO$96,MATCH($C1099,Categories!C$7:C$96,0),MATCH($A1099,Categories!$C$6:$DO$6,0))</f>
        <v>Inadequate capacity</v>
      </c>
    </row>
    <row r="1100" spans="1:6" ht="13.8" x14ac:dyDescent="0.25">
      <c r="A1100" s="231" t="s">
        <v>95</v>
      </c>
      <c r="B1100" s="50" t="str">
        <f>_xlfn.XLOOKUP(A1100, 'Country to Region'!$A$2:$A$116, 'Country to Region'!$B$2:$B$116, "Not Found")</f>
        <v>South and Southeast Asia</v>
      </c>
      <c r="C1100" s="203" t="s">
        <v>251</v>
      </c>
      <c r="D1100" s="232" cm="1">
        <f t="array" ref="D1100">_xlfn.XLOOKUP($C1100,'Standardized Scores'!$C$7:$C$96,_xlfn.XLOOKUP('Data (All Pillars)'!$A1100,'Standardized Scores'!$D$6:$DO$6,'Standardized Scores'!$D$7:$DO$96))</f>
        <v>42.724830946657391</v>
      </c>
      <c r="E1100" s="232" cm="1">
        <f t="array" ref="E1100">_xlfn.XLOOKUP($C1100,Ranking!$C$7:$C$96,_xlfn.XLOOKUP('Data (All Pillars)'!$A1100,Ranking!$D$6:$DO$6,Ranking!$D$7:$DO$96))</f>
        <v>72</v>
      </c>
      <c r="F1100" s="232" t="str">
        <f>INDEX(Categories!$C$7:$DO$96,MATCH($C1100,Categories!C$7:C$96,0),MATCH($A1100,Categories!$C$6:$DO$6,0))</f>
        <v>Adequate capacity</v>
      </c>
    </row>
    <row r="1101" spans="1:6" ht="13.8" x14ac:dyDescent="0.25">
      <c r="A1101" s="231" t="s">
        <v>95</v>
      </c>
      <c r="B1101" s="50" t="str">
        <f>_xlfn.XLOOKUP(A1101, 'Country to Region'!$A$2:$A$116, 'Country to Region'!$B$2:$B$116, "Not Found")</f>
        <v>South and Southeast Asia</v>
      </c>
      <c r="C1101" s="203" t="s">
        <v>174</v>
      </c>
      <c r="D1101" s="232" cm="1">
        <f t="array" ref="D1101">_xlfn.XLOOKUP($C1101,'Standardized Scores'!$C$7:$C$96,_xlfn.XLOOKUP('Data (All Pillars)'!$A1101,'Standardized Scores'!$D$6:$DO$6,'Standardized Scores'!$D$7:$DO$96))</f>
        <v>32.558858932435633</v>
      </c>
      <c r="E1101" s="232" cm="1">
        <f t="array" ref="E1101">_xlfn.XLOOKUP($C1101,Ranking!$C$7:$C$96,_xlfn.XLOOKUP('Data (All Pillars)'!$A1101,Ranking!$D$6:$DO$6,Ranking!$D$7:$DO$96))</f>
        <v>83</v>
      </c>
      <c r="F1101" s="232" t="str">
        <f>INDEX(Categories!$C$7:$DO$96,MATCH($C1101,Categories!C$7:C$96,0),MATCH($A1101,Categories!$C$6:$DO$6,0))</f>
        <v>Inadequate capacity</v>
      </c>
    </row>
    <row r="1102" spans="1:6" ht="13.8" x14ac:dyDescent="0.25">
      <c r="A1102" s="231" t="s">
        <v>95</v>
      </c>
      <c r="B1102" s="50" t="str">
        <f>_xlfn.XLOOKUP(A1102, 'Country to Region'!$A$2:$A$116, 'Country to Region'!$B$2:$B$116, "Not Found")</f>
        <v>South and Southeast Asia</v>
      </c>
      <c r="C1102" s="203" t="s">
        <v>181</v>
      </c>
      <c r="D1102" s="232" cm="1">
        <f t="array" ref="D1102">_xlfn.XLOOKUP($C1102,'Standardized Scores'!$C$7:$C$96,_xlfn.XLOOKUP('Data (All Pillars)'!$A1102,'Standardized Scores'!$D$6:$DO$6,'Standardized Scores'!$D$7:$DO$96))</f>
        <v>35.207852431117139</v>
      </c>
      <c r="E1102" s="232" cm="1">
        <f t="array" ref="E1102">_xlfn.XLOOKUP($C1102,Ranking!$C$7:$C$96,_xlfn.XLOOKUP('Data (All Pillars)'!$A1102,Ranking!$D$6:$DO$6,Ranking!$D$7:$DO$96))</f>
        <v>98</v>
      </c>
      <c r="F1102" s="232" t="str">
        <f>INDEX(Categories!$C$7:$DO$96,MATCH($C1102,Categories!C$7:C$96,0),MATCH($A1102,Categories!$C$6:$DO$6,0))</f>
        <v>Inadequate capacity</v>
      </c>
    </row>
    <row r="1103" spans="1:6" ht="13.8" x14ac:dyDescent="0.25">
      <c r="A1103" s="231" t="s">
        <v>95</v>
      </c>
      <c r="B1103" s="50" t="str">
        <f>_xlfn.XLOOKUP(A1103, 'Country to Region'!$A$2:$A$116, 'Country to Region'!$B$2:$B$116, "Not Found")</f>
        <v>South and Southeast Asia</v>
      </c>
      <c r="C1103" s="203" t="s">
        <v>192</v>
      </c>
      <c r="D1103" s="232" cm="1">
        <f t="array" ref="D1103">_xlfn.XLOOKUP($C1103,'Standardized Scores'!$C$7:$C$96,_xlfn.XLOOKUP('Data (All Pillars)'!$A1103,'Standardized Scores'!$D$6:$DO$6,'Standardized Scores'!$D$7:$DO$96))</f>
        <v>21.871600432056937</v>
      </c>
      <c r="E1103" s="232" cm="1">
        <f t="array" ref="E1103">_xlfn.XLOOKUP($C1103,Ranking!$C$7:$C$96,_xlfn.XLOOKUP('Data (All Pillars)'!$A1103,Ranking!$D$6:$DO$6,Ranking!$D$7:$DO$96))</f>
        <v>99</v>
      </c>
      <c r="F1103" s="232" t="str">
        <f>INDEX(Categories!$C$7:$DO$96,MATCH($C1103,Categories!C$7:C$96,0),MATCH($A1103,Categories!$C$6:$DO$6,0))</f>
        <v>Inadequate capacity</v>
      </c>
    </row>
    <row r="1104" spans="1:6" ht="13.8" x14ac:dyDescent="0.25">
      <c r="A1104" s="231" t="s">
        <v>95</v>
      </c>
      <c r="B1104" s="50" t="str">
        <f>_xlfn.XLOOKUP(A1104, 'Country to Region'!$A$2:$A$116, 'Country to Region'!$B$2:$B$116, "Not Found")</f>
        <v>South and Southeast Asia</v>
      </c>
      <c r="C1104" s="203" t="s">
        <v>194</v>
      </c>
      <c r="D1104" s="232" cm="1">
        <f t="array" ref="D1104">_xlfn.XLOOKUP($C1104,'Standardized Scores'!$C$7:$C$96,_xlfn.XLOOKUP('Data (All Pillars)'!$A1104,'Standardized Scores'!$D$6:$DO$6,'Standardized Scores'!$D$7:$DO$96))</f>
        <v>34.039081208928849</v>
      </c>
      <c r="E1104" s="232" cm="1">
        <f t="array" ref="E1104">_xlfn.XLOOKUP($C1104,Ranking!$C$7:$C$96,_xlfn.XLOOKUP('Data (All Pillars)'!$A1104,Ranking!$D$6:$DO$6,Ranking!$D$7:$DO$96))</f>
        <v>59</v>
      </c>
      <c r="F1104" s="232" t="str">
        <f>INDEX(Categories!$C$7:$DO$96,MATCH($C1104,Categories!C$7:C$96,0),MATCH($A1104,Categories!$C$6:$DO$6,0))</f>
        <v>Low capacity</v>
      </c>
    </row>
    <row r="1105" spans="1:6" ht="13.8" x14ac:dyDescent="0.25">
      <c r="A1105" s="231" t="s">
        <v>95</v>
      </c>
      <c r="B1105" s="50" t="str">
        <f>_xlfn.XLOOKUP(A1105, 'Country to Region'!$A$2:$A$116, 'Country to Region'!$B$2:$B$116, "Not Found")</f>
        <v>South and Southeast Asia</v>
      </c>
      <c r="C1105" s="203" t="s">
        <v>202</v>
      </c>
      <c r="D1105" s="232" cm="1">
        <f t="array" ref="D1105">_xlfn.XLOOKUP($C1105,'Standardized Scores'!$C$7:$C$96,_xlfn.XLOOKUP('Data (All Pillars)'!$A1105,'Standardized Scores'!$D$6:$DO$6,'Standardized Scores'!$D$7:$DO$96))</f>
        <v>6.7740315638450497</v>
      </c>
      <c r="E1105" s="232" cm="1">
        <f t="array" ref="E1105">_xlfn.XLOOKUP($C1105,Ranking!$C$7:$C$96,_xlfn.XLOOKUP('Data (All Pillars)'!$A1105,Ranking!$D$6:$DO$6,Ranking!$D$7:$DO$96))</f>
        <v>105</v>
      </c>
      <c r="F1105" s="232" t="str">
        <f>INDEX(Categories!$C$7:$DO$96,MATCH($C1105,Categories!C$7:C$96,0),MATCH($A1105,Categories!$C$6:$DO$6,0))</f>
        <v>Inadequate capacity</v>
      </c>
    </row>
    <row r="1106" spans="1:6" ht="13.8" x14ac:dyDescent="0.25">
      <c r="A1106" s="231" t="s">
        <v>95</v>
      </c>
      <c r="B1106" s="50" t="str">
        <f>_xlfn.XLOOKUP(A1106, 'Country to Region'!$A$2:$A$116, 'Country to Region'!$B$2:$B$116, "Not Found")</f>
        <v>South and Southeast Asia</v>
      </c>
      <c r="C1106" s="203" t="s">
        <v>212</v>
      </c>
      <c r="D1106" s="232" cm="1">
        <f t="array" ref="D1106">_xlfn.XLOOKUP($C1106,'Standardized Scores'!$C$7:$C$96,_xlfn.XLOOKUP('Data (All Pillars)'!$A1106,'Standardized Scores'!$D$6:$DO$6,'Standardized Scores'!$D$7:$DO$96))</f>
        <v>37.667283998584026</v>
      </c>
      <c r="E1106" s="232" cm="1">
        <f t="array" ref="E1106">_xlfn.XLOOKUP($C1106,Ranking!$C$7:$C$96,_xlfn.XLOOKUP('Data (All Pillars)'!$A1106,Ranking!$D$6:$DO$6,Ranking!$D$7:$DO$96))</f>
        <v>81</v>
      </c>
      <c r="F1106" s="232" t="str">
        <f>INDEX(Categories!$C$7:$DO$96,MATCH($C1106,Categories!C$7:C$96,0),MATCH($A1106,Categories!$C$6:$DO$6,0))</f>
        <v>Inadequate capacity</v>
      </c>
    </row>
    <row r="1107" spans="1:6" ht="13.8" x14ac:dyDescent="0.25">
      <c r="A1107" s="231" t="s">
        <v>95</v>
      </c>
      <c r="B1107" s="50" t="str">
        <f>_xlfn.XLOOKUP(A1107, 'Country to Region'!$A$2:$A$116, 'Country to Region'!$B$2:$B$116, "Not Found")</f>
        <v>South and Southeast Asia</v>
      </c>
      <c r="C1107" s="203" t="s">
        <v>254</v>
      </c>
      <c r="D1107" s="232" cm="1">
        <f t="array" ref="D1107">_xlfn.XLOOKUP($C1107,'Standardized Scores'!$C$7:$C$96,_xlfn.XLOOKUP('Data (All Pillars)'!$A1107,'Standardized Scores'!$D$6:$DO$6,'Standardized Scores'!$D$7:$DO$96))</f>
        <v>9.0060049568698233</v>
      </c>
      <c r="E1107" s="232" cm="1">
        <f t="array" ref="E1107">_xlfn.XLOOKUP($C1107,Ranking!$C$7:$C$96,_xlfn.XLOOKUP('Data (All Pillars)'!$A1107,Ranking!$D$6:$DO$6,Ranking!$D$7:$DO$96))</f>
        <v>87</v>
      </c>
      <c r="F1107" s="232" t="str">
        <f>INDEX(Categories!$C$7:$DO$96,MATCH($C1107,Categories!C$7:C$96,0),MATCH($A1107,Categories!$C$6:$DO$6,0))</f>
        <v>Inadequate capacity</v>
      </c>
    </row>
    <row r="1108" spans="1:6" ht="13.8" x14ac:dyDescent="0.25">
      <c r="A1108" s="231" t="s">
        <v>96</v>
      </c>
      <c r="B1108" s="50" t="str">
        <f>_xlfn.XLOOKUP(A1108, 'Country to Region'!$A$2:$A$116, 'Country to Region'!$B$2:$B$116, "Not Found")</f>
        <v>South/Central America</v>
      </c>
      <c r="C1108" s="203" t="s">
        <v>133</v>
      </c>
      <c r="D1108" s="232" cm="1">
        <f t="array" ref="D1108">_xlfn.XLOOKUP($C1108,'Standardized Scores'!$C$7:$C$96,_xlfn.XLOOKUP('Data (All Pillars)'!$A1108,'Standardized Scores'!$D$6:$DO$6,'Standardized Scores'!$D$7:$DO$96))</f>
        <v>33.335777625501464</v>
      </c>
      <c r="E1108" s="232" cm="1">
        <f t="array" ref="E1108">_xlfn.XLOOKUP($C1108,Ranking!$C$7:$C$96,_xlfn.XLOOKUP('Data (All Pillars)'!$A1108,Ranking!$D$6:$DO$6,Ranking!$D$7:$DO$96))</f>
        <v>75</v>
      </c>
      <c r="F1108" s="232" t="str">
        <f>INDEX(Categories!$C$7:$DO$96,MATCH($C1108,Categories!C$7:C$96,0),MATCH($A1108,Categories!$C$6:$DO$6,0))</f>
        <v>Low capacity</v>
      </c>
    </row>
    <row r="1109" spans="1:6" ht="13.8" x14ac:dyDescent="0.25">
      <c r="A1109" s="231" t="s">
        <v>96</v>
      </c>
      <c r="B1109" s="50" t="str">
        <f>_xlfn.XLOOKUP(A1109, 'Country to Region'!$A$2:$A$116, 'Country to Region'!$B$2:$B$116, "Not Found")</f>
        <v>South/Central America</v>
      </c>
      <c r="C1109" s="203" t="s">
        <v>135</v>
      </c>
      <c r="D1109" s="232" cm="1">
        <f t="array" ref="D1109">_xlfn.XLOOKUP($C1109,'Standardized Scores'!$C$7:$C$96,_xlfn.XLOOKUP('Data (All Pillars)'!$A1109,'Standardized Scores'!$D$6:$DO$6,'Standardized Scores'!$D$7:$DO$96))</f>
        <v>28.797432104760347</v>
      </c>
      <c r="E1109" s="232" cm="1">
        <f t="array" ref="E1109">_xlfn.XLOOKUP($C1109,Ranking!$C$7:$C$96,_xlfn.XLOOKUP('Data (All Pillars)'!$A1109,Ranking!$D$6:$DO$6,Ranking!$D$7:$DO$96))</f>
        <v>88</v>
      </c>
      <c r="F1109" s="232" t="str">
        <f>INDEX(Categories!$C$7:$DO$96,MATCH($C1109,Categories!C$7:C$96,0),MATCH($A1109,Categories!$C$6:$DO$6,0))</f>
        <v>Inadequate capacity</v>
      </c>
    </row>
    <row r="1110" spans="1:6" ht="13.8" x14ac:dyDescent="0.25">
      <c r="A1110" s="231" t="s">
        <v>96</v>
      </c>
      <c r="B1110" s="50" t="str">
        <f>_xlfn.XLOOKUP(A1110, 'Country to Region'!$A$2:$A$116, 'Country to Region'!$B$2:$B$116, "Not Found")</f>
        <v>South/Central America</v>
      </c>
      <c r="C1110" s="203" t="s">
        <v>137</v>
      </c>
      <c r="D1110" s="232" cm="1">
        <f t="array" ref="D1110">_xlfn.XLOOKUP($C1110,'Standardized Scores'!$C$7:$C$96,_xlfn.XLOOKUP('Data (All Pillars)'!$A1110,'Standardized Scores'!$D$6:$DO$6,'Standardized Scores'!$D$7:$DO$96))</f>
        <v>33.542444793686229</v>
      </c>
      <c r="E1110" s="232" cm="1">
        <f t="array" ref="E1110">_xlfn.XLOOKUP($C1110,Ranking!$C$7:$C$96,_xlfn.XLOOKUP('Data (All Pillars)'!$A1110,Ranking!$D$6:$DO$6,Ranking!$D$7:$DO$96))</f>
        <v>70</v>
      </c>
      <c r="F1110" s="232" t="str">
        <f>INDEX(Categories!$C$7:$DO$96,MATCH($C1110,Categories!C$7:C$96,0),MATCH($A1110,Categories!$C$6:$DO$6,0))</f>
        <v>Inadequate capacity</v>
      </c>
    </row>
    <row r="1111" spans="1:6" ht="13.8" x14ac:dyDescent="0.25">
      <c r="A1111" s="231" t="s">
        <v>96</v>
      </c>
      <c r="B1111" s="50" t="str">
        <f>_xlfn.XLOOKUP(A1111, 'Country to Region'!$A$2:$A$116, 'Country to Region'!$B$2:$B$116, "Not Found")</f>
        <v>South/Central America</v>
      </c>
      <c r="C1111" s="203" t="s">
        <v>147</v>
      </c>
      <c r="D1111" s="232" cm="1">
        <f t="array" ref="D1111">_xlfn.XLOOKUP($C1111,'Standardized Scores'!$C$7:$C$96,_xlfn.XLOOKUP('Data (All Pillars)'!$A1111,'Standardized Scores'!$D$6:$DO$6,'Standardized Scores'!$D$7:$DO$96))</f>
        <v>13.749287635722649</v>
      </c>
      <c r="E1111" s="232" cm="1">
        <f t="array" ref="E1111">_xlfn.XLOOKUP($C1111,Ranking!$C$7:$C$96,_xlfn.XLOOKUP('Data (All Pillars)'!$A1111,Ranking!$D$6:$DO$6,Ranking!$D$7:$DO$96))</f>
        <v>109</v>
      </c>
      <c r="F1111" s="232" t="str">
        <f>INDEX(Categories!$C$7:$DO$96,MATCH($C1111,Categories!C$7:C$96,0),MATCH($A1111,Categories!$C$6:$DO$6,0))</f>
        <v>Inadequate capacity</v>
      </c>
    </row>
    <row r="1112" spans="1:6" ht="13.8" x14ac:dyDescent="0.25">
      <c r="A1112" s="231" t="s">
        <v>96</v>
      </c>
      <c r="B1112" s="50" t="str">
        <f>_xlfn.XLOOKUP(A1112, 'Country to Region'!$A$2:$A$116, 'Country to Region'!$B$2:$B$116, "Not Found")</f>
        <v>South/Central America</v>
      </c>
      <c r="C1112" s="203" t="s">
        <v>156</v>
      </c>
      <c r="D1112" s="232" cm="1">
        <f t="array" ref="D1112">_xlfn.XLOOKUP($C1112,'Standardized Scores'!$C$7:$C$96,_xlfn.XLOOKUP('Data (All Pillars)'!$A1112,'Standardized Scores'!$D$6:$DO$6,'Standardized Scores'!$D$7:$DO$96))</f>
        <v>40.817752514890799</v>
      </c>
      <c r="E1112" s="232" cm="1">
        <f t="array" ref="E1112">_xlfn.XLOOKUP($C1112,Ranking!$C$7:$C$96,_xlfn.XLOOKUP('Data (All Pillars)'!$A1112,Ranking!$D$6:$DO$6,Ranking!$D$7:$DO$96))</f>
        <v>42</v>
      </c>
      <c r="F1112" s="232" t="str">
        <f>INDEX(Categories!$C$7:$DO$96,MATCH($C1112,Categories!C$7:C$96,0),MATCH($A1112,Categories!$C$6:$DO$6,0))</f>
        <v>Adequate capacity</v>
      </c>
    </row>
    <row r="1113" spans="1:6" ht="13.8" x14ac:dyDescent="0.25">
      <c r="A1113" s="231" t="s">
        <v>96</v>
      </c>
      <c r="B1113" s="50" t="str">
        <f>_xlfn.XLOOKUP(A1113, 'Country to Region'!$A$2:$A$116, 'Country to Region'!$B$2:$B$116, "Not Found")</f>
        <v>South/Central America</v>
      </c>
      <c r="C1113" s="203" t="s">
        <v>163</v>
      </c>
      <c r="D1113" s="232" cm="1">
        <f t="array" ref="D1113">_xlfn.XLOOKUP($C1113,'Standardized Scores'!$C$7:$C$96,_xlfn.XLOOKUP('Data (All Pillars)'!$A1113,'Standardized Scores'!$D$6:$DO$6,'Standardized Scores'!$D$7:$DO$96))</f>
        <v>44.156580763942543</v>
      </c>
      <c r="E1113" s="232" cm="1">
        <f t="array" ref="E1113">_xlfn.XLOOKUP($C1113,Ranking!$C$7:$C$96,_xlfn.XLOOKUP('Data (All Pillars)'!$A1113,Ranking!$D$6:$DO$6,Ranking!$D$7:$DO$96))</f>
        <v>56</v>
      </c>
      <c r="F1113" s="232" t="str">
        <f>INDEX(Categories!$C$7:$DO$96,MATCH($C1113,Categories!C$7:C$96,0),MATCH($A1113,Categories!$C$6:$DO$6,0))</f>
        <v>Low capacity</v>
      </c>
    </row>
    <row r="1114" spans="1:6" ht="13.8" x14ac:dyDescent="0.25">
      <c r="A1114" s="231" t="s">
        <v>96</v>
      </c>
      <c r="B1114" s="50" t="str">
        <f>_xlfn.XLOOKUP(A1114, 'Country to Region'!$A$2:$A$116, 'Country to Region'!$B$2:$B$116, "Not Found")</f>
        <v>South/Central America</v>
      </c>
      <c r="C1114" s="203" t="s">
        <v>251</v>
      </c>
      <c r="D1114" s="232" cm="1">
        <f t="array" ref="D1114">_xlfn.XLOOKUP($C1114,'Standardized Scores'!$C$7:$C$96,_xlfn.XLOOKUP('Data (All Pillars)'!$A1114,'Standardized Scores'!$D$6:$DO$6,'Standardized Scores'!$D$7:$DO$96))</f>
        <v>43.630899472511004</v>
      </c>
      <c r="E1114" s="232" cm="1">
        <f t="array" ref="E1114">_xlfn.XLOOKUP($C1114,Ranking!$C$7:$C$96,_xlfn.XLOOKUP('Data (All Pillars)'!$A1114,Ranking!$D$6:$DO$6,Ranking!$D$7:$DO$96))</f>
        <v>59</v>
      </c>
      <c r="F1114" s="232" t="str">
        <f>INDEX(Categories!$C$7:$DO$96,MATCH($C1114,Categories!C$7:C$96,0),MATCH($A1114,Categories!$C$6:$DO$6,0))</f>
        <v>Adequate capacity</v>
      </c>
    </row>
    <row r="1115" spans="1:6" ht="13.8" x14ac:dyDescent="0.25">
      <c r="A1115" s="231" t="s">
        <v>96</v>
      </c>
      <c r="B1115" s="50" t="str">
        <f>_xlfn.XLOOKUP(A1115, 'Country to Region'!$A$2:$A$116, 'Country to Region'!$B$2:$B$116, "Not Found")</f>
        <v>South/Central America</v>
      </c>
      <c r="C1115" s="203" t="s">
        <v>174</v>
      </c>
      <c r="D1115" s="232" cm="1">
        <f t="array" ref="D1115">_xlfn.XLOOKUP($C1115,'Standardized Scores'!$C$7:$C$96,_xlfn.XLOOKUP('Data (All Pillars)'!$A1115,'Standardized Scores'!$D$6:$DO$6,'Standardized Scores'!$D$7:$DO$96))</f>
        <v>43.493877270678638</v>
      </c>
      <c r="E1115" s="232" cm="1">
        <f t="array" ref="E1115">_xlfn.XLOOKUP($C1115,Ranking!$C$7:$C$96,_xlfn.XLOOKUP('Data (All Pillars)'!$A1115,Ranking!$D$6:$DO$6,Ranking!$D$7:$DO$96))</f>
        <v>51</v>
      </c>
      <c r="F1115" s="232" t="str">
        <f>INDEX(Categories!$C$7:$DO$96,MATCH($C1115,Categories!C$7:C$96,0),MATCH($A1115,Categories!$C$6:$DO$6,0))</f>
        <v>Low capacity</v>
      </c>
    </row>
    <row r="1116" spans="1:6" ht="13.8" x14ac:dyDescent="0.25">
      <c r="A1116" s="231" t="s">
        <v>96</v>
      </c>
      <c r="B1116" s="50" t="str">
        <f>_xlfn.XLOOKUP(A1116, 'Country to Region'!$A$2:$A$116, 'Country to Region'!$B$2:$B$116, "Not Found")</f>
        <v>South/Central America</v>
      </c>
      <c r="C1116" s="203" t="s">
        <v>181</v>
      </c>
      <c r="D1116" s="232" cm="1">
        <f t="array" ref="D1116">_xlfn.XLOOKUP($C1116,'Standardized Scores'!$C$7:$C$96,_xlfn.XLOOKUP('Data (All Pillars)'!$A1116,'Standardized Scores'!$D$6:$DO$6,'Standardized Scores'!$D$7:$DO$96))</f>
        <v>45.047869352464126</v>
      </c>
      <c r="E1116" s="232" cm="1">
        <f t="array" ref="E1116">_xlfn.XLOOKUP($C1116,Ranking!$C$7:$C$96,_xlfn.XLOOKUP('Data (All Pillars)'!$A1116,Ranking!$D$6:$DO$6,Ranking!$D$7:$DO$96))</f>
        <v>66</v>
      </c>
      <c r="F1116" s="232" t="str">
        <f>INDEX(Categories!$C$7:$DO$96,MATCH($C1116,Categories!C$7:C$96,0),MATCH($A1116,Categories!$C$6:$DO$6,0))</f>
        <v>Low capacity</v>
      </c>
    </row>
    <row r="1117" spans="1:6" ht="13.8" x14ac:dyDescent="0.25">
      <c r="A1117" s="231" t="s">
        <v>96</v>
      </c>
      <c r="B1117" s="50" t="str">
        <f>_xlfn.XLOOKUP(A1117, 'Country to Region'!$A$2:$A$116, 'Country to Region'!$B$2:$B$116, "Not Found")</f>
        <v>South/Central America</v>
      </c>
      <c r="C1117" s="203" t="s">
        <v>192</v>
      </c>
      <c r="D1117" s="232" cm="1">
        <f t="array" ref="D1117">_xlfn.XLOOKUP($C1117,'Standardized Scores'!$C$7:$C$96,_xlfn.XLOOKUP('Data (All Pillars)'!$A1117,'Standardized Scores'!$D$6:$DO$6,'Standardized Scores'!$D$7:$DO$96))</f>
        <v>23.446385628321142</v>
      </c>
      <c r="E1117" s="232" cm="1">
        <f t="array" ref="E1117">_xlfn.XLOOKUP($C1117,Ranking!$C$7:$C$96,_xlfn.XLOOKUP('Data (All Pillars)'!$A1117,Ranking!$D$6:$DO$6,Ranking!$D$7:$DO$96))</f>
        <v>92</v>
      </c>
      <c r="F1117" s="232" t="str">
        <f>INDEX(Categories!$C$7:$DO$96,MATCH($C1117,Categories!C$7:C$96,0),MATCH($A1117,Categories!$C$6:$DO$6,0))</f>
        <v>Inadequate capacity</v>
      </c>
    </row>
    <row r="1118" spans="1:6" ht="13.8" x14ac:dyDescent="0.25">
      <c r="A1118" s="231" t="s">
        <v>96</v>
      </c>
      <c r="B1118" s="50" t="str">
        <f>_xlfn.XLOOKUP(A1118, 'Country to Region'!$A$2:$A$116, 'Country to Region'!$B$2:$B$116, "Not Found")</f>
        <v>South/Central America</v>
      </c>
      <c r="C1118" s="203" t="s">
        <v>194</v>
      </c>
      <c r="D1118" s="232" cm="1">
        <f t="array" ref="D1118">_xlfn.XLOOKUP($C1118,'Standardized Scores'!$C$7:$C$96,_xlfn.XLOOKUP('Data (All Pillars)'!$A1118,'Standardized Scores'!$D$6:$DO$6,'Standardized Scores'!$D$7:$DO$96))</f>
        <v>18.211164873276335</v>
      </c>
      <c r="E1118" s="232" cm="1">
        <f t="array" ref="E1118">_xlfn.XLOOKUP($C1118,Ranking!$C$7:$C$96,_xlfn.XLOOKUP('Data (All Pillars)'!$A1118,Ranking!$D$6:$DO$6,Ranking!$D$7:$DO$96))</f>
        <v>104</v>
      </c>
      <c r="F1118" s="232" t="str">
        <f>INDEX(Categories!$C$7:$DO$96,MATCH($C1118,Categories!C$7:C$96,0),MATCH($A1118,Categories!$C$6:$DO$6,0))</f>
        <v>Inadequate capacity</v>
      </c>
    </row>
    <row r="1119" spans="1:6" ht="13.8" x14ac:dyDescent="0.25">
      <c r="A1119" s="231" t="s">
        <v>96</v>
      </c>
      <c r="B1119" s="50" t="str">
        <f>_xlfn.XLOOKUP(A1119, 'Country to Region'!$A$2:$A$116, 'Country to Region'!$B$2:$B$116, "Not Found")</f>
        <v>South/Central America</v>
      </c>
      <c r="C1119" s="203" t="s">
        <v>202</v>
      </c>
      <c r="D1119" s="232" cm="1">
        <f t="array" ref="D1119">_xlfn.XLOOKUP($C1119,'Standardized Scores'!$C$7:$C$96,_xlfn.XLOOKUP('Data (All Pillars)'!$A1119,'Standardized Scores'!$D$6:$DO$6,'Standardized Scores'!$D$7:$DO$96))</f>
        <v>10.65126050420168</v>
      </c>
      <c r="E1119" s="232" cm="1">
        <f t="array" ref="E1119">_xlfn.XLOOKUP($C1119,Ranking!$C$7:$C$96,_xlfn.XLOOKUP('Data (All Pillars)'!$A1119,Ranking!$D$6:$DO$6,Ranking!$D$7:$DO$96))</f>
        <v>99</v>
      </c>
      <c r="F1119" s="232" t="str">
        <f>INDEX(Categories!$C$7:$DO$96,MATCH($C1119,Categories!C$7:C$96,0),MATCH($A1119,Categories!$C$6:$DO$6,0))</f>
        <v>Inadequate capacity</v>
      </c>
    </row>
    <row r="1120" spans="1:6" ht="13.8" x14ac:dyDescent="0.25">
      <c r="A1120" s="231" t="s">
        <v>96</v>
      </c>
      <c r="B1120" s="50" t="str">
        <f>_xlfn.XLOOKUP(A1120, 'Country to Region'!$A$2:$A$116, 'Country to Region'!$B$2:$B$116, "Not Found")</f>
        <v>South/Central America</v>
      </c>
      <c r="C1120" s="203" t="s">
        <v>212</v>
      </c>
      <c r="D1120" s="232" cm="1">
        <f t="array" ref="D1120">_xlfn.XLOOKUP($C1120,'Standardized Scores'!$C$7:$C$96,_xlfn.XLOOKUP('Data (All Pillars)'!$A1120,'Standardized Scores'!$D$6:$DO$6,'Standardized Scores'!$D$7:$DO$96))</f>
        <v>35.328905523753605</v>
      </c>
      <c r="E1120" s="232" cm="1">
        <f t="array" ref="E1120">_xlfn.XLOOKUP($C1120,Ranking!$C$7:$C$96,_xlfn.XLOOKUP('Data (All Pillars)'!$A1120,Ranking!$D$6:$DO$6,Ranking!$D$7:$DO$96))</f>
        <v>92</v>
      </c>
      <c r="F1120" s="232" t="str">
        <f>INDEX(Categories!$C$7:$DO$96,MATCH($C1120,Categories!C$7:C$96,0),MATCH($A1120,Categories!$C$6:$DO$6,0))</f>
        <v>Inadequate capacity</v>
      </c>
    </row>
    <row r="1121" spans="1:6" ht="13.8" x14ac:dyDescent="0.25">
      <c r="A1121" s="231" t="s">
        <v>96</v>
      </c>
      <c r="B1121" s="50" t="str">
        <f>_xlfn.XLOOKUP(A1121, 'Country to Region'!$A$2:$A$116, 'Country to Region'!$B$2:$B$116, "Not Found")</f>
        <v>South/Central America</v>
      </c>
      <c r="C1121" s="203" t="s">
        <v>254</v>
      </c>
      <c r="D1121" s="232" cm="1">
        <f t="array" ref="D1121">_xlfn.XLOOKUP($C1121,'Standardized Scores'!$C$7:$C$96,_xlfn.XLOOKUP('Data (All Pillars)'!$A1121,'Standardized Scores'!$D$6:$DO$6,'Standardized Scores'!$D$7:$DO$96))</f>
        <v>29.594211612052945</v>
      </c>
      <c r="E1121" s="232" cm="1">
        <f t="array" ref="E1121">_xlfn.XLOOKUP($C1121,Ranking!$C$7:$C$96,_xlfn.XLOOKUP('Data (All Pillars)'!$A1121,Ranking!$D$6:$DO$6,Ranking!$D$7:$DO$96))</f>
        <v>10</v>
      </c>
      <c r="F1121" s="232" t="str">
        <f>INDEX(Categories!$C$7:$DO$96,MATCH($C1121,Categories!C$7:C$96,0),MATCH($A1121,Categories!$C$6:$DO$6,0))</f>
        <v>Adequate capacity</v>
      </c>
    </row>
    <row r="1122" spans="1:6" ht="13.8" x14ac:dyDescent="0.25">
      <c r="A1122" s="231" t="s">
        <v>97</v>
      </c>
      <c r="B1122" s="50" t="str">
        <f>_xlfn.XLOOKUP(A1122, 'Country to Region'!$A$2:$A$116, 'Country to Region'!$B$2:$B$116, "Not Found")</f>
        <v>South/Central America</v>
      </c>
      <c r="C1122" s="203" t="s">
        <v>133</v>
      </c>
      <c r="D1122" s="232" cm="1">
        <f t="array" ref="D1122">_xlfn.XLOOKUP($C1122,'Standardized Scores'!$C$7:$C$96,_xlfn.XLOOKUP('Data (All Pillars)'!$A1122,'Standardized Scores'!$D$6:$DO$6,'Standardized Scores'!$D$7:$DO$96))</f>
        <v>26.330999667554327</v>
      </c>
      <c r="E1122" s="232" cm="1">
        <f t="array" ref="E1122">_xlfn.XLOOKUP($C1122,Ranking!$C$7:$C$96,_xlfn.XLOOKUP('Data (All Pillars)'!$A1122,Ranking!$D$6:$DO$6,Ranking!$D$7:$DO$96))</f>
        <v>110</v>
      </c>
      <c r="F1122" s="232" t="str">
        <f>INDEX(Categories!$C$7:$DO$96,MATCH($C1122,Categories!C$7:C$96,0),MATCH($A1122,Categories!$C$6:$DO$6,0))</f>
        <v>Inadequate capacity</v>
      </c>
    </row>
    <row r="1123" spans="1:6" ht="13.8" x14ac:dyDescent="0.25">
      <c r="A1123" s="231" t="s">
        <v>97</v>
      </c>
      <c r="B1123" s="50" t="str">
        <f>_xlfn.XLOOKUP(A1123, 'Country to Region'!$A$2:$A$116, 'Country to Region'!$B$2:$B$116, "Not Found")</f>
        <v>South/Central America</v>
      </c>
      <c r="C1123" s="203" t="s">
        <v>135</v>
      </c>
      <c r="D1123" s="232" cm="1">
        <f t="array" ref="D1123">_xlfn.XLOOKUP($C1123,'Standardized Scores'!$C$7:$C$96,_xlfn.XLOOKUP('Data (All Pillars)'!$A1123,'Standardized Scores'!$D$6:$DO$6,'Standardized Scores'!$D$7:$DO$96))</f>
        <v>20.16155954693312</v>
      </c>
      <c r="E1123" s="232" cm="1">
        <f t="array" ref="E1123">_xlfn.XLOOKUP($C1123,Ranking!$C$7:$C$96,_xlfn.XLOOKUP('Data (All Pillars)'!$A1123,Ranking!$D$6:$DO$6,Ranking!$D$7:$DO$96))</f>
        <v>112</v>
      </c>
      <c r="F1123" s="232" t="str">
        <f>INDEX(Categories!$C$7:$DO$96,MATCH($C1123,Categories!C$7:C$96,0),MATCH($A1123,Categories!$C$6:$DO$6,0))</f>
        <v>Inadequate capacity</v>
      </c>
    </row>
    <row r="1124" spans="1:6" ht="13.8" x14ac:dyDescent="0.25">
      <c r="A1124" s="231" t="s">
        <v>97</v>
      </c>
      <c r="B1124" s="50" t="str">
        <f>_xlfn.XLOOKUP(A1124, 'Country to Region'!$A$2:$A$116, 'Country to Region'!$B$2:$B$116, "Not Found")</f>
        <v>South/Central America</v>
      </c>
      <c r="C1124" s="203" t="s">
        <v>137</v>
      </c>
      <c r="D1124" s="232" cm="1">
        <f t="array" ref="D1124">_xlfn.XLOOKUP($C1124,'Standardized Scores'!$C$7:$C$96,_xlfn.XLOOKUP('Data (All Pillars)'!$A1124,'Standardized Scores'!$D$6:$DO$6,'Standardized Scores'!$D$7:$DO$96))</f>
        <v>21.730209073153773</v>
      </c>
      <c r="E1124" s="232" cm="1">
        <f t="array" ref="E1124">_xlfn.XLOOKUP($C1124,Ranking!$C$7:$C$96,_xlfn.XLOOKUP('Data (All Pillars)'!$A1124,Ranking!$D$6:$DO$6,Ranking!$D$7:$DO$96))</f>
        <v>111</v>
      </c>
      <c r="F1124" s="232" t="str">
        <f>INDEX(Categories!$C$7:$DO$96,MATCH($C1124,Categories!C$7:C$96,0),MATCH($A1124,Categories!$C$6:$DO$6,0))</f>
        <v>Inadequate capacity</v>
      </c>
    </row>
    <row r="1125" spans="1:6" ht="13.8" x14ac:dyDescent="0.25">
      <c r="A1125" s="231" t="s">
        <v>97</v>
      </c>
      <c r="B1125" s="50" t="str">
        <f>_xlfn.XLOOKUP(A1125, 'Country to Region'!$A$2:$A$116, 'Country to Region'!$B$2:$B$116, "Not Found")</f>
        <v>South/Central America</v>
      </c>
      <c r="C1125" s="203" t="s">
        <v>147</v>
      </c>
      <c r="D1125" s="232" cm="1">
        <f t="array" ref="D1125">_xlfn.XLOOKUP($C1125,'Standardized Scores'!$C$7:$C$96,_xlfn.XLOOKUP('Data (All Pillars)'!$A1125,'Standardized Scores'!$D$6:$DO$6,'Standardized Scores'!$D$7:$DO$96))</f>
        <v>12.119317762972639</v>
      </c>
      <c r="E1125" s="232" cm="1">
        <f t="array" ref="E1125">_xlfn.XLOOKUP($C1125,Ranking!$C$7:$C$96,_xlfn.XLOOKUP('Data (All Pillars)'!$A1125,Ranking!$D$6:$DO$6,Ranking!$D$7:$DO$96))</f>
        <v>111</v>
      </c>
      <c r="F1125" s="232" t="str">
        <f>INDEX(Categories!$C$7:$DO$96,MATCH($C1125,Categories!C$7:C$96,0),MATCH($A1125,Categories!$C$6:$DO$6,0))</f>
        <v>Inadequate capacity</v>
      </c>
    </row>
    <row r="1126" spans="1:6" ht="13.8" x14ac:dyDescent="0.25">
      <c r="A1126" s="231" t="s">
        <v>97</v>
      </c>
      <c r="B1126" s="50" t="str">
        <f>_xlfn.XLOOKUP(A1126, 'Country to Region'!$A$2:$A$116, 'Country to Region'!$B$2:$B$116, "Not Found")</f>
        <v>South/Central America</v>
      </c>
      <c r="C1126" s="203" t="s">
        <v>156</v>
      </c>
      <c r="D1126" s="232" cm="1">
        <f t="array" ref="D1126">_xlfn.XLOOKUP($C1126,'Standardized Scores'!$C$7:$C$96,_xlfn.XLOOKUP('Data (All Pillars)'!$A1126,'Standardized Scores'!$D$6:$DO$6,'Standardized Scores'!$D$7:$DO$96))</f>
        <v>27.714083847629595</v>
      </c>
      <c r="E1126" s="232" cm="1">
        <f t="array" ref="E1126">_xlfn.XLOOKUP($C1126,Ranking!$C$7:$C$96,_xlfn.XLOOKUP('Data (All Pillars)'!$A1126,Ranking!$D$6:$DO$6,Ranking!$D$7:$DO$96))</f>
        <v>106</v>
      </c>
      <c r="F1126" s="232" t="str">
        <f>INDEX(Categories!$C$7:$DO$96,MATCH($C1126,Categories!C$7:C$96,0),MATCH($A1126,Categories!$C$6:$DO$6,0))</f>
        <v>Inadequate capacity</v>
      </c>
    </row>
    <row r="1127" spans="1:6" ht="13.8" x14ac:dyDescent="0.25">
      <c r="A1127" s="231" t="s">
        <v>97</v>
      </c>
      <c r="B1127" s="50" t="str">
        <f>_xlfn.XLOOKUP(A1127, 'Country to Region'!$A$2:$A$116, 'Country to Region'!$B$2:$B$116, "Not Found")</f>
        <v>South/Central America</v>
      </c>
      <c r="C1127" s="203" t="s">
        <v>163</v>
      </c>
      <c r="D1127" s="232" cm="1">
        <f t="array" ref="D1127">_xlfn.XLOOKUP($C1127,'Standardized Scores'!$C$7:$C$96,_xlfn.XLOOKUP('Data (All Pillars)'!$A1127,'Standardized Scores'!$D$6:$DO$6,'Standardized Scores'!$D$7:$DO$96))</f>
        <v>38.44237770417493</v>
      </c>
      <c r="E1127" s="232" cm="1">
        <f t="array" ref="E1127">_xlfn.XLOOKUP($C1127,Ranking!$C$7:$C$96,_xlfn.XLOOKUP('Data (All Pillars)'!$A1127,Ranking!$D$6:$DO$6,Ranking!$D$7:$DO$96))</f>
        <v>88</v>
      </c>
      <c r="F1127" s="232" t="str">
        <f>INDEX(Categories!$C$7:$DO$96,MATCH($C1127,Categories!C$7:C$96,0),MATCH($A1127,Categories!$C$6:$DO$6,0))</f>
        <v>Low capacity</v>
      </c>
    </row>
    <row r="1128" spans="1:6" ht="13.8" x14ac:dyDescent="0.25">
      <c r="A1128" s="231" t="s">
        <v>97</v>
      </c>
      <c r="B1128" s="50" t="str">
        <f>_xlfn.XLOOKUP(A1128, 'Country to Region'!$A$2:$A$116, 'Country to Region'!$B$2:$B$116, "Not Found")</f>
        <v>South/Central America</v>
      </c>
      <c r="C1128" s="203" t="s">
        <v>251</v>
      </c>
      <c r="D1128" s="232" cm="1">
        <f t="array" ref="D1128">_xlfn.XLOOKUP($C1128,'Standardized Scores'!$C$7:$C$96,_xlfn.XLOOKUP('Data (All Pillars)'!$A1128,'Standardized Scores'!$D$6:$DO$6,'Standardized Scores'!$D$7:$DO$96))</f>
        <v>44.910603505523284</v>
      </c>
      <c r="E1128" s="232" cm="1">
        <f t="array" ref="E1128">_xlfn.XLOOKUP($C1128,Ranking!$C$7:$C$96,_xlfn.XLOOKUP('Data (All Pillars)'!$A1128,Ranking!$D$6:$DO$6,Ranking!$D$7:$DO$96))</f>
        <v>53</v>
      </c>
      <c r="F1128" s="232" t="str">
        <f>INDEX(Categories!$C$7:$DO$96,MATCH($C1128,Categories!C$7:C$96,0),MATCH($A1128,Categories!$C$6:$DO$6,0))</f>
        <v>Adequate capacity</v>
      </c>
    </row>
    <row r="1129" spans="1:6" ht="13.8" x14ac:dyDescent="0.25">
      <c r="A1129" s="231" t="s">
        <v>97</v>
      </c>
      <c r="B1129" s="50" t="str">
        <f>_xlfn.XLOOKUP(A1129, 'Country to Region'!$A$2:$A$116, 'Country to Region'!$B$2:$B$116, "Not Found")</f>
        <v>South/Central America</v>
      </c>
      <c r="C1129" s="203" t="s">
        <v>174</v>
      </c>
      <c r="D1129" s="232" cm="1">
        <f t="array" ref="D1129">_xlfn.XLOOKUP($C1129,'Standardized Scores'!$C$7:$C$96,_xlfn.XLOOKUP('Data (All Pillars)'!$A1129,'Standardized Scores'!$D$6:$DO$6,'Standardized Scores'!$D$7:$DO$96))</f>
        <v>29.150956254845067</v>
      </c>
      <c r="E1129" s="232" cm="1">
        <f t="array" ref="E1129">_xlfn.XLOOKUP($C1129,Ranking!$C$7:$C$96,_xlfn.XLOOKUP('Data (All Pillars)'!$A1129,Ranking!$D$6:$DO$6,Ranking!$D$7:$DO$96))</f>
        <v>88</v>
      </c>
      <c r="F1129" s="232" t="str">
        <f>INDEX(Categories!$C$7:$DO$96,MATCH($C1129,Categories!C$7:C$96,0),MATCH($A1129,Categories!$C$6:$DO$6,0))</f>
        <v>Inadequate capacity</v>
      </c>
    </row>
    <row r="1130" spans="1:6" ht="13.8" x14ac:dyDescent="0.25">
      <c r="A1130" s="231" t="s">
        <v>97</v>
      </c>
      <c r="B1130" s="50" t="str">
        <f>_xlfn.XLOOKUP(A1130, 'Country to Region'!$A$2:$A$116, 'Country to Region'!$B$2:$B$116, "Not Found")</f>
        <v>South/Central America</v>
      </c>
      <c r="C1130" s="203" t="s">
        <v>181</v>
      </c>
      <c r="D1130" s="232" cm="1">
        <f t="array" ref="D1130">_xlfn.XLOOKUP($C1130,'Standardized Scores'!$C$7:$C$96,_xlfn.XLOOKUP('Data (All Pillars)'!$A1130,'Standardized Scores'!$D$6:$DO$6,'Standardized Scores'!$D$7:$DO$96))</f>
        <v>40.559774440161057</v>
      </c>
      <c r="E1130" s="232" cm="1">
        <f t="array" ref="E1130">_xlfn.XLOOKUP($C1130,Ranking!$C$7:$C$96,_xlfn.XLOOKUP('Data (All Pillars)'!$A1130,Ranking!$D$6:$DO$6,Ranking!$D$7:$DO$96))</f>
        <v>83</v>
      </c>
      <c r="F1130" s="232" t="str">
        <f>INDEX(Categories!$C$7:$DO$96,MATCH($C1130,Categories!C$7:C$96,0),MATCH($A1130,Categories!$C$6:$DO$6,0))</f>
        <v>Low capacity</v>
      </c>
    </row>
    <row r="1131" spans="1:6" ht="13.8" x14ac:dyDescent="0.25">
      <c r="A1131" s="231" t="s">
        <v>97</v>
      </c>
      <c r="B1131" s="50" t="str">
        <f>_xlfn.XLOOKUP(A1131, 'Country to Region'!$A$2:$A$116, 'Country to Region'!$B$2:$B$116, "Not Found")</f>
        <v>South/Central America</v>
      </c>
      <c r="C1131" s="203" t="s">
        <v>192</v>
      </c>
      <c r="D1131" s="232" cm="1">
        <f t="array" ref="D1131">_xlfn.XLOOKUP($C1131,'Standardized Scores'!$C$7:$C$96,_xlfn.XLOOKUP('Data (All Pillars)'!$A1131,'Standardized Scores'!$D$6:$DO$6,'Standardized Scores'!$D$7:$DO$96))</f>
        <v>16.351935739348068</v>
      </c>
      <c r="E1131" s="232" cm="1">
        <f t="array" ref="E1131">_xlfn.XLOOKUP($C1131,Ranking!$C$7:$C$96,_xlfn.XLOOKUP('Data (All Pillars)'!$A1131,Ranking!$D$6:$DO$6,Ranking!$D$7:$DO$96))</f>
        <v>113</v>
      </c>
      <c r="F1131" s="232" t="str">
        <f>INDEX(Categories!$C$7:$DO$96,MATCH($C1131,Categories!C$7:C$96,0),MATCH($A1131,Categories!$C$6:$DO$6,0))</f>
        <v>Inadequate capacity</v>
      </c>
    </row>
    <row r="1132" spans="1:6" ht="13.8" x14ac:dyDescent="0.25">
      <c r="A1132" s="231" t="s">
        <v>97</v>
      </c>
      <c r="B1132" s="50" t="str">
        <f>_xlfn.XLOOKUP(A1132, 'Country to Region'!$A$2:$A$116, 'Country to Region'!$B$2:$B$116, "Not Found")</f>
        <v>South/Central America</v>
      </c>
      <c r="C1132" s="203" t="s">
        <v>194</v>
      </c>
      <c r="D1132" s="232" cm="1">
        <f t="array" ref="D1132">_xlfn.XLOOKUP($C1132,'Standardized Scores'!$C$7:$C$96,_xlfn.XLOOKUP('Data (All Pillars)'!$A1132,'Standardized Scores'!$D$6:$DO$6,'Standardized Scores'!$D$7:$DO$96))</f>
        <v>15.6388180906618</v>
      </c>
      <c r="E1132" s="232" cm="1">
        <f t="array" ref="E1132">_xlfn.XLOOKUP($C1132,Ranking!$C$7:$C$96,_xlfn.XLOOKUP('Data (All Pillars)'!$A1132,Ranking!$D$6:$DO$6,Ranking!$D$7:$DO$96))</f>
        <v>110</v>
      </c>
      <c r="F1132" s="232" t="str">
        <f>INDEX(Categories!$C$7:$DO$96,MATCH($C1132,Categories!C$7:C$96,0),MATCH($A1132,Categories!$C$6:$DO$6,0))</f>
        <v>Inadequate capacity</v>
      </c>
    </row>
    <row r="1133" spans="1:6" ht="13.8" x14ac:dyDescent="0.25">
      <c r="A1133" s="231" t="s">
        <v>97</v>
      </c>
      <c r="B1133" s="50" t="str">
        <f>_xlfn.XLOOKUP(A1133, 'Country to Region'!$A$2:$A$116, 'Country to Region'!$B$2:$B$116, "Not Found")</f>
        <v>South/Central America</v>
      </c>
      <c r="C1133" s="203" t="s">
        <v>202</v>
      </c>
      <c r="D1133" s="232" cm="1">
        <f t="array" ref="D1133">_xlfn.XLOOKUP($C1133,'Standardized Scores'!$C$7:$C$96,_xlfn.XLOOKUP('Data (All Pillars)'!$A1133,'Standardized Scores'!$D$6:$DO$6,'Standardized Scores'!$D$7:$DO$96))</f>
        <v>19.768907563025213</v>
      </c>
      <c r="E1133" s="232" cm="1">
        <f t="array" ref="E1133">_xlfn.XLOOKUP($C1133,Ranking!$C$7:$C$96,_xlfn.XLOOKUP('Data (All Pillars)'!$A1133,Ranking!$D$6:$DO$6,Ranking!$D$7:$DO$96))</f>
        <v>62</v>
      </c>
      <c r="F1133" s="232" t="str">
        <f>INDEX(Categories!$C$7:$DO$96,MATCH($C1133,Categories!C$7:C$96,0),MATCH($A1133,Categories!$C$6:$DO$6,0))</f>
        <v>Inadequate capacity</v>
      </c>
    </row>
    <row r="1134" spans="1:6" ht="13.8" x14ac:dyDescent="0.25">
      <c r="A1134" s="231" t="s">
        <v>97</v>
      </c>
      <c r="B1134" s="50" t="str">
        <f>_xlfn.XLOOKUP(A1134, 'Country to Region'!$A$2:$A$116, 'Country to Region'!$B$2:$B$116, "Not Found")</f>
        <v>South/Central America</v>
      </c>
      <c r="C1134" s="203" t="s">
        <v>212</v>
      </c>
      <c r="D1134" s="232" cm="1">
        <f t="array" ref="D1134">_xlfn.XLOOKUP($C1134,'Standardized Scores'!$C$7:$C$96,_xlfn.XLOOKUP('Data (All Pillars)'!$A1134,'Standardized Scores'!$D$6:$DO$6,'Standardized Scores'!$D$7:$DO$96))</f>
        <v>25.18276762402089</v>
      </c>
      <c r="E1134" s="232" cm="1">
        <f t="array" ref="E1134">_xlfn.XLOOKUP($C1134,Ranking!$C$7:$C$96,_xlfn.XLOOKUP('Data (All Pillars)'!$A1134,Ranking!$D$6:$DO$6,Ranking!$D$7:$DO$96))</f>
        <v>112</v>
      </c>
      <c r="F1134" s="232" t="str">
        <f>INDEX(Categories!$C$7:$DO$96,MATCH($C1134,Categories!C$7:C$96,0),MATCH($A1134,Categories!$C$6:$DO$6,0))</f>
        <v>Inadequate capacity</v>
      </c>
    </row>
    <row r="1135" spans="1:6" ht="13.8" x14ac:dyDescent="0.25">
      <c r="A1135" s="231" t="s">
        <v>97</v>
      </c>
      <c r="B1135" s="50" t="str">
        <f>_xlfn.XLOOKUP(A1135, 'Country to Region'!$A$2:$A$116, 'Country to Region'!$B$2:$B$116, "Not Found")</f>
        <v>South/Central America</v>
      </c>
      <c r="C1135" s="203" t="s">
        <v>254</v>
      </c>
      <c r="D1135" s="232" cm="1">
        <f t="array" ref="D1135">_xlfn.XLOOKUP($C1135,'Standardized Scores'!$C$7:$C$96,_xlfn.XLOOKUP('Data (All Pillars)'!$A1135,'Standardized Scores'!$D$6:$DO$6,'Standardized Scores'!$D$7:$DO$96))</f>
        <v>4.8172496796843793</v>
      </c>
      <c r="E1135" s="232" cm="1">
        <f t="array" ref="E1135">_xlfn.XLOOKUP($C1135,Ranking!$C$7:$C$96,_xlfn.XLOOKUP('Data (All Pillars)'!$A1135,Ranking!$D$6:$DO$6,Ranking!$D$7:$DO$96))</f>
        <v>111</v>
      </c>
      <c r="F1135" s="232" t="str">
        <f>INDEX(Categories!$C$7:$DO$96,MATCH($C1135,Categories!C$7:C$96,0),MATCH($A1135,Categories!$C$6:$DO$6,0))</f>
        <v>Inadequate capacity</v>
      </c>
    </row>
    <row r="1136" spans="1:6" ht="13.8" x14ac:dyDescent="0.25">
      <c r="A1136" s="231" t="s">
        <v>98</v>
      </c>
      <c r="B1136" s="50" t="str">
        <f>_xlfn.XLOOKUP(A1136, 'Country to Region'!$A$2:$A$116, 'Country to Region'!$B$2:$B$116, "Not Found")</f>
        <v>South/Central America</v>
      </c>
      <c r="C1136" s="203" t="s">
        <v>133</v>
      </c>
      <c r="D1136" s="232" cm="1">
        <f t="array" ref="D1136">_xlfn.XLOOKUP($C1136,'Standardized Scores'!$C$7:$C$96,_xlfn.XLOOKUP('Data (All Pillars)'!$A1136,'Standardized Scores'!$D$6:$DO$6,'Standardized Scores'!$D$7:$DO$96))</f>
        <v>32.811394851211986</v>
      </c>
      <c r="E1136" s="232" cm="1">
        <f t="array" ref="E1136">_xlfn.XLOOKUP($C1136,Ranking!$C$7:$C$96,_xlfn.XLOOKUP('Data (All Pillars)'!$A1136,Ranking!$D$6:$DO$6,Ranking!$D$7:$DO$96))</f>
        <v>78</v>
      </c>
      <c r="F1136" s="232" t="str">
        <f>INDEX(Categories!$C$7:$DO$96,MATCH($C1136,Categories!C$7:C$96,0),MATCH($A1136,Categories!$C$6:$DO$6,0))</f>
        <v>Low capacity</v>
      </c>
    </row>
    <row r="1137" spans="1:6" ht="13.8" x14ac:dyDescent="0.25">
      <c r="A1137" s="231" t="s">
        <v>98</v>
      </c>
      <c r="B1137" s="50" t="str">
        <f>_xlfn.XLOOKUP(A1137, 'Country to Region'!$A$2:$A$116, 'Country to Region'!$B$2:$B$116, "Not Found")</f>
        <v>South/Central America</v>
      </c>
      <c r="C1137" s="203" t="s">
        <v>135</v>
      </c>
      <c r="D1137" s="232" cm="1">
        <f t="array" ref="D1137">_xlfn.XLOOKUP($C1137,'Standardized Scores'!$C$7:$C$96,_xlfn.XLOOKUP('Data (All Pillars)'!$A1137,'Standardized Scores'!$D$6:$DO$6,'Standardized Scores'!$D$7:$DO$96))</f>
        <v>27.776190324543869</v>
      </c>
      <c r="E1137" s="232" cm="1">
        <f t="array" ref="E1137">_xlfn.XLOOKUP($C1137,Ranking!$C$7:$C$96,_xlfn.XLOOKUP('Data (All Pillars)'!$A1137,Ranking!$D$6:$DO$6,Ranking!$D$7:$DO$96))</f>
        <v>91</v>
      </c>
      <c r="F1137" s="232" t="str">
        <f>INDEX(Categories!$C$7:$DO$96,MATCH($C1137,Categories!C$7:C$96,0),MATCH($A1137,Categories!$C$6:$DO$6,0))</f>
        <v>Inadequate capacity</v>
      </c>
    </row>
    <row r="1138" spans="1:6" ht="13.8" x14ac:dyDescent="0.25">
      <c r="A1138" s="231" t="s">
        <v>98</v>
      </c>
      <c r="B1138" s="50" t="str">
        <f>_xlfn.XLOOKUP(A1138, 'Country to Region'!$A$2:$A$116, 'Country to Region'!$B$2:$B$116, "Not Found")</f>
        <v>South/Central America</v>
      </c>
      <c r="C1138" s="203" t="s">
        <v>137</v>
      </c>
      <c r="D1138" s="232" cm="1">
        <f t="array" ref="D1138">_xlfn.XLOOKUP($C1138,'Standardized Scores'!$C$7:$C$96,_xlfn.XLOOKUP('Data (All Pillars)'!$A1138,'Standardized Scores'!$D$6:$DO$6,'Standardized Scores'!$D$7:$DO$96))</f>
        <v>29.286968583274291</v>
      </c>
      <c r="E1138" s="232" cm="1">
        <f t="array" ref="E1138">_xlfn.XLOOKUP($C1138,Ranking!$C$7:$C$96,_xlfn.XLOOKUP('Data (All Pillars)'!$A1138,Ranking!$D$6:$DO$6,Ranking!$D$7:$DO$96))</f>
        <v>81</v>
      </c>
      <c r="F1138" s="232" t="str">
        <f>INDEX(Categories!$C$7:$DO$96,MATCH($C1138,Categories!C$7:C$96,0),MATCH($A1138,Categories!$C$6:$DO$6,0))</f>
        <v>Inadequate capacity</v>
      </c>
    </row>
    <row r="1139" spans="1:6" ht="13.8" x14ac:dyDescent="0.25">
      <c r="A1139" s="231" t="s">
        <v>98</v>
      </c>
      <c r="B1139" s="50" t="str">
        <f>_xlfn.XLOOKUP(A1139, 'Country to Region'!$A$2:$A$116, 'Country to Region'!$B$2:$B$116, "Not Found")</f>
        <v>South/Central America</v>
      </c>
      <c r="C1139" s="203" t="s">
        <v>147</v>
      </c>
      <c r="D1139" s="232" cm="1">
        <f t="array" ref="D1139">_xlfn.XLOOKUP($C1139,'Standardized Scores'!$C$7:$C$96,_xlfn.XLOOKUP('Data (All Pillars)'!$A1139,'Standardized Scores'!$D$6:$DO$6,'Standardized Scores'!$D$7:$DO$96))</f>
        <v>20.368171957592331</v>
      </c>
      <c r="E1139" s="232" cm="1">
        <f t="array" ref="E1139">_xlfn.XLOOKUP($C1139,Ranking!$C$7:$C$96,_xlfn.XLOOKUP('Data (All Pillars)'!$A1139,Ranking!$D$6:$DO$6,Ranking!$D$7:$DO$96))</f>
        <v>99</v>
      </c>
      <c r="F1139" s="232" t="str">
        <f>INDEX(Categories!$C$7:$DO$96,MATCH($C1139,Categories!C$7:C$96,0),MATCH($A1139,Categories!$C$6:$DO$6,0))</f>
        <v>Inadequate capacity</v>
      </c>
    </row>
    <row r="1140" spans="1:6" ht="13.8" x14ac:dyDescent="0.25">
      <c r="A1140" s="231" t="s">
        <v>98</v>
      </c>
      <c r="B1140" s="50" t="str">
        <f>_xlfn.XLOOKUP(A1140, 'Country to Region'!$A$2:$A$116, 'Country to Region'!$B$2:$B$116, "Not Found")</f>
        <v>South/Central America</v>
      </c>
      <c r="C1140" s="203" t="s">
        <v>156</v>
      </c>
      <c r="D1140" s="232" cm="1">
        <f t="array" ref="D1140">_xlfn.XLOOKUP($C1140,'Standardized Scores'!$C$7:$C$96,_xlfn.XLOOKUP('Data (All Pillars)'!$A1140,'Standardized Scores'!$D$6:$DO$6,'Standardized Scores'!$D$7:$DO$96))</f>
        <v>34.656303784135176</v>
      </c>
      <c r="E1140" s="232" cm="1">
        <f t="array" ref="E1140">_xlfn.XLOOKUP($C1140,Ranking!$C$7:$C$96,_xlfn.XLOOKUP('Data (All Pillars)'!$A1140,Ranking!$D$6:$DO$6,Ranking!$D$7:$DO$96))</f>
        <v>74</v>
      </c>
      <c r="F1140" s="232" t="str">
        <f>INDEX(Categories!$C$7:$DO$96,MATCH($C1140,Categories!C$7:C$96,0),MATCH($A1140,Categories!$C$6:$DO$6,0))</f>
        <v>Low capacity</v>
      </c>
    </row>
    <row r="1141" spans="1:6" ht="13.8" x14ac:dyDescent="0.25">
      <c r="A1141" s="231" t="s">
        <v>98</v>
      </c>
      <c r="B1141" s="50" t="str">
        <f>_xlfn.XLOOKUP(A1141, 'Country to Region'!$A$2:$A$116, 'Country to Region'!$B$2:$B$116, "Not Found")</f>
        <v>South/Central America</v>
      </c>
      <c r="C1141" s="203" t="s">
        <v>163</v>
      </c>
      <c r="D1141" s="232" cm="1">
        <f t="array" ref="D1141">_xlfn.XLOOKUP($C1141,'Standardized Scores'!$C$7:$C$96,_xlfn.XLOOKUP('Data (All Pillars)'!$A1141,'Standardized Scores'!$D$6:$DO$6,'Standardized Scores'!$D$7:$DO$96))</f>
        <v>43.686627740520215</v>
      </c>
      <c r="E1141" s="232" cm="1">
        <f t="array" ref="E1141">_xlfn.XLOOKUP($C1141,Ranking!$C$7:$C$96,_xlfn.XLOOKUP('Data (All Pillars)'!$A1141,Ranking!$D$6:$DO$6,Ranking!$D$7:$DO$96))</f>
        <v>60</v>
      </c>
      <c r="F1141" s="232" t="str">
        <f>INDEX(Categories!$C$7:$DO$96,MATCH($C1141,Categories!C$7:C$96,0),MATCH($A1141,Categories!$C$6:$DO$6,0))</f>
        <v>Low capacity</v>
      </c>
    </row>
    <row r="1142" spans="1:6" ht="13.8" x14ac:dyDescent="0.25">
      <c r="A1142" s="231" t="s">
        <v>98</v>
      </c>
      <c r="B1142" s="50" t="str">
        <f>_xlfn.XLOOKUP(A1142, 'Country to Region'!$A$2:$A$116, 'Country to Region'!$B$2:$B$116, "Not Found")</f>
        <v>South/Central America</v>
      </c>
      <c r="C1142" s="203" t="s">
        <v>251</v>
      </c>
      <c r="D1142" s="232" cm="1">
        <f t="array" ref="D1142">_xlfn.XLOOKUP($C1142,'Standardized Scores'!$C$7:$C$96,_xlfn.XLOOKUP('Data (All Pillars)'!$A1142,'Standardized Scores'!$D$6:$DO$6,'Standardized Scores'!$D$7:$DO$96))</f>
        <v>40.847575706775828</v>
      </c>
      <c r="E1142" s="232" cm="1">
        <f t="array" ref="E1142">_xlfn.XLOOKUP($C1142,Ranking!$C$7:$C$96,_xlfn.XLOOKUP('Data (All Pillars)'!$A1142,Ranking!$D$6:$DO$6,Ranking!$D$7:$DO$96))</f>
        <v>84</v>
      </c>
      <c r="F1142" s="232" t="str">
        <f>INDEX(Categories!$C$7:$DO$96,MATCH($C1142,Categories!C$7:C$96,0),MATCH($A1142,Categories!$C$6:$DO$6,0))</f>
        <v>Low capacity</v>
      </c>
    </row>
    <row r="1143" spans="1:6" ht="13.8" x14ac:dyDescent="0.25">
      <c r="A1143" s="231" t="s">
        <v>98</v>
      </c>
      <c r="B1143" s="50" t="str">
        <f>_xlfn.XLOOKUP(A1143, 'Country to Region'!$A$2:$A$116, 'Country to Region'!$B$2:$B$116, "Not Found")</f>
        <v>South/Central America</v>
      </c>
      <c r="C1143" s="203" t="s">
        <v>174</v>
      </c>
      <c r="D1143" s="232" cm="1">
        <f t="array" ref="D1143">_xlfn.XLOOKUP($C1143,'Standardized Scores'!$C$7:$C$96,_xlfn.XLOOKUP('Data (All Pillars)'!$A1143,'Standardized Scores'!$D$6:$DO$6,'Standardized Scores'!$D$7:$DO$96))</f>
        <v>45.293908114820383</v>
      </c>
      <c r="E1143" s="232" cm="1">
        <f t="array" ref="E1143">_xlfn.XLOOKUP($C1143,Ranking!$C$7:$C$96,_xlfn.XLOOKUP('Data (All Pillars)'!$A1143,Ranking!$D$6:$DO$6,Ranking!$D$7:$DO$96))</f>
        <v>46</v>
      </c>
      <c r="F1143" s="232" t="str">
        <f>INDEX(Categories!$C$7:$DO$96,MATCH($C1143,Categories!C$7:C$96,0),MATCH($A1143,Categories!$C$6:$DO$6,0))</f>
        <v>Low capacity</v>
      </c>
    </row>
    <row r="1144" spans="1:6" ht="13.8" x14ac:dyDescent="0.25">
      <c r="A1144" s="231" t="s">
        <v>98</v>
      </c>
      <c r="B1144" s="50" t="str">
        <f>_xlfn.XLOOKUP(A1144, 'Country to Region'!$A$2:$A$116, 'Country to Region'!$B$2:$B$116, "Not Found")</f>
        <v>South/Central America</v>
      </c>
      <c r="C1144" s="203" t="s">
        <v>181</v>
      </c>
      <c r="D1144" s="232" cm="1">
        <f t="array" ref="D1144">_xlfn.XLOOKUP($C1144,'Standardized Scores'!$C$7:$C$96,_xlfn.XLOOKUP('Data (All Pillars)'!$A1144,'Standardized Scores'!$D$6:$DO$6,'Standardized Scores'!$D$7:$DO$96))</f>
        <v>44.610456485103384</v>
      </c>
      <c r="E1144" s="232" cm="1">
        <f t="array" ref="E1144">_xlfn.XLOOKUP($C1144,Ranking!$C$7:$C$96,_xlfn.XLOOKUP('Data (All Pillars)'!$A1144,Ranking!$D$6:$DO$6,Ranking!$D$7:$DO$96))</f>
        <v>67</v>
      </c>
      <c r="F1144" s="232" t="str">
        <f>INDEX(Categories!$C$7:$DO$96,MATCH($C1144,Categories!C$7:C$96,0),MATCH($A1144,Categories!$C$6:$DO$6,0))</f>
        <v>Low capacity</v>
      </c>
    </row>
    <row r="1145" spans="1:6" ht="13.8" x14ac:dyDescent="0.25">
      <c r="A1145" s="231" t="s">
        <v>98</v>
      </c>
      <c r="B1145" s="50" t="str">
        <f>_xlfn.XLOOKUP(A1145, 'Country to Region'!$A$2:$A$116, 'Country to Region'!$B$2:$B$116, "Not Found")</f>
        <v>South/Central America</v>
      </c>
      <c r="C1145" s="203" t="s">
        <v>192</v>
      </c>
      <c r="D1145" s="232" cm="1">
        <f t="array" ref="D1145">_xlfn.XLOOKUP($C1145,'Standardized Scores'!$C$7:$C$96,_xlfn.XLOOKUP('Data (All Pillars)'!$A1145,'Standardized Scores'!$D$6:$DO$6,'Standardized Scores'!$D$7:$DO$96))</f>
        <v>23.346288858802463</v>
      </c>
      <c r="E1145" s="232" cm="1">
        <f t="array" ref="E1145">_xlfn.XLOOKUP($C1145,Ranking!$C$7:$C$96,_xlfn.XLOOKUP('Data (All Pillars)'!$A1145,Ranking!$D$6:$DO$6,Ranking!$D$7:$DO$96))</f>
        <v>94</v>
      </c>
      <c r="F1145" s="232" t="str">
        <f>INDEX(Categories!$C$7:$DO$96,MATCH($C1145,Categories!C$7:C$96,0),MATCH($A1145,Categories!$C$6:$DO$6,0))</f>
        <v>Inadequate capacity</v>
      </c>
    </row>
    <row r="1146" spans="1:6" ht="13.8" x14ac:dyDescent="0.25">
      <c r="A1146" s="231" t="s">
        <v>98</v>
      </c>
      <c r="B1146" s="50" t="str">
        <f>_xlfn.XLOOKUP(A1146, 'Country to Region'!$A$2:$A$116, 'Country to Region'!$B$2:$B$116, "Not Found")</f>
        <v>South/Central America</v>
      </c>
      <c r="C1146" s="203" t="s">
        <v>194</v>
      </c>
      <c r="D1146" s="232" cm="1">
        <f t="array" ref="D1146">_xlfn.XLOOKUP($C1146,'Standardized Scores'!$C$7:$C$96,_xlfn.XLOOKUP('Data (All Pillars)'!$A1146,'Standardized Scores'!$D$6:$DO$6,'Standardized Scores'!$D$7:$DO$96))</f>
        <v>36.554268240864559</v>
      </c>
      <c r="E1146" s="232" cm="1">
        <f t="array" ref="E1146">_xlfn.XLOOKUP($C1146,Ranking!$C$7:$C$96,_xlfn.XLOOKUP('Data (All Pillars)'!$A1146,Ranking!$D$6:$DO$6,Ranking!$D$7:$DO$96))</f>
        <v>45</v>
      </c>
      <c r="F1146" s="232" t="str">
        <f>INDEX(Categories!$C$7:$DO$96,MATCH($C1146,Categories!C$7:C$96,0),MATCH($A1146,Categories!$C$6:$DO$6,0))</f>
        <v>Low capacity</v>
      </c>
    </row>
    <row r="1147" spans="1:6" ht="13.8" x14ac:dyDescent="0.25">
      <c r="A1147" s="231" t="s">
        <v>98</v>
      </c>
      <c r="B1147" s="50" t="str">
        <f>_xlfn.XLOOKUP(A1147, 'Country to Region'!$A$2:$A$116, 'Country to Region'!$B$2:$B$116, "Not Found")</f>
        <v>South/Central America</v>
      </c>
      <c r="C1147" s="203" t="s">
        <v>202</v>
      </c>
      <c r="D1147" s="232" cm="1">
        <f t="array" ref="D1147">_xlfn.XLOOKUP($C1147,'Standardized Scores'!$C$7:$C$96,_xlfn.XLOOKUP('Data (All Pillars)'!$A1147,'Standardized Scores'!$D$6:$DO$6,'Standardized Scores'!$D$7:$DO$96))</f>
        <v>6.3497837740664131</v>
      </c>
      <c r="E1147" s="232" cm="1">
        <f t="array" ref="E1147">_xlfn.XLOOKUP($C1147,Ranking!$C$7:$C$96,_xlfn.XLOOKUP('Data (All Pillars)'!$A1147,Ranking!$D$6:$DO$6,Ranking!$D$7:$DO$96))</f>
        <v>109</v>
      </c>
      <c r="F1147" s="232" t="str">
        <f>INDEX(Categories!$C$7:$DO$96,MATCH($C1147,Categories!C$7:C$96,0),MATCH($A1147,Categories!$C$6:$DO$6,0))</f>
        <v>Inadequate capacity</v>
      </c>
    </row>
    <row r="1148" spans="1:6" ht="13.8" x14ac:dyDescent="0.25">
      <c r="A1148" s="231" t="s">
        <v>98</v>
      </c>
      <c r="B1148" s="50" t="str">
        <f>_xlfn.XLOOKUP(A1148, 'Country to Region'!$A$2:$A$116, 'Country to Region'!$B$2:$B$116, "Not Found")</f>
        <v>South/Central America</v>
      </c>
      <c r="C1148" s="203" t="s">
        <v>212</v>
      </c>
      <c r="D1148" s="232" cm="1">
        <f t="array" ref="D1148">_xlfn.XLOOKUP($C1148,'Standardized Scores'!$C$7:$C$96,_xlfn.XLOOKUP('Data (All Pillars)'!$A1148,'Standardized Scores'!$D$6:$DO$6,'Standardized Scores'!$D$7:$DO$96))</f>
        <v>43.305090635558585</v>
      </c>
      <c r="E1148" s="232" cm="1">
        <f t="array" ref="E1148">_xlfn.XLOOKUP($C1148,Ranking!$C$7:$C$96,_xlfn.XLOOKUP('Data (All Pillars)'!$A1148,Ranking!$D$6:$DO$6,Ranking!$D$7:$DO$96))</f>
        <v>58</v>
      </c>
      <c r="F1148" s="232" t="str">
        <f>INDEX(Categories!$C$7:$DO$96,MATCH($C1148,Categories!C$7:C$96,0),MATCH($A1148,Categories!$C$6:$DO$6,0))</f>
        <v>Low capacity</v>
      </c>
    </row>
    <row r="1149" spans="1:6" ht="13.8" x14ac:dyDescent="0.25">
      <c r="A1149" s="231" t="s">
        <v>98</v>
      </c>
      <c r="B1149" s="50" t="str">
        <f>_xlfn.XLOOKUP(A1149, 'Country to Region'!$A$2:$A$116, 'Country to Region'!$B$2:$B$116, "Not Found")</f>
        <v>South/Central America</v>
      </c>
      <c r="C1149" s="203" t="s">
        <v>254</v>
      </c>
      <c r="D1149" s="232" cm="1">
        <f t="array" ref="D1149">_xlfn.XLOOKUP($C1149,'Standardized Scores'!$C$7:$C$96,_xlfn.XLOOKUP('Data (All Pillars)'!$A1149,'Standardized Scores'!$D$6:$DO$6,'Standardized Scores'!$D$7:$DO$96))</f>
        <v>7.1760127847202968</v>
      </c>
      <c r="E1149" s="232" cm="1">
        <f t="array" ref="E1149">_xlfn.XLOOKUP($C1149,Ranking!$C$7:$C$96,_xlfn.XLOOKUP('Data (All Pillars)'!$A1149,Ranking!$D$6:$DO$6,Ranking!$D$7:$DO$96))</f>
        <v>99</v>
      </c>
      <c r="F1149" s="232" t="str">
        <f>INDEX(Categories!$C$7:$DO$96,MATCH($C1149,Categories!C$7:C$96,0),MATCH($A1149,Categories!$C$6:$DO$6,0))</f>
        <v>Inadequate capacity</v>
      </c>
    </row>
    <row r="1150" spans="1:6" ht="13.8" x14ac:dyDescent="0.25">
      <c r="A1150" s="231" t="s">
        <v>99</v>
      </c>
      <c r="B1150" s="50" t="str">
        <f>_xlfn.XLOOKUP(A1150, 'Country to Region'!$A$2:$A$116, 'Country to Region'!$B$2:$B$116, "Not Found")</f>
        <v>South and Southeast Asia</v>
      </c>
      <c r="C1150" s="203" t="s">
        <v>133</v>
      </c>
      <c r="D1150" s="232" cm="1">
        <f t="array" ref="D1150">_xlfn.XLOOKUP($C1150,'Standardized Scores'!$C$7:$C$96,_xlfn.XLOOKUP('Data (All Pillars)'!$A1150,'Standardized Scores'!$D$6:$DO$6,'Standardized Scores'!$D$7:$DO$96))</f>
        <v>35.350952061022788</v>
      </c>
      <c r="E1150" s="232" cm="1">
        <f t="array" ref="E1150">_xlfn.XLOOKUP($C1150,Ranking!$C$7:$C$96,_xlfn.XLOOKUP('Data (All Pillars)'!$A1150,Ranking!$D$6:$DO$6,Ranking!$D$7:$DO$96))</f>
        <v>63</v>
      </c>
      <c r="F1150" s="232" t="str">
        <f>INDEX(Categories!$C$7:$DO$96,MATCH($C1150,Categories!C$7:C$96,0),MATCH($A1150,Categories!$C$6:$DO$6,0))</f>
        <v>Low capacity</v>
      </c>
    </row>
    <row r="1151" spans="1:6" ht="13.8" x14ac:dyDescent="0.25">
      <c r="A1151" s="231" t="s">
        <v>99</v>
      </c>
      <c r="B1151" s="50" t="str">
        <f>_xlfn.XLOOKUP(A1151, 'Country to Region'!$A$2:$A$116, 'Country to Region'!$B$2:$B$116, "Not Found")</f>
        <v>South and Southeast Asia</v>
      </c>
      <c r="C1151" s="203" t="s">
        <v>135</v>
      </c>
      <c r="D1151" s="232" cm="1">
        <f t="array" ref="D1151">_xlfn.XLOOKUP($C1151,'Standardized Scores'!$C$7:$C$96,_xlfn.XLOOKUP('Data (All Pillars)'!$A1151,'Standardized Scores'!$D$6:$DO$6,'Standardized Scores'!$D$7:$DO$96))</f>
        <v>34.223562541532473</v>
      </c>
      <c r="E1151" s="232" cm="1">
        <f t="array" ref="E1151">_xlfn.XLOOKUP($C1151,Ranking!$C$7:$C$96,_xlfn.XLOOKUP('Data (All Pillars)'!$A1151,Ranking!$D$6:$DO$6,Ranking!$D$7:$DO$96))</f>
        <v>70</v>
      </c>
      <c r="F1151" s="232" t="str">
        <f>INDEX(Categories!$C$7:$DO$96,MATCH($C1151,Categories!C$7:C$96,0),MATCH($A1151,Categories!$C$6:$DO$6,0))</f>
        <v>Inadequate capacity</v>
      </c>
    </row>
    <row r="1152" spans="1:6" ht="13.8" x14ac:dyDescent="0.25">
      <c r="A1152" s="231" t="s">
        <v>99</v>
      </c>
      <c r="B1152" s="50" t="str">
        <f>_xlfn.XLOOKUP(A1152, 'Country to Region'!$A$2:$A$116, 'Country to Region'!$B$2:$B$116, "Not Found")</f>
        <v>South and Southeast Asia</v>
      </c>
      <c r="C1152" s="203" t="s">
        <v>137</v>
      </c>
      <c r="D1152" s="232" cm="1">
        <f t="array" ref="D1152">_xlfn.XLOOKUP($C1152,'Standardized Scores'!$C$7:$C$96,_xlfn.XLOOKUP('Data (All Pillars)'!$A1152,'Standardized Scores'!$D$6:$DO$6,'Standardized Scores'!$D$7:$DO$96))</f>
        <v>32.845663993261219</v>
      </c>
      <c r="E1152" s="232" cm="1">
        <f t="array" ref="E1152">_xlfn.XLOOKUP($C1152,Ranking!$C$7:$C$96,_xlfn.XLOOKUP('Data (All Pillars)'!$A1152,Ranking!$D$6:$DO$6,Ranking!$D$7:$DO$96))</f>
        <v>73</v>
      </c>
      <c r="F1152" s="232" t="str">
        <f>INDEX(Categories!$C$7:$DO$96,MATCH($C1152,Categories!C$7:C$96,0),MATCH($A1152,Categories!$C$6:$DO$6,0))</f>
        <v>Inadequate capacity</v>
      </c>
    </row>
    <row r="1153" spans="1:6" ht="13.8" x14ac:dyDescent="0.25">
      <c r="A1153" s="231" t="s">
        <v>99</v>
      </c>
      <c r="B1153" s="50" t="str">
        <f>_xlfn.XLOOKUP(A1153, 'Country to Region'!$A$2:$A$116, 'Country to Region'!$B$2:$B$116, "Not Found")</f>
        <v>South and Southeast Asia</v>
      </c>
      <c r="C1153" s="203" t="s">
        <v>147</v>
      </c>
      <c r="D1153" s="232" cm="1">
        <f t="array" ref="D1153">_xlfn.XLOOKUP($C1153,'Standardized Scores'!$C$7:$C$96,_xlfn.XLOOKUP('Data (All Pillars)'!$A1153,'Standardized Scores'!$D$6:$DO$6,'Standardized Scores'!$D$7:$DO$96))</f>
        <v>28.701586361654371</v>
      </c>
      <c r="E1153" s="232" cm="1">
        <f t="array" ref="E1153">_xlfn.XLOOKUP($C1153,Ranking!$C$7:$C$96,_xlfn.XLOOKUP('Data (All Pillars)'!$A1153,Ranking!$D$6:$DO$6,Ranking!$D$7:$DO$96))</f>
        <v>78</v>
      </c>
      <c r="F1153" s="232" t="str">
        <f>INDEX(Categories!$C$7:$DO$96,MATCH($C1153,Categories!C$7:C$96,0),MATCH($A1153,Categories!$C$6:$DO$6,0))</f>
        <v>Inadequate capacity</v>
      </c>
    </row>
    <row r="1154" spans="1:6" ht="13.8" x14ac:dyDescent="0.25">
      <c r="A1154" s="231" t="s">
        <v>99</v>
      </c>
      <c r="B1154" s="50" t="str">
        <f>_xlfn.XLOOKUP(A1154, 'Country to Region'!$A$2:$A$116, 'Country to Region'!$B$2:$B$116, "Not Found")</f>
        <v>South and Southeast Asia</v>
      </c>
      <c r="C1154" s="203" t="s">
        <v>156</v>
      </c>
      <c r="D1154" s="232" cm="1">
        <f t="array" ref="D1154">_xlfn.XLOOKUP($C1154,'Standardized Scores'!$C$7:$C$96,_xlfn.XLOOKUP('Data (All Pillars)'!$A1154,'Standardized Scores'!$D$6:$DO$6,'Standardized Scores'!$D$7:$DO$96))</f>
        <v>42.273416391040072</v>
      </c>
      <c r="E1154" s="232" cm="1">
        <f t="array" ref="E1154">_xlfn.XLOOKUP($C1154,Ranking!$C$7:$C$96,_xlfn.XLOOKUP('Data (All Pillars)'!$A1154,Ranking!$D$6:$DO$6,Ranking!$D$7:$DO$96))</f>
        <v>39</v>
      </c>
      <c r="F1154" s="232" t="str">
        <f>INDEX(Categories!$C$7:$DO$96,MATCH($C1154,Categories!C$7:C$96,0),MATCH($A1154,Categories!$C$6:$DO$6,0))</f>
        <v>Adequate capacity</v>
      </c>
    </row>
    <row r="1155" spans="1:6" ht="13.8" x14ac:dyDescent="0.25">
      <c r="A1155" s="231" t="s">
        <v>99</v>
      </c>
      <c r="B1155" s="50" t="str">
        <f>_xlfn.XLOOKUP(A1155, 'Country to Region'!$A$2:$A$116, 'Country to Region'!$B$2:$B$116, "Not Found")</f>
        <v>South and Southeast Asia</v>
      </c>
      <c r="C1155" s="203" t="s">
        <v>163</v>
      </c>
      <c r="D1155" s="232" cm="1">
        <f t="array" ref="D1155">_xlfn.XLOOKUP($C1155,'Standardized Scores'!$C$7:$C$96,_xlfn.XLOOKUP('Data (All Pillars)'!$A1155,'Standardized Scores'!$D$6:$DO$6,'Standardized Scores'!$D$7:$DO$96))</f>
        <v>41.343321318307837</v>
      </c>
      <c r="E1155" s="232" cm="1">
        <f t="array" ref="E1155">_xlfn.XLOOKUP($C1155,Ranking!$C$7:$C$96,_xlfn.XLOOKUP('Data (All Pillars)'!$A1155,Ranking!$D$6:$DO$6,Ranking!$D$7:$DO$96))</f>
        <v>69</v>
      </c>
      <c r="F1155" s="232" t="str">
        <f>INDEX(Categories!$C$7:$DO$96,MATCH($C1155,Categories!C$7:C$96,0),MATCH($A1155,Categories!$C$6:$DO$6,0))</f>
        <v>Low capacity</v>
      </c>
    </row>
    <row r="1156" spans="1:6" ht="13.8" x14ac:dyDescent="0.25">
      <c r="A1156" s="231" t="s">
        <v>99</v>
      </c>
      <c r="B1156" s="50" t="str">
        <f>_xlfn.XLOOKUP(A1156, 'Country to Region'!$A$2:$A$116, 'Country to Region'!$B$2:$B$116, "Not Found")</f>
        <v>South and Southeast Asia</v>
      </c>
      <c r="C1156" s="203" t="s">
        <v>251</v>
      </c>
      <c r="D1156" s="232" cm="1">
        <f t="array" ref="D1156">_xlfn.XLOOKUP($C1156,'Standardized Scores'!$C$7:$C$96,_xlfn.XLOOKUP('Data (All Pillars)'!$A1156,'Standardized Scores'!$D$6:$DO$6,'Standardized Scores'!$D$7:$DO$96))</f>
        <v>48.028367065473567</v>
      </c>
      <c r="E1156" s="232" cm="1">
        <f t="array" ref="E1156">_xlfn.XLOOKUP($C1156,Ranking!$C$7:$C$96,_xlfn.XLOOKUP('Data (All Pillars)'!$A1156,Ranking!$D$6:$DO$6,Ranking!$D$7:$DO$96))</f>
        <v>34</v>
      </c>
      <c r="F1156" s="232" t="str">
        <f>INDEX(Categories!$C$7:$DO$96,MATCH($C1156,Categories!C$7:C$96,0),MATCH($A1156,Categories!$C$6:$DO$6,0))</f>
        <v>Adequate capacity</v>
      </c>
    </row>
    <row r="1157" spans="1:6" ht="13.8" x14ac:dyDescent="0.25">
      <c r="A1157" s="231" t="s">
        <v>99</v>
      </c>
      <c r="B1157" s="50" t="str">
        <f>_xlfn.XLOOKUP(A1157, 'Country to Region'!$A$2:$A$116, 'Country to Region'!$B$2:$B$116, "Not Found")</f>
        <v>South and Southeast Asia</v>
      </c>
      <c r="C1157" s="203" t="s">
        <v>174</v>
      </c>
      <c r="D1157" s="232" cm="1">
        <f t="array" ref="D1157">_xlfn.XLOOKUP($C1157,'Standardized Scores'!$C$7:$C$96,_xlfn.XLOOKUP('Data (All Pillars)'!$A1157,'Standardized Scores'!$D$6:$DO$6,'Standardized Scores'!$D$7:$DO$96))</f>
        <v>40.891193348665908</v>
      </c>
      <c r="E1157" s="232" cm="1">
        <f t="array" ref="E1157">_xlfn.XLOOKUP($C1157,Ranking!$C$7:$C$96,_xlfn.XLOOKUP('Data (All Pillars)'!$A1157,Ranking!$D$6:$DO$6,Ranking!$D$7:$DO$96))</f>
        <v>61</v>
      </c>
      <c r="F1157" s="232" t="str">
        <f>INDEX(Categories!$C$7:$DO$96,MATCH($C1157,Categories!C$7:C$96,0),MATCH($A1157,Categories!$C$6:$DO$6,0))</f>
        <v>Inadequate capacity</v>
      </c>
    </row>
    <row r="1158" spans="1:6" ht="13.8" x14ac:dyDescent="0.25">
      <c r="A1158" s="231" t="s">
        <v>99</v>
      </c>
      <c r="B1158" s="50" t="str">
        <f>_xlfn.XLOOKUP(A1158, 'Country to Region'!$A$2:$A$116, 'Country to Region'!$B$2:$B$116, "Not Found")</f>
        <v>South and Southeast Asia</v>
      </c>
      <c r="C1158" s="203" t="s">
        <v>181</v>
      </c>
      <c r="D1158" s="232" cm="1">
        <f t="array" ref="D1158">_xlfn.XLOOKUP($C1158,'Standardized Scores'!$C$7:$C$96,_xlfn.XLOOKUP('Data (All Pillars)'!$A1158,'Standardized Scores'!$D$6:$DO$6,'Standardized Scores'!$D$7:$DO$96))</f>
        <v>36.668632985164976</v>
      </c>
      <c r="E1158" s="232" cm="1">
        <f t="array" ref="E1158">_xlfn.XLOOKUP($C1158,Ranking!$C$7:$C$96,_xlfn.XLOOKUP('Data (All Pillars)'!$A1158,Ranking!$D$6:$DO$6,Ranking!$D$7:$DO$96))</f>
        <v>95</v>
      </c>
      <c r="F1158" s="232" t="str">
        <f>INDEX(Categories!$C$7:$DO$96,MATCH($C1158,Categories!C$7:C$96,0),MATCH($A1158,Categories!$C$6:$DO$6,0))</f>
        <v>Inadequate capacity</v>
      </c>
    </row>
    <row r="1159" spans="1:6" ht="13.8" x14ac:dyDescent="0.25">
      <c r="A1159" s="231" t="s">
        <v>99</v>
      </c>
      <c r="B1159" s="50" t="str">
        <f>_xlfn.XLOOKUP(A1159, 'Country to Region'!$A$2:$A$116, 'Country to Region'!$B$2:$B$116, "Not Found")</f>
        <v>South and Southeast Asia</v>
      </c>
      <c r="C1159" s="203" t="s">
        <v>192</v>
      </c>
      <c r="D1159" s="232" cm="1">
        <f t="array" ref="D1159">_xlfn.XLOOKUP($C1159,'Standardized Scores'!$C$7:$C$96,_xlfn.XLOOKUP('Data (All Pillars)'!$A1159,'Standardized Scores'!$D$6:$DO$6,'Standardized Scores'!$D$7:$DO$96))</f>
        <v>28.488515904133038</v>
      </c>
      <c r="E1159" s="232" cm="1">
        <f t="array" ref="E1159">_xlfn.XLOOKUP($C1159,Ranking!$C$7:$C$96,_xlfn.XLOOKUP('Data (All Pillars)'!$A1159,Ranking!$D$6:$DO$6,Ranking!$D$7:$DO$96))</f>
        <v>52</v>
      </c>
      <c r="F1159" s="232" t="str">
        <f>INDEX(Categories!$C$7:$DO$96,MATCH($C1159,Categories!C$7:C$96,0),MATCH($A1159,Categories!$C$6:$DO$6,0))</f>
        <v>Low capacity</v>
      </c>
    </row>
    <row r="1160" spans="1:6" ht="13.8" x14ac:dyDescent="0.25">
      <c r="A1160" s="231" t="s">
        <v>99</v>
      </c>
      <c r="B1160" s="50" t="str">
        <f>_xlfn.XLOOKUP(A1160, 'Country to Region'!$A$2:$A$116, 'Country to Region'!$B$2:$B$116, "Not Found")</f>
        <v>South and Southeast Asia</v>
      </c>
      <c r="C1160" s="203" t="s">
        <v>194</v>
      </c>
      <c r="D1160" s="232" cm="1">
        <f t="array" ref="D1160">_xlfn.XLOOKUP($C1160,'Standardized Scores'!$C$7:$C$96,_xlfn.XLOOKUP('Data (All Pillars)'!$A1160,'Standardized Scores'!$D$6:$DO$6,'Standardized Scores'!$D$7:$DO$96))</f>
        <v>32.153744934684966</v>
      </c>
      <c r="E1160" s="232" cm="1">
        <f t="array" ref="E1160">_xlfn.XLOOKUP($C1160,Ranking!$C$7:$C$96,_xlfn.XLOOKUP('Data (All Pillars)'!$A1160,Ranking!$D$6:$DO$6,Ranking!$D$7:$DO$96))</f>
        <v>73</v>
      </c>
      <c r="F1160" s="232" t="str">
        <f>INDEX(Categories!$C$7:$DO$96,MATCH($C1160,Categories!C$7:C$96,0),MATCH($A1160,Categories!$C$6:$DO$6,0))</f>
        <v>Low capacity</v>
      </c>
    </row>
    <row r="1161" spans="1:6" ht="13.8" x14ac:dyDescent="0.25">
      <c r="A1161" s="231" t="s">
        <v>99</v>
      </c>
      <c r="B1161" s="50" t="str">
        <f>_xlfn.XLOOKUP(A1161, 'Country to Region'!$A$2:$A$116, 'Country to Region'!$B$2:$B$116, "Not Found")</f>
        <v>South and Southeast Asia</v>
      </c>
      <c r="C1161" s="203" t="s">
        <v>202</v>
      </c>
      <c r="D1161" s="232" cm="1">
        <f t="array" ref="D1161">_xlfn.XLOOKUP($C1161,'Standardized Scores'!$C$7:$C$96,_xlfn.XLOOKUP('Data (All Pillars)'!$A1161,'Standardized Scores'!$D$6:$DO$6,'Standardized Scores'!$D$7:$DO$96))</f>
        <v>18.115566917134778</v>
      </c>
      <c r="E1161" s="232" cm="1">
        <f t="array" ref="E1161">_xlfn.XLOOKUP($C1161,Ranking!$C$7:$C$96,_xlfn.XLOOKUP('Data (All Pillars)'!$A1161,Ranking!$D$6:$DO$6,Ranking!$D$7:$DO$96))</f>
        <v>70</v>
      </c>
      <c r="F1161" s="232" t="str">
        <f>INDEX(Categories!$C$7:$DO$96,MATCH($C1161,Categories!C$7:C$96,0),MATCH($A1161,Categories!$C$6:$DO$6,0))</f>
        <v>Inadequate capacity</v>
      </c>
    </row>
    <row r="1162" spans="1:6" ht="13.8" x14ac:dyDescent="0.25">
      <c r="A1162" s="231" t="s">
        <v>99</v>
      </c>
      <c r="B1162" s="50" t="str">
        <f>_xlfn.XLOOKUP(A1162, 'Country to Region'!$A$2:$A$116, 'Country to Region'!$B$2:$B$116, "Not Found")</f>
        <v>South and Southeast Asia</v>
      </c>
      <c r="C1162" s="203" t="s">
        <v>212</v>
      </c>
      <c r="D1162" s="232" cm="1">
        <f t="array" ref="D1162">_xlfn.XLOOKUP($C1162,'Standardized Scores'!$C$7:$C$96,_xlfn.XLOOKUP('Data (All Pillars)'!$A1162,'Standardized Scores'!$D$6:$DO$6,'Standardized Scores'!$D$7:$DO$96))</f>
        <v>51.741112578876134</v>
      </c>
      <c r="E1162" s="232" cm="1">
        <f t="array" ref="E1162">_xlfn.XLOOKUP($C1162,Ranking!$C$7:$C$96,_xlfn.XLOOKUP('Data (All Pillars)'!$A1162,Ranking!$D$6:$DO$6,Ranking!$D$7:$DO$96))</f>
        <v>26</v>
      </c>
      <c r="F1162" s="232" t="str">
        <f>INDEX(Categories!$C$7:$DO$96,MATCH($C1162,Categories!C$7:C$96,0),MATCH($A1162,Categories!$C$6:$DO$6,0))</f>
        <v>Adequate capacity</v>
      </c>
    </row>
    <row r="1163" spans="1:6" ht="13.8" x14ac:dyDescent="0.25">
      <c r="A1163" s="231" t="s">
        <v>99</v>
      </c>
      <c r="B1163" s="50" t="str">
        <f>_xlfn.XLOOKUP(A1163, 'Country to Region'!$A$2:$A$116, 'Country to Region'!$B$2:$B$116, "Not Found")</f>
        <v>South and Southeast Asia</v>
      </c>
      <c r="C1163" s="203" t="s">
        <v>254</v>
      </c>
      <c r="D1163" s="232" cm="1">
        <f t="array" ref="D1163">_xlfn.XLOOKUP($C1163,'Standardized Scores'!$C$7:$C$96,_xlfn.XLOOKUP('Data (All Pillars)'!$A1163,'Standardized Scores'!$D$6:$DO$6,'Standardized Scores'!$D$7:$DO$96))</f>
        <v>11.943639185836282</v>
      </c>
      <c r="E1163" s="232" cm="1">
        <f t="array" ref="E1163">_xlfn.XLOOKUP($C1163,Ranking!$C$7:$C$96,_xlfn.XLOOKUP('Data (All Pillars)'!$A1163,Ranking!$D$6:$DO$6,Ranking!$D$7:$DO$96))</f>
        <v>65</v>
      </c>
      <c r="F1163" s="232" t="str">
        <f>INDEX(Categories!$C$7:$DO$96,MATCH($C1163,Categories!C$7:C$96,0),MATCH($A1163,Categories!$C$6:$DO$6,0))</f>
        <v>Inadequate capacity</v>
      </c>
    </row>
    <row r="1164" spans="1:6" ht="13.8" x14ac:dyDescent="0.25">
      <c r="A1164" s="231" t="s">
        <v>100</v>
      </c>
      <c r="B1164" s="50" t="str">
        <f>_xlfn.XLOOKUP(A1164, 'Country to Region'!$A$2:$A$116, 'Country to Region'!$B$2:$B$116, "Not Found")</f>
        <v>Eastern Europe</v>
      </c>
      <c r="C1164" s="203" t="s">
        <v>133</v>
      </c>
      <c r="D1164" s="232" cm="1">
        <f t="array" ref="D1164">_xlfn.XLOOKUP($C1164,'Standardized Scores'!$C$7:$C$96,_xlfn.XLOOKUP('Data (All Pillars)'!$A1164,'Standardized Scores'!$D$6:$DO$6,'Standardized Scores'!$D$7:$DO$96))</f>
        <v>41.876187927399073</v>
      </c>
      <c r="E1164" s="232" cm="1">
        <f t="array" ref="E1164">_xlfn.XLOOKUP($C1164,Ranking!$C$7:$C$96,_xlfn.XLOOKUP('Data (All Pillars)'!$A1164,Ranking!$D$6:$DO$6,Ranking!$D$7:$DO$96))</f>
        <v>38</v>
      </c>
      <c r="F1164" s="232" t="str">
        <f>INDEX(Categories!$C$7:$DO$96,MATCH($C1164,Categories!C$7:C$96,0),MATCH($A1164,Categories!$C$6:$DO$6,0))</f>
        <v>Adequate capacity</v>
      </c>
    </row>
    <row r="1165" spans="1:6" ht="13.8" x14ac:dyDescent="0.25">
      <c r="A1165" s="231" t="s">
        <v>100</v>
      </c>
      <c r="B1165" s="50" t="str">
        <f>_xlfn.XLOOKUP(A1165, 'Country to Region'!$A$2:$A$116, 'Country to Region'!$B$2:$B$116, "Not Found")</f>
        <v>Eastern Europe</v>
      </c>
      <c r="C1165" s="203" t="s">
        <v>135</v>
      </c>
      <c r="D1165" s="232" cm="1">
        <f t="array" ref="D1165">_xlfn.XLOOKUP($C1165,'Standardized Scores'!$C$7:$C$96,_xlfn.XLOOKUP('Data (All Pillars)'!$A1165,'Standardized Scores'!$D$6:$DO$6,'Standardized Scores'!$D$7:$DO$96))</f>
        <v>42.32527049979808</v>
      </c>
      <c r="E1165" s="232" cm="1">
        <f t="array" ref="E1165">_xlfn.XLOOKUP($C1165,Ranking!$C$7:$C$96,_xlfn.XLOOKUP('Data (All Pillars)'!$A1165,Ranking!$D$6:$DO$6,Ranking!$D$7:$DO$96))</f>
        <v>46</v>
      </c>
      <c r="F1165" s="232" t="str">
        <f>INDEX(Categories!$C$7:$DO$96,MATCH($C1165,Categories!C$7:C$96,0),MATCH($A1165,Categories!$C$6:$DO$6,0))</f>
        <v>Adequate capacity</v>
      </c>
    </row>
    <row r="1166" spans="1:6" ht="13.8" x14ac:dyDescent="0.25">
      <c r="A1166" s="231" t="s">
        <v>100</v>
      </c>
      <c r="B1166" s="50" t="str">
        <f>_xlfn.XLOOKUP(A1166, 'Country to Region'!$A$2:$A$116, 'Country to Region'!$B$2:$B$116, "Not Found")</f>
        <v>Eastern Europe</v>
      </c>
      <c r="C1166" s="203" t="s">
        <v>137</v>
      </c>
      <c r="D1166" s="232" cm="1">
        <f t="array" ref="D1166">_xlfn.XLOOKUP($C1166,'Standardized Scores'!$C$7:$C$96,_xlfn.XLOOKUP('Data (All Pillars)'!$A1166,'Standardized Scores'!$D$6:$DO$6,'Standardized Scores'!$D$7:$DO$96))</f>
        <v>42.005216378427704</v>
      </c>
      <c r="E1166" s="232" cm="1">
        <f t="array" ref="E1166">_xlfn.XLOOKUP($C1166,Ranking!$C$7:$C$96,_xlfn.XLOOKUP('Data (All Pillars)'!$A1166,Ranking!$D$6:$DO$6,Ranking!$D$7:$DO$96))</f>
        <v>46</v>
      </c>
      <c r="F1166" s="232" t="str">
        <f>INDEX(Categories!$C$7:$DO$96,MATCH($C1166,Categories!C$7:C$96,0),MATCH($A1166,Categories!$C$6:$DO$6,0))</f>
        <v>Adequate capacity</v>
      </c>
    </row>
    <row r="1167" spans="1:6" ht="13.8" x14ac:dyDescent="0.25">
      <c r="A1167" s="231" t="s">
        <v>100</v>
      </c>
      <c r="B1167" s="50" t="str">
        <f>_xlfn.XLOOKUP(A1167, 'Country to Region'!$A$2:$A$116, 'Country to Region'!$B$2:$B$116, "Not Found")</f>
        <v>Eastern Europe</v>
      </c>
      <c r="C1167" s="203" t="s">
        <v>147</v>
      </c>
      <c r="D1167" s="232" cm="1">
        <f t="array" ref="D1167">_xlfn.XLOOKUP($C1167,'Standardized Scores'!$C$7:$C$96,_xlfn.XLOOKUP('Data (All Pillars)'!$A1167,'Standardized Scores'!$D$6:$DO$6,'Standardized Scores'!$D$7:$DO$96))</f>
        <v>44.700638203298851</v>
      </c>
      <c r="E1167" s="232" cm="1">
        <f t="array" ref="E1167">_xlfn.XLOOKUP($C1167,Ranking!$C$7:$C$96,_xlfn.XLOOKUP('Data (All Pillars)'!$A1167,Ranking!$D$6:$DO$6,Ranking!$D$7:$DO$96))</f>
        <v>39</v>
      </c>
      <c r="F1167" s="232" t="str">
        <f>INDEX(Categories!$C$7:$DO$96,MATCH($C1167,Categories!C$7:C$96,0),MATCH($A1167,Categories!$C$6:$DO$6,0))</f>
        <v>Low capacity</v>
      </c>
    </row>
    <row r="1168" spans="1:6" ht="13.8" x14ac:dyDescent="0.25">
      <c r="A1168" s="231" t="s">
        <v>100</v>
      </c>
      <c r="B1168" s="50" t="str">
        <f>_xlfn.XLOOKUP(A1168, 'Country to Region'!$A$2:$A$116, 'Country to Region'!$B$2:$B$116, "Not Found")</f>
        <v>Eastern Europe</v>
      </c>
      <c r="C1168" s="203" t="s">
        <v>156</v>
      </c>
      <c r="D1168" s="232" cm="1">
        <f t="array" ref="D1168">_xlfn.XLOOKUP($C1168,'Standardized Scores'!$C$7:$C$96,_xlfn.XLOOKUP('Data (All Pillars)'!$A1168,'Standardized Scores'!$D$6:$DO$6,'Standardized Scores'!$D$7:$DO$96))</f>
        <v>39.927404653979302</v>
      </c>
      <c r="E1168" s="232" cm="1">
        <f t="array" ref="E1168">_xlfn.XLOOKUP($C1168,Ranking!$C$7:$C$96,_xlfn.XLOOKUP('Data (All Pillars)'!$A1168,Ranking!$D$6:$DO$6,Ranking!$D$7:$DO$96))</f>
        <v>49</v>
      </c>
      <c r="F1168" s="232" t="str">
        <f>INDEX(Categories!$C$7:$DO$96,MATCH($C1168,Categories!C$7:C$96,0),MATCH($A1168,Categories!$C$6:$DO$6,0))</f>
        <v>Adequate capacity</v>
      </c>
    </row>
    <row r="1169" spans="1:6" ht="13.8" x14ac:dyDescent="0.25">
      <c r="A1169" s="231" t="s">
        <v>100</v>
      </c>
      <c r="B1169" s="50" t="str">
        <f>_xlfn.XLOOKUP(A1169, 'Country to Region'!$A$2:$A$116, 'Country to Region'!$B$2:$B$116, "Not Found")</f>
        <v>Eastern Europe</v>
      </c>
      <c r="C1169" s="203" t="s">
        <v>163</v>
      </c>
      <c r="D1169" s="232" cm="1">
        <f t="array" ref="D1169">_xlfn.XLOOKUP($C1169,'Standardized Scores'!$C$7:$C$96,_xlfn.XLOOKUP('Data (All Pillars)'!$A1169,'Standardized Scores'!$D$6:$DO$6,'Standardized Scores'!$D$7:$DO$96))</f>
        <v>47.923358969670161</v>
      </c>
      <c r="E1169" s="232" cm="1">
        <f t="array" ref="E1169">_xlfn.XLOOKUP($C1169,Ranking!$C$7:$C$96,_xlfn.XLOOKUP('Data (All Pillars)'!$A1169,Ranking!$D$6:$DO$6,Ranking!$D$7:$DO$96))</f>
        <v>44</v>
      </c>
      <c r="F1169" s="232" t="str">
        <f>INDEX(Categories!$C$7:$DO$96,MATCH($C1169,Categories!C$7:C$96,0),MATCH($A1169,Categories!$C$6:$DO$6,0))</f>
        <v>Adequate capacity</v>
      </c>
    </row>
    <row r="1170" spans="1:6" ht="13.8" x14ac:dyDescent="0.25">
      <c r="A1170" s="231" t="s">
        <v>100</v>
      </c>
      <c r="B1170" s="50" t="str">
        <f>_xlfn.XLOOKUP(A1170, 'Country to Region'!$A$2:$A$116, 'Country to Region'!$B$2:$B$116, "Not Found")</f>
        <v>Eastern Europe</v>
      </c>
      <c r="C1170" s="203" t="s">
        <v>251</v>
      </c>
      <c r="D1170" s="232" cm="1">
        <f t="array" ref="D1170">_xlfn.XLOOKUP($C1170,'Standardized Scores'!$C$7:$C$96,_xlfn.XLOOKUP('Data (All Pillars)'!$A1170,'Standardized Scores'!$D$6:$DO$6,'Standardized Scores'!$D$7:$DO$96))</f>
        <v>43.520876568715657</v>
      </c>
      <c r="E1170" s="232" cm="1">
        <f t="array" ref="E1170">_xlfn.XLOOKUP($C1170,Ranking!$C$7:$C$96,_xlfn.XLOOKUP('Data (All Pillars)'!$A1170,Ranking!$D$6:$DO$6,Ranking!$D$7:$DO$96))</f>
        <v>62</v>
      </c>
      <c r="F1170" s="232" t="str">
        <f>INDEX(Categories!$C$7:$DO$96,MATCH($C1170,Categories!C$7:C$96,0),MATCH($A1170,Categories!$C$6:$DO$6,0))</f>
        <v>Adequate capacity</v>
      </c>
    </row>
    <row r="1171" spans="1:6" ht="13.8" x14ac:dyDescent="0.25">
      <c r="A1171" s="231" t="s">
        <v>100</v>
      </c>
      <c r="B1171" s="50" t="str">
        <f>_xlfn.XLOOKUP(A1171, 'Country to Region'!$A$2:$A$116, 'Country to Region'!$B$2:$B$116, "Not Found")</f>
        <v>Eastern Europe</v>
      </c>
      <c r="C1171" s="203" t="s">
        <v>174</v>
      </c>
      <c r="D1171" s="232" cm="1">
        <f t="array" ref="D1171">_xlfn.XLOOKUP($C1171,'Standardized Scores'!$C$7:$C$96,_xlfn.XLOOKUP('Data (All Pillars)'!$A1171,'Standardized Scores'!$D$6:$DO$6,'Standardized Scores'!$D$7:$DO$96))</f>
        <v>49.88768145973107</v>
      </c>
      <c r="E1171" s="232" cm="1">
        <f t="array" ref="E1171">_xlfn.XLOOKUP($C1171,Ranking!$C$7:$C$96,_xlfn.XLOOKUP('Data (All Pillars)'!$A1171,Ranking!$D$6:$DO$6,Ranking!$D$7:$DO$96))</f>
        <v>31</v>
      </c>
      <c r="F1171" s="232" t="str">
        <f>INDEX(Categories!$C$7:$DO$96,MATCH($C1171,Categories!C$7:C$96,0),MATCH($A1171,Categories!$C$6:$DO$6,0))</f>
        <v>Adequate capacity</v>
      </c>
    </row>
    <row r="1172" spans="1:6" ht="13.8" x14ac:dyDescent="0.25">
      <c r="A1172" s="231" t="s">
        <v>100</v>
      </c>
      <c r="B1172" s="50" t="str">
        <f>_xlfn.XLOOKUP(A1172, 'Country to Region'!$A$2:$A$116, 'Country to Region'!$B$2:$B$116, "Not Found")</f>
        <v>Eastern Europe</v>
      </c>
      <c r="C1172" s="203" t="s">
        <v>181</v>
      </c>
      <c r="D1172" s="232" cm="1">
        <f t="array" ref="D1172">_xlfn.XLOOKUP($C1172,'Standardized Scores'!$C$7:$C$96,_xlfn.XLOOKUP('Data (All Pillars)'!$A1172,'Standardized Scores'!$D$6:$DO$6,'Standardized Scores'!$D$7:$DO$96))</f>
        <v>49.751978902840349</v>
      </c>
      <c r="E1172" s="232" cm="1">
        <f t="array" ref="E1172">_xlfn.XLOOKUP($C1172,Ranking!$C$7:$C$96,_xlfn.XLOOKUP('Data (All Pillars)'!$A1172,Ranking!$D$6:$DO$6,Ranking!$D$7:$DO$96))</f>
        <v>54</v>
      </c>
      <c r="F1172" s="232" t="str">
        <f>INDEX(Categories!$C$7:$DO$96,MATCH($C1172,Categories!C$7:C$96,0),MATCH($A1172,Categories!$C$6:$DO$6,0))</f>
        <v>Adequate capacity</v>
      </c>
    </row>
    <row r="1173" spans="1:6" ht="13.8" x14ac:dyDescent="0.25">
      <c r="A1173" s="231" t="s">
        <v>100</v>
      </c>
      <c r="B1173" s="50" t="str">
        <f>_xlfn.XLOOKUP(A1173, 'Country to Region'!$A$2:$A$116, 'Country to Region'!$B$2:$B$116, "Not Found")</f>
        <v>Eastern Europe</v>
      </c>
      <c r="C1173" s="203" t="s">
        <v>192</v>
      </c>
      <c r="D1173" s="232" cm="1">
        <f t="array" ref="D1173">_xlfn.XLOOKUP($C1173,'Standardized Scores'!$C$7:$C$96,_xlfn.XLOOKUP('Data (All Pillars)'!$A1173,'Standardized Scores'!$D$6:$DO$6,'Standardized Scores'!$D$7:$DO$96))</f>
        <v>33.36421063197195</v>
      </c>
      <c r="E1173" s="232" cm="1">
        <f t="array" ref="E1173">_xlfn.XLOOKUP($C1173,Ranking!$C$7:$C$96,_xlfn.XLOOKUP('Data (All Pillars)'!$A1173,Ranking!$D$6:$DO$6,Ranking!$D$7:$DO$96))</f>
        <v>30</v>
      </c>
      <c r="F1173" s="232" t="str">
        <f>INDEX(Categories!$C$7:$DO$96,MATCH($C1173,Categories!C$7:C$96,0),MATCH($A1173,Categories!$C$6:$DO$6,0))</f>
        <v>Adequate capacity</v>
      </c>
    </row>
    <row r="1174" spans="1:6" ht="13.8" x14ac:dyDescent="0.25">
      <c r="A1174" s="231" t="s">
        <v>100</v>
      </c>
      <c r="B1174" s="50" t="str">
        <f>_xlfn.XLOOKUP(A1174, 'Country to Region'!$A$2:$A$116, 'Country to Region'!$B$2:$B$116, "Not Found")</f>
        <v>Eastern Europe</v>
      </c>
      <c r="C1174" s="203" t="s">
        <v>194</v>
      </c>
      <c r="D1174" s="232" cm="1">
        <f t="array" ref="D1174">_xlfn.XLOOKUP($C1174,'Standardized Scores'!$C$7:$C$96,_xlfn.XLOOKUP('Data (All Pillars)'!$A1174,'Standardized Scores'!$D$6:$DO$6,'Standardized Scores'!$D$7:$DO$96))</f>
        <v>20.272175228866871</v>
      </c>
      <c r="E1174" s="232" cm="1">
        <f t="array" ref="E1174">_xlfn.XLOOKUP($C1174,Ranking!$C$7:$C$96,_xlfn.XLOOKUP('Data (All Pillars)'!$A1174,Ranking!$D$6:$DO$6,Ranking!$D$7:$DO$96))</f>
        <v>99</v>
      </c>
      <c r="F1174" s="232" t="str">
        <f>INDEX(Categories!$C$7:$DO$96,MATCH($C1174,Categories!C$7:C$96,0),MATCH($A1174,Categories!$C$6:$DO$6,0))</f>
        <v>Inadequate capacity</v>
      </c>
    </row>
    <row r="1175" spans="1:6" ht="13.8" x14ac:dyDescent="0.25">
      <c r="A1175" s="231" t="s">
        <v>100</v>
      </c>
      <c r="B1175" s="50" t="str">
        <f>_xlfn.XLOOKUP(A1175, 'Country to Region'!$A$2:$A$116, 'Country to Region'!$B$2:$B$116, "Not Found")</f>
        <v>Eastern Europe</v>
      </c>
      <c r="C1175" s="203" t="s">
        <v>202</v>
      </c>
      <c r="D1175" s="232" cm="1">
        <f t="array" ref="D1175">_xlfn.XLOOKUP($C1175,'Standardized Scores'!$C$7:$C$96,_xlfn.XLOOKUP('Data (All Pillars)'!$A1175,'Standardized Scores'!$D$6:$DO$6,'Standardized Scores'!$D$7:$DO$96))</f>
        <v>30.809089286381301</v>
      </c>
      <c r="E1175" s="232" cm="1">
        <f t="array" ref="E1175">_xlfn.XLOOKUP($C1175,Ranking!$C$7:$C$96,_xlfn.XLOOKUP('Data (All Pillars)'!$A1175,Ranking!$D$6:$DO$6,Ranking!$D$7:$DO$96))</f>
        <v>20</v>
      </c>
      <c r="F1175" s="232" t="str">
        <f>INDEX(Categories!$C$7:$DO$96,MATCH($C1175,Categories!C$7:C$96,0),MATCH($A1175,Categories!$C$6:$DO$6,0))</f>
        <v>Inadequate capacity</v>
      </c>
    </row>
    <row r="1176" spans="1:6" ht="13.8" x14ac:dyDescent="0.25">
      <c r="A1176" s="231" t="s">
        <v>100</v>
      </c>
      <c r="B1176" s="50" t="str">
        <f>_xlfn.XLOOKUP(A1176, 'Country to Region'!$A$2:$A$116, 'Country to Region'!$B$2:$B$116, "Not Found")</f>
        <v>Eastern Europe</v>
      </c>
      <c r="C1176" s="203" t="s">
        <v>212</v>
      </c>
      <c r="D1176" s="232" cm="1">
        <f t="array" ref="D1176">_xlfn.XLOOKUP($C1176,'Standardized Scores'!$C$7:$C$96,_xlfn.XLOOKUP('Data (All Pillars)'!$A1176,'Standardized Scores'!$D$6:$DO$6,'Standardized Scores'!$D$7:$DO$96))</f>
        <v>58.859238149263639</v>
      </c>
      <c r="E1176" s="232" cm="1">
        <f t="array" ref="E1176">_xlfn.XLOOKUP($C1176,Ranking!$C$7:$C$96,_xlfn.XLOOKUP('Data (All Pillars)'!$A1176,Ranking!$D$6:$DO$6,Ranking!$D$7:$DO$96))</f>
        <v>13</v>
      </c>
      <c r="F1176" s="232" t="str">
        <f>INDEX(Categories!$C$7:$DO$96,MATCH($C1176,Categories!C$7:C$96,0),MATCH($A1176,Categories!$C$6:$DO$6,0))</f>
        <v>High capacity</v>
      </c>
    </row>
    <row r="1177" spans="1:6" ht="13.8" x14ac:dyDescent="0.25">
      <c r="A1177" s="231" t="s">
        <v>100</v>
      </c>
      <c r="B1177" s="50" t="str">
        <f>_xlfn.XLOOKUP(A1177, 'Country to Region'!$A$2:$A$116, 'Country to Region'!$B$2:$B$116, "Not Found")</f>
        <v>Eastern Europe</v>
      </c>
      <c r="C1177" s="203" t="s">
        <v>254</v>
      </c>
      <c r="D1177" s="232" cm="1">
        <f t="array" ref="D1177">_xlfn.XLOOKUP($C1177,'Standardized Scores'!$C$7:$C$96,_xlfn.XLOOKUP('Data (All Pillars)'!$A1177,'Standardized Scores'!$D$6:$DO$6,'Standardized Scores'!$D$7:$DO$96))</f>
        <v>23.516339863375979</v>
      </c>
      <c r="E1177" s="232" cm="1">
        <f t="array" ref="E1177">_xlfn.XLOOKUP($C1177,Ranking!$C$7:$C$96,_xlfn.XLOOKUP('Data (All Pillars)'!$A1177,Ranking!$D$6:$DO$6,Ranking!$D$7:$DO$96))</f>
        <v>31</v>
      </c>
      <c r="F1177" s="232" t="str">
        <f>INDEX(Categories!$C$7:$DO$96,MATCH($C1177,Categories!C$7:C$96,0),MATCH($A1177,Categories!$C$6:$DO$6,0))</f>
        <v>Low capacity</v>
      </c>
    </row>
    <row r="1178" spans="1:6" ht="13.8" x14ac:dyDescent="0.25">
      <c r="A1178" s="231" t="s">
        <v>101</v>
      </c>
      <c r="B1178" s="50" t="str">
        <f>_xlfn.XLOOKUP(A1178, 'Country to Region'!$A$2:$A$116, 'Country to Region'!$B$2:$B$116, "Not Found")</f>
        <v>Western Europe</v>
      </c>
      <c r="C1178" s="203" t="s">
        <v>133</v>
      </c>
      <c r="D1178" s="232" cm="1">
        <f t="array" ref="D1178">_xlfn.XLOOKUP($C1178,'Standardized Scores'!$C$7:$C$96,_xlfn.XLOOKUP('Data (All Pillars)'!$A1178,'Standardized Scores'!$D$6:$DO$6,'Standardized Scores'!$D$7:$DO$96))</f>
        <v>46.430261213461129</v>
      </c>
      <c r="E1178" s="232" cm="1">
        <f t="array" ref="E1178">_xlfn.XLOOKUP($C1178,Ranking!$C$7:$C$96,_xlfn.XLOOKUP('Data (All Pillars)'!$A1178,Ranking!$D$6:$DO$6,Ranking!$D$7:$DO$96))</f>
        <v>24</v>
      </c>
      <c r="F1178" s="232" t="str">
        <f>INDEX(Categories!$C$7:$DO$96,MATCH($C1178,Categories!C$7:C$96,0),MATCH($A1178,Categories!$C$6:$DO$6,0))</f>
        <v>High capacity</v>
      </c>
    </row>
    <row r="1179" spans="1:6" ht="13.8" x14ac:dyDescent="0.25">
      <c r="A1179" s="231" t="s">
        <v>101</v>
      </c>
      <c r="B1179" s="50" t="str">
        <f>_xlfn.XLOOKUP(A1179, 'Country to Region'!$A$2:$A$116, 'Country to Region'!$B$2:$B$116, "Not Found")</f>
        <v>Western Europe</v>
      </c>
      <c r="C1179" s="203" t="s">
        <v>135</v>
      </c>
      <c r="D1179" s="232" cm="1">
        <f t="array" ref="D1179">_xlfn.XLOOKUP($C1179,'Standardized Scores'!$C$7:$C$96,_xlfn.XLOOKUP('Data (All Pillars)'!$A1179,'Standardized Scores'!$D$6:$DO$6,'Standardized Scores'!$D$7:$DO$96))</f>
        <v>47.202473875757427</v>
      </c>
      <c r="E1179" s="232" cm="1">
        <f t="array" ref="E1179">_xlfn.XLOOKUP($C1179,Ranking!$C$7:$C$96,_xlfn.XLOOKUP('Data (All Pillars)'!$A1179,Ranking!$D$6:$DO$6,Ranking!$D$7:$DO$96))</f>
        <v>24</v>
      </c>
      <c r="F1179" s="232" t="str">
        <f>INDEX(Categories!$C$7:$DO$96,MATCH($C1179,Categories!C$7:C$96,0),MATCH($A1179,Categories!$C$6:$DO$6,0))</f>
        <v>Adequate capacity</v>
      </c>
    </row>
    <row r="1180" spans="1:6" ht="13.8" x14ac:dyDescent="0.25">
      <c r="A1180" s="231" t="s">
        <v>101</v>
      </c>
      <c r="B1180" s="50" t="str">
        <f>_xlfn.XLOOKUP(A1180, 'Country to Region'!$A$2:$A$116, 'Country to Region'!$B$2:$B$116, "Not Found")</f>
        <v>Western Europe</v>
      </c>
      <c r="C1180" s="203" t="s">
        <v>137</v>
      </c>
      <c r="D1180" s="232" cm="1">
        <f t="array" ref="D1180">_xlfn.XLOOKUP($C1180,'Standardized Scores'!$C$7:$C$96,_xlfn.XLOOKUP('Data (All Pillars)'!$A1180,'Standardized Scores'!$D$6:$DO$6,'Standardized Scores'!$D$7:$DO$96))</f>
        <v>43.97127661768662</v>
      </c>
      <c r="E1180" s="232" cm="1">
        <f t="array" ref="E1180">_xlfn.XLOOKUP($C1180,Ranking!$C$7:$C$96,_xlfn.XLOOKUP('Data (All Pillars)'!$A1180,Ranking!$D$6:$DO$6,Ranking!$D$7:$DO$96))</f>
        <v>37</v>
      </c>
      <c r="F1180" s="232" t="str">
        <f>INDEX(Categories!$C$7:$DO$96,MATCH($C1180,Categories!C$7:C$96,0),MATCH($A1180,Categories!$C$6:$DO$6,0))</f>
        <v>Adequate capacity</v>
      </c>
    </row>
    <row r="1181" spans="1:6" ht="13.8" x14ac:dyDescent="0.25">
      <c r="A1181" s="231" t="s">
        <v>101</v>
      </c>
      <c r="B1181" s="50" t="str">
        <f>_xlfn.XLOOKUP(A1181, 'Country to Region'!$A$2:$A$116, 'Country to Region'!$B$2:$B$116, "Not Found")</f>
        <v>Western Europe</v>
      </c>
      <c r="C1181" s="203" t="s">
        <v>147</v>
      </c>
      <c r="D1181" s="232" cm="1">
        <f t="array" ref="D1181">_xlfn.XLOOKUP($C1181,'Standardized Scores'!$C$7:$C$96,_xlfn.XLOOKUP('Data (All Pillars)'!$A1181,'Standardized Scores'!$D$6:$DO$6,'Standardized Scores'!$D$7:$DO$96))</f>
        <v>47.321734098976059</v>
      </c>
      <c r="E1181" s="232" cm="1">
        <f t="array" ref="E1181">_xlfn.XLOOKUP($C1181,Ranking!$C$7:$C$96,_xlfn.XLOOKUP('Data (All Pillars)'!$A1181,Ranking!$D$6:$DO$6,Ranking!$D$7:$DO$96))</f>
        <v>34</v>
      </c>
      <c r="F1181" s="232" t="str">
        <f>INDEX(Categories!$C$7:$DO$96,MATCH($C1181,Categories!C$7:C$96,0),MATCH($A1181,Categories!$C$6:$DO$6,0))</f>
        <v>Low capacity</v>
      </c>
    </row>
    <row r="1182" spans="1:6" ht="13.8" x14ac:dyDescent="0.25">
      <c r="A1182" s="231" t="s">
        <v>101</v>
      </c>
      <c r="B1182" s="50" t="str">
        <f>_xlfn.XLOOKUP(A1182, 'Country to Region'!$A$2:$A$116, 'Country to Region'!$B$2:$B$116, "Not Found")</f>
        <v>Western Europe</v>
      </c>
      <c r="C1182" s="203" t="s">
        <v>156</v>
      </c>
      <c r="D1182" s="232" cm="1">
        <f t="array" ref="D1182">_xlfn.XLOOKUP($C1182,'Standardized Scores'!$C$7:$C$96,_xlfn.XLOOKUP('Data (All Pillars)'!$A1182,'Standardized Scores'!$D$6:$DO$6,'Standardized Scores'!$D$7:$DO$96))</f>
        <v>50.833067083084984</v>
      </c>
      <c r="E1182" s="232" cm="1">
        <f t="array" ref="E1182">_xlfn.XLOOKUP($C1182,Ranking!$C$7:$C$96,_xlfn.XLOOKUP('Data (All Pillars)'!$A1182,Ranking!$D$6:$DO$6,Ranking!$D$7:$DO$96))</f>
        <v>4</v>
      </c>
      <c r="F1182" s="232" t="str">
        <f>INDEX(Categories!$C$7:$DO$96,MATCH($C1182,Categories!C$7:C$96,0),MATCH($A1182,Categories!$C$6:$DO$6,0))</f>
        <v>Advanced capacity</v>
      </c>
    </row>
    <row r="1183" spans="1:6" ht="13.8" x14ac:dyDescent="0.25">
      <c r="A1183" s="231" t="s">
        <v>101</v>
      </c>
      <c r="B1183" s="50" t="str">
        <f>_xlfn.XLOOKUP(A1183, 'Country to Region'!$A$2:$A$116, 'Country to Region'!$B$2:$B$116, "Not Found")</f>
        <v>Western Europe</v>
      </c>
      <c r="C1183" s="203" t="s">
        <v>163</v>
      </c>
      <c r="D1183" s="232" cm="1">
        <f t="array" ref="D1183">_xlfn.XLOOKUP($C1183,'Standardized Scores'!$C$7:$C$96,_xlfn.XLOOKUP('Data (All Pillars)'!$A1183,'Standardized Scores'!$D$6:$DO$6,'Standardized Scores'!$D$7:$DO$96))</f>
        <v>55.450325628391553</v>
      </c>
      <c r="E1183" s="232" cm="1">
        <f t="array" ref="E1183">_xlfn.XLOOKUP($C1183,Ranking!$C$7:$C$96,_xlfn.XLOOKUP('Data (All Pillars)'!$A1183,Ranking!$D$6:$DO$6,Ranking!$D$7:$DO$96))</f>
        <v>22</v>
      </c>
      <c r="F1183" s="232" t="str">
        <f>INDEX(Categories!$C$7:$DO$96,MATCH($C1183,Categories!C$7:C$96,0),MATCH($A1183,Categories!$C$6:$DO$6,0))</f>
        <v>High capacity</v>
      </c>
    </row>
    <row r="1184" spans="1:6" ht="13.8" x14ac:dyDescent="0.25">
      <c r="A1184" s="231" t="s">
        <v>101</v>
      </c>
      <c r="B1184" s="50" t="str">
        <f>_xlfn.XLOOKUP(A1184, 'Country to Region'!$A$2:$A$116, 'Country to Region'!$B$2:$B$116, "Not Found")</f>
        <v>Western Europe</v>
      </c>
      <c r="C1184" s="203" t="s">
        <v>251</v>
      </c>
      <c r="D1184" s="232" cm="1">
        <f t="array" ref="D1184">_xlfn.XLOOKUP($C1184,'Standardized Scores'!$C$7:$C$96,_xlfn.XLOOKUP('Data (All Pillars)'!$A1184,'Standardized Scores'!$D$6:$DO$6,'Standardized Scores'!$D$7:$DO$96))</f>
        <v>48.492620909850444</v>
      </c>
      <c r="E1184" s="232" cm="1">
        <f t="array" ref="E1184">_xlfn.XLOOKUP($C1184,Ranking!$C$7:$C$96,_xlfn.XLOOKUP('Data (All Pillars)'!$A1184,Ranking!$D$6:$DO$6,Ranking!$D$7:$DO$96))</f>
        <v>29</v>
      </c>
      <c r="F1184" s="232" t="str">
        <f>INDEX(Categories!$C$7:$DO$96,MATCH($C1184,Categories!C$7:C$96,0),MATCH($A1184,Categories!$C$6:$DO$6,0))</f>
        <v>Adequate capacity</v>
      </c>
    </row>
    <row r="1185" spans="1:6" ht="13.8" x14ac:dyDescent="0.25">
      <c r="A1185" s="231" t="s">
        <v>101</v>
      </c>
      <c r="B1185" s="50" t="str">
        <f>_xlfn.XLOOKUP(A1185, 'Country to Region'!$A$2:$A$116, 'Country to Region'!$B$2:$B$116, "Not Found")</f>
        <v>Western Europe</v>
      </c>
      <c r="C1185" s="203" t="s">
        <v>174</v>
      </c>
      <c r="D1185" s="232" cm="1">
        <f t="array" ref="D1185">_xlfn.XLOOKUP($C1185,'Standardized Scores'!$C$7:$C$96,_xlfn.XLOOKUP('Data (All Pillars)'!$A1185,'Standardized Scores'!$D$6:$DO$6,'Standardized Scores'!$D$7:$DO$96))</f>
        <v>54.257858046934601</v>
      </c>
      <c r="E1185" s="232" cm="1">
        <f t="array" ref="E1185">_xlfn.XLOOKUP($C1185,Ranking!$C$7:$C$96,_xlfn.XLOOKUP('Data (All Pillars)'!$A1185,Ranking!$D$6:$DO$6,Ranking!$D$7:$DO$96))</f>
        <v>25</v>
      </c>
      <c r="F1185" s="232" t="str">
        <f>INDEX(Categories!$C$7:$DO$96,MATCH($C1185,Categories!C$7:C$96,0),MATCH($A1185,Categories!$C$6:$DO$6,0))</f>
        <v>Adequate capacity</v>
      </c>
    </row>
    <row r="1186" spans="1:6" ht="13.8" x14ac:dyDescent="0.25">
      <c r="A1186" s="231" t="s">
        <v>101</v>
      </c>
      <c r="B1186" s="50" t="str">
        <f>_xlfn.XLOOKUP(A1186, 'Country to Region'!$A$2:$A$116, 'Country to Region'!$B$2:$B$116, "Not Found")</f>
        <v>Western Europe</v>
      </c>
      <c r="C1186" s="203" t="s">
        <v>181</v>
      </c>
      <c r="D1186" s="232" cm="1">
        <f t="array" ref="D1186">_xlfn.XLOOKUP($C1186,'Standardized Scores'!$C$7:$C$96,_xlfn.XLOOKUP('Data (All Pillars)'!$A1186,'Standardized Scores'!$D$6:$DO$6,'Standardized Scores'!$D$7:$DO$96))</f>
        <v>61.562954853390103</v>
      </c>
      <c r="E1186" s="232" cm="1">
        <f t="array" ref="E1186">_xlfn.XLOOKUP($C1186,Ranking!$C$7:$C$96,_xlfn.XLOOKUP('Data (All Pillars)'!$A1186,Ranking!$D$6:$DO$6,Ranking!$D$7:$DO$96))</f>
        <v>23</v>
      </c>
      <c r="F1186" s="232" t="str">
        <f>INDEX(Categories!$C$7:$DO$96,MATCH($C1186,Categories!C$7:C$96,0),MATCH($A1186,Categories!$C$6:$DO$6,0))</f>
        <v>High capacity</v>
      </c>
    </row>
    <row r="1187" spans="1:6" ht="13.8" x14ac:dyDescent="0.25">
      <c r="A1187" s="231" t="s">
        <v>101</v>
      </c>
      <c r="B1187" s="50" t="str">
        <f>_xlfn.XLOOKUP(A1187, 'Country to Region'!$A$2:$A$116, 'Country to Region'!$B$2:$B$116, "Not Found")</f>
        <v>Western Europe</v>
      </c>
      <c r="C1187" s="203" t="s">
        <v>192</v>
      </c>
      <c r="D1187" s="232" cm="1">
        <f t="array" ref="D1187">_xlfn.XLOOKUP($C1187,'Standardized Scores'!$C$7:$C$96,_xlfn.XLOOKUP('Data (All Pillars)'!$A1187,'Standardized Scores'!$D$6:$DO$6,'Standardized Scores'!$D$7:$DO$96))</f>
        <v>33.631295997924283</v>
      </c>
      <c r="E1187" s="232" cm="1">
        <f t="array" ref="E1187">_xlfn.XLOOKUP($C1187,Ranking!$C$7:$C$96,_xlfn.XLOOKUP('Data (All Pillars)'!$A1187,Ranking!$D$6:$DO$6,Ranking!$D$7:$DO$96))</f>
        <v>29</v>
      </c>
      <c r="F1187" s="232" t="str">
        <f>INDEX(Categories!$C$7:$DO$96,MATCH($C1187,Categories!C$7:C$96,0),MATCH($A1187,Categories!$C$6:$DO$6,0))</f>
        <v>Adequate capacity</v>
      </c>
    </row>
    <row r="1188" spans="1:6" ht="13.8" x14ac:dyDescent="0.25">
      <c r="A1188" s="231" t="s">
        <v>101</v>
      </c>
      <c r="B1188" s="50" t="str">
        <f>_xlfn.XLOOKUP(A1188, 'Country to Region'!$A$2:$A$116, 'Country to Region'!$B$2:$B$116, "Not Found")</f>
        <v>Western Europe</v>
      </c>
      <c r="C1188" s="203" t="s">
        <v>194</v>
      </c>
      <c r="D1188" s="232" cm="1">
        <f t="array" ref="D1188">_xlfn.XLOOKUP($C1188,'Standardized Scores'!$C$7:$C$96,_xlfn.XLOOKUP('Data (All Pillars)'!$A1188,'Standardized Scores'!$D$6:$DO$6,'Standardized Scores'!$D$7:$DO$96))</f>
        <v>32.640717336669518</v>
      </c>
      <c r="E1188" s="232" cm="1">
        <f t="array" ref="E1188">_xlfn.XLOOKUP($C1188,Ranking!$C$7:$C$96,_xlfn.XLOOKUP('Data (All Pillars)'!$A1188,Ranking!$D$6:$DO$6,Ranking!$D$7:$DO$96))</f>
        <v>68</v>
      </c>
      <c r="F1188" s="232" t="str">
        <f>INDEX(Categories!$C$7:$DO$96,MATCH($C1188,Categories!C$7:C$96,0),MATCH($A1188,Categories!$C$6:$DO$6,0))</f>
        <v>Low capacity</v>
      </c>
    </row>
    <row r="1189" spans="1:6" ht="13.8" x14ac:dyDescent="0.25">
      <c r="A1189" s="231" t="s">
        <v>101</v>
      </c>
      <c r="B1189" s="50" t="str">
        <f>_xlfn.XLOOKUP(A1189, 'Country to Region'!$A$2:$A$116, 'Country to Region'!$B$2:$B$116, "Not Found")</f>
        <v>Western Europe</v>
      </c>
      <c r="C1189" s="203" t="s">
        <v>202</v>
      </c>
      <c r="D1189" s="232" cm="1">
        <f t="array" ref="D1189">_xlfn.XLOOKUP($C1189,'Standardized Scores'!$C$7:$C$96,_xlfn.XLOOKUP('Data (All Pillars)'!$A1189,'Standardized Scores'!$D$6:$DO$6,'Standardized Scores'!$D$7:$DO$96))</f>
        <v>29.422611205536072</v>
      </c>
      <c r="E1189" s="232" cm="1">
        <f t="array" ref="E1189">_xlfn.XLOOKUP($C1189,Ranking!$C$7:$C$96,_xlfn.XLOOKUP('Data (All Pillars)'!$A1189,Ranking!$D$6:$DO$6,Ranking!$D$7:$DO$96))</f>
        <v>24</v>
      </c>
      <c r="F1189" s="232" t="str">
        <f>INDEX(Categories!$C$7:$DO$96,MATCH($C1189,Categories!C$7:C$96,0),MATCH($A1189,Categories!$C$6:$DO$6,0))</f>
        <v>Inadequate capacity</v>
      </c>
    </row>
    <row r="1190" spans="1:6" ht="13.8" x14ac:dyDescent="0.25">
      <c r="A1190" s="231" t="s">
        <v>101</v>
      </c>
      <c r="B1190" s="50" t="str">
        <f>_xlfn.XLOOKUP(A1190, 'Country to Region'!$A$2:$A$116, 'Country to Region'!$B$2:$B$116, "Not Found")</f>
        <v>Western Europe</v>
      </c>
      <c r="C1190" s="203" t="s">
        <v>212</v>
      </c>
      <c r="D1190" s="232" cm="1">
        <f t="array" ref="D1190">_xlfn.XLOOKUP($C1190,'Standardized Scores'!$C$7:$C$96,_xlfn.XLOOKUP('Data (All Pillars)'!$A1190,'Standardized Scores'!$D$6:$DO$6,'Standardized Scores'!$D$7:$DO$96))</f>
        <v>50.220195675119264</v>
      </c>
      <c r="E1190" s="232" cm="1">
        <f t="array" ref="E1190">_xlfn.XLOOKUP($C1190,Ranking!$C$7:$C$96,_xlfn.XLOOKUP('Data (All Pillars)'!$A1190,Ranking!$D$6:$DO$6,Ranking!$D$7:$DO$96))</f>
        <v>36</v>
      </c>
      <c r="F1190" s="232" t="str">
        <f>INDEX(Categories!$C$7:$DO$96,MATCH($C1190,Categories!C$7:C$96,0),MATCH($A1190,Categories!$C$6:$DO$6,0))</f>
        <v>Adequate capacity</v>
      </c>
    </row>
    <row r="1191" spans="1:6" ht="13.8" x14ac:dyDescent="0.25">
      <c r="A1191" s="231" t="s">
        <v>101</v>
      </c>
      <c r="B1191" s="50" t="str">
        <f>_xlfn.XLOOKUP(A1191, 'Country to Region'!$A$2:$A$116, 'Country to Region'!$B$2:$B$116, "Not Found")</f>
        <v>Western Europe</v>
      </c>
      <c r="C1191" s="203" t="s">
        <v>254</v>
      </c>
      <c r="D1191" s="232" cm="1">
        <f t="array" ref="D1191">_xlfn.XLOOKUP($C1191,'Standardized Scores'!$C$7:$C$96,_xlfn.XLOOKUP('Data (All Pillars)'!$A1191,'Standardized Scores'!$D$6:$DO$6,'Standardized Scores'!$D$7:$DO$96))</f>
        <v>22.241659774372291</v>
      </c>
      <c r="E1191" s="232" cm="1">
        <f t="array" ref="E1191">_xlfn.XLOOKUP($C1191,Ranking!$C$7:$C$96,_xlfn.XLOOKUP('Data (All Pillars)'!$A1191,Ranking!$D$6:$DO$6,Ranking!$D$7:$DO$96))</f>
        <v>35</v>
      </c>
      <c r="F1191" s="232" t="str">
        <f>INDEX(Categories!$C$7:$DO$96,MATCH($C1191,Categories!C$7:C$96,0),MATCH($A1191,Categories!$C$6:$DO$6,0))</f>
        <v>Inadequate capacity</v>
      </c>
    </row>
    <row r="1192" spans="1:6" ht="13.8" x14ac:dyDescent="0.25">
      <c r="A1192" s="231" t="s">
        <v>102</v>
      </c>
      <c r="B1192" s="50" t="str">
        <f>_xlfn.XLOOKUP(A1192, 'Country to Region'!$A$2:$A$116, 'Country to Region'!$B$2:$B$116, "Not Found")</f>
        <v>MENA</v>
      </c>
      <c r="C1192" s="203" t="s">
        <v>133</v>
      </c>
      <c r="D1192" s="232" cm="1">
        <f t="array" ref="D1192">_xlfn.XLOOKUP($C1192,'Standardized Scores'!$C$7:$C$96,_xlfn.XLOOKUP('Data (All Pillars)'!$A1192,'Standardized Scores'!$D$6:$DO$6,'Standardized Scores'!$D$7:$DO$96))</f>
        <v>38.57401372046202</v>
      </c>
      <c r="E1192" s="232" cm="1">
        <f t="array" ref="E1192">_xlfn.XLOOKUP($C1192,Ranking!$C$7:$C$96,_xlfn.XLOOKUP('Data (All Pillars)'!$A1192,Ranking!$D$6:$DO$6,Ranking!$D$7:$DO$96))</f>
        <v>50</v>
      </c>
      <c r="F1192" s="232" t="str">
        <f>INDEX(Categories!$C$7:$DO$96,MATCH($C1192,Categories!C$7:C$96,0),MATCH($A1192,Categories!$C$6:$DO$6,0))</f>
        <v>Adequate capacity</v>
      </c>
    </row>
    <row r="1193" spans="1:6" ht="13.8" x14ac:dyDescent="0.25">
      <c r="A1193" s="231" t="s">
        <v>102</v>
      </c>
      <c r="B1193" s="50" t="str">
        <f>_xlfn.XLOOKUP(A1193, 'Country to Region'!$A$2:$A$116, 'Country to Region'!$B$2:$B$116, "Not Found")</f>
        <v>MENA</v>
      </c>
      <c r="C1193" s="203" t="s">
        <v>135</v>
      </c>
      <c r="D1193" s="232" cm="1">
        <f t="array" ref="D1193">_xlfn.XLOOKUP($C1193,'Standardized Scores'!$C$7:$C$96,_xlfn.XLOOKUP('Data (All Pillars)'!$A1193,'Standardized Scores'!$D$6:$DO$6,'Standardized Scores'!$D$7:$DO$96))</f>
        <v>40.134482072690496</v>
      </c>
      <c r="E1193" s="232" cm="1">
        <f t="array" ref="E1193">_xlfn.XLOOKUP($C1193,Ranking!$C$7:$C$96,_xlfn.XLOOKUP('Data (All Pillars)'!$A1193,Ranking!$D$6:$DO$6,Ranking!$D$7:$DO$96))</f>
        <v>50</v>
      </c>
      <c r="F1193" s="232" t="str">
        <f>INDEX(Categories!$C$7:$DO$96,MATCH($C1193,Categories!C$7:C$96,0),MATCH($A1193,Categories!$C$6:$DO$6,0))</f>
        <v>Low capacity</v>
      </c>
    </row>
    <row r="1194" spans="1:6" ht="13.8" x14ac:dyDescent="0.25">
      <c r="A1194" s="231" t="s">
        <v>102</v>
      </c>
      <c r="B1194" s="50" t="str">
        <f>_xlfn.XLOOKUP(A1194, 'Country to Region'!$A$2:$A$116, 'Country to Region'!$B$2:$B$116, "Not Found")</f>
        <v>MENA</v>
      </c>
      <c r="C1194" s="203" t="s">
        <v>137</v>
      </c>
      <c r="D1194" s="232" cm="1">
        <f t="array" ref="D1194">_xlfn.XLOOKUP($C1194,'Standardized Scores'!$C$7:$C$96,_xlfn.XLOOKUP('Data (All Pillars)'!$A1194,'Standardized Scores'!$D$6:$DO$6,'Standardized Scores'!$D$7:$DO$96))</f>
        <v>45.935069020827569</v>
      </c>
      <c r="E1194" s="232" cm="1">
        <f t="array" ref="E1194">_xlfn.XLOOKUP($C1194,Ranking!$C$7:$C$96,_xlfn.XLOOKUP('Data (All Pillars)'!$A1194,Ranking!$D$6:$DO$6,Ranking!$D$7:$DO$96))</f>
        <v>33</v>
      </c>
      <c r="F1194" s="232" t="str">
        <f>INDEX(Categories!$C$7:$DO$96,MATCH($C1194,Categories!C$7:C$96,0),MATCH($A1194,Categories!$C$6:$DO$6,0))</f>
        <v>Adequate capacity</v>
      </c>
    </row>
    <row r="1195" spans="1:6" ht="13.8" x14ac:dyDescent="0.25">
      <c r="A1195" s="231" t="s">
        <v>102</v>
      </c>
      <c r="B1195" s="50" t="str">
        <f>_xlfn.XLOOKUP(A1195, 'Country to Region'!$A$2:$A$116, 'Country to Region'!$B$2:$B$116, "Not Found")</f>
        <v>MENA</v>
      </c>
      <c r="C1195" s="203" t="s">
        <v>147</v>
      </c>
      <c r="D1195" s="232" cm="1">
        <f t="array" ref="D1195">_xlfn.XLOOKUP($C1195,'Standardized Scores'!$C$7:$C$96,_xlfn.XLOOKUP('Data (All Pillars)'!$A1195,'Standardized Scores'!$D$6:$DO$6,'Standardized Scores'!$D$7:$DO$96))</f>
        <v>44.422734025254449</v>
      </c>
      <c r="E1195" s="232" cm="1">
        <f t="array" ref="E1195">_xlfn.XLOOKUP($C1195,Ranking!$C$7:$C$96,_xlfn.XLOOKUP('Data (All Pillars)'!$A1195,Ranking!$D$6:$DO$6,Ranking!$D$7:$DO$96))</f>
        <v>42</v>
      </c>
      <c r="F1195" s="232" t="str">
        <f>INDEX(Categories!$C$7:$DO$96,MATCH($C1195,Categories!C$7:C$96,0),MATCH($A1195,Categories!$C$6:$DO$6,0))</f>
        <v>Low capacity</v>
      </c>
    </row>
    <row r="1196" spans="1:6" ht="13.8" x14ac:dyDescent="0.25">
      <c r="A1196" s="231" t="s">
        <v>102</v>
      </c>
      <c r="B1196" s="50" t="str">
        <f>_xlfn.XLOOKUP(A1196, 'Country to Region'!$A$2:$A$116, 'Country to Region'!$B$2:$B$116, "Not Found")</f>
        <v>MENA</v>
      </c>
      <c r="C1196" s="203" t="s">
        <v>156</v>
      </c>
      <c r="D1196" s="232" cm="1">
        <f t="array" ref="D1196">_xlfn.XLOOKUP($C1196,'Standardized Scores'!$C$7:$C$96,_xlfn.XLOOKUP('Data (All Pillars)'!$A1196,'Standardized Scores'!$D$6:$DO$6,'Standardized Scores'!$D$7:$DO$96))</f>
        <v>28.364170021872631</v>
      </c>
      <c r="E1196" s="232" cm="1">
        <f t="array" ref="E1196">_xlfn.XLOOKUP($C1196,Ranking!$C$7:$C$96,_xlfn.XLOOKUP('Data (All Pillars)'!$A1196,Ranking!$D$6:$DO$6,Ranking!$D$7:$DO$96))</f>
        <v>102</v>
      </c>
      <c r="F1196" s="232" t="str">
        <f>INDEX(Categories!$C$7:$DO$96,MATCH($C1196,Categories!C$7:C$96,0),MATCH($A1196,Categories!$C$6:$DO$6,0))</f>
        <v>Inadequate capacity</v>
      </c>
    </row>
    <row r="1197" spans="1:6" ht="13.8" x14ac:dyDescent="0.25">
      <c r="A1197" s="231" t="s">
        <v>102</v>
      </c>
      <c r="B1197" s="50" t="str">
        <f>_xlfn.XLOOKUP(A1197, 'Country to Region'!$A$2:$A$116, 'Country to Region'!$B$2:$B$116, "Not Found")</f>
        <v>MENA</v>
      </c>
      <c r="C1197" s="203" t="s">
        <v>163</v>
      </c>
      <c r="D1197" s="232" cm="1">
        <f t="array" ref="D1197">_xlfn.XLOOKUP($C1197,'Standardized Scores'!$C$7:$C$96,_xlfn.XLOOKUP('Data (All Pillars)'!$A1197,'Standardized Scores'!$D$6:$DO$6,'Standardized Scores'!$D$7:$DO$96))</f>
        <v>43.392514760538418</v>
      </c>
      <c r="E1197" s="232" cm="1">
        <f t="array" ref="E1197">_xlfn.XLOOKUP($C1197,Ranking!$C$7:$C$96,_xlfn.XLOOKUP('Data (All Pillars)'!$A1197,Ranking!$D$6:$DO$6,Ranking!$D$7:$DO$96))</f>
        <v>61</v>
      </c>
      <c r="F1197" s="232" t="str">
        <f>INDEX(Categories!$C$7:$DO$96,MATCH($C1197,Categories!C$7:C$96,0),MATCH($A1197,Categories!$C$6:$DO$6,0))</f>
        <v>Low capacity</v>
      </c>
    </row>
    <row r="1198" spans="1:6" ht="13.8" x14ac:dyDescent="0.25">
      <c r="A1198" s="231" t="s">
        <v>102</v>
      </c>
      <c r="B1198" s="50" t="str">
        <f>_xlfn.XLOOKUP(A1198, 'Country to Region'!$A$2:$A$116, 'Country to Region'!$B$2:$B$116, "Not Found")</f>
        <v>MENA</v>
      </c>
      <c r="C1198" s="203" t="s">
        <v>251</v>
      </c>
      <c r="D1198" s="232" cm="1">
        <f t="array" ref="D1198">_xlfn.XLOOKUP($C1198,'Standardized Scores'!$C$7:$C$96,_xlfn.XLOOKUP('Data (All Pillars)'!$A1198,'Standardized Scores'!$D$6:$DO$6,'Standardized Scores'!$D$7:$DO$96))</f>
        <v>35.157306913962387</v>
      </c>
      <c r="E1198" s="232" cm="1">
        <f t="array" ref="E1198">_xlfn.XLOOKUP($C1198,Ranking!$C$7:$C$96,_xlfn.XLOOKUP('Data (All Pillars)'!$A1198,Ranking!$D$6:$DO$6,Ranking!$D$7:$DO$96))</f>
        <v>105</v>
      </c>
      <c r="F1198" s="232" t="str">
        <f>INDEX(Categories!$C$7:$DO$96,MATCH($C1198,Categories!C$7:C$96,0),MATCH($A1198,Categories!$C$6:$DO$6,0))</f>
        <v>Low capacity</v>
      </c>
    </row>
    <row r="1199" spans="1:6" ht="13.8" x14ac:dyDescent="0.25">
      <c r="A1199" s="231" t="s">
        <v>102</v>
      </c>
      <c r="B1199" s="50" t="str">
        <f>_xlfn.XLOOKUP(A1199, 'Country to Region'!$A$2:$A$116, 'Country to Region'!$B$2:$B$116, "Not Found")</f>
        <v>MENA</v>
      </c>
      <c r="C1199" s="203" t="s">
        <v>174</v>
      </c>
      <c r="D1199" s="232" cm="1">
        <f t="array" ref="D1199">_xlfn.XLOOKUP($C1199,'Standardized Scores'!$C$7:$C$96,_xlfn.XLOOKUP('Data (All Pillars)'!$A1199,'Standardized Scores'!$D$6:$DO$6,'Standardized Scores'!$D$7:$DO$96))</f>
        <v>43.508646240827701</v>
      </c>
      <c r="E1199" s="232" cm="1">
        <f t="array" ref="E1199">_xlfn.XLOOKUP($C1199,Ranking!$C$7:$C$96,_xlfn.XLOOKUP('Data (All Pillars)'!$A1199,Ranking!$D$6:$DO$6,Ranking!$D$7:$DO$96))</f>
        <v>50</v>
      </c>
      <c r="F1199" s="232" t="str">
        <f>INDEX(Categories!$C$7:$DO$96,MATCH($C1199,Categories!C$7:C$96,0),MATCH($A1199,Categories!$C$6:$DO$6,0))</f>
        <v>Low capacity</v>
      </c>
    </row>
    <row r="1200" spans="1:6" ht="13.8" x14ac:dyDescent="0.25">
      <c r="A1200" s="231" t="s">
        <v>102</v>
      </c>
      <c r="B1200" s="50" t="str">
        <f>_xlfn.XLOOKUP(A1200, 'Country to Region'!$A$2:$A$116, 'Country to Region'!$B$2:$B$116, "Not Found")</f>
        <v>MENA</v>
      </c>
      <c r="C1200" s="203" t="s">
        <v>181</v>
      </c>
      <c r="D1200" s="232" cm="1">
        <f t="array" ref="D1200">_xlfn.XLOOKUP($C1200,'Standardized Scores'!$C$7:$C$96,_xlfn.XLOOKUP('Data (All Pillars)'!$A1200,'Standardized Scores'!$D$6:$DO$6,'Standardized Scores'!$D$7:$DO$96))</f>
        <v>49.481822035253487</v>
      </c>
      <c r="E1200" s="232" cm="1">
        <f t="array" ref="E1200">_xlfn.XLOOKUP($C1200,Ranking!$C$7:$C$96,_xlfn.XLOOKUP('Data (All Pillars)'!$A1200,Ranking!$D$6:$DO$6,Ranking!$D$7:$DO$96))</f>
        <v>56</v>
      </c>
      <c r="F1200" s="232" t="str">
        <f>INDEX(Categories!$C$7:$DO$96,MATCH($C1200,Categories!C$7:C$96,0),MATCH($A1200,Categories!$C$6:$DO$6,0))</f>
        <v>Adequate capacity</v>
      </c>
    </row>
    <row r="1201" spans="1:6" ht="13.8" x14ac:dyDescent="0.25">
      <c r="A1201" s="231" t="s">
        <v>102</v>
      </c>
      <c r="B1201" s="50" t="str">
        <f>_xlfn.XLOOKUP(A1201, 'Country to Region'!$A$2:$A$116, 'Country to Region'!$B$2:$B$116, "Not Found")</f>
        <v>MENA</v>
      </c>
      <c r="C1201" s="203" t="s">
        <v>192</v>
      </c>
      <c r="D1201" s="232" cm="1">
        <f t="array" ref="D1201">_xlfn.XLOOKUP($C1201,'Standardized Scores'!$C$7:$C$96,_xlfn.XLOOKUP('Data (All Pillars)'!$A1201,'Standardized Scores'!$D$6:$DO$6,'Standardized Scores'!$D$7:$DO$96))</f>
        <v>30.588877314798342</v>
      </c>
      <c r="E1201" s="232" cm="1">
        <f t="array" ref="E1201">_xlfn.XLOOKUP($C1201,Ranking!$C$7:$C$96,_xlfn.XLOOKUP('Data (All Pillars)'!$A1201,Ranking!$D$6:$DO$6,Ranking!$D$7:$DO$96))</f>
        <v>38</v>
      </c>
      <c r="F1201" s="232" t="str">
        <f>INDEX(Categories!$C$7:$DO$96,MATCH($C1201,Categories!C$7:C$96,0),MATCH($A1201,Categories!$C$6:$DO$6,0))</f>
        <v>Low capacity</v>
      </c>
    </row>
    <row r="1202" spans="1:6" ht="13.8" x14ac:dyDescent="0.25">
      <c r="A1202" s="231" t="s">
        <v>102</v>
      </c>
      <c r="B1202" s="50" t="str">
        <f>_xlfn.XLOOKUP(A1202, 'Country to Region'!$A$2:$A$116, 'Country to Region'!$B$2:$B$116, "Not Found")</f>
        <v>MENA</v>
      </c>
      <c r="C1202" s="203" t="s">
        <v>194</v>
      </c>
      <c r="D1202" s="232" cm="1">
        <f t="array" ref="D1202">_xlfn.XLOOKUP($C1202,'Standardized Scores'!$C$7:$C$96,_xlfn.XLOOKUP('Data (All Pillars)'!$A1202,'Standardized Scores'!$D$6:$DO$6,'Standardized Scores'!$D$7:$DO$96))</f>
        <v>47.200509184080481</v>
      </c>
      <c r="E1202" s="232" cm="1">
        <f t="array" ref="E1202">_xlfn.XLOOKUP($C1202,Ranking!$C$7:$C$96,_xlfn.XLOOKUP('Data (All Pillars)'!$A1202,Ranking!$D$6:$DO$6,Ranking!$D$7:$DO$96))</f>
        <v>9</v>
      </c>
      <c r="F1202" s="232" t="str">
        <f>INDEX(Categories!$C$7:$DO$96,MATCH($C1202,Categories!C$7:C$96,0),MATCH($A1202,Categories!$C$6:$DO$6,0))</f>
        <v>High capacity</v>
      </c>
    </row>
    <row r="1203" spans="1:6" ht="13.8" x14ac:dyDescent="0.25">
      <c r="A1203" s="231" t="s">
        <v>102</v>
      </c>
      <c r="B1203" s="50" t="str">
        <f>_xlfn.XLOOKUP(A1203, 'Country to Region'!$A$2:$A$116, 'Country to Region'!$B$2:$B$116, "Not Found")</f>
        <v>MENA</v>
      </c>
      <c r="C1203" s="203" t="s">
        <v>202</v>
      </c>
      <c r="D1203" s="232" cm="1">
        <f t="array" ref="D1203">_xlfn.XLOOKUP($C1203,'Standardized Scores'!$C$7:$C$96,_xlfn.XLOOKUP('Data (All Pillars)'!$A1203,'Standardized Scores'!$D$6:$DO$6,'Standardized Scores'!$D$7:$DO$96))</f>
        <v>5.9092643914455856</v>
      </c>
      <c r="E1203" s="232" cm="1">
        <f t="array" ref="E1203">_xlfn.XLOOKUP($C1203,Ranking!$C$7:$C$96,_xlfn.XLOOKUP('Data (All Pillars)'!$A1203,Ranking!$D$6:$DO$6,Ranking!$D$7:$DO$96))</f>
        <v>110</v>
      </c>
      <c r="F1203" s="232" t="str">
        <f>INDEX(Categories!$C$7:$DO$96,MATCH($C1203,Categories!C$7:C$96,0),MATCH($A1203,Categories!$C$6:$DO$6,0))</f>
        <v>Inadequate capacity</v>
      </c>
    </row>
    <row r="1204" spans="1:6" ht="13.8" x14ac:dyDescent="0.25">
      <c r="A1204" s="231" t="s">
        <v>102</v>
      </c>
      <c r="B1204" s="50" t="str">
        <f>_xlfn.XLOOKUP(A1204, 'Country to Region'!$A$2:$A$116, 'Country to Region'!$B$2:$B$116, "Not Found")</f>
        <v>MENA</v>
      </c>
      <c r="C1204" s="203" t="s">
        <v>212</v>
      </c>
      <c r="D1204" s="232" cm="1">
        <f t="array" ref="D1204">_xlfn.XLOOKUP($C1204,'Standardized Scores'!$C$7:$C$96,_xlfn.XLOOKUP('Data (All Pillars)'!$A1204,'Standardized Scores'!$D$6:$DO$6,'Standardized Scores'!$D$7:$DO$96))</f>
        <v>55.282733855723642</v>
      </c>
      <c r="E1204" s="232" cm="1">
        <f t="array" ref="E1204">_xlfn.XLOOKUP($C1204,Ranking!$C$7:$C$96,_xlfn.XLOOKUP('Data (All Pillars)'!$A1204,Ranking!$D$6:$DO$6,Ranking!$D$7:$DO$96))</f>
        <v>20</v>
      </c>
      <c r="F1204" s="232" t="str">
        <f>INDEX(Categories!$C$7:$DO$96,MATCH($C1204,Categories!C$7:C$96,0),MATCH($A1204,Categories!$C$6:$DO$6,0))</f>
        <v>Adequate capacity</v>
      </c>
    </row>
    <row r="1205" spans="1:6" ht="13.8" x14ac:dyDescent="0.25">
      <c r="A1205" s="231" t="s">
        <v>102</v>
      </c>
      <c r="B1205" s="50" t="str">
        <f>_xlfn.XLOOKUP(A1205, 'Country to Region'!$A$2:$A$116, 'Country to Region'!$B$2:$B$116, "Not Found")</f>
        <v>MENA</v>
      </c>
      <c r="C1205" s="203" t="s">
        <v>254</v>
      </c>
      <c r="D1205" s="232" cm="1">
        <f t="array" ref="D1205">_xlfn.XLOOKUP($C1205,'Standardized Scores'!$C$7:$C$96,_xlfn.XLOOKUP('Data (All Pillars)'!$A1205,'Standardized Scores'!$D$6:$DO$6,'Standardized Scores'!$D$7:$DO$96))</f>
        <v>13.963001827943671</v>
      </c>
      <c r="E1205" s="232" cm="1">
        <f t="array" ref="E1205">_xlfn.XLOOKUP($C1205,Ranking!$C$7:$C$96,_xlfn.XLOOKUP('Data (All Pillars)'!$A1205,Ranking!$D$6:$DO$6,Ranking!$D$7:$DO$96))</f>
        <v>51</v>
      </c>
      <c r="F1205" s="232" t="str">
        <f>INDEX(Categories!$C$7:$DO$96,MATCH($C1205,Categories!C$7:C$96,0),MATCH($A1205,Categories!$C$6:$DO$6,0))</f>
        <v>Inadequate capacity</v>
      </c>
    </row>
    <row r="1206" spans="1:6" ht="13.8" x14ac:dyDescent="0.25">
      <c r="A1206" s="231" t="s">
        <v>103</v>
      </c>
      <c r="B1206" s="50" t="str">
        <f>_xlfn.XLOOKUP(A1206, 'Country to Region'!$A$2:$A$116, 'Country to Region'!$B$2:$B$116, "Not Found")</f>
        <v>Eastern Europe</v>
      </c>
      <c r="C1206" s="203" t="s">
        <v>133</v>
      </c>
      <c r="D1206" s="232" cm="1">
        <f t="array" ref="D1206">_xlfn.XLOOKUP($C1206,'Standardized Scores'!$C$7:$C$96,_xlfn.XLOOKUP('Data (All Pillars)'!$A1206,'Standardized Scores'!$D$6:$DO$6,'Standardized Scores'!$D$7:$DO$96))</f>
        <v>43.112433299662243</v>
      </c>
      <c r="E1206" s="232" cm="1">
        <f t="array" ref="E1206">_xlfn.XLOOKUP($C1206,Ranking!$C$7:$C$96,_xlfn.XLOOKUP('Data (All Pillars)'!$A1206,Ranking!$D$6:$DO$6,Ranking!$D$7:$DO$96))</f>
        <v>35</v>
      </c>
      <c r="F1206" s="232" t="str">
        <f>INDEX(Categories!$C$7:$DO$96,MATCH($C1206,Categories!C$7:C$96,0),MATCH($A1206,Categories!$C$6:$DO$6,0))</f>
        <v>Adequate capacity</v>
      </c>
    </row>
    <row r="1207" spans="1:6" ht="13.8" x14ac:dyDescent="0.25">
      <c r="A1207" s="231" t="s">
        <v>103</v>
      </c>
      <c r="B1207" s="50" t="str">
        <f>_xlfn.XLOOKUP(A1207, 'Country to Region'!$A$2:$A$116, 'Country to Region'!$B$2:$B$116, "Not Found")</f>
        <v>Eastern Europe</v>
      </c>
      <c r="C1207" s="203" t="s">
        <v>135</v>
      </c>
      <c r="D1207" s="232" cm="1">
        <f t="array" ref="D1207">_xlfn.XLOOKUP($C1207,'Standardized Scores'!$C$7:$C$96,_xlfn.XLOOKUP('Data (All Pillars)'!$A1207,'Standardized Scores'!$D$6:$DO$6,'Standardized Scores'!$D$7:$DO$96))</f>
        <v>43.722940336359038</v>
      </c>
      <c r="E1207" s="232" cm="1">
        <f t="array" ref="E1207">_xlfn.XLOOKUP($C1207,Ranking!$C$7:$C$96,_xlfn.XLOOKUP('Data (All Pillars)'!$A1207,Ranking!$D$6:$DO$6,Ranking!$D$7:$DO$96))</f>
        <v>36</v>
      </c>
      <c r="F1207" s="232" t="str">
        <f>INDEX(Categories!$C$7:$DO$96,MATCH($C1207,Categories!C$7:C$96,0),MATCH($A1207,Categories!$C$6:$DO$6,0))</f>
        <v>Adequate capacity</v>
      </c>
    </row>
    <row r="1208" spans="1:6" ht="13.8" x14ac:dyDescent="0.25">
      <c r="A1208" s="231" t="s">
        <v>103</v>
      </c>
      <c r="B1208" s="50" t="str">
        <f>_xlfn.XLOOKUP(A1208, 'Country to Region'!$A$2:$A$116, 'Country to Region'!$B$2:$B$116, "Not Found")</f>
        <v>Eastern Europe</v>
      </c>
      <c r="C1208" s="203" t="s">
        <v>137</v>
      </c>
      <c r="D1208" s="232" cm="1">
        <f t="array" ref="D1208">_xlfn.XLOOKUP($C1208,'Standardized Scores'!$C$7:$C$96,_xlfn.XLOOKUP('Data (All Pillars)'!$A1208,'Standardized Scores'!$D$6:$DO$6,'Standardized Scores'!$D$7:$DO$96))</f>
        <v>46.056896803320335</v>
      </c>
      <c r="E1208" s="232" cm="1">
        <f t="array" ref="E1208">_xlfn.XLOOKUP($C1208,Ranking!$C$7:$C$96,_xlfn.XLOOKUP('Data (All Pillars)'!$A1208,Ranking!$D$6:$DO$6,Ranking!$D$7:$DO$96))</f>
        <v>32</v>
      </c>
      <c r="F1208" s="232" t="str">
        <f>INDEX(Categories!$C$7:$DO$96,MATCH($C1208,Categories!C$7:C$96,0),MATCH($A1208,Categories!$C$6:$DO$6,0))</f>
        <v>Adequate capacity</v>
      </c>
    </row>
    <row r="1209" spans="1:6" ht="13.8" x14ac:dyDescent="0.25">
      <c r="A1209" s="231" t="s">
        <v>103</v>
      </c>
      <c r="B1209" s="50" t="str">
        <f>_xlfn.XLOOKUP(A1209, 'Country to Region'!$A$2:$A$116, 'Country to Region'!$B$2:$B$116, "Not Found")</f>
        <v>Eastern Europe</v>
      </c>
      <c r="C1209" s="203" t="s">
        <v>147</v>
      </c>
      <c r="D1209" s="232" cm="1">
        <f t="array" ref="D1209">_xlfn.XLOOKUP($C1209,'Standardized Scores'!$C$7:$C$96,_xlfn.XLOOKUP('Data (All Pillars)'!$A1209,'Standardized Scores'!$D$6:$DO$6,'Standardized Scores'!$D$7:$DO$96))</f>
        <v>46.844454822473388</v>
      </c>
      <c r="E1209" s="232" cm="1">
        <f t="array" ref="E1209">_xlfn.XLOOKUP($C1209,Ranking!$C$7:$C$96,_xlfn.XLOOKUP('Data (All Pillars)'!$A1209,Ranking!$D$6:$DO$6,Ranking!$D$7:$DO$96))</f>
        <v>36</v>
      </c>
      <c r="F1209" s="232" t="str">
        <f>INDEX(Categories!$C$7:$DO$96,MATCH($C1209,Categories!C$7:C$96,0),MATCH($A1209,Categories!$C$6:$DO$6,0))</f>
        <v>Low capacity</v>
      </c>
    </row>
    <row r="1210" spans="1:6" ht="13.8" x14ac:dyDescent="0.25">
      <c r="A1210" s="231" t="s">
        <v>103</v>
      </c>
      <c r="B1210" s="50" t="str">
        <f>_xlfn.XLOOKUP(A1210, 'Country to Region'!$A$2:$A$116, 'Country to Region'!$B$2:$B$116, "Not Found")</f>
        <v>Eastern Europe</v>
      </c>
      <c r="C1210" s="203" t="s">
        <v>156</v>
      </c>
      <c r="D1210" s="232" cm="1">
        <f t="array" ref="D1210">_xlfn.XLOOKUP($C1210,'Standardized Scores'!$C$7:$C$96,_xlfn.XLOOKUP('Data (All Pillars)'!$A1210,'Standardized Scores'!$D$6:$DO$6,'Standardized Scores'!$D$7:$DO$96))</f>
        <v>37.358224224437436</v>
      </c>
      <c r="E1210" s="232" cm="1">
        <f t="array" ref="E1210">_xlfn.XLOOKUP($C1210,Ranking!$C$7:$C$96,_xlfn.XLOOKUP('Data (All Pillars)'!$A1210,Ranking!$D$6:$DO$6,Ranking!$D$7:$DO$96))</f>
        <v>63</v>
      </c>
      <c r="F1210" s="232" t="str">
        <f>INDEX(Categories!$C$7:$DO$96,MATCH($C1210,Categories!C$7:C$96,0),MATCH($A1210,Categories!$C$6:$DO$6,0))</f>
        <v>Adequate capacity</v>
      </c>
    </row>
    <row r="1211" spans="1:6" ht="13.8" x14ac:dyDescent="0.25">
      <c r="A1211" s="231" t="s">
        <v>103</v>
      </c>
      <c r="B1211" s="50" t="str">
        <f>_xlfn.XLOOKUP(A1211, 'Country to Region'!$A$2:$A$116, 'Country to Region'!$B$2:$B$116, "Not Found")</f>
        <v>Eastern Europe</v>
      </c>
      <c r="C1211" s="203" t="s">
        <v>163</v>
      </c>
      <c r="D1211" s="232" cm="1">
        <f t="array" ref="D1211">_xlfn.XLOOKUP($C1211,'Standardized Scores'!$C$7:$C$96,_xlfn.XLOOKUP('Data (All Pillars)'!$A1211,'Standardized Scores'!$D$6:$DO$6,'Standardized Scores'!$D$7:$DO$96))</f>
        <v>48.940138337529802</v>
      </c>
      <c r="E1211" s="232" cm="1">
        <f t="array" ref="E1211">_xlfn.XLOOKUP($C1211,Ranking!$C$7:$C$96,_xlfn.XLOOKUP('Data (All Pillars)'!$A1211,Ranking!$D$6:$DO$6,Ranking!$D$7:$DO$96))</f>
        <v>42</v>
      </c>
      <c r="F1211" s="232" t="str">
        <f>INDEX(Categories!$C$7:$DO$96,MATCH($C1211,Categories!C$7:C$96,0),MATCH($A1211,Categories!$C$6:$DO$6,0))</f>
        <v>Adequate capacity</v>
      </c>
    </row>
    <row r="1212" spans="1:6" ht="13.8" x14ac:dyDescent="0.25">
      <c r="A1212" s="231" t="s">
        <v>103</v>
      </c>
      <c r="B1212" s="50" t="str">
        <f>_xlfn.XLOOKUP(A1212, 'Country to Region'!$A$2:$A$116, 'Country to Region'!$B$2:$B$116, "Not Found")</f>
        <v>Eastern Europe</v>
      </c>
      <c r="C1212" s="203" t="s">
        <v>251</v>
      </c>
      <c r="D1212" s="232" cm="1">
        <f t="array" ref="D1212">_xlfn.XLOOKUP($C1212,'Standardized Scores'!$C$7:$C$96,_xlfn.XLOOKUP('Data (All Pillars)'!$A1212,'Standardized Scores'!$D$6:$DO$6,'Standardized Scores'!$D$7:$DO$96))</f>
        <v>46.555756361935806</v>
      </c>
      <c r="E1212" s="232" cm="1">
        <f t="array" ref="E1212">_xlfn.XLOOKUP($C1212,Ranking!$C$7:$C$96,_xlfn.XLOOKUP('Data (All Pillars)'!$A1212,Ranking!$D$6:$DO$6,Ranking!$D$7:$DO$96))</f>
        <v>43</v>
      </c>
      <c r="F1212" s="232" t="str">
        <f>INDEX(Categories!$C$7:$DO$96,MATCH($C1212,Categories!C$7:C$96,0),MATCH($A1212,Categories!$C$6:$DO$6,0))</f>
        <v>Adequate capacity</v>
      </c>
    </row>
    <row r="1213" spans="1:6" ht="13.8" x14ac:dyDescent="0.25">
      <c r="A1213" s="231" t="s">
        <v>103</v>
      </c>
      <c r="B1213" s="50" t="str">
        <f>_xlfn.XLOOKUP(A1213, 'Country to Region'!$A$2:$A$116, 'Country to Region'!$B$2:$B$116, "Not Found")</f>
        <v>Eastern Europe</v>
      </c>
      <c r="C1213" s="203" t="s">
        <v>174</v>
      </c>
      <c r="D1213" s="232" cm="1">
        <f t="array" ref="D1213">_xlfn.XLOOKUP($C1213,'Standardized Scores'!$C$7:$C$96,_xlfn.XLOOKUP('Data (All Pillars)'!$A1213,'Standardized Scores'!$D$6:$DO$6,'Standardized Scores'!$D$7:$DO$96))</f>
        <v>47.367657425366588</v>
      </c>
      <c r="E1213" s="232" cm="1">
        <f t="array" ref="E1213">_xlfn.XLOOKUP($C1213,Ranking!$C$7:$C$96,_xlfn.XLOOKUP('Data (All Pillars)'!$A1213,Ranking!$D$6:$DO$6,Ranking!$D$7:$DO$96))</f>
        <v>42</v>
      </c>
      <c r="F1213" s="232" t="str">
        <f>INDEX(Categories!$C$7:$DO$96,MATCH($C1213,Categories!C$7:C$96,0),MATCH($A1213,Categories!$C$6:$DO$6,0))</f>
        <v>Low capacity</v>
      </c>
    </row>
    <row r="1214" spans="1:6" ht="13.8" x14ac:dyDescent="0.25">
      <c r="A1214" s="231" t="s">
        <v>103</v>
      </c>
      <c r="B1214" s="50" t="str">
        <f>_xlfn.XLOOKUP(A1214, 'Country to Region'!$A$2:$A$116, 'Country to Region'!$B$2:$B$116, "Not Found")</f>
        <v>Eastern Europe</v>
      </c>
      <c r="C1214" s="203" t="s">
        <v>181</v>
      </c>
      <c r="D1214" s="232" cm="1">
        <f t="array" ref="D1214">_xlfn.XLOOKUP($C1214,'Standardized Scores'!$C$7:$C$96,_xlfn.XLOOKUP('Data (All Pillars)'!$A1214,'Standardized Scores'!$D$6:$DO$6,'Standardized Scores'!$D$7:$DO$96))</f>
        <v>51.907785503347711</v>
      </c>
      <c r="E1214" s="232" cm="1">
        <f t="array" ref="E1214">_xlfn.XLOOKUP($C1214,Ranking!$C$7:$C$96,_xlfn.XLOOKUP('Data (All Pillars)'!$A1214,Ranking!$D$6:$DO$6,Ranking!$D$7:$DO$96))</f>
        <v>47</v>
      </c>
      <c r="F1214" s="232" t="str">
        <f>INDEX(Categories!$C$7:$DO$96,MATCH($C1214,Categories!C$7:C$96,0),MATCH($A1214,Categories!$C$6:$DO$6,0))</f>
        <v>Adequate capacity</v>
      </c>
    </row>
    <row r="1215" spans="1:6" ht="13.8" x14ac:dyDescent="0.25">
      <c r="A1215" s="231" t="s">
        <v>103</v>
      </c>
      <c r="B1215" s="50" t="str">
        <f>_xlfn.XLOOKUP(A1215, 'Country to Region'!$A$2:$A$116, 'Country to Region'!$B$2:$B$116, "Not Found")</f>
        <v>Eastern Europe</v>
      </c>
      <c r="C1215" s="203" t="s">
        <v>192</v>
      </c>
      <c r="D1215" s="232" cm="1">
        <f t="array" ref="D1215">_xlfn.XLOOKUP($C1215,'Standardized Scores'!$C$7:$C$96,_xlfn.XLOOKUP('Data (All Pillars)'!$A1215,'Standardized Scores'!$D$6:$DO$6,'Standardized Scores'!$D$7:$DO$96))</f>
        <v>34.731652879142025</v>
      </c>
      <c r="E1215" s="232" cm="1">
        <f t="array" ref="E1215">_xlfn.XLOOKUP($C1215,Ranking!$C$7:$C$96,_xlfn.XLOOKUP('Data (All Pillars)'!$A1215,Ranking!$D$6:$DO$6,Ranking!$D$7:$DO$96))</f>
        <v>24</v>
      </c>
      <c r="F1215" s="232" t="str">
        <f>INDEX(Categories!$C$7:$DO$96,MATCH($C1215,Categories!C$7:C$96,0),MATCH($A1215,Categories!$C$6:$DO$6,0))</f>
        <v>Adequate capacity</v>
      </c>
    </row>
    <row r="1216" spans="1:6" ht="13.8" x14ac:dyDescent="0.25">
      <c r="A1216" s="231" t="s">
        <v>103</v>
      </c>
      <c r="B1216" s="50" t="str">
        <f>_xlfn.XLOOKUP(A1216, 'Country to Region'!$A$2:$A$116, 'Country to Region'!$B$2:$B$116, "Not Found")</f>
        <v>Eastern Europe</v>
      </c>
      <c r="C1216" s="203" t="s">
        <v>194</v>
      </c>
      <c r="D1216" s="232" cm="1">
        <f t="array" ref="D1216">_xlfn.XLOOKUP($C1216,'Standardized Scores'!$C$7:$C$96,_xlfn.XLOOKUP('Data (All Pillars)'!$A1216,'Standardized Scores'!$D$6:$DO$6,'Standardized Scores'!$D$7:$DO$96))</f>
        <v>24.966463890449845</v>
      </c>
      <c r="E1216" s="232" cm="1">
        <f t="array" ref="E1216">_xlfn.XLOOKUP($C1216,Ranking!$C$7:$C$96,_xlfn.XLOOKUP('Data (All Pillars)'!$A1216,Ranking!$D$6:$DO$6,Ranking!$D$7:$DO$96))</f>
        <v>95</v>
      </c>
      <c r="F1216" s="232" t="str">
        <f>INDEX(Categories!$C$7:$DO$96,MATCH($C1216,Categories!C$7:C$96,0),MATCH($A1216,Categories!$C$6:$DO$6,0))</f>
        <v>Inadequate capacity</v>
      </c>
    </row>
    <row r="1217" spans="1:6" ht="13.8" x14ac:dyDescent="0.25">
      <c r="A1217" s="231" t="s">
        <v>103</v>
      </c>
      <c r="B1217" s="50" t="str">
        <f>_xlfn.XLOOKUP(A1217, 'Country to Region'!$A$2:$A$116, 'Country to Region'!$B$2:$B$116, "Not Found")</f>
        <v>Eastern Europe</v>
      </c>
      <c r="C1217" s="203" t="s">
        <v>202</v>
      </c>
      <c r="D1217" s="232" cm="1">
        <f t="array" ref="D1217">_xlfn.XLOOKUP($C1217,'Standardized Scores'!$C$7:$C$96,_xlfn.XLOOKUP('Data (All Pillars)'!$A1217,'Standardized Scores'!$D$6:$DO$6,'Standardized Scores'!$D$7:$DO$96))</f>
        <v>26.05391569557937</v>
      </c>
      <c r="E1217" s="232" cm="1">
        <f t="array" ref="E1217">_xlfn.XLOOKUP($C1217,Ranking!$C$7:$C$96,_xlfn.XLOOKUP('Data (All Pillars)'!$A1217,Ranking!$D$6:$DO$6,Ranking!$D$7:$DO$96))</f>
        <v>34</v>
      </c>
      <c r="F1217" s="232" t="str">
        <f>INDEX(Categories!$C$7:$DO$96,MATCH($C1217,Categories!C$7:C$96,0),MATCH($A1217,Categories!$C$6:$DO$6,0))</f>
        <v>Inadequate capacity</v>
      </c>
    </row>
    <row r="1218" spans="1:6" ht="13.8" x14ac:dyDescent="0.25">
      <c r="A1218" s="231" t="s">
        <v>103</v>
      </c>
      <c r="B1218" s="50" t="str">
        <f>_xlfn.XLOOKUP(A1218, 'Country to Region'!$A$2:$A$116, 'Country to Region'!$B$2:$B$116, "Not Found")</f>
        <v>Eastern Europe</v>
      </c>
      <c r="C1218" s="203" t="s">
        <v>212</v>
      </c>
      <c r="D1218" s="232" cm="1">
        <f t="array" ref="D1218">_xlfn.XLOOKUP($C1218,'Standardized Scores'!$C$7:$C$96,_xlfn.XLOOKUP('Data (All Pillars)'!$A1218,'Standardized Scores'!$D$6:$DO$6,'Standardized Scores'!$D$7:$DO$96))</f>
        <v>63.066020978435773</v>
      </c>
      <c r="E1218" s="232" cm="1">
        <f t="array" ref="E1218">_xlfn.XLOOKUP($C1218,Ranking!$C$7:$C$96,_xlfn.XLOOKUP('Data (All Pillars)'!$A1218,Ranking!$D$6:$DO$6,Ranking!$D$7:$DO$96))</f>
        <v>5</v>
      </c>
      <c r="F1218" s="232" t="str">
        <f>INDEX(Categories!$C$7:$DO$96,MATCH($C1218,Categories!C$7:C$96,0),MATCH($A1218,Categories!$C$6:$DO$6,0))</f>
        <v>High capacity</v>
      </c>
    </row>
    <row r="1219" spans="1:6" ht="13.8" x14ac:dyDescent="0.25">
      <c r="A1219" s="231" t="s">
        <v>103</v>
      </c>
      <c r="B1219" s="50" t="str">
        <f>_xlfn.XLOOKUP(A1219, 'Country to Region'!$A$2:$A$116, 'Country to Region'!$B$2:$B$116, "Not Found")</f>
        <v>Eastern Europe</v>
      </c>
      <c r="C1219" s="203" t="s">
        <v>254</v>
      </c>
      <c r="D1219" s="232" cm="1">
        <f t="array" ref="D1219">_xlfn.XLOOKUP($C1219,'Standardized Scores'!$C$7:$C$96,_xlfn.XLOOKUP('Data (All Pillars)'!$A1219,'Standardized Scores'!$D$6:$DO$6,'Standardized Scores'!$D$7:$DO$96))</f>
        <v>24.840210952103121</v>
      </c>
      <c r="E1219" s="232" cm="1">
        <f t="array" ref="E1219">_xlfn.XLOOKUP($C1219,Ranking!$C$7:$C$96,_xlfn.XLOOKUP('Data (All Pillars)'!$A1219,Ranking!$D$6:$DO$6,Ranking!$D$7:$DO$96))</f>
        <v>27</v>
      </c>
      <c r="F1219" s="232" t="str">
        <f>INDEX(Categories!$C$7:$DO$96,MATCH($C1219,Categories!C$7:C$96,0),MATCH($A1219,Categories!$C$6:$DO$6,0))</f>
        <v>Low capacity</v>
      </c>
    </row>
    <row r="1220" spans="1:6" ht="13.8" x14ac:dyDescent="0.25">
      <c r="A1220" s="231" t="s">
        <v>104</v>
      </c>
      <c r="B1220" s="50" t="str">
        <f>_xlfn.XLOOKUP(A1220, 'Country to Region'!$A$2:$A$116, 'Country to Region'!$B$2:$B$116, "Not Found")</f>
        <v>Eastern Europe</v>
      </c>
      <c r="C1220" s="203" t="s">
        <v>133</v>
      </c>
      <c r="D1220" s="232" cm="1">
        <f t="array" ref="D1220">_xlfn.XLOOKUP($C1220,'Standardized Scores'!$C$7:$C$96,_xlfn.XLOOKUP('Data (All Pillars)'!$A1220,'Standardized Scores'!$D$6:$DO$6,'Standardized Scores'!$D$7:$DO$96))</f>
        <v>31.525933122864856</v>
      </c>
      <c r="E1220" s="232" cm="1">
        <f t="array" ref="E1220">_xlfn.XLOOKUP($C1220,Ranking!$C$7:$C$96,_xlfn.XLOOKUP('Data (All Pillars)'!$A1220,Ranking!$D$6:$DO$6,Ranking!$D$7:$DO$96))</f>
        <v>88</v>
      </c>
      <c r="F1220" s="232" t="str">
        <f>INDEX(Categories!$C$7:$DO$96,MATCH($C1220,Categories!C$7:C$96,0),MATCH($A1220,Categories!$C$6:$DO$6,0))</f>
        <v>Low capacity</v>
      </c>
    </row>
    <row r="1221" spans="1:6" ht="13.8" x14ac:dyDescent="0.25">
      <c r="A1221" s="231" t="s">
        <v>104</v>
      </c>
      <c r="B1221" s="50" t="str">
        <f>_xlfn.XLOOKUP(A1221, 'Country to Region'!$A$2:$A$116, 'Country to Region'!$B$2:$B$116, "Not Found")</f>
        <v>Eastern Europe</v>
      </c>
      <c r="C1221" s="203" t="s">
        <v>135</v>
      </c>
      <c r="D1221" s="232" cm="1">
        <f t="array" ref="D1221">_xlfn.XLOOKUP($C1221,'Standardized Scores'!$C$7:$C$96,_xlfn.XLOOKUP('Data (All Pillars)'!$A1221,'Standardized Scores'!$D$6:$DO$6,'Standardized Scores'!$D$7:$DO$96))</f>
        <v>42.841256108017866</v>
      </c>
      <c r="E1221" s="232" cm="1">
        <f t="array" ref="E1221">_xlfn.XLOOKUP($C1221,Ranking!$C$7:$C$96,_xlfn.XLOOKUP('Data (All Pillars)'!$A1221,Ranking!$D$6:$DO$6,Ranking!$D$7:$DO$96))</f>
        <v>42</v>
      </c>
      <c r="F1221" s="232" t="str">
        <f>INDEX(Categories!$C$7:$DO$96,MATCH($C1221,Categories!C$7:C$96,0),MATCH($A1221,Categories!$C$6:$DO$6,0))</f>
        <v>Adequate capacity</v>
      </c>
    </row>
    <row r="1222" spans="1:6" ht="13.8" x14ac:dyDescent="0.25">
      <c r="A1222" s="231" t="s">
        <v>104</v>
      </c>
      <c r="B1222" s="50" t="str">
        <f>_xlfn.XLOOKUP(A1222, 'Country to Region'!$A$2:$A$116, 'Country to Region'!$B$2:$B$116, "Not Found")</f>
        <v>Eastern Europe</v>
      </c>
      <c r="C1222" s="203" t="s">
        <v>137</v>
      </c>
      <c r="D1222" s="232" cm="1">
        <f t="array" ref="D1222">_xlfn.XLOOKUP($C1222,'Standardized Scores'!$C$7:$C$96,_xlfn.XLOOKUP('Data (All Pillars)'!$A1222,'Standardized Scores'!$D$6:$DO$6,'Standardized Scores'!$D$7:$DO$96))</f>
        <v>30.968536261626248</v>
      </c>
      <c r="E1222" s="232" cm="1">
        <f t="array" ref="E1222">_xlfn.XLOOKUP($C1222,Ranking!$C$7:$C$96,_xlfn.XLOOKUP('Data (All Pillars)'!$A1222,Ranking!$D$6:$DO$6,Ranking!$D$7:$DO$96))</f>
        <v>76</v>
      </c>
      <c r="F1222" s="232" t="str">
        <f>INDEX(Categories!$C$7:$DO$96,MATCH($C1222,Categories!C$7:C$96,0),MATCH($A1222,Categories!$C$6:$DO$6,0))</f>
        <v>Inadequate capacity</v>
      </c>
    </row>
    <row r="1223" spans="1:6" ht="13.8" x14ac:dyDescent="0.25">
      <c r="A1223" s="231" t="s">
        <v>104</v>
      </c>
      <c r="B1223" s="50" t="str">
        <f>_xlfn.XLOOKUP(A1223, 'Country to Region'!$A$2:$A$116, 'Country to Region'!$B$2:$B$116, "Not Found")</f>
        <v>Eastern Europe</v>
      </c>
      <c r="C1223" s="203" t="s">
        <v>147</v>
      </c>
      <c r="D1223" s="232" cm="1">
        <f t="array" ref="D1223">_xlfn.XLOOKUP($C1223,'Standardized Scores'!$C$7:$C$96,_xlfn.XLOOKUP('Data (All Pillars)'!$A1223,'Standardized Scores'!$D$6:$DO$6,'Standardized Scores'!$D$7:$DO$96))</f>
        <v>58.053108153780634</v>
      </c>
      <c r="E1223" s="232" cm="1">
        <f t="array" ref="E1223">_xlfn.XLOOKUP($C1223,Ranking!$C$7:$C$96,_xlfn.XLOOKUP('Data (All Pillars)'!$A1223,Ranking!$D$6:$DO$6,Ranking!$D$7:$DO$96))</f>
        <v>6</v>
      </c>
      <c r="F1223" s="232" t="str">
        <f>INDEX(Categories!$C$7:$DO$96,MATCH($C1223,Categories!C$7:C$96,0),MATCH($A1223,Categories!$C$6:$DO$6,0))</f>
        <v>Adequate capacity</v>
      </c>
    </row>
    <row r="1224" spans="1:6" ht="13.8" x14ac:dyDescent="0.25">
      <c r="A1224" s="231" t="s">
        <v>104</v>
      </c>
      <c r="B1224" s="50" t="str">
        <f>_xlfn.XLOOKUP(A1224, 'Country to Region'!$A$2:$A$116, 'Country to Region'!$B$2:$B$116, "Not Found")</f>
        <v>Eastern Europe</v>
      </c>
      <c r="C1224" s="203" t="s">
        <v>156</v>
      </c>
      <c r="D1224" s="232" cm="1">
        <f t="array" ref="D1224">_xlfn.XLOOKUP($C1224,'Standardized Scores'!$C$7:$C$96,_xlfn.XLOOKUP('Data (All Pillars)'!$A1224,'Standardized Scores'!$D$6:$DO$6,'Standardized Scores'!$D$7:$DO$96))</f>
        <v>38.945601875418213</v>
      </c>
      <c r="E1224" s="232" cm="1">
        <f t="array" ref="E1224">_xlfn.XLOOKUP($C1224,Ranking!$C$7:$C$96,_xlfn.XLOOKUP('Data (All Pillars)'!$A1224,Ranking!$D$6:$DO$6,Ranking!$D$7:$DO$96))</f>
        <v>56</v>
      </c>
      <c r="F1224" s="232" t="str">
        <f>INDEX(Categories!$C$7:$DO$96,MATCH($C1224,Categories!C$7:C$96,0),MATCH($A1224,Categories!$C$6:$DO$6,0))</f>
        <v>Adequate capacity</v>
      </c>
    </row>
    <row r="1225" spans="1:6" ht="13.8" x14ac:dyDescent="0.25">
      <c r="A1225" s="231" t="s">
        <v>104</v>
      </c>
      <c r="B1225" s="50" t="str">
        <f>_xlfn.XLOOKUP(A1225, 'Country to Region'!$A$2:$A$116, 'Country to Region'!$B$2:$B$116, "Not Found")</f>
        <v>Eastern Europe</v>
      </c>
      <c r="C1225" s="203" t="s">
        <v>163</v>
      </c>
      <c r="D1225" s="232" cm="1">
        <f t="array" ref="D1225">_xlfn.XLOOKUP($C1225,'Standardized Scores'!$C$7:$C$96,_xlfn.XLOOKUP('Data (All Pillars)'!$A1225,'Standardized Scores'!$D$6:$DO$6,'Standardized Scores'!$D$7:$DO$96))</f>
        <v>23.722365074199196</v>
      </c>
      <c r="E1225" s="232" cm="1">
        <f t="array" ref="E1225">_xlfn.XLOOKUP($C1225,Ranking!$C$7:$C$96,_xlfn.XLOOKUP('Data (All Pillars)'!$A1225,Ranking!$D$6:$DO$6,Ranking!$D$7:$DO$96))</f>
        <v>111</v>
      </c>
      <c r="F1225" s="232" t="str">
        <f>INDEX(Categories!$C$7:$DO$96,MATCH($C1225,Categories!C$7:C$96,0),MATCH($A1225,Categories!$C$6:$DO$6,0))</f>
        <v>Inadequate capacity</v>
      </c>
    </row>
    <row r="1226" spans="1:6" ht="13.8" x14ac:dyDescent="0.25">
      <c r="A1226" s="231" t="s">
        <v>104</v>
      </c>
      <c r="B1226" s="50" t="str">
        <f>_xlfn.XLOOKUP(A1226, 'Country to Region'!$A$2:$A$116, 'Country to Region'!$B$2:$B$116, "Not Found")</f>
        <v>Eastern Europe</v>
      </c>
      <c r="C1226" s="203" t="s">
        <v>251</v>
      </c>
      <c r="D1226" s="232" cm="1">
        <f t="array" ref="D1226">_xlfn.XLOOKUP($C1226,'Standardized Scores'!$C$7:$C$96,_xlfn.XLOOKUP('Data (All Pillars)'!$A1226,'Standardized Scores'!$D$6:$DO$6,'Standardized Scores'!$D$7:$DO$96))</f>
        <v>13.352315450449566</v>
      </c>
      <c r="E1226" s="232" cm="1">
        <f t="array" ref="E1226">_xlfn.XLOOKUP($C1226,Ranking!$C$7:$C$96,_xlfn.XLOOKUP('Data (All Pillars)'!$A1226,Ranking!$D$6:$DO$6,Ranking!$D$7:$DO$96))</f>
        <v>115</v>
      </c>
      <c r="F1226" s="232" t="str">
        <f>INDEX(Categories!$C$7:$DO$96,MATCH($C1226,Categories!C$7:C$96,0),MATCH($A1226,Categories!$C$6:$DO$6,0))</f>
        <v>Inadequate capacity</v>
      </c>
    </row>
    <row r="1227" spans="1:6" ht="13.8" x14ac:dyDescent="0.25">
      <c r="A1227" s="231" t="s">
        <v>104</v>
      </c>
      <c r="B1227" s="50" t="str">
        <f>_xlfn.XLOOKUP(A1227, 'Country to Region'!$A$2:$A$116, 'Country to Region'!$B$2:$B$116, "Not Found")</f>
        <v>Eastern Europe</v>
      </c>
      <c r="C1227" s="203" t="s">
        <v>174</v>
      </c>
      <c r="D1227" s="232" cm="1">
        <f t="array" ref="D1227">_xlfn.XLOOKUP($C1227,'Standardized Scores'!$C$7:$C$96,_xlfn.XLOOKUP('Data (All Pillars)'!$A1227,'Standardized Scores'!$D$6:$DO$6,'Standardized Scores'!$D$7:$DO$96))</f>
        <v>22.172436822418351</v>
      </c>
      <c r="E1227" s="232" cm="1">
        <f t="array" ref="E1227">_xlfn.XLOOKUP($C1227,Ranking!$C$7:$C$96,_xlfn.XLOOKUP('Data (All Pillars)'!$A1227,Ranking!$D$6:$DO$6,Ranking!$D$7:$DO$96))</f>
        <v>105</v>
      </c>
      <c r="F1227" s="232" t="str">
        <f>INDEX(Categories!$C$7:$DO$96,MATCH($C1227,Categories!C$7:C$96,0),MATCH($A1227,Categories!$C$6:$DO$6,0))</f>
        <v>Inadequate capacity</v>
      </c>
    </row>
    <row r="1228" spans="1:6" ht="13.8" x14ac:dyDescent="0.25">
      <c r="A1228" s="231" t="s">
        <v>104</v>
      </c>
      <c r="B1228" s="50" t="str">
        <f>_xlfn.XLOOKUP(A1228, 'Country to Region'!$A$2:$A$116, 'Country to Region'!$B$2:$B$116, "Not Found")</f>
        <v>Eastern Europe</v>
      </c>
      <c r="C1228" s="203" t="s">
        <v>181</v>
      </c>
      <c r="D1228" s="232" cm="1">
        <f t="array" ref="D1228">_xlfn.XLOOKUP($C1228,'Standardized Scores'!$C$7:$C$96,_xlfn.XLOOKUP('Data (All Pillars)'!$A1228,'Standardized Scores'!$D$6:$DO$6,'Standardized Scores'!$D$7:$DO$96))</f>
        <v>32.662348480847051</v>
      </c>
      <c r="E1228" s="232" cm="1">
        <f t="array" ref="E1228">_xlfn.XLOOKUP($C1228,Ranking!$C$7:$C$96,_xlfn.XLOOKUP('Data (All Pillars)'!$A1228,Ranking!$D$6:$DO$6,Ranking!$D$7:$DO$96))</f>
        <v>108</v>
      </c>
      <c r="F1228" s="232" t="str">
        <f>INDEX(Categories!$C$7:$DO$96,MATCH($C1228,Categories!C$7:C$96,0),MATCH($A1228,Categories!$C$6:$DO$6,0))</f>
        <v>Inadequate capacity</v>
      </c>
    </row>
    <row r="1229" spans="1:6" ht="13.8" x14ac:dyDescent="0.25">
      <c r="A1229" s="231" t="s">
        <v>104</v>
      </c>
      <c r="B1229" s="50" t="str">
        <f>_xlfn.XLOOKUP(A1229, 'Country to Region'!$A$2:$A$116, 'Country to Region'!$B$2:$B$116, "Not Found")</f>
        <v>Eastern Europe</v>
      </c>
      <c r="C1229" s="203" t="s">
        <v>192</v>
      </c>
      <c r="D1229" s="232" cm="1">
        <f t="array" ref="D1229">_xlfn.XLOOKUP($C1229,'Standardized Scores'!$C$7:$C$96,_xlfn.XLOOKUP('Data (All Pillars)'!$A1229,'Standardized Scores'!$D$6:$DO$6,'Standardized Scores'!$D$7:$DO$96))</f>
        <v>30.61536753593273</v>
      </c>
      <c r="E1229" s="232" cm="1">
        <f t="array" ref="E1229">_xlfn.XLOOKUP($C1229,Ranking!$C$7:$C$96,_xlfn.XLOOKUP('Data (All Pillars)'!$A1229,Ranking!$D$6:$DO$6,Ranking!$D$7:$DO$96))</f>
        <v>37</v>
      </c>
      <c r="F1229" s="232" t="str">
        <f>INDEX(Categories!$C$7:$DO$96,MATCH($C1229,Categories!C$7:C$96,0),MATCH($A1229,Categories!$C$6:$DO$6,0))</f>
        <v>Low capacity</v>
      </c>
    </row>
    <row r="1230" spans="1:6" ht="13.8" x14ac:dyDescent="0.25">
      <c r="A1230" s="231" t="s">
        <v>104</v>
      </c>
      <c r="B1230" s="50" t="str">
        <f>_xlfn.XLOOKUP(A1230, 'Country to Region'!$A$2:$A$116, 'Country to Region'!$B$2:$B$116, "Not Found")</f>
        <v>Eastern Europe</v>
      </c>
      <c r="C1230" s="203" t="s">
        <v>194</v>
      </c>
      <c r="D1230" s="232" cm="1">
        <f t="array" ref="D1230">_xlfn.XLOOKUP($C1230,'Standardized Scores'!$C$7:$C$96,_xlfn.XLOOKUP('Data (All Pillars)'!$A1230,'Standardized Scores'!$D$6:$DO$6,'Standardized Scores'!$D$7:$DO$96))</f>
        <v>33.114713125858181</v>
      </c>
      <c r="E1230" s="232" cm="1">
        <f t="array" ref="E1230">_xlfn.XLOOKUP($C1230,Ranking!$C$7:$C$96,_xlfn.XLOOKUP('Data (All Pillars)'!$A1230,Ranking!$D$6:$DO$6,Ranking!$D$7:$DO$96))</f>
        <v>66</v>
      </c>
      <c r="F1230" s="232" t="str">
        <f>INDEX(Categories!$C$7:$DO$96,MATCH($C1230,Categories!C$7:C$96,0),MATCH($A1230,Categories!$C$6:$DO$6,0))</f>
        <v>Low capacity</v>
      </c>
    </row>
    <row r="1231" spans="1:6" ht="13.8" x14ac:dyDescent="0.25">
      <c r="A1231" s="231" t="s">
        <v>104</v>
      </c>
      <c r="B1231" s="50" t="str">
        <f>_xlfn.XLOOKUP(A1231, 'Country to Region'!$A$2:$A$116, 'Country to Region'!$B$2:$B$116, "Not Found")</f>
        <v>Eastern Europe</v>
      </c>
      <c r="C1231" s="203" t="s">
        <v>202</v>
      </c>
      <c r="D1231" s="232" cm="1">
        <f t="array" ref="D1231">_xlfn.XLOOKUP($C1231,'Standardized Scores'!$C$7:$C$96,_xlfn.XLOOKUP('Data (All Pillars)'!$A1231,'Standardized Scores'!$D$6:$DO$6,'Standardized Scores'!$D$7:$DO$96))</f>
        <v>16.580032753228743</v>
      </c>
      <c r="E1231" s="232" cm="1">
        <f t="array" ref="E1231">_xlfn.XLOOKUP($C1231,Ranking!$C$7:$C$96,_xlfn.XLOOKUP('Data (All Pillars)'!$A1231,Ranking!$D$6:$DO$6,Ranking!$D$7:$DO$96))</f>
        <v>77</v>
      </c>
      <c r="F1231" s="232" t="str">
        <f>INDEX(Categories!$C$7:$DO$96,MATCH($C1231,Categories!C$7:C$96,0),MATCH($A1231,Categories!$C$6:$DO$6,0))</f>
        <v>Inadequate capacity</v>
      </c>
    </row>
    <row r="1232" spans="1:6" ht="13.8" x14ac:dyDescent="0.25">
      <c r="A1232" s="231" t="s">
        <v>104</v>
      </c>
      <c r="B1232" s="50" t="str">
        <f>_xlfn.XLOOKUP(A1232, 'Country to Region'!$A$2:$A$116, 'Country to Region'!$B$2:$B$116, "Not Found")</f>
        <v>Eastern Europe</v>
      </c>
      <c r="C1232" s="203" t="s">
        <v>212</v>
      </c>
      <c r="D1232" s="232" cm="1">
        <f t="array" ref="D1232">_xlfn.XLOOKUP($C1232,'Standardized Scores'!$C$7:$C$96,_xlfn.XLOOKUP('Data (All Pillars)'!$A1232,'Standardized Scores'!$D$6:$DO$6,'Standardized Scores'!$D$7:$DO$96))</f>
        <v>47.135414375659323</v>
      </c>
      <c r="E1232" s="232" cm="1">
        <f t="array" ref="E1232">_xlfn.XLOOKUP($C1232,Ranking!$C$7:$C$96,_xlfn.XLOOKUP('Data (All Pillars)'!$A1232,Ranking!$D$6:$DO$6,Ranking!$D$7:$DO$96))</f>
        <v>46</v>
      </c>
      <c r="F1232" s="232" t="str">
        <f>INDEX(Categories!$C$7:$DO$96,MATCH($C1232,Categories!C$7:C$96,0),MATCH($A1232,Categories!$C$6:$DO$6,0))</f>
        <v>Low capacity</v>
      </c>
    </row>
    <row r="1233" spans="1:6" ht="13.8" x14ac:dyDescent="0.25">
      <c r="A1233" s="231" t="s">
        <v>104</v>
      </c>
      <c r="B1233" s="50" t="str">
        <f>_xlfn.XLOOKUP(A1233, 'Country to Region'!$A$2:$A$116, 'Country to Region'!$B$2:$B$116, "Not Found")</f>
        <v>Eastern Europe</v>
      </c>
      <c r="C1233" s="203" t="s">
        <v>254</v>
      </c>
      <c r="D1233" s="232" cm="1">
        <f t="array" ref="D1233">_xlfn.XLOOKUP($C1233,'Standardized Scores'!$C$7:$C$96,_xlfn.XLOOKUP('Data (All Pillars)'!$A1233,'Standardized Scores'!$D$6:$DO$6,'Standardized Scores'!$D$7:$DO$96))</f>
        <v>25.631309888984671</v>
      </c>
      <c r="E1233" s="232" cm="1">
        <f t="array" ref="E1233">_xlfn.XLOOKUP($C1233,Ranking!$C$7:$C$96,_xlfn.XLOOKUP('Data (All Pillars)'!$A1233,Ranking!$D$6:$DO$6,Ranking!$D$7:$DO$96))</f>
        <v>24</v>
      </c>
      <c r="F1233" s="232" t="str">
        <f>INDEX(Categories!$C$7:$DO$96,MATCH($C1233,Categories!C$7:C$96,0),MATCH($A1233,Categories!$C$6:$DO$6,0))</f>
        <v>Low capacity</v>
      </c>
    </row>
    <row r="1234" spans="1:6" ht="13.8" x14ac:dyDescent="0.25">
      <c r="A1234" s="231" t="s">
        <v>105</v>
      </c>
      <c r="B1234" s="50" t="str">
        <f>_xlfn.XLOOKUP(A1234, 'Country to Region'!$A$2:$A$116, 'Country to Region'!$B$2:$B$116, "Not Found")</f>
        <v>Sub-Saharan Africa</v>
      </c>
      <c r="C1234" s="203" t="s">
        <v>133</v>
      </c>
      <c r="D1234" s="232" cm="1">
        <f t="array" ref="D1234">_xlfn.XLOOKUP($C1234,'Standardized Scores'!$C$7:$C$96,_xlfn.XLOOKUP('Data (All Pillars)'!$A1234,'Standardized Scores'!$D$6:$DO$6,'Standardized Scores'!$D$7:$DO$96))</f>
        <v>31.763215227685187</v>
      </c>
      <c r="E1234" s="232" cm="1">
        <f t="array" ref="E1234">_xlfn.XLOOKUP($C1234,Ranking!$C$7:$C$96,_xlfn.XLOOKUP('Data (All Pillars)'!$A1234,Ranking!$D$6:$DO$6,Ranking!$D$7:$DO$96))</f>
        <v>86</v>
      </c>
      <c r="F1234" s="232" t="str">
        <f>INDEX(Categories!$C$7:$DO$96,MATCH($C1234,Categories!C$7:C$96,0),MATCH($A1234,Categories!$C$6:$DO$6,0))</f>
        <v>Low capacity</v>
      </c>
    </row>
    <row r="1235" spans="1:6" ht="13.8" x14ac:dyDescent="0.25">
      <c r="A1235" s="231" t="s">
        <v>105</v>
      </c>
      <c r="B1235" s="50" t="str">
        <f>_xlfn.XLOOKUP(A1235, 'Country to Region'!$A$2:$A$116, 'Country to Region'!$B$2:$B$116, "Not Found")</f>
        <v>Sub-Saharan Africa</v>
      </c>
      <c r="C1235" s="203" t="s">
        <v>135</v>
      </c>
      <c r="D1235" s="232" cm="1">
        <f t="array" ref="D1235">_xlfn.XLOOKUP($C1235,'Standardized Scores'!$C$7:$C$96,_xlfn.XLOOKUP('Data (All Pillars)'!$A1235,'Standardized Scores'!$D$6:$DO$6,'Standardized Scores'!$D$7:$DO$96))</f>
        <v>25.931216754016052</v>
      </c>
      <c r="E1235" s="232" cm="1">
        <f t="array" ref="E1235">_xlfn.XLOOKUP($C1235,Ranking!$C$7:$C$96,_xlfn.XLOOKUP('Data (All Pillars)'!$A1235,Ranking!$D$6:$DO$6,Ranking!$D$7:$DO$96))</f>
        <v>100</v>
      </c>
      <c r="F1235" s="232" t="str">
        <f>INDEX(Categories!$C$7:$DO$96,MATCH($C1235,Categories!C$7:C$96,0),MATCH($A1235,Categories!$C$6:$DO$6,0))</f>
        <v>Inadequate capacity</v>
      </c>
    </row>
    <row r="1236" spans="1:6" ht="13.8" x14ac:dyDescent="0.25">
      <c r="A1236" s="231" t="s">
        <v>105</v>
      </c>
      <c r="B1236" s="50" t="str">
        <f>_xlfn.XLOOKUP(A1236, 'Country to Region'!$A$2:$A$116, 'Country to Region'!$B$2:$B$116, "Not Found")</f>
        <v>Sub-Saharan Africa</v>
      </c>
      <c r="C1236" s="203" t="s">
        <v>137</v>
      </c>
      <c r="D1236" s="232" cm="1">
        <f t="array" ref="D1236">_xlfn.XLOOKUP($C1236,'Standardized Scores'!$C$7:$C$96,_xlfn.XLOOKUP('Data (All Pillars)'!$A1236,'Standardized Scores'!$D$6:$DO$6,'Standardized Scores'!$D$7:$DO$96))</f>
        <v>26.01099197883326</v>
      </c>
      <c r="E1236" s="232" cm="1">
        <f t="array" ref="E1236">_xlfn.XLOOKUP($C1236,Ranking!$C$7:$C$96,_xlfn.XLOOKUP('Data (All Pillars)'!$A1236,Ranking!$D$6:$DO$6,Ranking!$D$7:$DO$96))</f>
        <v>97</v>
      </c>
      <c r="F1236" s="232" t="str">
        <f>INDEX(Categories!$C$7:$DO$96,MATCH($C1236,Categories!C$7:C$96,0),MATCH($A1236,Categories!$C$6:$DO$6,0))</f>
        <v>Inadequate capacity</v>
      </c>
    </row>
    <row r="1237" spans="1:6" ht="13.8" x14ac:dyDescent="0.25">
      <c r="A1237" s="231" t="s">
        <v>105</v>
      </c>
      <c r="B1237" s="50" t="str">
        <f>_xlfn.XLOOKUP(A1237, 'Country to Region'!$A$2:$A$116, 'Country to Region'!$B$2:$B$116, "Not Found")</f>
        <v>Sub-Saharan Africa</v>
      </c>
      <c r="C1237" s="203" t="s">
        <v>147</v>
      </c>
      <c r="D1237" s="232" cm="1">
        <f t="array" ref="D1237">_xlfn.XLOOKUP($C1237,'Standardized Scores'!$C$7:$C$96,_xlfn.XLOOKUP('Data (All Pillars)'!$A1237,'Standardized Scores'!$D$6:$DO$6,'Standardized Scores'!$D$7:$DO$96))</f>
        <v>23.071875952873278</v>
      </c>
      <c r="E1237" s="232" cm="1">
        <f t="array" ref="E1237">_xlfn.XLOOKUP($C1237,Ranking!$C$7:$C$96,_xlfn.XLOOKUP('Data (All Pillars)'!$A1237,Ranking!$D$6:$DO$6,Ranking!$D$7:$DO$96))</f>
        <v>95</v>
      </c>
      <c r="F1237" s="232" t="str">
        <f>INDEX(Categories!$C$7:$DO$96,MATCH($C1237,Categories!C$7:C$96,0),MATCH($A1237,Categories!$C$6:$DO$6,0))</f>
        <v>Inadequate capacity</v>
      </c>
    </row>
    <row r="1238" spans="1:6" ht="13.8" x14ac:dyDescent="0.25">
      <c r="A1238" s="231" t="s">
        <v>105</v>
      </c>
      <c r="B1238" s="50" t="str">
        <f>_xlfn.XLOOKUP(A1238, 'Country to Region'!$A$2:$A$116, 'Country to Region'!$B$2:$B$116, "Not Found")</f>
        <v>Sub-Saharan Africa</v>
      </c>
      <c r="C1238" s="203" t="s">
        <v>156</v>
      </c>
      <c r="D1238" s="232" cm="1">
        <f t="array" ref="D1238">_xlfn.XLOOKUP($C1238,'Standardized Scores'!$C$7:$C$96,_xlfn.XLOOKUP('Data (All Pillars)'!$A1238,'Standardized Scores'!$D$6:$DO$6,'Standardized Scores'!$D$7:$DO$96))</f>
        <v>29.17404325972921</v>
      </c>
      <c r="E1238" s="232" cm="1">
        <f t="array" ref="E1238">_xlfn.XLOOKUP($C1238,Ranking!$C$7:$C$96,_xlfn.XLOOKUP('Data (All Pillars)'!$A1238,Ranking!$D$6:$DO$6,Ranking!$D$7:$DO$96))</f>
        <v>99</v>
      </c>
      <c r="F1238" s="232" t="str">
        <f>INDEX(Categories!$C$7:$DO$96,MATCH($C1238,Categories!C$7:C$96,0),MATCH($A1238,Categories!$C$6:$DO$6,0))</f>
        <v>Inadequate capacity</v>
      </c>
    </row>
    <row r="1239" spans="1:6" ht="13.8" x14ac:dyDescent="0.25">
      <c r="A1239" s="231" t="s">
        <v>105</v>
      </c>
      <c r="B1239" s="50" t="str">
        <f>_xlfn.XLOOKUP(A1239, 'Country to Region'!$A$2:$A$116, 'Country to Region'!$B$2:$B$116, "Not Found")</f>
        <v>Sub-Saharan Africa</v>
      </c>
      <c r="C1239" s="203" t="s">
        <v>163</v>
      </c>
      <c r="D1239" s="232" cm="1">
        <f t="array" ref="D1239">_xlfn.XLOOKUP($C1239,'Standardized Scores'!$C$7:$C$96,_xlfn.XLOOKUP('Data (All Pillars)'!$A1239,'Standardized Scores'!$D$6:$DO$6,'Standardized Scores'!$D$7:$DO$96))</f>
        <v>44.684665571374936</v>
      </c>
      <c r="E1239" s="232" cm="1">
        <f t="array" ref="E1239">_xlfn.XLOOKUP($C1239,Ranking!$C$7:$C$96,_xlfn.XLOOKUP('Data (All Pillars)'!$A1239,Ranking!$D$6:$DO$6,Ranking!$D$7:$DO$96))</f>
        <v>53</v>
      </c>
      <c r="F1239" s="232" t="str">
        <f>INDEX(Categories!$C$7:$DO$96,MATCH($C1239,Categories!C$7:C$96,0),MATCH($A1239,Categories!$C$6:$DO$6,0))</f>
        <v>Low capacity</v>
      </c>
    </row>
    <row r="1240" spans="1:6" ht="13.8" x14ac:dyDescent="0.25">
      <c r="A1240" s="231" t="s">
        <v>105</v>
      </c>
      <c r="B1240" s="50" t="str">
        <f>_xlfn.XLOOKUP(A1240, 'Country to Region'!$A$2:$A$116, 'Country to Region'!$B$2:$B$116, "Not Found")</f>
        <v>Sub-Saharan Africa</v>
      </c>
      <c r="C1240" s="203" t="s">
        <v>251</v>
      </c>
      <c r="D1240" s="232" cm="1">
        <f t="array" ref="D1240">_xlfn.XLOOKUP($C1240,'Standardized Scores'!$C$7:$C$96,_xlfn.XLOOKUP('Data (All Pillars)'!$A1240,'Standardized Scores'!$D$6:$DO$6,'Standardized Scores'!$D$7:$DO$96))</f>
        <v>45.124071567506661</v>
      </c>
      <c r="E1240" s="232" cm="1">
        <f t="array" ref="E1240">_xlfn.XLOOKUP($C1240,Ranking!$C$7:$C$96,_xlfn.XLOOKUP('Data (All Pillars)'!$A1240,Ranking!$D$6:$DO$6,Ranking!$D$7:$DO$96))</f>
        <v>51</v>
      </c>
      <c r="F1240" s="232" t="str">
        <f>INDEX(Categories!$C$7:$DO$96,MATCH($C1240,Categories!C$7:C$96,0),MATCH($A1240,Categories!$C$6:$DO$6,0))</f>
        <v>Adequate capacity</v>
      </c>
    </row>
    <row r="1241" spans="1:6" ht="13.8" x14ac:dyDescent="0.25">
      <c r="A1241" s="231" t="s">
        <v>105</v>
      </c>
      <c r="B1241" s="50" t="str">
        <f>_xlfn.XLOOKUP(A1241, 'Country to Region'!$A$2:$A$116, 'Country to Region'!$B$2:$B$116, "Not Found")</f>
        <v>Sub-Saharan Africa</v>
      </c>
      <c r="C1241" s="203" t="s">
        <v>174</v>
      </c>
      <c r="D1241" s="232" cm="1">
        <f t="array" ref="D1241">_xlfn.XLOOKUP($C1241,'Standardized Scores'!$C$7:$C$96,_xlfn.XLOOKUP('Data (All Pillars)'!$A1241,'Standardized Scores'!$D$6:$DO$6,'Standardized Scores'!$D$7:$DO$96))</f>
        <v>35.496134851246232</v>
      </c>
      <c r="E1241" s="232" cm="1">
        <f t="array" ref="E1241">_xlfn.XLOOKUP($C1241,Ranking!$C$7:$C$96,_xlfn.XLOOKUP('Data (All Pillars)'!$A1241,Ranking!$D$6:$DO$6,Ranking!$D$7:$DO$96))</f>
        <v>75</v>
      </c>
      <c r="F1241" s="232" t="str">
        <f>INDEX(Categories!$C$7:$DO$96,MATCH($C1241,Categories!C$7:C$96,0),MATCH($A1241,Categories!$C$6:$DO$6,0))</f>
        <v>Inadequate capacity</v>
      </c>
    </row>
    <row r="1242" spans="1:6" ht="13.8" x14ac:dyDescent="0.25">
      <c r="A1242" s="231" t="s">
        <v>105</v>
      </c>
      <c r="B1242" s="50" t="str">
        <f>_xlfn.XLOOKUP(A1242, 'Country to Region'!$A$2:$A$116, 'Country to Region'!$B$2:$B$116, "Not Found")</f>
        <v>Sub-Saharan Africa</v>
      </c>
      <c r="C1242" s="203" t="s">
        <v>181</v>
      </c>
      <c r="D1242" s="232" cm="1">
        <f t="array" ref="D1242">_xlfn.XLOOKUP($C1242,'Standardized Scores'!$C$7:$C$96,_xlfn.XLOOKUP('Data (All Pillars)'!$A1242,'Standardized Scores'!$D$6:$DO$6,'Standardized Scores'!$D$7:$DO$96))</f>
        <v>51.246509114372671</v>
      </c>
      <c r="E1242" s="232" cm="1">
        <f t="array" ref="E1242">_xlfn.XLOOKUP($C1242,Ranking!$C$7:$C$96,_xlfn.XLOOKUP('Data (All Pillars)'!$A1242,Ranking!$D$6:$DO$6,Ranking!$D$7:$DO$96))</f>
        <v>52</v>
      </c>
      <c r="F1242" s="232" t="str">
        <f>INDEX(Categories!$C$7:$DO$96,MATCH($C1242,Categories!C$7:C$96,0),MATCH($A1242,Categories!$C$6:$DO$6,0))</f>
        <v>Adequate capacity</v>
      </c>
    </row>
    <row r="1243" spans="1:6" ht="13.8" x14ac:dyDescent="0.25">
      <c r="A1243" s="231" t="s">
        <v>105</v>
      </c>
      <c r="B1243" s="50" t="str">
        <f>_xlfn.XLOOKUP(A1243, 'Country to Region'!$A$2:$A$116, 'Country to Region'!$B$2:$B$116, "Not Found")</f>
        <v>Sub-Saharan Africa</v>
      </c>
      <c r="C1243" s="203" t="s">
        <v>192</v>
      </c>
      <c r="D1243" s="232" cm="1">
        <f t="array" ref="D1243">_xlfn.XLOOKUP($C1243,'Standardized Scores'!$C$7:$C$96,_xlfn.XLOOKUP('Data (All Pillars)'!$A1243,'Standardized Scores'!$D$6:$DO$6,'Standardized Scores'!$D$7:$DO$96))</f>
        <v>20.366613243101323</v>
      </c>
      <c r="E1243" s="232" cm="1">
        <f t="array" ref="E1243">_xlfn.XLOOKUP($C1243,Ranking!$C$7:$C$96,_xlfn.XLOOKUP('Data (All Pillars)'!$A1243,Ranking!$D$6:$DO$6,Ranking!$D$7:$DO$96))</f>
        <v>103</v>
      </c>
      <c r="F1243" s="232" t="str">
        <f>INDEX(Categories!$C$7:$DO$96,MATCH($C1243,Categories!C$7:C$96,0),MATCH($A1243,Categories!$C$6:$DO$6,0))</f>
        <v>Inadequate capacity</v>
      </c>
    </row>
    <row r="1244" spans="1:6" ht="13.8" x14ac:dyDescent="0.25">
      <c r="A1244" s="231" t="s">
        <v>105</v>
      </c>
      <c r="B1244" s="50" t="str">
        <f>_xlfn.XLOOKUP(A1244, 'Country to Region'!$A$2:$A$116, 'Country to Region'!$B$2:$B$116, "Not Found")</f>
        <v>Sub-Saharan Africa</v>
      </c>
      <c r="C1244" s="203" t="s">
        <v>194</v>
      </c>
      <c r="D1244" s="232" cm="1">
        <f t="array" ref="D1244">_xlfn.XLOOKUP($C1244,'Standardized Scores'!$C$7:$C$96,_xlfn.XLOOKUP('Data (All Pillars)'!$A1244,'Standardized Scores'!$D$6:$DO$6,'Standardized Scores'!$D$7:$DO$96))</f>
        <v>32.862162408072521</v>
      </c>
      <c r="E1244" s="232" cm="1">
        <f t="array" ref="E1244">_xlfn.XLOOKUP($C1244,Ranking!$C$7:$C$96,_xlfn.XLOOKUP('Data (All Pillars)'!$A1244,Ranking!$D$6:$DO$6,Ranking!$D$7:$DO$96))</f>
        <v>67</v>
      </c>
      <c r="F1244" s="232" t="str">
        <f>INDEX(Categories!$C$7:$DO$96,MATCH($C1244,Categories!C$7:C$96,0),MATCH($A1244,Categories!$C$6:$DO$6,0))</f>
        <v>Low capacity</v>
      </c>
    </row>
    <row r="1245" spans="1:6" ht="13.8" x14ac:dyDescent="0.25">
      <c r="A1245" s="231" t="s">
        <v>105</v>
      </c>
      <c r="B1245" s="50" t="str">
        <f>_xlfn.XLOOKUP(A1245, 'Country to Region'!$A$2:$A$116, 'Country to Region'!$B$2:$B$116, "Not Found")</f>
        <v>Sub-Saharan Africa</v>
      </c>
      <c r="C1245" s="203" t="s">
        <v>202</v>
      </c>
      <c r="D1245" s="232" cm="1">
        <f t="array" ref="D1245">_xlfn.XLOOKUP($C1245,'Standardized Scores'!$C$7:$C$96,_xlfn.XLOOKUP('Data (All Pillars)'!$A1245,'Standardized Scores'!$D$6:$DO$6,'Standardized Scores'!$D$7:$DO$96))</f>
        <v>11.913096946095511</v>
      </c>
      <c r="E1245" s="232" cm="1">
        <f t="array" ref="E1245">_xlfn.XLOOKUP($C1245,Ranking!$C$7:$C$96,_xlfn.XLOOKUP('Data (All Pillars)'!$A1245,Ranking!$D$6:$DO$6,Ranking!$D$7:$DO$96))</f>
        <v>95</v>
      </c>
      <c r="F1245" s="232" t="str">
        <f>INDEX(Categories!$C$7:$DO$96,MATCH($C1245,Categories!C$7:C$96,0),MATCH($A1245,Categories!$C$6:$DO$6,0))</f>
        <v>Inadequate capacity</v>
      </c>
    </row>
    <row r="1246" spans="1:6" ht="13.8" x14ac:dyDescent="0.25">
      <c r="A1246" s="231" t="s">
        <v>105</v>
      </c>
      <c r="B1246" s="50" t="str">
        <f>_xlfn.XLOOKUP(A1246, 'Country to Region'!$A$2:$A$116, 'Country to Region'!$B$2:$B$116, "Not Found")</f>
        <v>Sub-Saharan Africa</v>
      </c>
      <c r="C1246" s="203" t="s">
        <v>212</v>
      </c>
      <c r="D1246" s="232" cm="1">
        <f t="array" ref="D1246">_xlfn.XLOOKUP($C1246,'Standardized Scores'!$C$7:$C$96,_xlfn.XLOOKUP('Data (All Pillars)'!$A1246,'Standardized Scores'!$D$6:$DO$6,'Standardized Scores'!$D$7:$DO$96))</f>
        <v>27.421811052590449</v>
      </c>
      <c r="E1246" s="232" cm="1">
        <f t="array" ref="E1246">_xlfn.XLOOKUP($C1246,Ranking!$C$7:$C$96,_xlfn.XLOOKUP('Data (All Pillars)'!$A1246,Ranking!$D$6:$DO$6,Ranking!$D$7:$DO$96))</f>
        <v>109</v>
      </c>
      <c r="F1246" s="232" t="str">
        <f>INDEX(Categories!$C$7:$DO$96,MATCH($C1246,Categories!C$7:C$96,0),MATCH($A1246,Categories!$C$6:$DO$6,0))</f>
        <v>Inadequate capacity</v>
      </c>
    </row>
    <row r="1247" spans="1:6" ht="13.8" x14ac:dyDescent="0.25">
      <c r="A1247" s="231" t="s">
        <v>105</v>
      </c>
      <c r="B1247" s="50" t="str">
        <f>_xlfn.XLOOKUP(A1247, 'Country to Region'!$A$2:$A$116, 'Country to Region'!$B$2:$B$116, "Not Found")</f>
        <v>Sub-Saharan Africa</v>
      </c>
      <c r="C1247" s="203" t="s">
        <v>254</v>
      </c>
      <c r="D1247" s="232" cm="1">
        <f t="array" ref="D1247">_xlfn.XLOOKUP($C1247,'Standardized Scores'!$C$7:$C$96,_xlfn.XLOOKUP('Data (All Pillars)'!$A1247,'Standardized Scores'!$D$6:$DO$6,'Standardized Scores'!$D$7:$DO$96))</f>
        <v>9.2693825656468078</v>
      </c>
      <c r="E1247" s="232" cm="1">
        <f t="array" ref="E1247">_xlfn.XLOOKUP($C1247,Ranking!$C$7:$C$96,_xlfn.XLOOKUP('Data (All Pillars)'!$A1247,Ranking!$D$6:$DO$6,Ranking!$D$7:$DO$96))</f>
        <v>83</v>
      </c>
      <c r="F1247" s="232" t="str">
        <f>INDEX(Categories!$C$7:$DO$96,MATCH($C1247,Categories!C$7:C$96,0),MATCH($A1247,Categories!$C$6:$DO$6,0))</f>
        <v>Inadequate capacity</v>
      </c>
    </row>
    <row r="1248" spans="1:6" ht="13.8" x14ac:dyDescent="0.25">
      <c r="A1248" s="231" t="s">
        <v>106</v>
      </c>
      <c r="B1248" s="50" t="str">
        <f>_xlfn.XLOOKUP(A1248, 'Country to Region'!$A$2:$A$116, 'Country to Region'!$B$2:$B$116, "Not Found")</f>
        <v>MENA</v>
      </c>
      <c r="C1248" s="203" t="s">
        <v>133</v>
      </c>
      <c r="D1248" s="232" cm="1">
        <f t="array" ref="D1248">_xlfn.XLOOKUP($C1248,'Standardized Scores'!$C$7:$C$96,_xlfn.XLOOKUP('Data (All Pillars)'!$A1248,'Standardized Scores'!$D$6:$DO$6,'Standardized Scores'!$D$7:$DO$96))</f>
        <v>38.654404693436163</v>
      </c>
      <c r="E1248" s="232" cm="1">
        <f t="array" ref="E1248">_xlfn.XLOOKUP($C1248,Ranking!$C$7:$C$96,_xlfn.XLOOKUP('Data (All Pillars)'!$A1248,Ranking!$D$6:$DO$6,Ranking!$D$7:$DO$96))</f>
        <v>49</v>
      </c>
      <c r="F1248" s="232" t="str">
        <f>INDEX(Categories!$C$7:$DO$96,MATCH($C1248,Categories!C$7:C$96,0),MATCH($A1248,Categories!$C$6:$DO$6,0))</f>
        <v>Adequate capacity</v>
      </c>
    </row>
    <row r="1249" spans="1:6" ht="13.8" x14ac:dyDescent="0.25">
      <c r="A1249" s="231" t="s">
        <v>106</v>
      </c>
      <c r="B1249" s="50" t="str">
        <f>_xlfn.XLOOKUP(A1249, 'Country to Region'!$A$2:$A$116, 'Country to Region'!$B$2:$B$116, "Not Found")</f>
        <v>MENA</v>
      </c>
      <c r="C1249" s="203" t="s">
        <v>135</v>
      </c>
      <c r="D1249" s="232" cm="1">
        <f t="array" ref="D1249">_xlfn.XLOOKUP($C1249,'Standardized Scores'!$C$7:$C$96,_xlfn.XLOOKUP('Data (All Pillars)'!$A1249,'Standardized Scores'!$D$6:$DO$6,'Standardized Scores'!$D$7:$DO$96))</f>
        <v>42.628938292106049</v>
      </c>
      <c r="E1249" s="232" cm="1">
        <f t="array" ref="E1249">_xlfn.XLOOKUP($C1249,Ranking!$C$7:$C$96,_xlfn.XLOOKUP('Data (All Pillars)'!$A1249,Ranking!$D$6:$DO$6,Ranking!$D$7:$DO$96))</f>
        <v>44</v>
      </c>
      <c r="F1249" s="232" t="str">
        <f>INDEX(Categories!$C$7:$DO$96,MATCH($C1249,Categories!C$7:C$96,0),MATCH($A1249,Categories!$C$6:$DO$6,0))</f>
        <v>Adequate capacity</v>
      </c>
    </row>
    <row r="1250" spans="1:6" ht="13.8" x14ac:dyDescent="0.25">
      <c r="A1250" s="231" t="s">
        <v>106</v>
      </c>
      <c r="B1250" s="50" t="str">
        <f>_xlfn.XLOOKUP(A1250, 'Country to Region'!$A$2:$A$116, 'Country to Region'!$B$2:$B$116, "Not Found")</f>
        <v>MENA</v>
      </c>
      <c r="C1250" s="203" t="s">
        <v>137</v>
      </c>
      <c r="D1250" s="232" cm="1">
        <f t="array" ref="D1250">_xlfn.XLOOKUP($C1250,'Standardized Scores'!$C$7:$C$96,_xlfn.XLOOKUP('Data (All Pillars)'!$A1250,'Standardized Scores'!$D$6:$DO$6,'Standardized Scores'!$D$7:$DO$96))</f>
        <v>45.290868511005094</v>
      </c>
      <c r="E1250" s="232" cm="1">
        <f t="array" ref="E1250">_xlfn.XLOOKUP($C1250,Ranking!$C$7:$C$96,_xlfn.XLOOKUP('Data (All Pillars)'!$A1250,Ranking!$D$6:$DO$6,Ranking!$D$7:$DO$96))</f>
        <v>35</v>
      </c>
      <c r="F1250" s="232" t="str">
        <f>INDEX(Categories!$C$7:$DO$96,MATCH($C1250,Categories!C$7:C$96,0),MATCH($A1250,Categories!$C$6:$DO$6,0))</f>
        <v>Adequate capacity</v>
      </c>
    </row>
    <row r="1251" spans="1:6" ht="13.8" x14ac:dyDescent="0.25">
      <c r="A1251" s="231" t="s">
        <v>106</v>
      </c>
      <c r="B1251" s="50" t="str">
        <f>_xlfn.XLOOKUP(A1251, 'Country to Region'!$A$2:$A$116, 'Country to Region'!$B$2:$B$116, "Not Found")</f>
        <v>MENA</v>
      </c>
      <c r="C1251" s="203" t="s">
        <v>147</v>
      </c>
      <c r="D1251" s="232" cm="1">
        <f t="array" ref="D1251">_xlfn.XLOOKUP($C1251,'Standardized Scores'!$C$7:$C$96,_xlfn.XLOOKUP('Data (All Pillars)'!$A1251,'Standardized Scores'!$D$6:$DO$6,'Standardized Scores'!$D$7:$DO$96))</f>
        <v>47.78995593618771</v>
      </c>
      <c r="E1251" s="232" cm="1">
        <f t="array" ref="E1251">_xlfn.XLOOKUP($C1251,Ranking!$C$7:$C$96,_xlfn.XLOOKUP('Data (All Pillars)'!$A1251,Ranking!$D$6:$DO$6,Ranking!$D$7:$DO$96))</f>
        <v>31</v>
      </c>
      <c r="F1251" s="232" t="str">
        <f>INDEX(Categories!$C$7:$DO$96,MATCH($C1251,Categories!C$7:C$96,0),MATCH($A1251,Categories!$C$6:$DO$6,0))</f>
        <v>Low capacity</v>
      </c>
    </row>
    <row r="1252" spans="1:6" ht="13.8" x14ac:dyDescent="0.25">
      <c r="A1252" s="231" t="s">
        <v>106</v>
      </c>
      <c r="B1252" s="50" t="str">
        <f>_xlfn.XLOOKUP(A1252, 'Country to Region'!$A$2:$A$116, 'Country to Region'!$B$2:$B$116, "Not Found")</f>
        <v>MENA</v>
      </c>
      <c r="C1252" s="203" t="s">
        <v>156</v>
      </c>
      <c r="D1252" s="232" cm="1">
        <f t="array" ref="D1252">_xlfn.XLOOKUP($C1252,'Standardized Scores'!$C$7:$C$96,_xlfn.XLOOKUP('Data (All Pillars)'!$A1252,'Standardized Scores'!$D$6:$DO$6,'Standardized Scores'!$D$7:$DO$96))</f>
        <v>33.502165785295247</v>
      </c>
      <c r="E1252" s="232" cm="1">
        <f t="array" ref="E1252">_xlfn.XLOOKUP($C1252,Ranking!$C$7:$C$96,_xlfn.XLOOKUP('Data (All Pillars)'!$A1252,Ranking!$D$6:$DO$6,Ranking!$D$7:$DO$96))</f>
        <v>81</v>
      </c>
      <c r="F1252" s="232" t="str">
        <f>INDEX(Categories!$C$7:$DO$96,MATCH($C1252,Categories!C$7:C$96,0),MATCH($A1252,Categories!$C$6:$DO$6,0))</f>
        <v>Low capacity</v>
      </c>
    </row>
    <row r="1253" spans="1:6" ht="13.8" x14ac:dyDescent="0.25">
      <c r="A1253" s="231" t="s">
        <v>106</v>
      </c>
      <c r="B1253" s="50" t="str">
        <f>_xlfn.XLOOKUP(A1253, 'Country to Region'!$A$2:$A$116, 'Country to Region'!$B$2:$B$116, "Not Found")</f>
        <v>MENA</v>
      </c>
      <c r="C1253" s="203" t="s">
        <v>163</v>
      </c>
      <c r="D1253" s="232" cm="1">
        <f t="array" ref="D1253">_xlfn.XLOOKUP($C1253,'Standardized Scores'!$C$7:$C$96,_xlfn.XLOOKUP('Data (All Pillars)'!$A1253,'Standardized Scores'!$D$6:$DO$6,'Standardized Scores'!$D$7:$DO$96))</f>
        <v>44.417332024961411</v>
      </c>
      <c r="E1253" s="232" cm="1">
        <f t="array" ref="E1253">_xlfn.XLOOKUP($C1253,Ranking!$C$7:$C$96,_xlfn.XLOOKUP('Data (All Pillars)'!$A1253,Ranking!$D$6:$DO$6,Ranking!$D$7:$DO$96))</f>
        <v>54</v>
      </c>
      <c r="F1253" s="232" t="str">
        <f>INDEX(Categories!$C$7:$DO$96,MATCH($C1253,Categories!C$7:C$96,0),MATCH($A1253,Categories!$C$6:$DO$6,0))</f>
        <v>Low capacity</v>
      </c>
    </row>
    <row r="1254" spans="1:6" ht="13.8" x14ac:dyDescent="0.25">
      <c r="A1254" s="231" t="s">
        <v>106</v>
      </c>
      <c r="B1254" s="50" t="str">
        <f>_xlfn.XLOOKUP(A1254, 'Country to Region'!$A$2:$A$116, 'Country to Region'!$B$2:$B$116, "Not Found")</f>
        <v>MENA</v>
      </c>
      <c r="C1254" s="203" t="s">
        <v>251</v>
      </c>
      <c r="D1254" s="232" cm="1">
        <f t="array" ref="D1254">_xlfn.XLOOKUP($C1254,'Standardized Scores'!$C$7:$C$96,_xlfn.XLOOKUP('Data (All Pillars)'!$A1254,'Standardized Scores'!$D$6:$DO$6,'Standardized Scores'!$D$7:$DO$96))</f>
        <v>37.047224448100252</v>
      </c>
      <c r="E1254" s="232" cm="1">
        <f t="array" ref="E1254">_xlfn.XLOOKUP($C1254,Ranking!$C$7:$C$96,_xlfn.XLOOKUP('Data (All Pillars)'!$A1254,Ranking!$D$6:$DO$6,Ranking!$D$7:$DO$96))</f>
        <v>97</v>
      </c>
      <c r="F1254" s="232" t="str">
        <f>INDEX(Categories!$C$7:$DO$96,MATCH($C1254,Categories!C$7:C$96,0),MATCH($A1254,Categories!$C$6:$DO$6,0))</f>
        <v>Low capacity</v>
      </c>
    </row>
    <row r="1255" spans="1:6" ht="13.8" x14ac:dyDescent="0.25">
      <c r="A1255" s="231" t="s">
        <v>106</v>
      </c>
      <c r="B1255" s="50" t="str">
        <f>_xlfn.XLOOKUP(A1255, 'Country to Region'!$A$2:$A$116, 'Country to Region'!$B$2:$B$116, "Not Found")</f>
        <v>MENA</v>
      </c>
      <c r="C1255" s="203" t="s">
        <v>174</v>
      </c>
      <c r="D1255" s="232" cm="1">
        <f t="array" ref="D1255">_xlfn.XLOOKUP($C1255,'Standardized Scores'!$C$7:$C$96,_xlfn.XLOOKUP('Data (All Pillars)'!$A1255,'Standardized Scores'!$D$6:$DO$6,'Standardized Scores'!$D$7:$DO$96))</f>
        <v>35.71765249748983</v>
      </c>
      <c r="E1255" s="232" cm="1">
        <f t="array" ref="E1255">_xlfn.XLOOKUP($C1255,Ranking!$C$7:$C$96,_xlfn.XLOOKUP('Data (All Pillars)'!$A1255,Ranking!$D$6:$DO$6,Ranking!$D$7:$DO$96))</f>
        <v>74</v>
      </c>
      <c r="F1255" s="232" t="str">
        <f>INDEX(Categories!$C$7:$DO$96,MATCH($C1255,Categories!C$7:C$96,0),MATCH($A1255,Categories!$C$6:$DO$6,0))</f>
        <v>Inadequate capacity</v>
      </c>
    </row>
    <row r="1256" spans="1:6" ht="13.8" x14ac:dyDescent="0.25">
      <c r="A1256" s="231" t="s">
        <v>106</v>
      </c>
      <c r="B1256" s="50" t="str">
        <f>_xlfn.XLOOKUP(A1256, 'Country to Region'!$A$2:$A$116, 'Country to Region'!$B$2:$B$116, "Not Found")</f>
        <v>MENA</v>
      </c>
      <c r="C1256" s="203" t="s">
        <v>181</v>
      </c>
      <c r="D1256" s="232" cm="1">
        <f t="array" ref="D1256">_xlfn.XLOOKUP($C1256,'Standardized Scores'!$C$7:$C$96,_xlfn.XLOOKUP('Data (All Pillars)'!$A1256,'Standardized Scores'!$D$6:$DO$6,'Standardized Scores'!$D$7:$DO$96))</f>
        <v>56.469672353210974</v>
      </c>
      <c r="E1256" s="232" cm="1">
        <f t="array" ref="E1256">_xlfn.XLOOKUP($C1256,Ranking!$C$7:$C$96,_xlfn.XLOOKUP('Data (All Pillars)'!$A1256,Ranking!$D$6:$DO$6,Ranking!$D$7:$DO$96))</f>
        <v>35</v>
      </c>
      <c r="F1256" s="232" t="str">
        <f>INDEX(Categories!$C$7:$DO$96,MATCH($C1256,Categories!C$7:C$96,0),MATCH($A1256,Categories!$C$6:$DO$6,0))</f>
        <v>Adequate capacity</v>
      </c>
    </row>
    <row r="1257" spans="1:6" ht="13.8" x14ac:dyDescent="0.25">
      <c r="A1257" s="231" t="s">
        <v>106</v>
      </c>
      <c r="B1257" s="50" t="str">
        <f>_xlfn.XLOOKUP(A1257, 'Country to Region'!$A$2:$A$116, 'Country to Region'!$B$2:$B$116, "Not Found")</f>
        <v>MENA</v>
      </c>
      <c r="C1257" s="203" t="s">
        <v>192</v>
      </c>
      <c r="D1257" s="232" cm="1">
        <f t="array" ref="D1257">_xlfn.XLOOKUP($C1257,'Standardized Scores'!$C$7:$C$96,_xlfn.XLOOKUP('Data (All Pillars)'!$A1257,'Standardized Scores'!$D$6:$DO$6,'Standardized Scores'!$D$7:$DO$96))</f>
        <v>26.995967986065931</v>
      </c>
      <c r="E1257" s="232" cm="1">
        <f t="array" ref="E1257">_xlfn.XLOOKUP($C1257,Ranking!$C$7:$C$96,_xlfn.XLOOKUP('Data (All Pillars)'!$A1257,Ranking!$D$6:$DO$6,Ranking!$D$7:$DO$96))</f>
        <v>59</v>
      </c>
      <c r="F1257" s="232" t="str">
        <f>INDEX(Categories!$C$7:$DO$96,MATCH($C1257,Categories!C$7:C$96,0),MATCH($A1257,Categories!$C$6:$DO$6,0))</f>
        <v>Low capacity</v>
      </c>
    </row>
    <row r="1258" spans="1:6" ht="13.8" x14ac:dyDescent="0.25">
      <c r="A1258" s="231" t="s">
        <v>106</v>
      </c>
      <c r="B1258" s="50" t="str">
        <f>_xlfn.XLOOKUP(A1258, 'Country to Region'!$A$2:$A$116, 'Country to Region'!$B$2:$B$116, "Not Found")</f>
        <v>MENA</v>
      </c>
      <c r="C1258" s="203" t="s">
        <v>194</v>
      </c>
      <c r="D1258" s="232" cm="1">
        <f t="array" ref="D1258">_xlfn.XLOOKUP($C1258,'Standardized Scores'!$C$7:$C$96,_xlfn.XLOOKUP('Data (All Pillars)'!$A1258,'Standardized Scores'!$D$6:$DO$6,'Standardized Scores'!$D$7:$DO$96))</f>
        <v>46.179000716180255</v>
      </c>
      <c r="E1258" s="232" cm="1">
        <f t="array" ref="E1258">_xlfn.XLOOKUP($C1258,Ranking!$C$7:$C$96,_xlfn.XLOOKUP('Data (All Pillars)'!$A1258,Ranking!$D$6:$DO$6,Ranking!$D$7:$DO$96))</f>
        <v>15</v>
      </c>
      <c r="F1258" s="232" t="str">
        <f>INDEX(Categories!$C$7:$DO$96,MATCH($C1258,Categories!C$7:C$96,0),MATCH($A1258,Categories!$C$6:$DO$6,0))</f>
        <v>High capacity</v>
      </c>
    </row>
    <row r="1259" spans="1:6" ht="13.8" x14ac:dyDescent="0.25">
      <c r="A1259" s="231" t="s">
        <v>106</v>
      </c>
      <c r="B1259" s="50" t="str">
        <f>_xlfn.XLOOKUP(A1259, 'Country to Region'!$A$2:$A$116, 'Country to Region'!$B$2:$B$116, "Not Found")</f>
        <v>MENA</v>
      </c>
      <c r="C1259" s="203" t="s">
        <v>202</v>
      </c>
      <c r="D1259" s="232" cm="1">
        <f t="array" ref="D1259">_xlfn.XLOOKUP($C1259,'Standardized Scores'!$C$7:$C$96,_xlfn.XLOOKUP('Data (All Pillars)'!$A1259,'Standardized Scores'!$D$6:$DO$6,'Standardized Scores'!$D$7:$DO$96))</f>
        <v>12.77310924369748</v>
      </c>
      <c r="E1259" s="232" cm="1">
        <f t="array" ref="E1259">_xlfn.XLOOKUP($C1259,Ranking!$C$7:$C$96,_xlfn.XLOOKUP('Data (All Pillars)'!$A1259,Ranking!$D$6:$DO$6,Ranking!$D$7:$DO$96))</f>
        <v>90</v>
      </c>
      <c r="F1259" s="232" t="str">
        <f>INDEX(Categories!$C$7:$DO$96,MATCH($C1259,Categories!C$7:C$96,0),MATCH($A1259,Categories!$C$6:$DO$6,0))</f>
        <v>Inadequate capacity</v>
      </c>
    </row>
    <row r="1260" spans="1:6" ht="13.8" x14ac:dyDescent="0.25">
      <c r="A1260" s="231" t="s">
        <v>106</v>
      </c>
      <c r="B1260" s="50" t="str">
        <f>_xlfn.XLOOKUP(A1260, 'Country to Region'!$A$2:$A$116, 'Country to Region'!$B$2:$B$116, "Not Found")</f>
        <v>MENA</v>
      </c>
      <c r="C1260" s="203" t="s">
        <v>212</v>
      </c>
      <c r="D1260" s="232" cm="1">
        <f t="array" ref="D1260">_xlfn.XLOOKUP($C1260,'Standardized Scores'!$C$7:$C$96,_xlfn.XLOOKUP('Data (All Pillars)'!$A1260,'Standardized Scores'!$D$6:$DO$6,'Standardized Scores'!$D$7:$DO$96))</f>
        <v>42.589856251946422</v>
      </c>
      <c r="E1260" s="232" cm="1">
        <f t="array" ref="E1260">_xlfn.XLOOKUP($C1260,Ranking!$C$7:$C$96,_xlfn.XLOOKUP('Data (All Pillars)'!$A1260,Ranking!$D$6:$DO$6,Ranking!$D$7:$DO$96))</f>
        <v>59</v>
      </c>
      <c r="F1260" s="232" t="str">
        <f>INDEX(Categories!$C$7:$DO$96,MATCH($C1260,Categories!C$7:C$96,0),MATCH($A1260,Categories!$C$6:$DO$6,0))</f>
        <v>Low capacity</v>
      </c>
    </row>
    <row r="1261" spans="1:6" ht="13.8" x14ac:dyDescent="0.25">
      <c r="A1261" s="231" t="s">
        <v>106</v>
      </c>
      <c r="B1261" s="50" t="str">
        <f>_xlfn.XLOOKUP(A1261, 'Country to Region'!$A$2:$A$116, 'Country to Region'!$B$2:$B$116, "Not Found")</f>
        <v>MENA</v>
      </c>
      <c r="C1261" s="203" t="s">
        <v>254</v>
      </c>
      <c r="D1261" s="232" cm="1">
        <f t="array" ref="D1261">_xlfn.XLOOKUP($C1261,'Standardized Scores'!$C$7:$C$96,_xlfn.XLOOKUP('Data (All Pillars)'!$A1261,'Standardized Scores'!$D$6:$DO$6,'Standardized Scores'!$D$7:$DO$96))</f>
        <v>6.4419057324395714</v>
      </c>
      <c r="E1261" s="232" cm="1">
        <f t="array" ref="E1261">_xlfn.XLOOKUP($C1261,Ranking!$C$7:$C$96,_xlfn.XLOOKUP('Data (All Pillars)'!$A1261,Ranking!$D$6:$DO$6,Ranking!$D$7:$DO$96))</f>
        <v>106</v>
      </c>
      <c r="F1261" s="232" t="str">
        <f>INDEX(Categories!$C$7:$DO$96,MATCH($C1261,Categories!C$7:C$96,0),MATCH($A1261,Categories!$C$6:$DO$6,0))</f>
        <v>Inadequate capacity</v>
      </c>
    </row>
    <row r="1262" spans="1:6" ht="13.8" x14ac:dyDescent="0.25">
      <c r="A1262" s="231" t="s">
        <v>107</v>
      </c>
      <c r="B1262" s="50" t="str">
        <f>_xlfn.XLOOKUP(A1262, 'Country to Region'!$A$2:$A$116, 'Country to Region'!$B$2:$B$116, "Not Found")</f>
        <v>Sub-Saharan Africa</v>
      </c>
      <c r="C1262" s="203" t="s">
        <v>133</v>
      </c>
      <c r="D1262" s="232" cm="1">
        <f t="array" ref="D1262">_xlfn.XLOOKUP($C1262,'Standardized Scores'!$C$7:$C$96,_xlfn.XLOOKUP('Data (All Pillars)'!$A1262,'Standardized Scores'!$D$6:$DO$6,'Standardized Scores'!$D$7:$DO$96))</f>
        <v>30.667024614078876</v>
      </c>
      <c r="E1262" s="232" cm="1">
        <f t="array" ref="E1262">_xlfn.XLOOKUP($C1262,Ranking!$C$7:$C$96,_xlfn.XLOOKUP('Data (All Pillars)'!$A1262,Ranking!$D$6:$DO$6,Ranking!$D$7:$DO$96))</f>
        <v>93</v>
      </c>
      <c r="F1262" s="232" t="str">
        <f>INDEX(Categories!$C$7:$DO$96,MATCH($C1262,Categories!C$7:C$96,0),MATCH($A1262,Categories!$C$6:$DO$6,0))</f>
        <v>Inadequate capacity</v>
      </c>
    </row>
    <row r="1263" spans="1:6" ht="13.8" x14ac:dyDescent="0.25">
      <c r="A1263" s="231" t="s">
        <v>107</v>
      </c>
      <c r="B1263" s="50" t="str">
        <f>_xlfn.XLOOKUP(A1263, 'Country to Region'!$A$2:$A$116, 'Country to Region'!$B$2:$B$116, "Not Found")</f>
        <v>Sub-Saharan Africa</v>
      </c>
      <c r="C1263" s="203" t="s">
        <v>135</v>
      </c>
      <c r="D1263" s="232" cm="1">
        <f t="array" ref="D1263">_xlfn.XLOOKUP($C1263,'Standardized Scores'!$C$7:$C$96,_xlfn.XLOOKUP('Data (All Pillars)'!$A1263,'Standardized Scores'!$D$6:$DO$6,'Standardized Scores'!$D$7:$DO$96))</f>
        <v>23.356755006780983</v>
      </c>
      <c r="E1263" s="232" cm="1">
        <f t="array" ref="E1263">_xlfn.XLOOKUP($C1263,Ranking!$C$7:$C$96,_xlfn.XLOOKUP('Data (All Pillars)'!$A1263,Ranking!$D$6:$DO$6,Ranking!$D$7:$DO$96))</f>
        <v>107</v>
      </c>
      <c r="F1263" s="232" t="str">
        <f>INDEX(Categories!$C$7:$DO$96,MATCH($C1263,Categories!C$7:C$96,0),MATCH($A1263,Categories!$C$6:$DO$6,0))</f>
        <v>Inadequate capacity</v>
      </c>
    </row>
    <row r="1264" spans="1:6" ht="13.8" x14ac:dyDescent="0.25">
      <c r="A1264" s="231" t="s">
        <v>107</v>
      </c>
      <c r="B1264" s="50" t="str">
        <f>_xlfn.XLOOKUP(A1264, 'Country to Region'!$A$2:$A$116, 'Country to Region'!$B$2:$B$116, "Not Found")</f>
        <v>Sub-Saharan Africa</v>
      </c>
      <c r="C1264" s="203" t="s">
        <v>137</v>
      </c>
      <c r="D1264" s="232" cm="1">
        <f t="array" ref="D1264">_xlfn.XLOOKUP($C1264,'Standardized Scores'!$C$7:$C$96,_xlfn.XLOOKUP('Data (All Pillars)'!$A1264,'Standardized Scores'!$D$6:$DO$6,'Standardized Scores'!$D$7:$DO$96))</f>
        <v>22.113902415918933</v>
      </c>
      <c r="E1264" s="232" cm="1">
        <f t="array" ref="E1264">_xlfn.XLOOKUP($C1264,Ranking!$C$7:$C$96,_xlfn.XLOOKUP('Data (All Pillars)'!$A1264,Ranking!$D$6:$DO$6,Ranking!$D$7:$DO$96))</f>
        <v>110</v>
      </c>
      <c r="F1264" s="232" t="str">
        <f>INDEX(Categories!$C$7:$DO$96,MATCH($C1264,Categories!C$7:C$96,0),MATCH($A1264,Categories!$C$6:$DO$6,0))</f>
        <v>Inadequate capacity</v>
      </c>
    </row>
    <row r="1265" spans="1:6" ht="13.8" x14ac:dyDescent="0.25">
      <c r="A1265" s="231" t="s">
        <v>107</v>
      </c>
      <c r="B1265" s="50" t="str">
        <f>_xlfn.XLOOKUP(A1265, 'Country to Region'!$A$2:$A$116, 'Country to Region'!$B$2:$B$116, "Not Found")</f>
        <v>Sub-Saharan Africa</v>
      </c>
      <c r="C1265" s="203" t="s">
        <v>147</v>
      </c>
      <c r="D1265" s="232" cm="1">
        <f t="array" ref="D1265">_xlfn.XLOOKUP($C1265,'Standardized Scores'!$C$7:$C$96,_xlfn.XLOOKUP('Data (All Pillars)'!$A1265,'Standardized Scores'!$D$6:$DO$6,'Standardized Scores'!$D$7:$DO$96))</f>
        <v>23.244454576927058</v>
      </c>
      <c r="E1265" s="232" cm="1">
        <f t="array" ref="E1265">_xlfn.XLOOKUP($C1265,Ranking!$C$7:$C$96,_xlfn.XLOOKUP('Data (All Pillars)'!$A1265,Ranking!$D$6:$DO$6,Ranking!$D$7:$DO$96))</f>
        <v>94</v>
      </c>
      <c r="F1265" s="232" t="str">
        <f>INDEX(Categories!$C$7:$DO$96,MATCH($C1265,Categories!C$7:C$96,0),MATCH($A1265,Categories!$C$6:$DO$6,0))</f>
        <v>Inadequate capacity</v>
      </c>
    </row>
    <row r="1266" spans="1:6" ht="13.8" x14ac:dyDescent="0.25">
      <c r="A1266" s="231" t="s">
        <v>107</v>
      </c>
      <c r="B1266" s="50" t="str">
        <f>_xlfn.XLOOKUP(A1266, 'Country to Region'!$A$2:$A$116, 'Country to Region'!$B$2:$B$116, "Not Found")</f>
        <v>Sub-Saharan Africa</v>
      </c>
      <c r="C1266" s="203" t="s">
        <v>156</v>
      </c>
      <c r="D1266" s="232" cm="1">
        <f t="array" ref="D1266">_xlfn.XLOOKUP($C1266,'Standardized Scores'!$C$7:$C$96,_xlfn.XLOOKUP('Data (All Pillars)'!$A1266,'Standardized Scores'!$D$6:$DO$6,'Standardized Scores'!$D$7:$DO$96))</f>
        <v>24.937766864282956</v>
      </c>
      <c r="E1266" s="232" cm="1">
        <f t="array" ref="E1266">_xlfn.XLOOKUP($C1266,Ranking!$C$7:$C$96,_xlfn.XLOOKUP('Data (All Pillars)'!$A1266,Ranking!$D$6:$DO$6,Ranking!$D$7:$DO$96))</f>
        <v>113</v>
      </c>
      <c r="F1266" s="232" t="str">
        <f>INDEX(Categories!$C$7:$DO$96,MATCH($C1266,Categories!C$7:C$96,0),MATCH($A1266,Categories!$C$6:$DO$6,0))</f>
        <v>Inadequate capacity</v>
      </c>
    </row>
    <row r="1267" spans="1:6" ht="13.8" x14ac:dyDescent="0.25">
      <c r="A1267" s="231" t="s">
        <v>107</v>
      </c>
      <c r="B1267" s="50" t="str">
        <f>_xlfn.XLOOKUP(A1267, 'Country to Region'!$A$2:$A$116, 'Country to Region'!$B$2:$B$116, "Not Found")</f>
        <v>Sub-Saharan Africa</v>
      </c>
      <c r="C1267" s="203" t="s">
        <v>163</v>
      </c>
      <c r="D1267" s="232" cm="1">
        <f t="array" ref="D1267">_xlfn.XLOOKUP($C1267,'Standardized Scores'!$C$7:$C$96,_xlfn.XLOOKUP('Data (All Pillars)'!$A1267,'Standardized Scores'!$D$6:$DO$6,'Standardized Scores'!$D$7:$DO$96))</f>
        <v>40.557720544991426</v>
      </c>
      <c r="E1267" s="232" cm="1">
        <f t="array" ref="E1267">_xlfn.XLOOKUP($C1267,Ranking!$C$7:$C$96,_xlfn.XLOOKUP('Data (All Pillars)'!$A1267,Ranking!$D$6:$DO$6,Ranking!$D$7:$DO$96))</f>
        <v>74</v>
      </c>
      <c r="F1267" s="232" t="str">
        <f>INDEX(Categories!$C$7:$DO$96,MATCH($C1267,Categories!C$7:C$96,0),MATCH($A1267,Categories!$C$6:$DO$6,0))</f>
        <v>Low capacity</v>
      </c>
    </row>
    <row r="1268" spans="1:6" ht="13.8" x14ac:dyDescent="0.25">
      <c r="A1268" s="231" t="s">
        <v>107</v>
      </c>
      <c r="B1268" s="50" t="str">
        <f>_xlfn.XLOOKUP(A1268, 'Country to Region'!$A$2:$A$116, 'Country to Region'!$B$2:$B$116, "Not Found")</f>
        <v>Sub-Saharan Africa</v>
      </c>
      <c r="C1268" s="203" t="s">
        <v>251</v>
      </c>
      <c r="D1268" s="232" cm="1">
        <f t="array" ref="D1268">_xlfn.XLOOKUP($C1268,'Standardized Scores'!$C$7:$C$96,_xlfn.XLOOKUP('Data (All Pillars)'!$A1268,'Standardized Scores'!$D$6:$DO$6,'Standardized Scores'!$D$7:$DO$96))</f>
        <v>40.211280400062691</v>
      </c>
      <c r="E1268" s="232" cm="1">
        <f t="array" ref="E1268">_xlfn.XLOOKUP($C1268,Ranking!$C$7:$C$96,_xlfn.XLOOKUP('Data (All Pillars)'!$A1268,Ranking!$D$6:$DO$6,Ranking!$D$7:$DO$96))</f>
        <v>87</v>
      </c>
      <c r="F1268" s="232" t="str">
        <f>INDEX(Categories!$C$7:$DO$96,MATCH($C1268,Categories!C$7:C$96,0),MATCH($A1268,Categories!$C$6:$DO$6,0))</f>
        <v>Low capacity</v>
      </c>
    </row>
    <row r="1269" spans="1:6" ht="13.8" x14ac:dyDescent="0.25">
      <c r="A1269" s="231" t="s">
        <v>107</v>
      </c>
      <c r="B1269" s="50" t="str">
        <f>_xlfn.XLOOKUP(A1269, 'Country to Region'!$A$2:$A$116, 'Country to Region'!$B$2:$B$116, "Not Found")</f>
        <v>Sub-Saharan Africa</v>
      </c>
      <c r="C1269" s="203" t="s">
        <v>174</v>
      </c>
      <c r="D1269" s="232" cm="1">
        <f t="array" ref="D1269">_xlfn.XLOOKUP($C1269,'Standardized Scores'!$C$7:$C$96,_xlfn.XLOOKUP('Data (All Pillars)'!$A1269,'Standardized Scores'!$D$6:$DO$6,'Standardized Scores'!$D$7:$DO$96))</f>
        <v>26.021313131521563</v>
      </c>
      <c r="E1269" s="232" cm="1">
        <f t="array" ref="E1269">_xlfn.XLOOKUP($C1269,Ranking!$C$7:$C$96,_xlfn.XLOOKUP('Data (All Pillars)'!$A1269,Ranking!$D$6:$DO$6,Ranking!$D$7:$DO$96))</f>
        <v>95</v>
      </c>
      <c r="F1269" s="232" t="str">
        <f>INDEX(Categories!$C$7:$DO$96,MATCH($C1269,Categories!C$7:C$96,0),MATCH($A1269,Categories!$C$6:$DO$6,0))</f>
        <v>Inadequate capacity</v>
      </c>
    </row>
    <row r="1270" spans="1:6" ht="13.8" x14ac:dyDescent="0.25">
      <c r="A1270" s="231" t="s">
        <v>107</v>
      </c>
      <c r="B1270" s="50" t="str">
        <f>_xlfn.XLOOKUP(A1270, 'Country to Region'!$A$2:$A$116, 'Country to Region'!$B$2:$B$116, "Not Found")</f>
        <v>Sub-Saharan Africa</v>
      </c>
      <c r="C1270" s="203" t="s">
        <v>181</v>
      </c>
      <c r="D1270" s="232" cm="1">
        <f t="array" ref="D1270">_xlfn.XLOOKUP($C1270,'Standardized Scores'!$C$7:$C$96,_xlfn.XLOOKUP('Data (All Pillars)'!$A1270,'Standardized Scores'!$D$6:$DO$6,'Standardized Scores'!$D$7:$DO$96))</f>
        <v>51.719856213790386</v>
      </c>
      <c r="E1270" s="232" cm="1">
        <f t="array" ref="E1270">_xlfn.XLOOKUP($C1270,Ranking!$C$7:$C$96,_xlfn.XLOOKUP('Data (All Pillars)'!$A1270,Ranking!$D$6:$DO$6,Ranking!$D$7:$DO$96))</f>
        <v>48</v>
      </c>
      <c r="F1270" s="232" t="str">
        <f>INDEX(Categories!$C$7:$DO$96,MATCH($C1270,Categories!C$7:C$96,0),MATCH($A1270,Categories!$C$6:$DO$6,0))</f>
        <v>Adequate capacity</v>
      </c>
    </row>
    <row r="1271" spans="1:6" ht="13.8" x14ac:dyDescent="0.25">
      <c r="A1271" s="231" t="s">
        <v>107</v>
      </c>
      <c r="B1271" s="50" t="str">
        <f>_xlfn.XLOOKUP(A1271, 'Country to Region'!$A$2:$A$116, 'Country to Region'!$B$2:$B$116, "Not Found")</f>
        <v>Sub-Saharan Africa</v>
      </c>
      <c r="C1271" s="203" t="s">
        <v>192</v>
      </c>
      <c r="D1271" s="232" cm="1">
        <f t="array" ref="D1271">_xlfn.XLOOKUP($C1271,'Standardized Scores'!$C$7:$C$96,_xlfn.XLOOKUP('Data (All Pillars)'!$A1271,'Standardized Scores'!$D$6:$DO$6,'Standardized Scores'!$D$7:$DO$96))</f>
        <v>24.789699646826691</v>
      </c>
      <c r="E1271" s="232" cm="1">
        <f t="array" ref="E1271">_xlfn.XLOOKUP($C1271,Ranking!$C$7:$C$96,_xlfn.XLOOKUP('Data (All Pillars)'!$A1271,Ranking!$D$6:$DO$6,Ranking!$D$7:$DO$96))</f>
        <v>83</v>
      </c>
      <c r="F1271" s="232" t="str">
        <f>INDEX(Categories!$C$7:$DO$96,MATCH($C1271,Categories!C$7:C$96,0),MATCH($A1271,Categories!$C$6:$DO$6,0))</f>
        <v>Inadequate capacity</v>
      </c>
    </row>
    <row r="1272" spans="1:6" ht="13.8" x14ac:dyDescent="0.25">
      <c r="A1272" s="231" t="s">
        <v>107</v>
      </c>
      <c r="B1272" s="50" t="str">
        <f>_xlfn.XLOOKUP(A1272, 'Country to Region'!$A$2:$A$116, 'Country to Region'!$B$2:$B$116, "Not Found")</f>
        <v>Sub-Saharan Africa</v>
      </c>
      <c r="C1272" s="203" t="s">
        <v>194</v>
      </c>
      <c r="D1272" s="232" cm="1">
        <f t="array" ref="D1272">_xlfn.XLOOKUP($C1272,'Standardized Scores'!$C$7:$C$96,_xlfn.XLOOKUP('Data (All Pillars)'!$A1272,'Standardized Scores'!$D$6:$DO$6,'Standardized Scores'!$D$7:$DO$96))</f>
        <v>27.004745295994805</v>
      </c>
      <c r="E1272" s="232" cm="1">
        <f t="array" ref="E1272">_xlfn.XLOOKUP($C1272,Ranking!$C$7:$C$96,_xlfn.XLOOKUP('Data (All Pillars)'!$A1272,Ranking!$D$6:$DO$6,Ranking!$D$7:$DO$96))</f>
        <v>87</v>
      </c>
      <c r="F1272" s="232" t="str">
        <f>INDEX(Categories!$C$7:$DO$96,MATCH($C1272,Categories!C$7:C$96,0),MATCH($A1272,Categories!$C$6:$DO$6,0))</f>
        <v>Inadequate capacity</v>
      </c>
    </row>
    <row r="1273" spans="1:6" ht="13.8" x14ac:dyDescent="0.25">
      <c r="A1273" s="231" t="s">
        <v>107</v>
      </c>
      <c r="B1273" s="50" t="str">
        <f>_xlfn.XLOOKUP(A1273, 'Country to Region'!$A$2:$A$116, 'Country to Region'!$B$2:$B$116, "Not Found")</f>
        <v>Sub-Saharan Africa</v>
      </c>
      <c r="C1273" s="203" t="s">
        <v>202</v>
      </c>
      <c r="D1273" s="232" cm="1">
        <f t="array" ref="D1273">_xlfn.XLOOKUP($C1273,'Standardized Scores'!$C$7:$C$96,_xlfn.XLOOKUP('Data (All Pillars)'!$A1273,'Standardized Scores'!$D$6:$DO$6,'Standardized Scores'!$D$7:$DO$96))</f>
        <v>10.357142857142858</v>
      </c>
      <c r="E1273" s="232" cm="1">
        <f t="array" ref="E1273">_xlfn.XLOOKUP($C1273,Ranking!$C$7:$C$96,_xlfn.XLOOKUP('Data (All Pillars)'!$A1273,Ranking!$D$6:$DO$6,Ranking!$D$7:$DO$96))</f>
        <v>101</v>
      </c>
      <c r="F1273" s="232" t="str">
        <f>INDEX(Categories!$C$7:$DO$96,MATCH($C1273,Categories!C$7:C$96,0),MATCH($A1273,Categories!$C$6:$DO$6,0))</f>
        <v>Inadequate capacity</v>
      </c>
    </row>
    <row r="1274" spans="1:6" ht="13.8" x14ac:dyDescent="0.25">
      <c r="A1274" s="231" t="s">
        <v>107</v>
      </c>
      <c r="B1274" s="50" t="str">
        <f>_xlfn.XLOOKUP(A1274, 'Country to Region'!$A$2:$A$116, 'Country to Region'!$B$2:$B$116, "Not Found")</f>
        <v>Sub-Saharan Africa</v>
      </c>
      <c r="C1274" s="203" t="s">
        <v>212</v>
      </c>
      <c r="D1274" s="232" cm="1">
        <f t="array" ref="D1274">_xlfn.XLOOKUP($C1274,'Standardized Scores'!$C$7:$C$96,_xlfn.XLOOKUP('Data (All Pillars)'!$A1274,'Standardized Scores'!$D$6:$DO$6,'Standardized Scores'!$D$7:$DO$96))</f>
        <v>50.314515265667332</v>
      </c>
      <c r="E1274" s="232" cm="1">
        <f t="array" ref="E1274">_xlfn.XLOOKUP($C1274,Ranking!$C$7:$C$96,_xlfn.XLOOKUP('Data (All Pillars)'!$A1274,Ranking!$D$6:$DO$6,Ranking!$D$7:$DO$96))</f>
        <v>35</v>
      </c>
      <c r="F1274" s="232" t="str">
        <f>INDEX(Categories!$C$7:$DO$96,MATCH($C1274,Categories!C$7:C$96,0),MATCH($A1274,Categories!$C$6:$DO$6,0))</f>
        <v>Adequate capacity</v>
      </c>
    </row>
    <row r="1275" spans="1:6" ht="13.8" x14ac:dyDescent="0.25">
      <c r="A1275" s="231" t="s">
        <v>107</v>
      </c>
      <c r="B1275" s="50" t="str">
        <f>_xlfn.XLOOKUP(A1275, 'Country to Region'!$A$2:$A$116, 'Country to Region'!$B$2:$B$116, "Not Found")</f>
        <v>Sub-Saharan Africa</v>
      </c>
      <c r="C1275" s="203" t="s">
        <v>254</v>
      </c>
      <c r="D1275" s="232" cm="1">
        <f t="array" ref="D1275">_xlfn.XLOOKUP($C1275,'Standardized Scores'!$C$7:$C$96,_xlfn.XLOOKUP('Data (All Pillars)'!$A1275,'Standardized Scores'!$D$6:$DO$6,'Standardized Scores'!$D$7:$DO$96))</f>
        <v>11.482395168501771</v>
      </c>
      <c r="E1275" s="232" cm="1">
        <f t="array" ref="E1275">_xlfn.XLOOKUP($C1275,Ranking!$C$7:$C$96,_xlfn.XLOOKUP('Data (All Pillars)'!$A1275,Ranking!$D$6:$DO$6,Ranking!$D$7:$DO$96))</f>
        <v>69</v>
      </c>
      <c r="F1275" s="232" t="str">
        <f>INDEX(Categories!$C$7:$DO$96,MATCH($C1275,Categories!C$7:C$96,0),MATCH($A1275,Categories!$C$6:$DO$6,0))</f>
        <v>Inadequate capacity</v>
      </c>
    </row>
    <row r="1276" spans="1:6" ht="13.8" x14ac:dyDescent="0.25">
      <c r="A1276" s="231" t="s">
        <v>108</v>
      </c>
      <c r="B1276" s="50" t="str">
        <f>_xlfn.XLOOKUP(A1276, 'Country to Region'!$A$2:$A$116, 'Country to Region'!$B$2:$B$116, "Not Found")</f>
        <v>Eastern Europe</v>
      </c>
      <c r="C1276" s="203" t="s">
        <v>133</v>
      </c>
      <c r="D1276" s="232" cm="1">
        <f t="array" ref="D1276">_xlfn.XLOOKUP($C1276,'Standardized Scores'!$C$7:$C$96,_xlfn.XLOOKUP('Data (All Pillars)'!$A1276,'Standardized Scores'!$D$6:$DO$6,'Standardized Scores'!$D$7:$DO$96))</f>
        <v>37.698625565566033</v>
      </c>
      <c r="E1276" s="232" cm="1">
        <f t="array" ref="E1276">_xlfn.XLOOKUP($C1276,Ranking!$C$7:$C$96,_xlfn.XLOOKUP('Data (All Pillars)'!$A1276,Ranking!$D$6:$DO$6,Ranking!$D$7:$DO$96))</f>
        <v>54</v>
      </c>
      <c r="F1276" s="232" t="str">
        <f>INDEX(Categories!$C$7:$DO$96,MATCH($C1276,Categories!C$7:C$96,0),MATCH($A1276,Categories!$C$6:$DO$6,0))</f>
        <v>Adequate capacity</v>
      </c>
    </row>
    <row r="1277" spans="1:6" ht="13.8" x14ac:dyDescent="0.25">
      <c r="A1277" s="231" t="s">
        <v>108</v>
      </c>
      <c r="B1277" s="50" t="str">
        <f>_xlfn.XLOOKUP(A1277, 'Country to Region'!$A$2:$A$116, 'Country to Region'!$B$2:$B$116, "Not Found")</f>
        <v>Eastern Europe</v>
      </c>
      <c r="C1277" s="203" t="s">
        <v>135</v>
      </c>
      <c r="D1277" s="232" cm="1">
        <f t="array" ref="D1277">_xlfn.XLOOKUP($C1277,'Standardized Scores'!$C$7:$C$96,_xlfn.XLOOKUP('Data (All Pillars)'!$A1277,'Standardized Scores'!$D$6:$DO$6,'Standardized Scores'!$D$7:$DO$96))</f>
        <v>42.396996783429167</v>
      </c>
      <c r="E1277" s="232" cm="1">
        <f t="array" ref="E1277">_xlfn.XLOOKUP($C1277,Ranking!$C$7:$C$96,_xlfn.XLOOKUP('Data (All Pillars)'!$A1277,Ranking!$D$6:$DO$6,Ranking!$D$7:$DO$96))</f>
        <v>45</v>
      </c>
      <c r="F1277" s="232" t="str">
        <f>INDEX(Categories!$C$7:$DO$96,MATCH($C1277,Categories!C$7:C$96,0),MATCH($A1277,Categories!$C$6:$DO$6,0))</f>
        <v>Adequate capacity</v>
      </c>
    </row>
    <row r="1278" spans="1:6" ht="13.8" x14ac:dyDescent="0.25">
      <c r="A1278" s="231" t="s">
        <v>108</v>
      </c>
      <c r="B1278" s="50" t="str">
        <f>_xlfn.XLOOKUP(A1278, 'Country to Region'!$A$2:$A$116, 'Country to Region'!$B$2:$B$116, "Not Found")</f>
        <v>Eastern Europe</v>
      </c>
      <c r="C1278" s="203" t="s">
        <v>137</v>
      </c>
      <c r="D1278" s="232" cm="1">
        <f t="array" ref="D1278">_xlfn.XLOOKUP($C1278,'Standardized Scores'!$C$7:$C$96,_xlfn.XLOOKUP('Data (All Pillars)'!$A1278,'Standardized Scores'!$D$6:$DO$6,'Standardized Scores'!$D$7:$DO$96))</f>
        <v>46.859392650896581</v>
      </c>
      <c r="E1278" s="232" cm="1">
        <f t="array" ref="E1278">_xlfn.XLOOKUP($C1278,Ranking!$C$7:$C$96,_xlfn.XLOOKUP('Data (All Pillars)'!$A1278,Ranking!$D$6:$DO$6,Ranking!$D$7:$DO$96))</f>
        <v>28</v>
      </c>
      <c r="F1278" s="232" t="str">
        <f>INDEX(Categories!$C$7:$DO$96,MATCH($C1278,Categories!C$7:C$96,0),MATCH($A1278,Categories!$C$6:$DO$6,0))</f>
        <v>Adequate capacity</v>
      </c>
    </row>
    <row r="1279" spans="1:6" ht="13.8" x14ac:dyDescent="0.25">
      <c r="A1279" s="231" t="s">
        <v>108</v>
      </c>
      <c r="B1279" s="50" t="str">
        <f>_xlfn.XLOOKUP(A1279, 'Country to Region'!$A$2:$A$116, 'Country to Region'!$B$2:$B$116, "Not Found")</f>
        <v>Eastern Europe</v>
      </c>
      <c r="C1279" s="203" t="s">
        <v>147</v>
      </c>
      <c r="D1279" s="232" cm="1">
        <f t="array" ref="D1279">_xlfn.XLOOKUP($C1279,'Standardized Scores'!$C$7:$C$96,_xlfn.XLOOKUP('Data (All Pillars)'!$A1279,'Standardized Scores'!$D$6:$DO$6,'Standardized Scores'!$D$7:$DO$96))</f>
        <v>36.359835973808885</v>
      </c>
      <c r="E1279" s="232" cm="1">
        <f t="array" ref="E1279">_xlfn.XLOOKUP($C1279,Ranking!$C$7:$C$96,_xlfn.XLOOKUP('Data (All Pillars)'!$A1279,Ranking!$D$6:$DO$6,Ranking!$D$7:$DO$96))</f>
        <v>57</v>
      </c>
      <c r="F1279" s="232" t="str">
        <f>INDEX(Categories!$C$7:$DO$96,MATCH($C1279,Categories!C$7:C$96,0),MATCH($A1279,Categories!$C$6:$DO$6,0))</f>
        <v>Inadequate capacity</v>
      </c>
    </row>
    <row r="1280" spans="1:6" ht="13.8" x14ac:dyDescent="0.25">
      <c r="A1280" s="231" t="s">
        <v>108</v>
      </c>
      <c r="B1280" s="50" t="str">
        <f>_xlfn.XLOOKUP(A1280, 'Country to Region'!$A$2:$A$116, 'Country to Region'!$B$2:$B$116, "Not Found")</f>
        <v>Eastern Europe</v>
      </c>
      <c r="C1280" s="203" t="s">
        <v>156</v>
      </c>
      <c r="D1280" s="232" cm="1">
        <f t="array" ref="D1280">_xlfn.XLOOKUP($C1280,'Standardized Scores'!$C$7:$C$96,_xlfn.XLOOKUP('Data (All Pillars)'!$A1280,'Standardized Scores'!$D$6:$DO$6,'Standardized Scores'!$D$7:$DO$96))</f>
        <v>44.234222549274186</v>
      </c>
      <c r="E1280" s="232" cm="1">
        <f t="array" ref="E1280">_xlfn.XLOOKUP($C1280,Ranking!$C$7:$C$96,_xlfn.XLOOKUP('Data (All Pillars)'!$A1280,Ranking!$D$6:$DO$6,Ranking!$D$7:$DO$96))</f>
        <v>26</v>
      </c>
      <c r="F1280" s="232" t="str">
        <f>INDEX(Categories!$C$7:$DO$96,MATCH($C1280,Categories!C$7:C$96,0),MATCH($A1280,Categories!$C$6:$DO$6,0))</f>
        <v>High capacity</v>
      </c>
    </row>
    <row r="1281" spans="1:6" ht="13.8" x14ac:dyDescent="0.25">
      <c r="A1281" s="231" t="s">
        <v>108</v>
      </c>
      <c r="B1281" s="50" t="str">
        <f>_xlfn.XLOOKUP(A1281, 'Country to Region'!$A$2:$A$116, 'Country to Region'!$B$2:$B$116, "Not Found")</f>
        <v>Eastern Europe</v>
      </c>
      <c r="C1281" s="203" t="s">
        <v>163</v>
      </c>
      <c r="D1281" s="232" cm="1">
        <f t="array" ref="D1281">_xlfn.XLOOKUP($C1281,'Standardized Scores'!$C$7:$C$96,_xlfn.XLOOKUP('Data (All Pillars)'!$A1281,'Standardized Scores'!$D$6:$DO$6,'Standardized Scores'!$D$7:$DO$96))</f>
        <v>44.901122812640345</v>
      </c>
      <c r="E1281" s="232" cm="1">
        <f t="array" ref="E1281">_xlfn.XLOOKUP($C1281,Ranking!$C$7:$C$96,_xlfn.XLOOKUP('Data (All Pillars)'!$A1281,Ranking!$D$6:$DO$6,Ranking!$D$7:$DO$96))</f>
        <v>52</v>
      </c>
      <c r="F1281" s="232" t="str">
        <f>INDEX(Categories!$C$7:$DO$96,MATCH($C1281,Categories!C$7:C$96,0),MATCH($A1281,Categories!$C$6:$DO$6,0))</f>
        <v>Low capacity</v>
      </c>
    </row>
    <row r="1282" spans="1:6" ht="13.8" x14ac:dyDescent="0.25">
      <c r="A1282" s="231" t="s">
        <v>108</v>
      </c>
      <c r="B1282" s="50" t="str">
        <f>_xlfn.XLOOKUP(A1282, 'Country to Region'!$A$2:$A$116, 'Country to Region'!$B$2:$B$116, "Not Found")</f>
        <v>Eastern Europe</v>
      </c>
      <c r="C1282" s="203" t="s">
        <v>251</v>
      </c>
      <c r="D1282" s="232" cm="1">
        <f t="array" ref="D1282">_xlfn.XLOOKUP($C1282,'Standardized Scores'!$C$7:$C$96,_xlfn.XLOOKUP('Data (All Pillars)'!$A1282,'Standardized Scores'!$D$6:$DO$6,'Standardized Scores'!$D$7:$DO$96))</f>
        <v>42.911406461466299</v>
      </c>
      <c r="E1282" s="232" cm="1">
        <f t="array" ref="E1282">_xlfn.XLOOKUP($C1282,Ranking!$C$7:$C$96,_xlfn.XLOOKUP('Data (All Pillars)'!$A1282,Ranking!$D$6:$DO$6,Ranking!$D$7:$DO$96))</f>
        <v>70</v>
      </c>
      <c r="F1282" s="232" t="str">
        <f>INDEX(Categories!$C$7:$DO$96,MATCH($C1282,Categories!C$7:C$96,0),MATCH($A1282,Categories!$C$6:$DO$6,0))</f>
        <v>Adequate capacity</v>
      </c>
    </row>
    <row r="1283" spans="1:6" ht="13.8" x14ac:dyDescent="0.25">
      <c r="A1283" s="231" t="s">
        <v>108</v>
      </c>
      <c r="B1283" s="50" t="str">
        <f>_xlfn.XLOOKUP(A1283, 'Country to Region'!$A$2:$A$116, 'Country to Region'!$B$2:$B$116, "Not Found")</f>
        <v>Eastern Europe</v>
      </c>
      <c r="C1283" s="203" t="s">
        <v>174</v>
      </c>
      <c r="D1283" s="232" cm="1">
        <f t="array" ref="D1283">_xlfn.XLOOKUP($C1283,'Standardized Scores'!$C$7:$C$96,_xlfn.XLOOKUP('Data (All Pillars)'!$A1283,'Standardized Scores'!$D$6:$DO$6,'Standardized Scores'!$D$7:$DO$96))</f>
        <v>36.804472562393826</v>
      </c>
      <c r="E1283" s="232" cm="1">
        <f t="array" ref="E1283">_xlfn.XLOOKUP($C1283,Ranking!$C$7:$C$96,_xlfn.XLOOKUP('Data (All Pillars)'!$A1283,Ranking!$D$6:$DO$6,Ranking!$D$7:$DO$96))</f>
        <v>71</v>
      </c>
      <c r="F1283" s="232" t="str">
        <f>INDEX(Categories!$C$7:$DO$96,MATCH($C1283,Categories!C$7:C$96,0),MATCH($A1283,Categories!$C$6:$DO$6,0))</f>
        <v>Inadequate capacity</v>
      </c>
    </row>
    <row r="1284" spans="1:6" ht="13.8" x14ac:dyDescent="0.25">
      <c r="A1284" s="231" t="s">
        <v>108</v>
      </c>
      <c r="B1284" s="50" t="str">
        <f>_xlfn.XLOOKUP(A1284, 'Country to Region'!$A$2:$A$116, 'Country to Region'!$B$2:$B$116, "Not Found")</f>
        <v>Eastern Europe</v>
      </c>
      <c r="C1284" s="203" t="s">
        <v>181</v>
      </c>
      <c r="D1284" s="232" cm="1">
        <f t="array" ref="D1284">_xlfn.XLOOKUP($C1284,'Standardized Scores'!$C$7:$C$96,_xlfn.XLOOKUP('Data (All Pillars)'!$A1284,'Standardized Scores'!$D$6:$DO$6,'Standardized Scores'!$D$7:$DO$96))</f>
        <v>52.465897763705769</v>
      </c>
      <c r="E1284" s="232" cm="1">
        <f t="array" ref="E1284">_xlfn.XLOOKUP($C1284,Ranking!$C$7:$C$96,_xlfn.XLOOKUP('Data (All Pillars)'!$A1284,Ranking!$D$6:$DO$6,Ranking!$D$7:$DO$96))</f>
        <v>46</v>
      </c>
      <c r="F1284" s="232" t="str">
        <f>INDEX(Categories!$C$7:$DO$96,MATCH($C1284,Categories!C$7:C$96,0),MATCH($A1284,Categories!$C$6:$DO$6,0))</f>
        <v>Adequate capacity</v>
      </c>
    </row>
    <row r="1285" spans="1:6" ht="13.8" x14ac:dyDescent="0.25">
      <c r="A1285" s="231" t="s">
        <v>108</v>
      </c>
      <c r="B1285" s="50" t="str">
        <f>_xlfn.XLOOKUP(A1285, 'Country to Region'!$A$2:$A$116, 'Country to Region'!$B$2:$B$116, "Not Found")</f>
        <v>Eastern Europe</v>
      </c>
      <c r="C1285" s="203" t="s">
        <v>192</v>
      </c>
      <c r="D1285" s="232" cm="1">
        <f t="array" ref="D1285">_xlfn.XLOOKUP($C1285,'Standardized Scores'!$C$7:$C$96,_xlfn.XLOOKUP('Data (All Pillars)'!$A1285,'Standardized Scores'!$D$6:$DO$6,'Standardized Scores'!$D$7:$DO$96))</f>
        <v>23.396924684937126</v>
      </c>
      <c r="E1285" s="232" cm="1">
        <f t="array" ref="E1285">_xlfn.XLOOKUP($C1285,Ranking!$C$7:$C$96,_xlfn.XLOOKUP('Data (All Pillars)'!$A1285,Ranking!$D$6:$DO$6,Ranking!$D$7:$DO$96))</f>
        <v>93</v>
      </c>
      <c r="F1285" s="232" t="str">
        <f>INDEX(Categories!$C$7:$DO$96,MATCH($C1285,Categories!C$7:C$96,0),MATCH($A1285,Categories!$C$6:$DO$6,0))</f>
        <v>Inadequate capacity</v>
      </c>
    </row>
    <row r="1286" spans="1:6" ht="13.8" x14ac:dyDescent="0.25">
      <c r="A1286" s="231" t="s">
        <v>108</v>
      </c>
      <c r="B1286" s="50" t="str">
        <f>_xlfn.XLOOKUP(A1286, 'Country to Region'!$A$2:$A$116, 'Country to Region'!$B$2:$B$116, "Not Found")</f>
        <v>Eastern Europe</v>
      </c>
      <c r="C1286" s="203" t="s">
        <v>194</v>
      </c>
      <c r="D1286" s="232" cm="1">
        <f t="array" ref="D1286">_xlfn.XLOOKUP($C1286,'Standardized Scores'!$C$7:$C$96,_xlfn.XLOOKUP('Data (All Pillars)'!$A1286,'Standardized Scores'!$D$6:$DO$6,'Standardized Scores'!$D$7:$DO$96))</f>
        <v>26.662557809635221</v>
      </c>
      <c r="E1286" s="232" cm="1">
        <f t="array" ref="E1286">_xlfn.XLOOKUP($C1286,Ranking!$C$7:$C$96,_xlfn.XLOOKUP('Data (All Pillars)'!$A1286,Ranking!$D$6:$DO$6,Ranking!$D$7:$DO$96))</f>
        <v>88</v>
      </c>
      <c r="F1286" s="232" t="str">
        <f>INDEX(Categories!$C$7:$DO$96,MATCH($C1286,Categories!C$7:C$96,0),MATCH($A1286,Categories!$C$6:$DO$6,0))</f>
        <v>Inadequate capacity</v>
      </c>
    </row>
    <row r="1287" spans="1:6" ht="13.8" x14ac:dyDescent="0.25">
      <c r="A1287" s="231" t="s">
        <v>108</v>
      </c>
      <c r="B1287" s="50" t="str">
        <f>_xlfn.XLOOKUP(A1287, 'Country to Region'!$A$2:$A$116, 'Country to Region'!$B$2:$B$116, "Not Found")</f>
        <v>Eastern Europe</v>
      </c>
      <c r="C1287" s="203" t="s">
        <v>202</v>
      </c>
      <c r="D1287" s="232" cm="1">
        <f t="array" ref="D1287">_xlfn.XLOOKUP($C1287,'Standardized Scores'!$C$7:$C$96,_xlfn.XLOOKUP('Data (All Pillars)'!$A1287,'Standardized Scores'!$D$6:$DO$6,'Standardized Scores'!$D$7:$DO$96))</f>
        <v>10.630058046072444</v>
      </c>
      <c r="E1287" s="232" cm="1">
        <f t="array" ref="E1287">_xlfn.XLOOKUP($C1287,Ranking!$C$7:$C$96,_xlfn.XLOOKUP('Data (All Pillars)'!$A1287,Ranking!$D$6:$DO$6,Ranking!$D$7:$DO$96))</f>
        <v>100</v>
      </c>
      <c r="F1287" s="232" t="str">
        <f>INDEX(Categories!$C$7:$DO$96,MATCH($C1287,Categories!C$7:C$96,0),MATCH($A1287,Categories!$C$6:$DO$6,0))</f>
        <v>Inadequate capacity</v>
      </c>
    </row>
    <row r="1288" spans="1:6" ht="13.8" x14ac:dyDescent="0.25">
      <c r="A1288" s="231" t="s">
        <v>108</v>
      </c>
      <c r="B1288" s="50" t="str">
        <f>_xlfn.XLOOKUP(A1288, 'Country to Region'!$A$2:$A$116, 'Country to Region'!$B$2:$B$116, "Not Found")</f>
        <v>Eastern Europe</v>
      </c>
      <c r="C1288" s="203" t="s">
        <v>212</v>
      </c>
      <c r="D1288" s="232" cm="1">
        <f t="array" ref="D1288">_xlfn.XLOOKUP($C1288,'Standardized Scores'!$C$7:$C$96,_xlfn.XLOOKUP('Data (All Pillars)'!$A1288,'Standardized Scores'!$D$6:$DO$6,'Standardized Scores'!$D$7:$DO$96))</f>
        <v>42.538505122375682</v>
      </c>
      <c r="E1288" s="232" cm="1">
        <f t="array" ref="E1288">_xlfn.XLOOKUP($C1288,Ranking!$C$7:$C$96,_xlfn.XLOOKUP('Data (All Pillars)'!$A1288,Ranking!$D$6:$DO$6,Ranking!$D$7:$DO$96))</f>
        <v>60</v>
      </c>
      <c r="F1288" s="232" t="str">
        <f>INDEX(Categories!$C$7:$DO$96,MATCH($C1288,Categories!C$7:C$96,0),MATCH($A1288,Categories!$C$6:$DO$6,0))</f>
        <v>Low capacity</v>
      </c>
    </row>
    <row r="1289" spans="1:6" ht="13.8" x14ac:dyDescent="0.25">
      <c r="A1289" s="231" t="s">
        <v>108</v>
      </c>
      <c r="B1289" s="50" t="str">
        <f>_xlfn.XLOOKUP(A1289, 'Country to Region'!$A$2:$A$116, 'Country to Region'!$B$2:$B$116, "Not Found")</f>
        <v>Eastern Europe</v>
      </c>
      <c r="C1289" s="203" t="s">
        <v>254</v>
      </c>
      <c r="D1289" s="232" cm="1">
        <f t="array" ref="D1289">_xlfn.XLOOKUP($C1289,'Standardized Scores'!$C$7:$C$96,_xlfn.XLOOKUP('Data (All Pillars)'!$A1289,'Standardized Scores'!$D$6:$DO$6,'Standardized Scores'!$D$7:$DO$96))</f>
        <v>13.756577761665152</v>
      </c>
      <c r="E1289" s="232" cm="1">
        <f t="array" ref="E1289">_xlfn.XLOOKUP($C1289,Ranking!$C$7:$C$96,_xlfn.XLOOKUP('Data (All Pillars)'!$A1289,Ranking!$D$6:$DO$6,Ranking!$D$7:$DO$96))</f>
        <v>52</v>
      </c>
      <c r="F1289" s="232" t="str">
        <f>INDEX(Categories!$C$7:$DO$96,MATCH($C1289,Categories!C$7:C$96,0),MATCH($A1289,Categories!$C$6:$DO$6,0))</f>
        <v>Inadequate capacity</v>
      </c>
    </row>
    <row r="1290" spans="1:6" ht="13.8" x14ac:dyDescent="0.25">
      <c r="A1290" s="231" t="s">
        <v>109</v>
      </c>
      <c r="B1290" s="50" t="str">
        <f>_xlfn.XLOOKUP(A1290, 'Country to Region'!$A$2:$A$116, 'Country to Region'!$B$2:$B$116, "Not Found")</f>
        <v>East and Central Asia</v>
      </c>
      <c r="C1290" s="203" t="s">
        <v>133</v>
      </c>
      <c r="D1290" s="232" cm="1">
        <f t="array" ref="D1290">_xlfn.XLOOKUP($C1290,'Standardized Scores'!$C$7:$C$96,_xlfn.XLOOKUP('Data (All Pillars)'!$A1290,'Standardized Scores'!$D$6:$DO$6,'Standardized Scores'!$D$7:$DO$96))</f>
        <v>49.912846284924896</v>
      </c>
      <c r="E1290" s="232" cm="1">
        <f t="array" ref="E1290">_xlfn.XLOOKUP($C1290,Ranking!$C$7:$C$96,_xlfn.XLOOKUP('Data (All Pillars)'!$A1290,Ranking!$D$6:$DO$6,Ranking!$D$7:$DO$96))</f>
        <v>10</v>
      </c>
      <c r="F1290" s="232" t="str">
        <f>INDEX(Categories!$C$7:$DO$96,MATCH($C1290,Categories!C$7:C$96,0),MATCH($A1290,Categories!$C$6:$DO$6,0))</f>
        <v>Advanced capacity</v>
      </c>
    </row>
    <row r="1291" spans="1:6" ht="13.8" x14ac:dyDescent="0.25">
      <c r="A1291" s="231" t="s">
        <v>109</v>
      </c>
      <c r="B1291" s="50" t="str">
        <f>_xlfn.XLOOKUP(A1291, 'Country to Region'!$A$2:$A$116, 'Country to Region'!$B$2:$B$116, "Not Found")</f>
        <v>East and Central Asia</v>
      </c>
      <c r="C1291" s="203" t="s">
        <v>135</v>
      </c>
      <c r="D1291" s="232" cm="1">
        <f t="array" ref="D1291">_xlfn.XLOOKUP($C1291,'Standardized Scores'!$C$7:$C$96,_xlfn.XLOOKUP('Data (All Pillars)'!$A1291,'Standardized Scores'!$D$6:$DO$6,'Standardized Scores'!$D$7:$DO$96))</f>
        <v>54.554003625550557</v>
      </c>
      <c r="E1291" s="232" cm="1">
        <f t="array" ref="E1291">_xlfn.XLOOKUP($C1291,Ranking!$C$7:$C$96,_xlfn.XLOOKUP('Data (All Pillars)'!$A1291,Ranking!$D$6:$DO$6,Ranking!$D$7:$DO$96))</f>
        <v>2</v>
      </c>
      <c r="F1291" s="232" t="str">
        <f>INDEX(Categories!$C$7:$DO$96,MATCH($C1291,Categories!C$7:C$96,0),MATCH($A1291,Categories!$C$6:$DO$6,0))</f>
        <v>High capacity</v>
      </c>
    </row>
    <row r="1292" spans="1:6" ht="13.8" x14ac:dyDescent="0.25">
      <c r="A1292" s="231" t="s">
        <v>109</v>
      </c>
      <c r="B1292" s="50" t="str">
        <f>_xlfn.XLOOKUP(A1292, 'Country to Region'!$A$2:$A$116, 'Country to Region'!$B$2:$B$116, "Not Found")</f>
        <v>East and Central Asia</v>
      </c>
      <c r="C1292" s="203" t="s">
        <v>137</v>
      </c>
      <c r="D1292" s="232" cm="1">
        <f t="array" ref="D1292">_xlfn.XLOOKUP($C1292,'Standardized Scores'!$C$7:$C$96,_xlfn.XLOOKUP('Data (All Pillars)'!$A1292,'Standardized Scores'!$D$6:$DO$6,'Standardized Scores'!$D$7:$DO$96))</f>
        <v>58.361249862205945</v>
      </c>
      <c r="E1292" s="232" cm="1">
        <f t="array" ref="E1292">_xlfn.XLOOKUP($C1292,Ranking!$C$7:$C$96,_xlfn.XLOOKUP('Data (All Pillars)'!$A1292,Ranking!$D$6:$DO$6,Ranking!$D$7:$DO$96))</f>
        <v>4</v>
      </c>
      <c r="F1292" s="232" t="str">
        <f>INDEX(Categories!$C$7:$DO$96,MATCH($C1292,Categories!C$7:C$96,0),MATCH($A1292,Categories!$C$6:$DO$6,0))</f>
        <v>Advanced capacity</v>
      </c>
    </row>
    <row r="1293" spans="1:6" ht="13.8" x14ac:dyDescent="0.25">
      <c r="A1293" s="231" t="s">
        <v>109</v>
      </c>
      <c r="B1293" s="50" t="str">
        <f>_xlfn.XLOOKUP(A1293, 'Country to Region'!$A$2:$A$116, 'Country to Region'!$B$2:$B$116, "Not Found")</f>
        <v>East and Central Asia</v>
      </c>
      <c r="C1293" s="203" t="s">
        <v>147</v>
      </c>
      <c r="D1293" s="232" cm="1">
        <f t="array" ref="D1293">_xlfn.XLOOKUP($C1293,'Standardized Scores'!$C$7:$C$96,_xlfn.XLOOKUP('Data (All Pillars)'!$A1293,'Standardized Scores'!$D$6:$DO$6,'Standardized Scores'!$D$7:$DO$96))</f>
        <v>61.997082094201808</v>
      </c>
      <c r="E1293" s="232" cm="1">
        <f t="array" ref="E1293">_xlfn.XLOOKUP($C1293,Ranking!$C$7:$C$96,_xlfn.XLOOKUP('Data (All Pillars)'!$A1293,Ranking!$D$6:$DO$6,Ranking!$D$7:$DO$96))</f>
        <v>3</v>
      </c>
      <c r="F1293" s="232" t="str">
        <f>INDEX(Categories!$C$7:$DO$96,MATCH($C1293,Categories!C$7:C$96,0),MATCH($A1293,Categories!$C$6:$DO$6,0))</f>
        <v>High capacity</v>
      </c>
    </row>
    <row r="1294" spans="1:6" ht="13.8" x14ac:dyDescent="0.25">
      <c r="A1294" s="231" t="s">
        <v>109</v>
      </c>
      <c r="B1294" s="50" t="str">
        <f>_xlfn.XLOOKUP(A1294, 'Country to Region'!$A$2:$A$116, 'Country to Region'!$B$2:$B$116, "Not Found")</f>
        <v>East and Central Asia</v>
      </c>
      <c r="C1294" s="203" t="s">
        <v>156</v>
      </c>
      <c r="D1294" s="232" cm="1">
        <f t="array" ref="D1294">_xlfn.XLOOKUP($C1294,'Standardized Scores'!$C$7:$C$96,_xlfn.XLOOKUP('Data (All Pillars)'!$A1294,'Standardized Scores'!$D$6:$DO$6,'Standardized Scores'!$D$7:$DO$96))</f>
        <v>41.428624802692816</v>
      </c>
      <c r="E1294" s="232" cm="1">
        <f t="array" ref="E1294">_xlfn.XLOOKUP($C1294,Ranking!$C$7:$C$96,_xlfn.XLOOKUP('Data (All Pillars)'!$A1294,Ranking!$D$6:$DO$6,Ranking!$D$7:$DO$96))</f>
        <v>41</v>
      </c>
      <c r="F1294" s="232" t="str">
        <f>INDEX(Categories!$C$7:$DO$96,MATCH($C1294,Categories!C$7:C$96,0),MATCH($A1294,Categories!$C$6:$DO$6,0))</f>
        <v>Adequate capacity</v>
      </c>
    </row>
    <row r="1295" spans="1:6" ht="13.8" x14ac:dyDescent="0.25">
      <c r="A1295" s="231" t="s">
        <v>109</v>
      </c>
      <c r="B1295" s="50" t="str">
        <f>_xlfn.XLOOKUP(A1295, 'Country to Region'!$A$2:$A$116, 'Country to Region'!$B$2:$B$116, "Not Found")</f>
        <v>East and Central Asia</v>
      </c>
      <c r="C1295" s="203" t="s">
        <v>163</v>
      </c>
      <c r="D1295" s="232" cm="1">
        <f t="array" ref="D1295">_xlfn.XLOOKUP($C1295,'Standardized Scores'!$C$7:$C$96,_xlfn.XLOOKUP('Data (All Pillars)'!$A1295,'Standardized Scores'!$D$6:$DO$6,'Standardized Scores'!$D$7:$DO$96))</f>
        <v>63.166983214368528</v>
      </c>
      <c r="E1295" s="232" cm="1">
        <f t="array" ref="E1295">_xlfn.XLOOKUP($C1295,Ranking!$C$7:$C$96,_xlfn.XLOOKUP('Data (All Pillars)'!$A1295,Ranking!$D$6:$DO$6,Ranking!$D$7:$DO$96))</f>
        <v>5</v>
      </c>
      <c r="F1295" s="232" t="str">
        <f>INDEX(Categories!$C$7:$DO$96,MATCH($C1295,Categories!C$7:C$96,0),MATCH($A1295,Categories!$C$6:$DO$6,0))</f>
        <v>Advanced capacity</v>
      </c>
    </row>
    <row r="1296" spans="1:6" ht="13.8" x14ac:dyDescent="0.25">
      <c r="A1296" s="231" t="s">
        <v>109</v>
      </c>
      <c r="B1296" s="50" t="str">
        <f>_xlfn.XLOOKUP(A1296, 'Country to Region'!$A$2:$A$116, 'Country to Region'!$B$2:$B$116, "Not Found")</f>
        <v>East and Central Asia</v>
      </c>
      <c r="C1296" s="203" t="s">
        <v>251</v>
      </c>
      <c r="D1296" s="232" cm="1">
        <f t="array" ref="D1296">_xlfn.XLOOKUP($C1296,'Standardized Scores'!$C$7:$C$96,_xlfn.XLOOKUP('Data (All Pillars)'!$A1296,'Standardized Scores'!$D$6:$DO$6,'Standardized Scores'!$D$7:$DO$96))</f>
        <v>60.077139515987589</v>
      </c>
      <c r="E1296" s="232" cm="1">
        <f t="array" ref="E1296">_xlfn.XLOOKUP($C1296,Ranking!$C$7:$C$96,_xlfn.XLOOKUP('Data (All Pillars)'!$A1296,Ranking!$D$6:$DO$6,Ranking!$D$7:$DO$96))</f>
        <v>2</v>
      </c>
      <c r="F1296" s="232" t="str">
        <f>INDEX(Categories!$C$7:$DO$96,MATCH($C1296,Categories!C$7:C$96,0),MATCH($A1296,Categories!$C$6:$DO$6,0))</f>
        <v>Advanced capacity</v>
      </c>
    </row>
    <row r="1297" spans="1:6" ht="13.8" x14ac:dyDescent="0.25">
      <c r="A1297" s="231" t="s">
        <v>109</v>
      </c>
      <c r="B1297" s="50" t="str">
        <f>_xlfn.XLOOKUP(A1297, 'Country to Region'!$A$2:$A$116, 'Country to Region'!$B$2:$B$116, "Not Found")</f>
        <v>East and Central Asia</v>
      </c>
      <c r="C1297" s="203" t="s">
        <v>174</v>
      </c>
      <c r="D1297" s="232" cm="1">
        <f t="array" ref="D1297">_xlfn.XLOOKUP($C1297,'Standardized Scores'!$C$7:$C$96,_xlfn.XLOOKUP('Data (All Pillars)'!$A1297,'Standardized Scores'!$D$6:$DO$6,'Standardized Scores'!$D$7:$DO$96))</f>
        <v>57.204300181453476</v>
      </c>
      <c r="E1297" s="232" cm="1">
        <f t="array" ref="E1297">_xlfn.XLOOKUP($C1297,Ranking!$C$7:$C$96,_xlfn.XLOOKUP('Data (All Pillars)'!$A1297,Ranking!$D$6:$DO$6,Ranking!$D$7:$DO$96))</f>
        <v>19</v>
      </c>
      <c r="F1297" s="232" t="str">
        <f>INDEX(Categories!$C$7:$DO$96,MATCH($C1297,Categories!C$7:C$96,0),MATCH($A1297,Categories!$C$6:$DO$6,0))</f>
        <v>Adequate capacity</v>
      </c>
    </row>
    <row r="1298" spans="1:6" ht="13.8" x14ac:dyDescent="0.25">
      <c r="A1298" s="231" t="s">
        <v>109</v>
      </c>
      <c r="B1298" s="50" t="str">
        <f>_xlfn.XLOOKUP(A1298, 'Country to Region'!$A$2:$A$116, 'Country to Region'!$B$2:$B$116, "Not Found")</f>
        <v>East and Central Asia</v>
      </c>
      <c r="C1298" s="203" t="s">
        <v>181</v>
      </c>
      <c r="D1298" s="232" cm="1">
        <f t="array" ref="D1298">_xlfn.XLOOKUP($C1298,'Standardized Scores'!$C$7:$C$96,_xlfn.XLOOKUP('Data (All Pillars)'!$A1298,'Standardized Scores'!$D$6:$DO$6,'Standardized Scores'!$D$7:$DO$96))</f>
        <v>69.956378262840516</v>
      </c>
      <c r="E1298" s="232" cm="1">
        <f t="array" ref="E1298">_xlfn.XLOOKUP($C1298,Ranking!$C$7:$C$96,_xlfn.XLOOKUP('Data (All Pillars)'!$A1298,Ranking!$D$6:$DO$6,Ranking!$D$7:$DO$96))</f>
        <v>2</v>
      </c>
      <c r="F1298" s="232" t="str">
        <f>INDEX(Categories!$C$7:$DO$96,MATCH($C1298,Categories!C$7:C$96,0),MATCH($A1298,Categories!$C$6:$DO$6,0))</f>
        <v>Advanced capacity</v>
      </c>
    </row>
    <row r="1299" spans="1:6" ht="13.8" x14ac:dyDescent="0.25">
      <c r="A1299" s="231" t="s">
        <v>109</v>
      </c>
      <c r="B1299" s="50" t="str">
        <f>_xlfn.XLOOKUP(A1299, 'Country to Region'!$A$2:$A$116, 'Country to Region'!$B$2:$B$116, "Not Found")</f>
        <v>East and Central Asia</v>
      </c>
      <c r="C1299" s="203" t="s">
        <v>192</v>
      </c>
      <c r="D1299" s="232" cm="1">
        <f t="array" ref="D1299">_xlfn.XLOOKUP($C1299,'Standardized Scores'!$C$7:$C$96,_xlfn.XLOOKUP('Data (All Pillars)'!$A1299,'Standardized Scores'!$D$6:$DO$6,'Standardized Scores'!$D$7:$DO$96))</f>
        <v>27.599506371707715</v>
      </c>
      <c r="E1299" s="232" cm="1">
        <f t="array" ref="E1299">_xlfn.XLOOKUP($C1299,Ranking!$C$7:$C$96,_xlfn.XLOOKUP('Data (All Pillars)'!$A1299,Ranking!$D$6:$DO$6,Ranking!$D$7:$DO$96))</f>
        <v>54</v>
      </c>
      <c r="F1299" s="232" t="str">
        <f>INDEX(Categories!$C$7:$DO$96,MATCH($C1299,Categories!C$7:C$96,0),MATCH($A1299,Categories!$C$6:$DO$6,0))</f>
        <v>Low capacity</v>
      </c>
    </row>
    <row r="1300" spans="1:6" ht="13.8" x14ac:dyDescent="0.25">
      <c r="A1300" s="231" t="s">
        <v>109</v>
      </c>
      <c r="B1300" s="50" t="str">
        <f>_xlfn.XLOOKUP(A1300, 'Country to Region'!$A$2:$A$116, 'Country to Region'!$B$2:$B$116, "Not Found")</f>
        <v>East and Central Asia</v>
      </c>
      <c r="C1300" s="203" t="s">
        <v>194</v>
      </c>
      <c r="D1300" s="232" cm="1">
        <f t="array" ref="D1300">_xlfn.XLOOKUP($C1300,'Standardized Scores'!$C$7:$C$96,_xlfn.XLOOKUP('Data (All Pillars)'!$A1300,'Standardized Scores'!$D$6:$DO$6,'Standardized Scores'!$D$7:$DO$96))</f>
        <v>29.623485707577885</v>
      </c>
      <c r="E1300" s="232" cm="1">
        <f t="array" ref="E1300">_xlfn.XLOOKUP($C1300,Ranking!$C$7:$C$96,_xlfn.XLOOKUP('Data (All Pillars)'!$A1300,Ranking!$D$6:$DO$6,Ranking!$D$7:$DO$96))</f>
        <v>82</v>
      </c>
      <c r="F1300" s="232" t="str">
        <f>INDEX(Categories!$C$7:$DO$96,MATCH($C1300,Categories!C$7:C$96,0),MATCH($A1300,Categories!$C$6:$DO$6,0))</f>
        <v>Inadequate capacity</v>
      </c>
    </row>
    <row r="1301" spans="1:6" ht="13.8" x14ac:dyDescent="0.25">
      <c r="A1301" s="231" t="s">
        <v>109</v>
      </c>
      <c r="B1301" s="50" t="str">
        <f>_xlfn.XLOOKUP(A1301, 'Country to Region'!$A$2:$A$116, 'Country to Region'!$B$2:$B$116, "Not Found")</f>
        <v>East and Central Asia</v>
      </c>
      <c r="C1301" s="203" t="s">
        <v>202</v>
      </c>
      <c r="D1301" s="232" cm="1">
        <f t="array" ref="D1301">_xlfn.XLOOKUP($C1301,'Standardized Scores'!$C$7:$C$96,_xlfn.XLOOKUP('Data (All Pillars)'!$A1301,'Standardized Scores'!$D$6:$DO$6,'Standardized Scores'!$D$7:$DO$96))</f>
        <v>16.262392321389019</v>
      </c>
      <c r="E1301" s="232" cm="1">
        <f t="array" ref="E1301">_xlfn.XLOOKUP($C1301,Ranking!$C$7:$C$96,_xlfn.XLOOKUP('Data (All Pillars)'!$A1301,Ranking!$D$6:$DO$6,Ranking!$D$7:$DO$96))</f>
        <v>78</v>
      </c>
      <c r="F1301" s="232" t="str">
        <f>INDEX(Categories!$C$7:$DO$96,MATCH($C1301,Categories!C$7:C$96,0),MATCH($A1301,Categories!$C$6:$DO$6,0))</f>
        <v>Inadequate capacity</v>
      </c>
    </row>
    <row r="1302" spans="1:6" ht="13.8" x14ac:dyDescent="0.25">
      <c r="A1302" s="231" t="s">
        <v>109</v>
      </c>
      <c r="B1302" s="50" t="str">
        <f>_xlfn.XLOOKUP(A1302, 'Country to Region'!$A$2:$A$116, 'Country to Region'!$B$2:$B$116, "Not Found")</f>
        <v>East and Central Asia</v>
      </c>
      <c r="C1302" s="203" t="s">
        <v>212</v>
      </c>
      <c r="D1302" s="232" cm="1">
        <f t="array" ref="D1302">_xlfn.XLOOKUP($C1302,'Standardized Scores'!$C$7:$C$96,_xlfn.XLOOKUP('Data (All Pillars)'!$A1302,'Standardized Scores'!$D$6:$DO$6,'Standardized Scores'!$D$7:$DO$96))</f>
        <v>48.635258344493472</v>
      </c>
      <c r="E1302" s="232" cm="1">
        <f t="array" ref="E1302">_xlfn.XLOOKUP($C1302,Ranking!$C$7:$C$96,_xlfn.XLOOKUP('Data (All Pillars)'!$A1302,Ranking!$D$6:$DO$6,Ranking!$D$7:$DO$96))</f>
        <v>39</v>
      </c>
      <c r="F1302" s="232" t="str">
        <f>INDEX(Categories!$C$7:$DO$96,MATCH($C1302,Categories!C$7:C$96,0),MATCH($A1302,Categories!$C$6:$DO$6,0))</f>
        <v>Adequate capacity</v>
      </c>
    </row>
    <row r="1303" spans="1:6" ht="13.8" x14ac:dyDescent="0.25">
      <c r="A1303" s="231" t="s">
        <v>109</v>
      </c>
      <c r="B1303" s="50" t="str">
        <f>_xlfn.XLOOKUP(A1303, 'Country to Region'!$A$2:$A$116, 'Country to Region'!$B$2:$B$116, "Not Found")</f>
        <v>East and Central Asia</v>
      </c>
      <c r="C1303" s="203" t="s">
        <v>254</v>
      </c>
      <c r="D1303" s="232" cm="1">
        <f t="array" ref="D1303">_xlfn.XLOOKUP($C1303,'Standardized Scores'!$C$7:$C$96,_xlfn.XLOOKUP('Data (All Pillars)'!$A1303,'Standardized Scores'!$D$6:$DO$6,'Standardized Scores'!$D$7:$DO$96))</f>
        <v>15.876889113370492</v>
      </c>
      <c r="E1303" s="232" cm="1">
        <f t="array" ref="E1303">_xlfn.XLOOKUP($C1303,Ranking!$C$7:$C$96,_xlfn.XLOOKUP('Data (All Pillars)'!$A1303,Ranking!$D$6:$DO$6,Ranking!$D$7:$DO$96))</f>
        <v>46</v>
      </c>
      <c r="F1303" s="232" t="str">
        <f>INDEX(Categories!$C$7:$DO$96,MATCH($C1303,Categories!C$7:C$96,0),MATCH($A1303,Categories!$C$6:$DO$6,0))</f>
        <v>Inadequate capacity</v>
      </c>
    </row>
    <row r="1304" spans="1:6" ht="13.8" x14ac:dyDescent="0.25">
      <c r="A1304" s="231" t="s">
        <v>110</v>
      </c>
      <c r="B1304" s="50" t="str">
        <f>_xlfn.XLOOKUP(A1304, 'Country to Region'!$A$2:$A$116, 'Country to Region'!$B$2:$B$116, "Not Found")</f>
        <v>Eastern Europe</v>
      </c>
      <c r="C1304" s="203" t="s">
        <v>133</v>
      </c>
      <c r="D1304" s="232" cm="1">
        <f t="array" ref="D1304">_xlfn.XLOOKUP($C1304,'Standardized Scores'!$C$7:$C$96,_xlfn.XLOOKUP('Data (All Pillars)'!$A1304,'Standardized Scores'!$D$6:$DO$6,'Standardized Scores'!$D$7:$DO$96))</f>
        <v>41.408954364968814</v>
      </c>
      <c r="E1304" s="232" cm="1">
        <f t="array" ref="E1304">_xlfn.XLOOKUP($C1304,Ranking!$C$7:$C$96,_xlfn.XLOOKUP('Data (All Pillars)'!$A1304,Ranking!$D$6:$DO$6,Ranking!$D$7:$DO$96))</f>
        <v>41</v>
      </c>
      <c r="F1304" s="232" t="str">
        <f>INDEX(Categories!$C$7:$DO$96,MATCH($C1304,Categories!C$7:C$96,0),MATCH($A1304,Categories!$C$6:$DO$6,0))</f>
        <v>Adequate capacity</v>
      </c>
    </row>
    <row r="1305" spans="1:6" ht="13.8" x14ac:dyDescent="0.25">
      <c r="A1305" s="231" t="s">
        <v>110</v>
      </c>
      <c r="B1305" s="50" t="str">
        <f>_xlfn.XLOOKUP(A1305, 'Country to Region'!$A$2:$A$116, 'Country to Region'!$B$2:$B$116, "Not Found")</f>
        <v>Eastern Europe</v>
      </c>
      <c r="C1305" s="203" t="s">
        <v>135</v>
      </c>
      <c r="D1305" s="232" cm="1">
        <f t="array" ref="D1305">_xlfn.XLOOKUP($C1305,'Standardized Scores'!$C$7:$C$96,_xlfn.XLOOKUP('Data (All Pillars)'!$A1305,'Standardized Scores'!$D$6:$DO$6,'Standardized Scores'!$D$7:$DO$96))</f>
        <v>36.108956334465759</v>
      </c>
      <c r="E1305" s="232" cm="1">
        <f t="array" ref="E1305">_xlfn.XLOOKUP($C1305,Ranking!$C$7:$C$96,_xlfn.XLOOKUP('Data (All Pillars)'!$A1305,Ranking!$D$6:$DO$6,Ranking!$D$7:$DO$96))</f>
        <v>60</v>
      </c>
      <c r="F1305" s="232" t="str">
        <f>INDEX(Categories!$C$7:$DO$96,MATCH($C1305,Categories!C$7:C$96,0),MATCH($A1305,Categories!$C$6:$DO$6,0))</f>
        <v>Low capacity</v>
      </c>
    </row>
    <row r="1306" spans="1:6" ht="13.8" x14ac:dyDescent="0.25">
      <c r="A1306" s="231" t="s">
        <v>110</v>
      </c>
      <c r="B1306" s="50" t="str">
        <f>_xlfn.XLOOKUP(A1306, 'Country to Region'!$A$2:$A$116, 'Country to Region'!$B$2:$B$116, "Not Found")</f>
        <v>Eastern Europe</v>
      </c>
      <c r="C1306" s="203" t="s">
        <v>137</v>
      </c>
      <c r="D1306" s="232" cm="1">
        <f t="array" ref="D1306">_xlfn.XLOOKUP($C1306,'Standardized Scores'!$C$7:$C$96,_xlfn.XLOOKUP('Data (All Pillars)'!$A1306,'Standardized Scores'!$D$6:$DO$6,'Standardized Scores'!$D$7:$DO$96))</f>
        <v>42.712354936680853</v>
      </c>
      <c r="E1306" s="232" cm="1">
        <f t="array" ref="E1306">_xlfn.XLOOKUP($C1306,Ranking!$C$7:$C$96,_xlfn.XLOOKUP('Data (All Pillars)'!$A1306,Ranking!$D$6:$DO$6,Ranking!$D$7:$DO$96))</f>
        <v>44</v>
      </c>
      <c r="F1306" s="232" t="str">
        <f>INDEX(Categories!$C$7:$DO$96,MATCH($C1306,Categories!C$7:C$96,0),MATCH($A1306,Categories!$C$6:$DO$6,0))</f>
        <v>Adequate capacity</v>
      </c>
    </row>
    <row r="1307" spans="1:6" ht="13.8" x14ac:dyDescent="0.25">
      <c r="A1307" s="231" t="s">
        <v>110</v>
      </c>
      <c r="B1307" s="50" t="str">
        <f>_xlfn.XLOOKUP(A1307, 'Country to Region'!$A$2:$A$116, 'Country to Region'!$B$2:$B$116, "Not Found")</f>
        <v>Eastern Europe</v>
      </c>
      <c r="C1307" s="203" t="s">
        <v>147</v>
      </c>
      <c r="D1307" s="232" cm="1">
        <f t="array" ref="D1307">_xlfn.XLOOKUP($C1307,'Standardized Scores'!$C$7:$C$96,_xlfn.XLOOKUP('Data (All Pillars)'!$A1307,'Standardized Scores'!$D$6:$DO$6,'Standardized Scores'!$D$7:$DO$96))</f>
        <v>30.878762071583104</v>
      </c>
      <c r="E1307" s="232" cm="1">
        <f t="array" ref="E1307">_xlfn.XLOOKUP($C1307,Ranking!$C$7:$C$96,_xlfn.XLOOKUP('Data (All Pillars)'!$A1307,Ranking!$D$6:$DO$6,Ranking!$D$7:$DO$96))</f>
        <v>71</v>
      </c>
      <c r="F1307" s="232" t="str">
        <f>INDEX(Categories!$C$7:$DO$96,MATCH($C1307,Categories!C$7:C$96,0),MATCH($A1307,Categories!$C$6:$DO$6,0))</f>
        <v>Inadequate capacity</v>
      </c>
    </row>
    <row r="1308" spans="1:6" ht="13.8" x14ac:dyDescent="0.25">
      <c r="A1308" s="231" t="s">
        <v>110</v>
      </c>
      <c r="B1308" s="50" t="str">
        <f>_xlfn.XLOOKUP(A1308, 'Country to Region'!$A$2:$A$116, 'Country to Region'!$B$2:$B$116, "Not Found")</f>
        <v>Eastern Europe</v>
      </c>
      <c r="C1308" s="203" t="s">
        <v>156</v>
      </c>
      <c r="D1308" s="232" cm="1">
        <f t="array" ref="D1308">_xlfn.XLOOKUP($C1308,'Standardized Scores'!$C$7:$C$96,_xlfn.XLOOKUP('Data (All Pillars)'!$A1308,'Standardized Scores'!$D$6:$DO$6,'Standardized Scores'!$D$7:$DO$96))</f>
        <v>34.506884605244593</v>
      </c>
      <c r="E1308" s="232" cm="1">
        <f t="array" ref="E1308">_xlfn.XLOOKUP($C1308,Ranking!$C$7:$C$96,_xlfn.XLOOKUP('Data (All Pillars)'!$A1308,Ranking!$D$6:$DO$6,Ranking!$D$7:$DO$96))</f>
        <v>76</v>
      </c>
      <c r="F1308" s="232" t="str">
        <f>INDEX(Categories!$C$7:$DO$96,MATCH($C1308,Categories!C$7:C$96,0),MATCH($A1308,Categories!$C$6:$DO$6,0))</f>
        <v>Low capacity</v>
      </c>
    </row>
    <row r="1309" spans="1:6" ht="13.8" x14ac:dyDescent="0.25">
      <c r="A1309" s="231" t="s">
        <v>110</v>
      </c>
      <c r="B1309" s="50" t="str">
        <f>_xlfn.XLOOKUP(A1309, 'Country to Region'!$A$2:$A$116, 'Country to Region'!$B$2:$B$116, "Not Found")</f>
        <v>Eastern Europe</v>
      </c>
      <c r="C1309" s="203" t="s">
        <v>163</v>
      </c>
      <c r="D1309" s="232" cm="1">
        <f t="array" ref="D1309">_xlfn.XLOOKUP($C1309,'Standardized Scores'!$C$7:$C$96,_xlfn.XLOOKUP('Data (All Pillars)'!$A1309,'Standardized Scores'!$D$6:$DO$6,'Standardized Scores'!$D$7:$DO$96))</f>
        <v>52.663080970403044</v>
      </c>
      <c r="E1309" s="232" cm="1">
        <f t="array" ref="E1309">_xlfn.XLOOKUP($C1309,Ranking!$C$7:$C$96,_xlfn.XLOOKUP('Data (All Pillars)'!$A1309,Ranking!$D$6:$DO$6,Ranking!$D$7:$DO$96))</f>
        <v>31</v>
      </c>
      <c r="F1309" s="232" t="str">
        <f>INDEX(Categories!$C$7:$DO$96,MATCH($C1309,Categories!C$7:C$96,0),MATCH($A1309,Categories!$C$6:$DO$6,0))</f>
        <v>Adequate capacity</v>
      </c>
    </row>
    <row r="1310" spans="1:6" ht="13.8" x14ac:dyDescent="0.25">
      <c r="A1310" s="231" t="s">
        <v>110</v>
      </c>
      <c r="B1310" s="50" t="str">
        <f>_xlfn.XLOOKUP(A1310, 'Country to Region'!$A$2:$A$116, 'Country to Region'!$B$2:$B$116, "Not Found")</f>
        <v>Eastern Europe</v>
      </c>
      <c r="C1310" s="203" t="s">
        <v>251</v>
      </c>
      <c r="D1310" s="232" cm="1">
        <f t="array" ref="D1310">_xlfn.XLOOKUP($C1310,'Standardized Scores'!$C$7:$C$96,_xlfn.XLOOKUP('Data (All Pillars)'!$A1310,'Standardized Scores'!$D$6:$DO$6,'Standardized Scores'!$D$7:$DO$96))</f>
        <v>48.059705138452429</v>
      </c>
      <c r="E1310" s="232" cm="1">
        <f t="array" ref="E1310">_xlfn.XLOOKUP($C1310,Ranking!$C$7:$C$96,_xlfn.XLOOKUP('Data (All Pillars)'!$A1310,Ranking!$D$6:$DO$6,Ranking!$D$7:$DO$96))</f>
        <v>33</v>
      </c>
      <c r="F1310" s="232" t="str">
        <f>INDEX(Categories!$C$7:$DO$96,MATCH($C1310,Categories!C$7:C$96,0),MATCH($A1310,Categories!$C$6:$DO$6,0))</f>
        <v>Adequate capacity</v>
      </c>
    </row>
    <row r="1311" spans="1:6" ht="13.8" x14ac:dyDescent="0.25">
      <c r="A1311" s="231" t="s">
        <v>110</v>
      </c>
      <c r="B1311" s="50" t="str">
        <f>_xlfn.XLOOKUP(A1311, 'Country to Region'!$A$2:$A$116, 'Country to Region'!$B$2:$B$116, "Not Found")</f>
        <v>Eastern Europe</v>
      </c>
      <c r="C1311" s="203" t="s">
        <v>174</v>
      </c>
      <c r="D1311" s="232" cm="1">
        <f t="array" ref="D1311">_xlfn.XLOOKUP($C1311,'Standardized Scores'!$C$7:$C$96,_xlfn.XLOOKUP('Data (All Pillars)'!$A1311,'Standardized Scores'!$D$6:$DO$6,'Standardized Scores'!$D$7:$DO$96))</f>
        <v>50.465383919948977</v>
      </c>
      <c r="E1311" s="232" cm="1">
        <f t="array" ref="E1311">_xlfn.XLOOKUP($C1311,Ranking!$C$7:$C$96,_xlfn.XLOOKUP('Data (All Pillars)'!$A1311,Ranking!$D$6:$DO$6,Ranking!$D$7:$DO$96))</f>
        <v>29</v>
      </c>
      <c r="F1311" s="232" t="str">
        <f>INDEX(Categories!$C$7:$DO$96,MATCH($C1311,Categories!C$7:C$96,0),MATCH($A1311,Categories!$C$6:$DO$6,0))</f>
        <v>Adequate capacity</v>
      </c>
    </row>
    <row r="1312" spans="1:6" ht="13.8" x14ac:dyDescent="0.25">
      <c r="A1312" s="231" t="s">
        <v>110</v>
      </c>
      <c r="B1312" s="50" t="str">
        <f>_xlfn.XLOOKUP(A1312, 'Country to Region'!$A$2:$A$116, 'Country to Region'!$B$2:$B$116, "Not Found")</f>
        <v>Eastern Europe</v>
      </c>
      <c r="C1312" s="203" t="s">
        <v>181</v>
      </c>
      <c r="D1312" s="232" cm="1">
        <f t="array" ref="D1312">_xlfn.XLOOKUP($C1312,'Standardized Scores'!$C$7:$C$96,_xlfn.XLOOKUP('Data (All Pillars)'!$A1312,'Standardized Scores'!$D$6:$DO$6,'Standardized Scores'!$D$7:$DO$96))</f>
        <v>57.763885632206559</v>
      </c>
      <c r="E1312" s="232" cm="1">
        <f t="array" ref="E1312">_xlfn.XLOOKUP($C1312,Ranking!$C$7:$C$96,_xlfn.XLOOKUP('Data (All Pillars)'!$A1312,Ranking!$D$6:$DO$6,Ranking!$D$7:$DO$96))</f>
        <v>33</v>
      </c>
      <c r="F1312" s="232" t="str">
        <f>INDEX(Categories!$C$7:$DO$96,MATCH($C1312,Categories!C$7:C$96,0),MATCH($A1312,Categories!$C$6:$DO$6,0))</f>
        <v>High capacity</v>
      </c>
    </row>
    <row r="1313" spans="1:6" ht="13.8" x14ac:dyDescent="0.25">
      <c r="A1313" s="231" t="s">
        <v>110</v>
      </c>
      <c r="B1313" s="50" t="str">
        <f>_xlfn.XLOOKUP(A1313, 'Country to Region'!$A$2:$A$116, 'Country to Region'!$B$2:$B$116, "Not Found")</f>
        <v>Eastern Europe</v>
      </c>
      <c r="C1313" s="203" t="s">
        <v>192</v>
      </c>
      <c r="D1313" s="232" cm="1">
        <f t="array" ref="D1313">_xlfn.XLOOKUP($C1313,'Standardized Scores'!$C$7:$C$96,_xlfn.XLOOKUP('Data (All Pillars)'!$A1313,'Standardized Scores'!$D$6:$DO$6,'Standardized Scores'!$D$7:$DO$96))</f>
        <v>31.703450254892893</v>
      </c>
      <c r="E1313" s="232" cm="1">
        <f t="array" ref="E1313">_xlfn.XLOOKUP($C1313,Ranking!$C$7:$C$96,_xlfn.XLOOKUP('Data (All Pillars)'!$A1313,Ranking!$D$6:$DO$6,Ranking!$D$7:$DO$96))</f>
        <v>34</v>
      </c>
      <c r="F1313" s="232" t="str">
        <f>INDEX(Categories!$C$7:$DO$96,MATCH($C1313,Categories!C$7:C$96,0),MATCH($A1313,Categories!$C$6:$DO$6,0))</f>
        <v>Adequate capacity</v>
      </c>
    </row>
    <row r="1314" spans="1:6" ht="13.8" x14ac:dyDescent="0.25">
      <c r="A1314" s="231" t="s">
        <v>110</v>
      </c>
      <c r="B1314" s="50" t="str">
        <f>_xlfn.XLOOKUP(A1314, 'Country to Region'!$A$2:$A$116, 'Country to Region'!$B$2:$B$116, "Not Found")</f>
        <v>Eastern Europe</v>
      </c>
      <c r="C1314" s="203" t="s">
        <v>194</v>
      </c>
      <c r="D1314" s="232" cm="1">
        <f t="array" ref="D1314">_xlfn.XLOOKUP($C1314,'Standardized Scores'!$C$7:$C$96,_xlfn.XLOOKUP('Data (All Pillars)'!$A1314,'Standardized Scores'!$D$6:$DO$6,'Standardized Scores'!$D$7:$DO$96))</f>
        <v>23.927078957048337</v>
      </c>
      <c r="E1314" s="232" cm="1">
        <f t="array" ref="E1314">_xlfn.XLOOKUP($C1314,Ranking!$C$7:$C$96,_xlfn.XLOOKUP('Data (All Pillars)'!$A1314,Ranking!$D$6:$DO$6,Ranking!$D$7:$DO$96))</f>
        <v>96</v>
      </c>
      <c r="F1314" s="232" t="str">
        <f>INDEX(Categories!$C$7:$DO$96,MATCH($C1314,Categories!C$7:C$96,0),MATCH($A1314,Categories!$C$6:$DO$6,0))</f>
        <v>Inadequate capacity</v>
      </c>
    </row>
    <row r="1315" spans="1:6" ht="13.8" x14ac:dyDescent="0.25">
      <c r="A1315" s="231" t="s">
        <v>110</v>
      </c>
      <c r="B1315" s="50" t="str">
        <f>_xlfn.XLOOKUP(A1315, 'Country to Region'!$A$2:$A$116, 'Country to Region'!$B$2:$B$116, "Not Found")</f>
        <v>Eastern Europe</v>
      </c>
      <c r="C1315" s="203" t="s">
        <v>202</v>
      </c>
      <c r="D1315" s="232" cm="1">
        <f t="array" ref="D1315">_xlfn.XLOOKUP($C1315,'Standardized Scores'!$C$7:$C$96,_xlfn.XLOOKUP('Data (All Pillars)'!$A1315,'Standardized Scores'!$D$6:$DO$6,'Standardized Scores'!$D$7:$DO$96))</f>
        <v>39.147028059612573</v>
      </c>
      <c r="E1315" s="232" cm="1">
        <f t="array" ref="E1315">_xlfn.XLOOKUP($C1315,Ranking!$C$7:$C$96,_xlfn.XLOOKUP('Data (All Pillars)'!$A1315,Ranking!$D$6:$DO$6,Ranking!$D$7:$DO$96))</f>
        <v>7</v>
      </c>
      <c r="F1315" s="232" t="str">
        <f>INDEX(Categories!$C$7:$DO$96,MATCH($C1315,Categories!C$7:C$96,0),MATCH($A1315,Categories!$C$6:$DO$6,0))</f>
        <v>Adequate capacity</v>
      </c>
    </row>
    <row r="1316" spans="1:6" ht="13.8" x14ac:dyDescent="0.25">
      <c r="A1316" s="231" t="s">
        <v>110</v>
      </c>
      <c r="B1316" s="50" t="str">
        <f>_xlfn.XLOOKUP(A1316, 'Country to Region'!$A$2:$A$116, 'Country to Region'!$B$2:$B$116, "Not Found")</f>
        <v>Eastern Europe</v>
      </c>
      <c r="C1316" s="203" t="s">
        <v>212</v>
      </c>
      <c r="D1316" s="232" cm="1">
        <f t="array" ref="D1316">_xlfn.XLOOKUP($C1316,'Standardized Scores'!$C$7:$C$96,_xlfn.XLOOKUP('Data (All Pillars)'!$A1316,'Standardized Scores'!$D$6:$DO$6,'Standardized Scores'!$D$7:$DO$96))</f>
        <v>47.823101205305939</v>
      </c>
      <c r="E1316" s="232" cm="1">
        <f t="array" ref="E1316">_xlfn.XLOOKUP($C1316,Ranking!$C$7:$C$96,_xlfn.XLOOKUP('Data (All Pillars)'!$A1316,Ranking!$D$6:$DO$6,Ranking!$D$7:$DO$96))</f>
        <v>43</v>
      </c>
      <c r="F1316" s="232" t="str">
        <f>INDEX(Categories!$C$7:$DO$96,MATCH($C1316,Categories!C$7:C$96,0),MATCH($A1316,Categories!$C$6:$DO$6,0))</f>
        <v>Adequate capacity</v>
      </c>
    </row>
    <row r="1317" spans="1:6" ht="13.8" x14ac:dyDescent="0.25">
      <c r="A1317" s="231" t="s">
        <v>110</v>
      </c>
      <c r="B1317" s="50" t="str">
        <f>_xlfn.XLOOKUP(A1317, 'Country to Region'!$A$2:$A$116, 'Country to Region'!$B$2:$B$116, "Not Found")</f>
        <v>Eastern Europe</v>
      </c>
      <c r="C1317" s="203" t="s">
        <v>254</v>
      </c>
      <c r="D1317" s="232" cm="1">
        <f t="array" ref="D1317">_xlfn.XLOOKUP($C1317,'Standardized Scores'!$C$7:$C$96,_xlfn.XLOOKUP('Data (All Pillars)'!$A1317,'Standardized Scores'!$D$6:$DO$6,'Standardized Scores'!$D$7:$DO$96))</f>
        <v>15.916592797604721</v>
      </c>
      <c r="E1317" s="232" cm="1">
        <f t="array" ref="E1317">_xlfn.XLOOKUP($C1317,Ranking!$C$7:$C$96,_xlfn.XLOOKUP('Data (All Pillars)'!$A1317,Ranking!$D$6:$DO$6,Ranking!$D$7:$DO$96))</f>
        <v>45</v>
      </c>
      <c r="F1317" s="232" t="str">
        <f>INDEX(Categories!$C$7:$DO$96,MATCH($C1317,Categories!C$7:C$96,0),MATCH($A1317,Categories!$C$6:$DO$6,0))</f>
        <v>Inadequate capacity</v>
      </c>
    </row>
    <row r="1318" spans="1:6" ht="13.8" x14ac:dyDescent="0.25">
      <c r="A1318" s="231" t="s">
        <v>111</v>
      </c>
      <c r="B1318" s="50" t="str">
        <f>_xlfn.XLOOKUP(A1318, 'Country to Region'!$A$2:$A$116, 'Country to Region'!$B$2:$B$116, "Not Found")</f>
        <v>Eastern Europe</v>
      </c>
      <c r="C1318" s="203" t="s">
        <v>133</v>
      </c>
      <c r="D1318" s="232" cm="1">
        <f t="array" ref="D1318">_xlfn.XLOOKUP($C1318,'Standardized Scores'!$C$7:$C$96,_xlfn.XLOOKUP('Data (All Pillars)'!$A1318,'Standardized Scores'!$D$6:$DO$6,'Standardized Scores'!$D$7:$DO$96))</f>
        <v>43.174032662378629</v>
      </c>
      <c r="E1318" s="232" cm="1">
        <f t="array" ref="E1318">_xlfn.XLOOKUP($C1318,Ranking!$C$7:$C$96,_xlfn.XLOOKUP('Data (All Pillars)'!$A1318,Ranking!$D$6:$DO$6,Ranking!$D$7:$DO$96))</f>
        <v>34</v>
      </c>
      <c r="F1318" s="232" t="str">
        <f>INDEX(Categories!$C$7:$DO$96,MATCH($C1318,Categories!C$7:C$96,0),MATCH($A1318,Categories!$C$6:$DO$6,0))</f>
        <v>Adequate capacity</v>
      </c>
    </row>
    <row r="1319" spans="1:6" ht="13.8" x14ac:dyDescent="0.25">
      <c r="A1319" s="231" t="s">
        <v>111</v>
      </c>
      <c r="B1319" s="50" t="str">
        <f>_xlfn.XLOOKUP(A1319, 'Country to Region'!$A$2:$A$116, 'Country to Region'!$B$2:$B$116, "Not Found")</f>
        <v>Eastern Europe</v>
      </c>
      <c r="C1319" s="203" t="s">
        <v>135</v>
      </c>
      <c r="D1319" s="232" cm="1">
        <f t="array" ref="D1319">_xlfn.XLOOKUP($C1319,'Standardized Scores'!$C$7:$C$96,_xlfn.XLOOKUP('Data (All Pillars)'!$A1319,'Standardized Scores'!$D$6:$DO$6,'Standardized Scores'!$D$7:$DO$96))</f>
        <v>45.496344014238424</v>
      </c>
      <c r="E1319" s="232" cm="1">
        <f t="array" ref="E1319">_xlfn.XLOOKUP($C1319,Ranking!$C$7:$C$96,_xlfn.XLOOKUP('Data (All Pillars)'!$A1319,Ranking!$D$6:$DO$6,Ranking!$D$7:$DO$96))</f>
        <v>28</v>
      </c>
      <c r="F1319" s="232" t="str">
        <f>INDEX(Categories!$C$7:$DO$96,MATCH($C1319,Categories!C$7:C$96,0),MATCH($A1319,Categories!$C$6:$DO$6,0))</f>
        <v>Adequate capacity</v>
      </c>
    </row>
    <row r="1320" spans="1:6" ht="13.8" x14ac:dyDescent="0.25">
      <c r="A1320" s="231" t="s">
        <v>111</v>
      </c>
      <c r="B1320" s="50" t="str">
        <f>_xlfn.XLOOKUP(A1320, 'Country to Region'!$A$2:$A$116, 'Country to Region'!$B$2:$B$116, "Not Found")</f>
        <v>Eastern Europe</v>
      </c>
      <c r="C1320" s="203" t="s">
        <v>137</v>
      </c>
      <c r="D1320" s="232" cm="1">
        <f t="array" ref="D1320">_xlfn.XLOOKUP($C1320,'Standardized Scores'!$C$7:$C$96,_xlfn.XLOOKUP('Data (All Pillars)'!$A1320,'Standardized Scores'!$D$6:$DO$6,'Standardized Scores'!$D$7:$DO$96))</f>
        <v>52.757318323648256</v>
      </c>
      <c r="E1320" s="232" cm="1">
        <f t="array" ref="E1320">_xlfn.XLOOKUP($C1320,Ranking!$C$7:$C$96,_xlfn.XLOOKUP('Data (All Pillars)'!$A1320,Ranking!$D$6:$DO$6,Ranking!$D$7:$DO$96))</f>
        <v>15</v>
      </c>
      <c r="F1320" s="232" t="str">
        <f>INDEX(Categories!$C$7:$DO$96,MATCH($C1320,Categories!C$7:C$96,0),MATCH($A1320,Categories!$C$6:$DO$6,0))</f>
        <v>High capacity</v>
      </c>
    </row>
    <row r="1321" spans="1:6" ht="13.8" x14ac:dyDescent="0.25">
      <c r="A1321" s="231" t="s">
        <v>111</v>
      </c>
      <c r="B1321" s="50" t="str">
        <f>_xlfn.XLOOKUP(A1321, 'Country to Region'!$A$2:$A$116, 'Country to Region'!$B$2:$B$116, "Not Found")</f>
        <v>Eastern Europe</v>
      </c>
      <c r="C1321" s="203" t="s">
        <v>147</v>
      </c>
      <c r="D1321" s="232" cm="1">
        <f t="array" ref="D1321">_xlfn.XLOOKUP($C1321,'Standardized Scores'!$C$7:$C$96,_xlfn.XLOOKUP('Data (All Pillars)'!$A1321,'Standardized Scores'!$D$6:$DO$6,'Standardized Scores'!$D$7:$DO$96))</f>
        <v>39.183158792810012</v>
      </c>
      <c r="E1321" s="232" cm="1">
        <f t="array" ref="E1321">_xlfn.XLOOKUP($C1321,Ranking!$C$7:$C$96,_xlfn.XLOOKUP('Data (All Pillars)'!$A1321,Ranking!$D$6:$DO$6,Ranking!$D$7:$DO$96))</f>
        <v>53</v>
      </c>
      <c r="F1321" s="232" t="str">
        <f>INDEX(Categories!$C$7:$DO$96,MATCH($C1321,Categories!C$7:C$96,0),MATCH($A1321,Categories!$C$6:$DO$6,0))</f>
        <v>Inadequate capacity</v>
      </c>
    </row>
    <row r="1322" spans="1:6" ht="13.8" x14ac:dyDescent="0.25">
      <c r="A1322" s="231" t="s">
        <v>111</v>
      </c>
      <c r="B1322" s="50" t="str">
        <f>_xlfn.XLOOKUP(A1322, 'Country to Region'!$A$2:$A$116, 'Country to Region'!$B$2:$B$116, "Not Found")</f>
        <v>Eastern Europe</v>
      </c>
      <c r="C1322" s="203" t="s">
        <v>156</v>
      </c>
      <c r="D1322" s="232" cm="1">
        <f t="array" ref="D1322">_xlfn.XLOOKUP($C1322,'Standardized Scores'!$C$7:$C$96,_xlfn.XLOOKUP('Data (All Pillars)'!$A1322,'Standardized Scores'!$D$6:$DO$6,'Standardized Scores'!$D$7:$DO$96))</f>
        <v>44.390590078260104</v>
      </c>
      <c r="E1322" s="232" cm="1">
        <f t="array" ref="E1322">_xlfn.XLOOKUP($C1322,Ranking!$C$7:$C$96,_xlfn.XLOOKUP('Data (All Pillars)'!$A1322,Ranking!$D$6:$DO$6,Ranking!$D$7:$DO$96))</f>
        <v>25</v>
      </c>
      <c r="F1322" s="232" t="str">
        <f>INDEX(Categories!$C$7:$DO$96,MATCH($C1322,Categories!C$7:C$96,0),MATCH($A1322,Categories!$C$6:$DO$6,0))</f>
        <v>High capacity</v>
      </c>
    </row>
    <row r="1323" spans="1:6" ht="13.8" x14ac:dyDescent="0.25">
      <c r="A1323" s="231" t="s">
        <v>111</v>
      </c>
      <c r="B1323" s="50" t="str">
        <f>_xlfn.XLOOKUP(A1323, 'Country to Region'!$A$2:$A$116, 'Country to Region'!$B$2:$B$116, "Not Found")</f>
        <v>Eastern Europe</v>
      </c>
      <c r="C1323" s="203" t="s">
        <v>163</v>
      </c>
      <c r="D1323" s="232" cm="1">
        <f t="array" ref="D1323">_xlfn.XLOOKUP($C1323,'Standardized Scores'!$C$7:$C$96,_xlfn.XLOOKUP('Data (All Pillars)'!$A1323,'Standardized Scores'!$D$6:$DO$6,'Standardized Scores'!$D$7:$DO$96))</f>
        <v>51.864197326872279</v>
      </c>
      <c r="E1323" s="232" cm="1">
        <f t="array" ref="E1323">_xlfn.XLOOKUP($C1323,Ranking!$C$7:$C$96,_xlfn.XLOOKUP('Data (All Pillars)'!$A1323,Ranking!$D$6:$DO$6,Ranking!$D$7:$DO$96))</f>
        <v>33</v>
      </c>
      <c r="F1323" s="232" t="str">
        <f>INDEX(Categories!$C$7:$DO$96,MATCH($C1323,Categories!C$7:C$96,0),MATCH($A1323,Categories!$C$6:$DO$6,0))</f>
        <v>Adequate capacity</v>
      </c>
    </row>
    <row r="1324" spans="1:6" ht="13.8" x14ac:dyDescent="0.25">
      <c r="A1324" s="231" t="s">
        <v>111</v>
      </c>
      <c r="B1324" s="50" t="str">
        <f>_xlfn.XLOOKUP(A1324, 'Country to Region'!$A$2:$A$116, 'Country to Region'!$B$2:$B$116, "Not Found")</f>
        <v>Eastern Europe</v>
      </c>
      <c r="C1324" s="203" t="s">
        <v>251</v>
      </c>
      <c r="D1324" s="232" cm="1">
        <f t="array" ref="D1324">_xlfn.XLOOKUP($C1324,'Standardized Scores'!$C$7:$C$96,_xlfn.XLOOKUP('Data (All Pillars)'!$A1324,'Standardized Scores'!$D$6:$DO$6,'Standardized Scores'!$D$7:$DO$96))</f>
        <v>46.182478409860835</v>
      </c>
      <c r="E1324" s="232" cm="1">
        <f t="array" ref="E1324">_xlfn.XLOOKUP($C1324,Ranking!$C$7:$C$96,_xlfn.XLOOKUP('Data (All Pillars)'!$A1324,Ranking!$D$6:$DO$6,Ranking!$D$7:$DO$96))</f>
        <v>46</v>
      </c>
      <c r="F1324" s="232" t="str">
        <f>INDEX(Categories!$C$7:$DO$96,MATCH($C1324,Categories!C$7:C$96,0),MATCH($A1324,Categories!$C$6:$DO$6,0))</f>
        <v>Adequate capacity</v>
      </c>
    </row>
    <row r="1325" spans="1:6" ht="13.8" x14ac:dyDescent="0.25">
      <c r="A1325" s="231" t="s">
        <v>111</v>
      </c>
      <c r="B1325" s="50" t="str">
        <f>_xlfn.XLOOKUP(A1325, 'Country to Region'!$A$2:$A$116, 'Country to Region'!$B$2:$B$116, "Not Found")</f>
        <v>Eastern Europe</v>
      </c>
      <c r="C1325" s="203" t="s">
        <v>174</v>
      </c>
      <c r="D1325" s="232" cm="1">
        <f t="array" ref="D1325">_xlfn.XLOOKUP($C1325,'Standardized Scores'!$C$7:$C$96,_xlfn.XLOOKUP('Data (All Pillars)'!$A1325,'Standardized Scores'!$D$6:$DO$6,'Standardized Scores'!$D$7:$DO$96))</f>
        <v>47.413352093439322</v>
      </c>
      <c r="E1325" s="232" cm="1">
        <f t="array" ref="E1325">_xlfn.XLOOKUP($C1325,Ranking!$C$7:$C$96,_xlfn.XLOOKUP('Data (All Pillars)'!$A1325,Ranking!$D$6:$DO$6,Ranking!$D$7:$DO$96))</f>
        <v>41</v>
      </c>
      <c r="F1325" s="232" t="str">
        <f>INDEX(Categories!$C$7:$DO$96,MATCH($C1325,Categories!C$7:C$96,0),MATCH($A1325,Categories!$C$6:$DO$6,0))</f>
        <v>Low capacity</v>
      </c>
    </row>
    <row r="1326" spans="1:6" ht="13.8" x14ac:dyDescent="0.25">
      <c r="A1326" s="231" t="s">
        <v>111</v>
      </c>
      <c r="B1326" s="50" t="str">
        <f>_xlfn.XLOOKUP(A1326, 'Country to Region'!$A$2:$A$116, 'Country to Region'!$B$2:$B$116, "Not Found")</f>
        <v>Eastern Europe</v>
      </c>
      <c r="C1326" s="203" t="s">
        <v>181</v>
      </c>
      <c r="D1326" s="232" cm="1">
        <f t="array" ref="D1326">_xlfn.XLOOKUP($C1326,'Standardized Scores'!$C$7:$C$96,_xlfn.XLOOKUP('Data (All Pillars)'!$A1326,'Standardized Scores'!$D$6:$DO$6,'Standardized Scores'!$D$7:$DO$96))</f>
        <v>59.463620439705579</v>
      </c>
      <c r="E1326" s="232" cm="1">
        <f t="array" ref="E1326">_xlfn.XLOOKUP($C1326,Ranking!$C$7:$C$96,_xlfn.XLOOKUP('Data (All Pillars)'!$A1326,Ranking!$D$6:$DO$6,Ranking!$D$7:$DO$96))</f>
        <v>28</v>
      </c>
      <c r="F1326" s="232" t="str">
        <f>INDEX(Categories!$C$7:$DO$96,MATCH($C1326,Categories!C$7:C$96,0),MATCH($A1326,Categories!$C$6:$DO$6,0))</f>
        <v>High capacity</v>
      </c>
    </row>
    <row r="1327" spans="1:6" ht="13.8" x14ac:dyDescent="0.25">
      <c r="A1327" s="231" t="s">
        <v>111</v>
      </c>
      <c r="B1327" s="50" t="str">
        <f>_xlfn.XLOOKUP(A1327, 'Country to Region'!$A$2:$A$116, 'Country to Region'!$B$2:$B$116, "Not Found")</f>
        <v>Eastern Europe</v>
      </c>
      <c r="C1327" s="203" t="s">
        <v>192</v>
      </c>
      <c r="D1327" s="232" cm="1">
        <f t="array" ref="D1327">_xlfn.XLOOKUP($C1327,'Standardized Scores'!$C$7:$C$96,_xlfn.XLOOKUP('Data (All Pillars)'!$A1327,'Standardized Scores'!$D$6:$DO$6,'Standardized Scores'!$D$7:$DO$96))</f>
        <v>29.264835091193959</v>
      </c>
      <c r="E1327" s="232" cm="1">
        <f t="array" ref="E1327">_xlfn.XLOOKUP($C1327,Ranking!$C$7:$C$96,_xlfn.XLOOKUP('Data (All Pillars)'!$A1327,Ranking!$D$6:$DO$6,Ranking!$D$7:$DO$96))</f>
        <v>46</v>
      </c>
      <c r="F1327" s="232" t="str">
        <f>INDEX(Categories!$C$7:$DO$96,MATCH($C1327,Categories!C$7:C$96,0),MATCH($A1327,Categories!$C$6:$DO$6,0))</f>
        <v>Low capacity</v>
      </c>
    </row>
    <row r="1328" spans="1:6" ht="13.8" x14ac:dyDescent="0.25">
      <c r="A1328" s="231" t="s">
        <v>111</v>
      </c>
      <c r="B1328" s="50" t="str">
        <f>_xlfn.XLOOKUP(A1328, 'Country to Region'!$A$2:$A$116, 'Country to Region'!$B$2:$B$116, "Not Found")</f>
        <v>Eastern Europe</v>
      </c>
      <c r="C1328" s="203" t="s">
        <v>194</v>
      </c>
      <c r="D1328" s="232" cm="1">
        <f t="array" ref="D1328">_xlfn.XLOOKUP($C1328,'Standardized Scores'!$C$7:$C$96,_xlfn.XLOOKUP('Data (All Pillars)'!$A1328,'Standardized Scores'!$D$6:$DO$6,'Standardized Scores'!$D$7:$DO$96))</f>
        <v>29.966889019033367</v>
      </c>
      <c r="E1328" s="232" cm="1">
        <f t="array" ref="E1328">_xlfn.XLOOKUP($C1328,Ranking!$C$7:$C$96,_xlfn.XLOOKUP('Data (All Pillars)'!$A1328,Ranking!$D$6:$DO$6,Ranking!$D$7:$DO$96))</f>
        <v>80</v>
      </c>
      <c r="F1328" s="232" t="str">
        <f>INDEX(Categories!$C$7:$DO$96,MATCH($C1328,Categories!C$7:C$96,0),MATCH($A1328,Categories!$C$6:$DO$6,0))</f>
        <v>Inadequate capacity</v>
      </c>
    </row>
    <row r="1329" spans="1:6" ht="13.8" x14ac:dyDescent="0.25">
      <c r="A1329" s="231" t="s">
        <v>111</v>
      </c>
      <c r="B1329" s="50" t="str">
        <f>_xlfn.XLOOKUP(A1329, 'Country to Region'!$A$2:$A$116, 'Country to Region'!$B$2:$B$116, "Not Found")</f>
        <v>Eastern Europe</v>
      </c>
      <c r="C1329" s="203" t="s">
        <v>202</v>
      </c>
      <c r="D1329" s="232" cm="1">
        <f t="array" ref="D1329">_xlfn.XLOOKUP($C1329,'Standardized Scores'!$C$7:$C$96,_xlfn.XLOOKUP('Data (All Pillars)'!$A1329,'Standardized Scores'!$D$6:$DO$6,'Standardized Scores'!$D$7:$DO$96))</f>
        <v>20.241635254313813</v>
      </c>
      <c r="E1329" s="232" cm="1">
        <f t="array" ref="E1329">_xlfn.XLOOKUP($C1329,Ranking!$C$7:$C$96,_xlfn.XLOOKUP('Data (All Pillars)'!$A1329,Ranking!$D$6:$DO$6,Ranking!$D$7:$DO$96))</f>
        <v>58</v>
      </c>
      <c r="F1329" s="232" t="str">
        <f>INDEX(Categories!$C$7:$DO$96,MATCH($C1329,Categories!C$7:C$96,0),MATCH($A1329,Categories!$C$6:$DO$6,0))</f>
        <v>Inadequate capacity</v>
      </c>
    </row>
    <row r="1330" spans="1:6" ht="13.8" x14ac:dyDescent="0.25">
      <c r="A1330" s="231" t="s">
        <v>111</v>
      </c>
      <c r="B1330" s="50" t="str">
        <f>_xlfn.XLOOKUP(A1330, 'Country to Region'!$A$2:$A$116, 'Country to Region'!$B$2:$B$116, "Not Found")</f>
        <v>Eastern Europe</v>
      </c>
      <c r="C1330" s="203" t="s">
        <v>212</v>
      </c>
      <c r="D1330" s="232" cm="1">
        <f t="array" ref="D1330">_xlfn.XLOOKUP($C1330,'Standardized Scores'!$C$7:$C$96,_xlfn.XLOOKUP('Data (All Pillars)'!$A1330,'Standardized Scores'!$D$6:$DO$6,'Standardized Scores'!$D$7:$DO$96))</f>
        <v>47.755465955692905</v>
      </c>
      <c r="E1330" s="232" cm="1">
        <f t="array" ref="E1330">_xlfn.XLOOKUP($C1330,Ranking!$C$7:$C$96,_xlfn.XLOOKUP('Data (All Pillars)'!$A1330,Ranking!$D$6:$DO$6,Ranking!$D$7:$DO$96))</f>
        <v>44</v>
      </c>
      <c r="F1330" s="232" t="str">
        <f>INDEX(Categories!$C$7:$DO$96,MATCH($C1330,Categories!C$7:C$96,0),MATCH($A1330,Categories!$C$6:$DO$6,0))</f>
        <v>Adequate capacity</v>
      </c>
    </row>
    <row r="1331" spans="1:6" ht="13.8" x14ac:dyDescent="0.25">
      <c r="A1331" s="231" t="s">
        <v>111</v>
      </c>
      <c r="B1331" s="50" t="str">
        <f>_xlfn.XLOOKUP(A1331, 'Country to Region'!$A$2:$A$116, 'Country to Region'!$B$2:$B$116, "Not Found")</f>
        <v>Eastern Europe</v>
      </c>
      <c r="C1331" s="203" t="s">
        <v>254</v>
      </c>
      <c r="D1331" s="232" cm="1">
        <f t="array" ref="D1331">_xlfn.XLOOKUP($C1331,'Standardized Scores'!$C$7:$C$96,_xlfn.XLOOKUP('Data (All Pillars)'!$A1331,'Standardized Scores'!$D$6:$DO$6,'Standardized Scores'!$D$7:$DO$96))</f>
        <v>19.095350135735746</v>
      </c>
      <c r="E1331" s="232" cm="1">
        <f t="array" ref="E1331">_xlfn.XLOOKUP($C1331,Ranking!$C$7:$C$96,_xlfn.XLOOKUP('Data (All Pillars)'!$A1331,Ranking!$D$6:$DO$6,Ranking!$D$7:$DO$96))</f>
        <v>41</v>
      </c>
      <c r="F1331" s="232" t="str">
        <f>INDEX(Categories!$C$7:$DO$96,MATCH($C1331,Categories!C$7:C$96,0),MATCH($A1331,Categories!$C$6:$DO$6,0))</f>
        <v>Inadequate capacity</v>
      </c>
    </row>
    <row r="1332" spans="1:6" ht="13.8" x14ac:dyDescent="0.25">
      <c r="A1332" s="231" t="s">
        <v>112</v>
      </c>
      <c r="B1332" s="50" t="str">
        <f>_xlfn.XLOOKUP(A1332, 'Country to Region'!$A$2:$A$116, 'Country to Region'!$B$2:$B$116, "Not Found")</f>
        <v>Sub-Saharan Africa</v>
      </c>
      <c r="C1332" s="203" t="s">
        <v>133</v>
      </c>
      <c r="D1332" s="232" cm="1">
        <f t="array" ref="D1332">_xlfn.XLOOKUP($C1332,'Standardized Scores'!$C$7:$C$96,_xlfn.XLOOKUP('Data (All Pillars)'!$A1332,'Standardized Scores'!$D$6:$DO$6,'Standardized Scores'!$D$7:$DO$96))</f>
        <v>36.199063798846055</v>
      </c>
      <c r="E1332" s="232" cm="1">
        <f t="array" ref="E1332">_xlfn.XLOOKUP($C1332,Ranking!$C$7:$C$96,_xlfn.XLOOKUP('Data (All Pillars)'!$A1332,Ranking!$D$6:$DO$6,Ranking!$D$7:$DO$96))</f>
        <v>57</v>
      </c>
      <c r="F1332" s="232" t="str">
        <f>INDEX(Categories!$C$7:$DO$96,MATCH($C1332,Categories!C$7:C$96,0),MATCH($A1332,Categories!$C$6:$DO$6,0))</f>
        <v>Low capacity</v>
      </c>
    </row>
    <row r="1333" spans="1:6" ht="13.8" x14ac:dyDescent="0.25">
      <c r="A1333" s="231" t="s">
        <v>112</v>
      </c>
      <c r="B1333" s="50" t="str">
        <f>_xlfn.XLOOKUP(A1333, 'Country to Region'!$A$2:$A$116, 'Country to Region'!$B$2:$B$116, "Not Found")</f>
        <v>Sub-Saharan Africa</v>
      </c>
      <c r="C1333" s="203" t="s">
        <v>135</v>
      </c>
      <c r="D1333" s="232" cm="1">
        <f t="array" ref="D1333">_xlfn.XLOOKUP($C1333,'Standardized Scores'!$C$7:$C$96,_xlfn.XLOOKUP('Data (All Pillars)'!$A1333,'Standardized Scores'!$D$6:$DO$6,'Standardized Scores'!$D$7:$DO$96))</f>
        <v>31.071750903753692</v>
      </c>
      <c r="E1333" s="232" cm="1">
        <f t="array" ref="E1333">_xlfn.XLOOKUP($C1333,Ranking!$C$7:$C$96,_xlfn.XLOOKUP('Data (All Pillars)'!$A1333,Ranking!$D$6:$DO$6,Ranking!$D$7:$DO$96))</f>
        <v>80</v>
      </c>
      <c r="F1333" s="232" t="str">
        <f>INDEX(Categories!$C$7:$DO$96,MATCH($C1333,Categories!C$7:C$96,0),MATCH($A1333,Categories!$C$6:$DO$6,0))</f>
        <v>Inadequate capacity</v>
      </c>
    </row>
    <row r="1334" spans="1:6" ht="13.8" x14ac:dyDescent="0.25">
      <c r="A1334" s="231" t="s">
        <v>112</v>
      </c>
      <c r="B1334" s="50" t="str">
        <f>_xlfn.XLOOKUP(A1334, 'Country to Region'!$A$2:$A$116, 'Country to Region'!$B$2:$B$116, "Not Found")</f>
        <v>Sub-Saharan Africa</v>
      </c>
      <c r="C1334" s="203" t="s">
        <v>137</v>
      </c>
      <c r="D1334" s="232" cm="1">
        <f t="array" ref="D1334">_xlfn.XLOOKUP($C1334,'Standardized Scores'!$C$7:$C$96,_xlfn.XLOOKUP('Data (All Pillars)'!$A1334,'Standardized Scores'!$D$6:$DO$6,'Standardized Scores'!$D$7:$DO$96))</f>
        <v>37.634836591418328</v>
      </c>
      <c r="E1334" s="232" cm="1">
        <f t="array" ref="E1334">_xlfn.XLOOKUP($C1334,Ranking!$C$7:$C$96,_xlfn.XLOOKUP('Data (All Pillars)'!$A1334,Ranking!$D$6:$DO$6,Ranking!$D$7:$DO$96))</f>
        <v>56</v>
      </c>
      <c r="F1334" s="232" t="str">
        <f>INDEX(Categories!$C$7:$DO$96,MATCH($C1334,Categories!C$7:C$96,0),MATCH($A1334,Categories!$C$6:$DO$6,0))</f>
        <v>Low capacity</v>
      </c>
    </row>
    <row r="1335" spans="1:6" ht="13.8" x14ac:dyDescent="0.25">
      <c r="A1335" s="231" t="s">
        <v>112</v>
      </c>
      <c r="B1335" s="50" t="str">
        <f>_xlfn.XLOOKUP(A1335, 'Country to Region'!$A$2:$A$116, 'Country to Region'!$B$2:$B$116, "Not Found")</f>
        <v>Sub-Saharan Africa</v>
      </c>
      <c r="C1335" s="203" t="s">
        <v>147</v>
      </c>
      <c r="D1335" s="232" cm="1">
        <f t="array" ref="D1335">_xlfn.XLOOKUP($C1335,'Standardized Scores'!$C$7:$C$96,_xlfn.XLOOKUP('Data (All Pillars)'!$A1335,'Standardized Scores'!$D$6:$DO$6,'Standardized Scores'!$D$7:$DO$96))</f>
        <v>25.228372875326656</v>
      </c>
      <c r="E1335" s="232" cm="1">
        <f t="array" ref="E1335">_xlfn.XLOOKUP($C1335,Ranking!$C$7:$C$96,_xlfn.XLOOKUP('Data (All Pillars)'!$A1335,Ranking!$D$6:$DO$6,Ranking!$D$7:$DO$96))</f>
        <v>87</v>
      </c>
      <c r="F1335" s="232" t="str">
        <f>INDEX(Categories!$C$7:$DO$96,MATCH($C1335,Categories!C$7:C$96,0),MATCH($A1335,Categories!$C$6:$DO$6,0))</f>
        <v>Inadequate capacity</v>
      </c>
    </row>
    <row r="1336" spans="1:6" ht="13.8" x14ac:dyDescent="0.25">
      <c r="A1336" s="231" t="s">
        <v>112</v>
      </c>
      <c r="B1336" s="50" t="str">
        <f>_xlfn.XLOOKUP(A1336, 'Country to Region'!$A$2:$A$116, 'Country to Region'!$B$2:$B$116, "Not Found")</f>
        <v>Sub-Saharan Africa</v>
      </c>
      <c r="C1336" s="203" t="s">
        <v>156</v>
      </c>
      <c r="D1336" s="232" cm="1">
        <f t="array" ref="D1336">_xlfn.XLOOKUP($C1336,'Standardized Scores'!$C$7:$C$96,_xlfn.XLOOKUP('Data (All Pillars)'!$A1336,'Standardized Scores'!$D$6:$DO$6,'Standardized Scores'!$D$7:$DO$96))</f>
        <v>30.232091967976505</v>
      </c>
      <c r="E1336" s="232" cm="1">
        <f t="array" ref="E1336">_xlfn.XLOOKUP($C1336,Ranking!$C$7:$C$96,_xlfn.XLOOKUP('Data (All Pillars)'!$A1336,Ranking!$D$6:$DO$6,Ranking!$D$7:$DO$96))</f>
        <v>95</v>
      </c>
      <c r="F1336" s="232" t="str">
        <f>INDEX(Categories!$C$7:$DO$96,MATCH($C1336,Categories!C$7:C$96,0),MATCH($A1336,Categories!$C$6:$DO$6,0))</f>
        <v>Inadequate capacity</v>
      </c>
    </row>
    <row r="1337" spans="1:6" ht="13.8" x14ac:dyDescent="0.25">
      <c r="A1337" s="231" t="s">
        <v>112</v>
      </c>
      <c r="B1337" s="50" t="str">
        <f>_xlfn.XLOOKUP(A1337, 'Country to Region'!$A$2:$A$116, 'Country to Region'!$B$2:$B$116, "Not Found")</f>
        <v>Sub-Saharan Africa</v>
      </c>
      <c r="C1337" s="203" t="s">
        <v>163</v>
      </c>
      <c r="D1337" s="232" cm="1">
        <f t="array" ref="D1337">_xlfn.XLOOKUP($C1337,'Standardized Scores'!$C$7:$C$96,_xlfn.XLOOKUP('Data (All Pillars)'!$A1337,'Standardized Scores'!$D$6:$DO$6,'Standardized Scores'!$D$7:$DO$96))</f>
        <v>42.825367550099081</v>
      </c>
      <c r="E1337" s="232" cm="1">
        <f t="array" ref="E1337">_xlfn.XLOOKUP($C1337,Ranking!$C$7:$C$96,_xlfn.XLOOKUP('Data (All Pillars)'!$A1337,Ranking!$D$6:$DO$6,Ranking!$D$7:$DO$96))</f>
        <v>62</v>
      </c>
      <c r="F1337" s="232" t="str">
        <f>INDEX(Categories!$C$7:$DO$96,MATCH($C1337,Categories!C$7:C$96,0),MATCH($A1337,Categories!$C$6:$DO$6,0))</f>
        <v>Low capacity</v>
      </c>
    </row>
    <row r="1338" spans="1:6" ht="13.8" x14ac:dyDescent="0.25">
      <c r="A1338" s="231" t="s">
        <v>112</v>
      </c>
      <c r="B1338" s="50" t="str">
        <f>_xlfn.XLOOKUP(A1338, 'Country to Region'!$A$2:$A$116, 'Country to Region'!$B$2:$B$116, "Not Found")</f>
        <v>Sub-Saharan Africa</v>
      </c>
      <c r="C1338" s="203" t="s">
        <v>251</v>
      </c>
      <c r="D1338" s="232" cm="1">
        <f t="array" ref="D1338">_xlfn.XLOOKUP($C1338,'Standardized Scores'!$C$7:$C$96,_xlfn.XLOOKUP('Data (All Pillars)'!$A1338,'Standardized Scores'!$D$6:$DO$6,'Standardized Scores'!$D$7:$DO$96))</f>
        <v>52.36595241501702</v>
      </c>
      <c r="E1338" s="232" cm="1">
        <f t="array" ref="E1338">_xlfn.XLOOKUP($C1338,Ranking!$C$7:$C$96,_xlfn.XLOOKUP('Data (All Pillars)'!$A1338,Ranking!$D$6:$DO$6,Ranking!$D$7:$DO$96))</f>
        <v>14</v>
      </c>
      <c r="F1338" s="232" t="str">
        <f>INDEX(Categories!$C$7:$DO$96,MATCH($C1338,Categories!C$7:C$96,0),MATCH($A1338,Categories!$C$6:$DO$6,0))</f>
        <v>High capacity</v>
      </c>
    </row>
    <row r="1339" spans="1:6" ht="13.8" x14ac:dyDescent="0.25">
      <c r="A1339" s="231" t="s">
        <v>112</v>
      </c>
      <c r="B1339" s="50" t="str">
        <f>_xlfn.XLOOKUP(A1339, 'Country to Region'!$A$2:$A$116, 'Country to Region'!$B$2:$B$116, "Not Found")</f>
        <v>Sub-Saharan Africa</v>
      </c>
      <c r="C1339" s="203" t="s">
        <v>174</v>
      </c>
      <c r="D1339" s="232" cm="1">
        <f t="array" ref="D1339">_xlfn.XLOOKUP($C1339,'Standardized Scores'!$C$7:$C$96,_xlfn.XLOOKUP('Data (All Pillars)'!$A1339,'Standardized Scores'!$D$6:$DO$6,'Standardized Scores'!$D$7:$DO$96))</f>
        <v>34.154777392171027</v>
      </c>
      <c r="E1339" s="232" cm="1">
        <f t="array" ref="E1339">_xlfn.XLOOKUP($C1339,Ranking!$C$7:$C$96,_xlfn.XLOOKUP('Data (All Pillars)'!$A1339,Ranking!$D$6:$DO$6,Ranking!$D$7:$DO$96))</f>
        <v>77</v>
      </c>
      <c r="F1339" s="232" t="str">
        <f>INDEX(Categories!$C$7:$DO$96,MATCH($C1339,Categories!C$7:C$96,0),MATCH($A1339,Categories!$C$6:$DO$6,0))</f>
        <v>Inadequate capacity</v>
      </c>
    </row>
    <row r="1340" spans="1:6" ht="13.8" x14ac:dyDescent="0.25">
      <c r="A1340" s="231" t="s">
        <v>112</v>
      </c>
      <c r="B1340" s="50" t="str">
        <f>_xlfn.XLOOKUP(A1340, 'Country to Region'!$A$2:$A$116, 'Country to Region'!$B$2:$B$116, "Not Found")</f>
        <v>Sub-Saharan Africa</v>
      </c>
      <c r="C1340" s="203" t="s">
        <v>181</v>
      </c>
      <c r="D1340" s="232" cm="1">
        <f t="array" ref="D1340">_xlfn.XLOOKUP($C1340,'Standardized Scores'!$C$7:$C$96,_xlfn.XLOOKUP('Data (All Pillars)'!$A1340,'Standardized Scores'!$D$6:$DO$6,'Standardized Scores'!$D$7:$DO$96))</f>
        <v>42.17287151985667</v>
      </c>
      <c r="E1340" s="232" cm="1">
        <f t="array" ref="E1340">_xlfn.XLOOKUP($C1340,Ranking!$C$7:$C$96,_xlfn.XLOOKUP('Data (All Pillars)'!$A1340,Ranking!$D$6:$DO$6,Ranking!$D$7:$DO$96))</f>
        <v>77</v>
      </c>
      <c r="F1340" s="232" t="str">
        <f>INDEX(Categories!$C$7:$DO$96,MATCH($C1340,Categories!C$7:C$96,0),MATCH($A1340,Categories!$C$6:$DO$6,0))</f>
        <v>Low capacity</v>
      </c>
    </row>
    <row r="1341" spans="1:6" ht="13.8" x14ac:dyDescent="0.25">
      <c r="A1341" s="231" t="s">
        <v>112</v>
      </c>
      <c r="B1341" s="50" t="str">
        <f>_xlfn.XLOOKUP(A1341, 'Country to Region'!$A$2:$A$116, 'Country to Region'!$B$2:$B$116, "Not Found")</f>
        <v>Sub-Saharan Africa</v>
      </c>
      <c r="C1341" s="203" t="s">
        <v>192</v>
      </c>
      <c r="D1341" s="232" cm="1">
        <f t="array" ref="D1341">_xlfn.XLOOKUP($C1341,'Standardized Scores'!$C$7:$C$96,_xlfn.XLOOKUP('Data (All Pillars)'!$A1341,'Standardized Scores'!$D$6:$DO$6,'Standardized Scores'!$D$7:$DO$96))</f>
        <v>32.491305025601051</v>
      </c>
      <c r="E1341" s="232" cm="1">
        <f t="array" ref="E1341">_xlfn.XLOOKUP($C1341,Ranking!$C$7:$C$96,_xlfn.XLOOKUP('Data (All Pillars)'!$A1341,Ranking!$D$6:$DO$6,Ranking!$D$7:$DO$96))</f>
        <v>33</v>
      </c>
      <c r="F1341" s="232" t="str">
        <f>INDEX(Categories!$C$7:$DO$96,MATCH($C1341,Categories!C$7:C$96,0),MATCH($A1341,Categories!$C$6:$DO$6,0))</f>
        <v>Adequate capacity</v>
      </c>
    </row>
    <row r="1342" spans="1:6" ht="13.8" x14ac:dyDescent="0.25">
      <c r="A1342" s="231" t="s">
        <v>112</v>
      </c>
      <c r="B1342" s="50" t="str">
        <f>_xlfn.XLOOKUP(A1342, 'Country to Region'!$A$2:$A$116, 'Country to Region'!$B$2:$B$116, "Not Found")</f>
        <v>Sub-Saharan Africa</v>
      </c>
      <c r="C1342" s="203" t="s">
        <v>194</v>
      </c>
      <c r="D1342" s="232" cm="1">
        <f t="array" ref="D1342">_xlfn.XLOOKUP($C1342,'Standardized Scores'!$C$7:$C$96,_xlfn.XLOOKUP('Data (All Pillars)'!$A1342,'Standardized Scores'!$D$6:$DO$6,'Standardized Scores'!$D$7:$DO$96))</f>
        <v>38.264634429884588</v>
      </c>
      <c r="E1342" s="232" cm="1">
        <f t="array" ref="E1342">_xlfn.XLOOKUP($C1342,Ranking!$C$7:$C$96,_xlfn.XLOOKUP('Data (All Pillars)'!$A1342,Ranking!$D$6:$DO$6,Ranking!$D$7:$DO$96))</f>
        <v>36</v>
      </c>
      <c r="F1342" s="232" t="str">
        <f>INDEX(Categories!$C$7:$DO$96,MATCH($C1342,Categories!C$7:C$96,0),MATCH($A1342,Categories!$C$6:$DO$6,0))</f>
        <v>Adequate capacity</v>
      </c>
    </row>
    <row r="1343" spans="1:6" ht="13.8" x14ac:dyDescent="0.25">
      <c r="A1343" s="231" t="s">
        <v>112</v>
      </c>
      <c r="B1343" s="50" t="str">
        <f>_xlfn.XLOOKUP(A1343, 'Country to Region'!$A$2:$A$116, 'Country to Region'!$B$2:$B$116, "Not Found")</f>
        <v>Sub-Saharan Africa</v>
      </c>
      <c r="C1343" s="203" t="s">
        <v>202</v>
      </c>
      <c r="D1343" s="232" cm="1">
        <f t="array" ref="D1343">_xlfn.XLOOKUP($C1343,'Standardized Scores'!$C$7:$C$96,_xlfn.XLOOKUP('Data (All Pillars)'!$A1343,'Standardized Scores'!$D$6:$DO$6,'Standardized Scores'!$D$7:$DO$96))</f>
        <v>23.63987114502309</v>
      </c>
      <c r="E1343" s="232" cm="1">
        <f t="array" ref="E1343">_xlfn.XLOOKUP($C1343,Ranking!$C$7:$C$96,_xlfn.XLOOKUP('Data (All Pillars)'!$A1343,Ranking!$D$6:$DO$6,Ranking!$D$7:$DO$96))</f>
        <v>45</v>
      </c>
      <c r="F1343" s="232" t="str">
        <f>INDEX(Categories!$C$7:$DO$96,MATCH($C1343,Categories!C$7:C$96,0),MATCH($A1343,Categories!$C$6:$DO$6,0))</f>
        <v>Inadequate capacity</v>
      </c>
    </row>
    <row r="1344" spans="1:6" ht="13.8" x14ac:dyDescent="0.25">
      <c r="A1344" s="231" t="s">
        <v>112</v>
      </c>
      <c r="B1344" s="50" t="str">
        <f>_xlfn.XLOOKUP(A1344, 'Country to Region'!$A$2:$A$116, 'Country to Region'!$B$2:$B$116, "Not Found")</f>
        <v>Sub-Saharan Africa</v>
      </c>
      <c r="C1344" s="203" t="s">
        <v>212</v>
      </c>
      <c r="D1344" s="232" cm="1">
        <f t="array" ref="D1344">_xlfn.XLOOKUP($C1344,'Standardized Scores'!$C$7:$C$96,_xlfn.XLOOKUP('Data (All Pillars)'!$A1344,'Standardized Scores'!$D$6:$DO$6,'Standardized Scores'!$D$7:$DO$96))</f>
        <v>58.728000072228774</v>
      </c>
      <c r="E1344" s="232" cm="1">
        <f t="array" ref="E1344">_xlfn.XLOOKUP($C1344,Ranking!$C$7:$C$96,_xlfn.XLOOKUP('Data (All Pillars)'!$A1344,Ranking!$D$6:$DO$6,Ranking!$D$7:$DO$96))</f>
        <v>14</v>
      </c>
      <c r="F1344" s="232" t="str">
        <f>INDEX(Categories!$C$7:$DO$96,MATCH($C1344,Categories!C$7:C$96,0),MATCH($A1344,Categories!$C$6:$DO$6,0))</f>
        <v>High capacity</v>
      </c>
    </row>
    <row r="1345" spans="1:6" ht="13.8" x14ac:dyDescent="0.25">
      <c r="A1345" s="231" t="s">
        <v>112</v>
      </c>
      <c r="B1345" s="50" t="str">
        <f>_xlfn.XLOOKUP(A1345, 'Country to Region'!$A$2:$A$116, 'Country to Region'!$B$2:$B$116, "Not Found")</f>
        <v>Sub-Saharan Africa</v>
      </c>
      <c r="C1345" s="203" t="s">
        <v>254</v>
      </c>
      <c r="D1345" s="232" cm="1">
        <f t="array" ref="D1345">_xlfn.XLOOKUP($C1345,'Standardized Scores'!$C$7:$C$96,_xlfn.XLOOKUP('Data (All Pillars)'!$A1345,'Standardized Scores'!$D$6:$DO$6,'Standardized Scores'!$D$7:$DO$96))</f>
        <v>9.3327144552677606</v>
      </c>
      <c r="E1345" s="232" cm="1">
        <f t="array" ref="E1345">_xlfn.XLOOKUP($C1345,Ranking!$C$7:$C$96,_xlfn.XLOOKUP('Data (All Pillars)'!$A1345,Ranking!$D$6:$DO$6,Ranking!$D$7:$DO$96))</f>
        <v>82</v>
      </c>
      <c r="F1345" s="232" t="str">
        <f>INDEX(Categories!$C$7:$DO$96,MATCH($C1345,Categories!C$7:C$96,0),MATCH($A1345,Categories!$C$6:$DO$6,0))</f>
        <v>Inadequate capacity</v>
      </c>
    </row>
    <row r="1346" spans="1:6" ht="13.8" x14ac:dyDescent="0.25">
      <c r="A1346" s="231" t="s">
        <v>113</v>
      </c>
      <c r="B1346" s="50" t="str">
        <f>_xlfn.XLOOKUP(A1346, 'Country to Region'!$A$2:$A$116, 'Country to Region'!$B$2:$B$116, "Not Found")</f>
        <v>East and Central Asia</v>
      </c>
      <c r="C1346" s="203" t="s">
        <v>133</v>
      </c>
      <c r="D1346" s="232" cm="1">
        <f t="array" ref="D1346">_xlfn.XLOOKUP($C1346,'Standardized Scores'!$C$7:$C$96,_xlfn.XLOOKUP('Data (All Pillars)'!$A1346,'Standardized Scores'!$D$6:$DO$6,'Standardized Scores'!$D$7:$DO$96))</f>
        <v>44.978160859722848</v>
      </c>
      <c r="E1346" s="232" cm="1">
        <f t="array" ref="E1346">_xlfn.XLOOKUP($C1346,Ranking!$C$7:$C$96,_xlfn.XLOOKUP('Data (All Pillars)'!$A1346,Ranking!$D$6:$DO$6,Ranking!$D$7:$DO$96))</f>
        <v>27</v>
      </c>
      <c r="F1346" s="232" t="str">
        <f>INDEX(Categories!$C$7:$DO$96,MATCH($C1346,Categories!C$7:C$96,0),MATCH($A1346,Categories!$C$6:$DO$6,0))</f>
        <v>High capacity</v>
      </c>
    </row>
    <row r="1347" spans="1:6" ht="13.8" x14ac:dyDescent="0.25">
      <c r="A1347" s="231" t="s">
        <v>113</v>
      </c>
      <c r="B1347" s="50" t="str">
        <f>_xlfn.XLOOKUP(A1347, 'Country to Region'!$A$2:$A$116, 'Country to Region'!$B$2:$B$116, "Not Found")</f>
        <v>East and Central Asia</v>
      </c>
      <c r="C1347" s="203" t="s">
        <v>135</v>
      </c>
      <c r="D1347" s="232" cm="1">
        <f t="array" ref="D1347">_xlfn.XLOOKUP($C1347,'Standardized Scores'!$C$7:$C$96,_xlfn.XLOOKUP('Data (All Pillars)'!$A1347,'Standardized Scores'!$D$6:$DO$6,'Standardized Scores'!$D$7:$DO$96))</f>
        <v>48.773678095034569</v>
      </c>
      <c r="E1347" s="232" cm="1">
        <f t="array" ref="E1347">_xlfn.XLOOKUP($C1347,Ranking!$C$7:$C$96,_xlfn.XLOOKUP('Data (All Pillars)'!$A1347,Ranking!$D$6:$DO$6,Ranking!$D$7:$DO$96))</f>
        <v>19</v>
      </c>
      <c r="F1347" s="232" t="str">
        <f>INDEX(Categories!$C$7:$DO$96,MATCH($C1347,Categories!C$7:C$96,0),MATCH($A1347,Categories!$C$6:$DO$6,0))</f>
        <v>Adequate capacity</v>
      </c>
    </row>
    <row r="1348" spans="1:6" ht="13.8" x14ac:dyDescent="0.25">
      <c r="A1348" s="231" t="s">
        <v>113</v>
      </c>
      <c r="B1348" s="50" t="str">
        <f>_xlfn.XLOOKUP(A1348, 'Country to Region'!$A$2:$A$116, 'Country to Region'!$B$2:$B$116, "Not Found")</f>
        <v>East and Central Asia</v>
      </c>
      <c r="C1348" s="203" t="s">
        <v>137</v>
      </c>
      <c r="D1348" s="232" cm="1">
        <f t="array" ref="D1348">_xlfn.XLOOKUP($C1348,'Standardized Scores'!$C$7:$C$96,_xlfn.XLOOKUP('Data (All Pillars)'!$A1348,'Standardized Scores'!$D$6:$DO$6,'Standardized Scores'!$D$7:$DO$96))</f>
        <v>46.808479460255953</v>
      </c>
      <c r="E1348" s="232" cm="1">
        <f t="array" ref="E1348">_xlfn.XLOOKUP($C1348,Ranking!$C$7:$C$96,_xlfn.XLOOKUP('Data (All Pillars)'!$A1348,Ranking!$D$6:$DO$6,Ranking!$D$7:$DO$96))</f>
        <v>29</v>
      </c>
      <c r="F1348" s="232" t="str">
        <f>INDEX(Categories!$C$7:$DO$96,MATCH($C1348,Categories!C$7:C$96,0),MATCH($A1348,Categories!$C$6:$DO$6,0))</f>
        <v>Adequate capacity</v>
      </c>
    </row>
    <row r="1349" spans="1:6" ht="13.8" x14ac:dyDescent="0.25">
      <c r="A1349" s="231" t="s">
        <v>113</v>
      </c>
      <c r="B1349" s="50" t="str">
        <f>_xlfn.XLOOKUP(A1349, 'Country to Region'!$A$2:$A$116, 'Country to Region'!$B$2:$B$116, "Not Found")</f>
        <v>East and Central Asia</v>
      </c>
      <c r="C1349" s="203" t="s">
        <v>147</v>
      </c>
      <c r="D1349" s="232" cm="1">
        <f t="array" ref="D1349">_xlfn.XLOOKUP($C1349,'Standardized Scores'!$C$7:$C$96,_xlfn.XLOOKUP('Data (All Pillars)'!$A1349,'Standardized Scores'!$D$6:$DO$6,'Standardized Scores'!$D$7:$DO$96))</f>
        <v>53.987090684506079</v>
      </c>
      <c r="E1349" s="232" cm="1">
        <f t="array" ref="E1349">_xlfn.XLOOKUP($C1349,Ranking!$C$7:$C$96,_xlfn.XLOOKUP('Data (All Pillars)'!$A1349,Ranking!$D$6:$DO$6,Ranking!$D$7:$DO$96))</f>
        <v>14</v>
      </c>
      <c r="F1349" s="232" t="str">
        <f>INDEX(Categories!$C$7:$DO$96,MATCH($C1349,Categories!C$7:C$96,0),MATCH($A1349,Categories!$C$6:$DO$6,0))</f>
        <v>Adequate capacity</v>
      </c>
    </row>
    <row r="1350" spans="1:6" ht="13.8" x14ac:dyDescent="0.25">
      <c r="A1350" s="231" t="s">
        <v>113</v>
      </c>
      <c r="B1350" s="50" t="str">
        <f>_xlfn.XLOOKUP(A1350, 'Country to Region'!$A$2:$A$116, 'Country to Region'!$B$2:$B$116, "Not Found")</f>
        <v>East and Central Asia</v>
      </c>
      <c r="C1350" s="203" t="s">
        <v>156</v>
      </c>
      <c r="D1350" s="232" cm="1">
        <f t="array" ref="D1350">_xlfn.XLOOKUP($C1350,'Standardized Scores'!$C$7:$C$96,_xlfn.XLOOKUP('Data (All Pillars)'!$A1350,'Standardized Scores'!$D$6:$DO$6,'Standardized Scores'!$D$7:$DO$96))</f>
        <v>44.984095147892887</v>
      </c>
      <c r="E1350" s="232" cm="1">
        <f t="array" ref="E1350">_xlfn.XLOOKUP($C1350,Ranking!$C$7:$C$96,_xlfn.XLOOKUP('Data (All Pillars)'!$A1350,Ranking!$D$6:$DO$6,Ranking!$D$7:$DO$96))</f>
        <v>24</v>
      </c>
      <c r="F1350" s="232" t="str">
        <f>INDEX(Categories!$C$7:$DO$96,MATCH($C1350,Categories!C$7:C$96,0),MATCH($A1350,Categories!$C$6:$DO$6,0))</f>
        <v>High capacity</v>
      </c>
    </row>
    <row r="1351" spans="1:6" ht="13.8" x14ac:dyDescent="0.25">
      <c r="A1351" s="231" t="s">
        <v>113</v>
      </c>
      <c r="B1351" s="50" t="str">
        <f>_xlfn.XLOOKUP(A1351, 'Country to Region'!$A$2:$A$116, 'Country to Region'!$B$2:$B$116, "Not Found")</f>
        <v>East and Central Asia</v>
      </c>
      <c r="C1351" s="203" t="s">
        <v>163</v>
      </c>
      <c r="D1351" s="232" cm="1">
        <f t="array" ref="D1351">_xlfn.XLOOKUP($C1351,'Standardized Scores'!$C$7:$C$96,_xlfn.XLOOKUP('Data (All Pillars)'!$A1351,'Standardized Scores'!$D$6:$DO$6,'Standardized Scores'!$D$7:$DO$96))</f>
        <v>44.15373302121229</v>
      </c>
      <c r="E1351" s="232" cm="1">
        <f t="array" ref="E1351">_xlfn.XLOOKUP($C1351,Ranking!$C$7:$C$96,_xlfn.XLOOKUP('Data (All Pillars)'!$A1351,Ranking!$D$6:$DO$6,Ranking!$D$7:$DO$96))</f>
        <v>57</v>
      </c>
      <c r="F1351" s="232" t="str">
        <f>INDEX(Categories!$C$7:$DO$96,MATCH($C1351,Categories!C$7:C$96,0),MATCH($A1351,Categories!$C$6:$DO$6,0))</f>
        <v>Low capacity</v>
      </c>
    </row>
    <row r="1352" spans="1:6" ht="13.8" x14ac:dyDescent="0.25">
      <c r="A1352" s="231" t="s">
        <v>113</v>
      </c>
      <c r="B1352" s="50" t="str">
        <f>_xlfn.XLOOKUP(A1352, 'Country to Region'!$A$2:$A$116, 'Country to Region'!$B$2:$B$116, "Not Found")</f>
        <v>East and Central Asia</v>
      </c>
      <c r="C1352" s="203" t="s">
        <v>251</v>
      </c>
      <c r="D1352" s="232" cm="1">
        <f t="array" ref="D1352">_xlfn.XLOOKUP($C1352,'Standardized Scores'!$C$7:$C$96,_xlfn.XLOOKUP('Data (All Pillars)'!$A1352,'Standardized Scores'!$D$6:$DO$6,'Standardized Scores'!$D$7:$DO$96))</f>
        <v>42.712309318176821</v>
      </c>
      <c r="E1352" s="232" cm="1">
        <f t="array" ref="E1352">_xlfn.XLOOKUP($C1352,Ranking!$C$7:$C$96,_xlfn.XLOOKUP('Data (All Pillars)'!$A1352,Ranking!$D$6:$DO$6,Ranking!$D$7:$DO$96))</f>
        <v>73</v>
      </c>
      <c r="F1352" s="232" t="str">
        <f>INDEX(Categories!$C$7:$DO$96,MATCH($C1352,Categories!C$7:C$96,0),MATCH($A1352,Categories!$C$6:$DO$6,0))</f>
        <v>Adequate capacity</v>
      </c>
    </row>
    <row r="1353" spans="1:6" ht="13.8" x14ac:dyDescent="0.25">
      <c r="A1353" s="231" t="s">
        <v>113</v>
      </c>
      <c r="B1353" s="50" t="str">
        <f>_xlfn.XLOOKUP(A1353, 'Country to Region'!$A$2:$A$116, 'Country to Region'!$B$2:$B$116, "Not Found")</f>
        <v>East and Central Asia</v>
      </c>
      <c r="C1353" s="203" t="s">
        <v>174</v>
      </c>
      <c r="D1353" s="232" cm="1">
        <f t="array" ref="D1353">_xlfn.XLOOKUP($C1353,'Standardized Scores'!$C$7:$C$96,_xlfn.XLOOKUP('Data (All Pillars)'!$A1353,'Standardized Scores'!$D$6:$DO$6,'Standardized Scores'!$D$7:$DO$96))</f>
        <v>41.929163156639383</v>
      </c>
      <c r="E1353" s="232" cm="1">
        <f t="array" ref="E1353">_xlfn.XLOOKUP($C1353,Ranking!$C$7:$C$96,_xlfn.XLOOKUP('Data (All Pillars)'!$A1353,Ranking!$D$6:$DO$6,Ranking!$D$7:$DO$96))</f>
        <v>56</v>
      </c>
      <c r="F1353" s="232" t="str">
        <f>INDEX(Categories!$C$7:$DO$96,MATCH($C1353,Categories!C$7:C$96,0),MATCH($A1353,Categories!$C$6:$DO$6,0))</f>
        <v>Low capacity</v>
      </c>
    </row>
    <row r="1354" spans="1:6" ht="13.8" x14ac:dyDescent="0.25">
      <c r="A1354" s="231" t="s">
        <v>113</v>
      </c>
      <c r="B1354" s="50" t="str">
        <f>_xlfn.XLOOKUP(A1354, 'Country to Region'!$A$2:$A$116, 'Country to Region'!$B$2:$B$116, "Not Found")</f>
        <v>East and Central Asia</v>
      </c>
      <c r="C1354" s="203" t="s">
        <v>181</v>
      </c>
      <c r="D1354" s="232" cm="1">
        <f t="array" ref="D1354">_xlfn.XLOOKUP($C1354,'Standardized Scores'!$C$7:$C$96,_xlfn.XLOOKUP('Data (All Pillars)'!$A1354,'Standardized Scores'!$D$6:$DO$6,'Standardized Scores'!$D$7:$DO$96))</f>
        <v>46.903228196918576</v>
      </c>
      <c r="E1354" s="232" cm="1">
        <f t="array" ref="E1354">_xlfn.XLOOKUP($C1354,Ranking!$C$7:$C$96,_xlfn.XLOOKUP('Data (All Pillars)'!$A1354,Ranking!$D$6:$DO$6,Ranking!$D$7:$DO$96))</f>
        <v>58</v>
      </c>
      <c r="F1354" s="232" t="str">
        <f>INDEX(Categories!$C$7:$DO$96,MATCH($C1354,Categories!C$7:C$96,0),MATCH($A1354,Categories!$C$6:$DO$6,0))</f>
        <v>Adequate capacity</v>
      </c>
    </row>
    <row r="1355" spans="1:6" ht="13.8" x14ac:dyDescent="0.25">
      <c r="A1355" s="231" t="s">
        <v>113</v>
      </c>
      <c r="B1355" s="50" t="str">
        <f>_xlfn.XLOOKUP(A1355, 'Country to Region'!$A$2:$A$116, 'Country to Region'!$B$2:$B$116, "Not Found")</f>
        <v>East and Central Asia</v>
      </c>
      <c r="C1355" s="203" t="s">
        <v>192</v>
      </c>
      <c r="D1355" s="232" cm="1">
        <f t="array" ref="D1355">_xlfn.XLOOKUP($C1355,'Standardized Scores'!$C$7:$C$96,_xlfn.XLOOKUP('Data (All Pillars)'!$A1355,'Standardized Scores'!$D$6:$DO$6,'Standardized Scores'!$D$7:$DO$96))</f>
        <v>42.281880742425187</v>
      </c>
      <c r="E1355" s="232" cm="1">
        <f t="array" ref="E1355">_xlfn.XLOOKUP($C1355,Ranking!$C$7:$C$96,_xlfn.XLOOKUP('Data (All Pillars)'!$A1355,Ranking!$D$6:$DO$6,Ranking!$D$7:$DO$96))</f>
        <v>9</v>
      </c>
      <c r="F1355" s="232" t="str">
        <f>INDEX(Categories!$C$7:$DO$96,MATCH($C1355,Categories!C$7:C$96,0),MATCH($A1355,Categories!$C$6:$DO$6,0))</f>
        <v>Advanced capacity</v>
      </c>
    </row>
    <row r="1356" spans="1:6" ht="13.8" x14ac:dyDescent="0.25">
      <c r="A1356" s="231" t="s">
        <v>113</v>
      </c>
      <c r="B1356" s="50" t="str">
        <f>_xlfn.XLOOKUP(A1356, 'Country to Region'!$A$2:$A$116, 'Country to Region'!$B$2:$B$116, "Not Found")</f>
        <v>East and Central Asia</v>
      </c>
      <c r="C1356" s="203" t="s">
        <v>194</v>
      </c>
      <c r="D1356" s="232" cm="1">
        <f t="array" ref="D1356">_xlfn.XLOOKUP($C1356,'Standardized Scores'!$C$7:$C$96,_xlfn.XLOOKUP('Data (All Pillars)'!$A1356,'Standardized Scores'!$D$6:$DO$6,'Standardized Scores'!$D$7:$DO$96))</f>
        <v>48.077605526089258</v>
      </c>
      <c r="E1356" s="232" cm="1">
        <f t="array" ref="E1356">_xlfn.XLOOKUP($C1356,Ranking!$C$7:$C$96,_xlfn.XLOOKUP('Data (All Pillars)'!$A1356,Ranking!$D$6:$DO$6,Ranking!$D$7:$DO$96))</f>
        <v>6</v>
      </c>
      <c r="F1356" s="232" t="str">
        <f>INDEX(Categories!$C$7:$DO$96,MATCH($C1356,Categories!C$7:C$96,0),MATCH($A1356,Categories!$C$6:$DO$6,0))</f>
        <v>High capacity</v>
      </c>
    </row>
    <row r="1357" spans="1:6" ht="13.8" x14ac:dyDescent="0.25">
      <c r="A1357" s="231" t="s">
        <v>113</v>
      </c>
      <c r="B1357" s="50" t="str">
        <f>_xlfn.XLOOKUP(A1357, 'Country to Region'!$A$2:$A$116, 'Country to Region'!$B$2:$B$116, "Not Found")</f>
        <v>East and Central Asia</v>
      </c>
      <c r="C1357" s="203" t="s">
        <v>202</v>
      </c>
      <c r="D1357" s="232" cm="1">
        <f t="array" ref="D1357">_xlfn.XLOOKUP($C1357,'Standardized Scores'!$C$7:$C$96,_xlfn.XLOOKUP('Data (All Pillars)'!$A1357,'Standardized Scores'!$D$6:$DO$6,'Standardized Scores'!$D$7:$DO$96))</f>
        <v>43.442626042445468</v>
      </c>
      <c r="E1357" s="232" cm="1">
        <f t="array" ref="E1357">_xlfn.XLOOKUP($C1357,Ranking!$C$7:$C$96,_xlfn.XLOOKUP('Data (All Pillars)'!$A1357,Ranking!$D$6:$DO$6,Ranking!$D$7:$DO$96))</f>
        <v>3</v>
      </c>
      <c r="F1357" s="232" t="str">
        <f>INDEX(Categories!$C$7:$DO$96,MATCH($C1357,Categories!C$7:C$96,0),MATCH($A1357,Categories!$C$6:$DO$6,0))</f>
        <v>Adequate capacity</v>
      </c>
    </row>
    <row r="1358" spans="1:6" ht="13.8" x14ac:dyDescent="0.25">
      <c r="A1358" s="231" t="s">
        <v>113</v>
      </c>
      <c r="B1358" s="50" t="str">
        <f>_xlfn.XLOOKUP(A1358, 'Country to Region'!$A$2:$A$116, 'Country to Region'!$B$2:$B$116, "Not Found")</f>
        <v>East and Central Asia</v>
      </c>
      <c r="C1358" s="203" t="s">
        <v>212</v>
      </c>
      <c r="D1358" s="232" cm="1">
        <f t="array" ref="D1358">_xlfn.XLOOKUP($C1358,'Standardized Scores'!$C$7:$C$96,_xlfn.XLOOKUP('Data (All Pillars)'!$A1358,'Standardized Scores'!$D$6:$DO$6,'Standardized Scores'!$D$7:$DO$96))</f>
        <v>65.30531816506425</v>
      </c>
      <c r="E1358" s="232" cm="1">
        <f t="array" ref="E1358">_xlfn.XLOOKUP($C1358,Ranking!$C$7:$C$96,_xlfn.XLOOKUP('Data (All Pillars)'!$A1358,Ranking!$D$6:$DO$6,Ranking!$D$7:$DO$96))</f>
        <v>3</v>
      </c>
      <c r="F1358" s="232" t="str">
        <f>INDEX(Categories!$C$7:$DO$96,MATCH($C1358,Categories!C$7:C$96,0),MATCH($A1358,Categories!$C$6:$DO$6,0))</f>
        <v>Advanced capacity</v>
      </c>
    </row>
    <row r="1359" spans="1:6" ht="13.8" x14ac:dyDescent="0.25">
      <c r="A1359" s="231" t="s">
        <v>113</v>
      </c>
      <c r="B1359" s="50" t="str">
        <f>_xlfn.XLOOKUP(A1359, 'Country to Region'!$A$2:$A$116, 'Country to Region'!$B$2:$B$116, "Not Found")</f>
        <v>East and Central Asia</v>
      </c>
      <c r="C1359" s="203" t="s">
        <v>254</v>
      </c>
      <c r="D1359" s="232" cm="1">
        <f t="array" ref="D1359">_xlfn.XLOOKUP($C1359,'Standardized Scores'!$C$7:$C$96,_xlfn.XLOOKUP('Data (All Pillars)'!$A1359,'Standardized Scores'!$D$6:$DO$6,'Standardized Scores'!$D$7:$DO$96))</f>
        <v>12.301973236101773</v>
      </c>
      <c r="E1359" s="232" cm="1">
        <f t="array" ref="E1359">_xlfn.XLOOKUP($C1359,Ranking!$C$7:$C$96,_xlfn.XLOOKUP('Data (All Pillars)'!$A1359,Ranking!$D$6:$DO$6,Ranking!$D$7:$DO$96))</f>
        <v>62</v>
      </c>
      <c r="F1359" s="232" t="str">
        <f>INDEX(Categories!$C$7:$DO$96,MATCH($C1359,Categories!C$7:C$96,0),MATCH($A1359,Categories!$C$6:$DO$6,0))</f>
        <v>Inadequate capacity</v>
      </c>
    </row>
    <row r="1360" spans="1:6" ht="13.8" x14ac:dyDescent="0.25">
      <c r="A1360" s="231" t="s">
        <v>114</v>
      </c>
      <c r="B1360" s="50" t="str">
        <f>_xlfn.XLOOKUP(A1360, 'Country to Region'!$A$2:$A$116, 'Country to Region'!$B$2:$B$116, "Not Found")</f>
        <v>Western Europe</v>
      </c>
      <c r="C1360" s="203" t="s">
        <v>133</v>
      </c>
      <c r="D1360" s="232" cm="1">
        <f t="array" ref="D1360">_xlfn.XLOOKUP($C1360,'Standardized Scores'!$C$7:$C$96,_xlfn.XLOOKUP('Data (All Pillars)'!$A1360,'Standardized Scores'!$D$6:$DO$6,'Standardized Scores'!$D$7:$DO$96))</f>
        <v>46.871406599804857</v>
      </c>
      <c r="E1360" s="232" cm="1">
        <f t="array" ref="E1360">_xlfn.XLOOKUP($C1360,Ranking!$C$7:$C$96,_xlfn.XLOOKUP('Data (All Pillars)'!$A1360,Ranking!$D$6:$DO$6,Ranking!$D$7:$DO$96))</f>
        <v>20</v>
      </c>
      <c r="F1360" s="232" t="str">
        <f>INDEX(Categories!$C$7:$DO$96,MATCH($C1360,Categories!C$7:C$96,0),MATCH($A1360,Categories!$C$6:$DO$6,0))</f>
        <v>High capacity</v>
      </c>
    </row>
    <row r="1361" spans="1:6" ht="13.8" x14ac:dyDescent="0.25">
      <c r="A1361" s="231" t="s">
        <v>114</v>
      </c>
      <c r="B1361" s="50" t="str">
        <f>_xlfn.XLOOKUP(A1361, 'Country to Region'!$A$2:$A$116, 'Country to Region'!$B$2:$B$116, "Not Found")</f>
        <v>Western Europe</v>
      </c>
      <c r="C1361" s="203" t="s">
        <v>135</v>
      </c>
      <c r="D1361" s="232" cm="1">
        <f t="array" ref="D1361">_xlfn.XLOOKUP($C1361,'Standardized Scores'!$C$7:$C$96,_xlfn.XLOOKUP('Data (All Pillars)'!$A1361,'Standardized Scores'!$D$6:$DO$6,'Standardized Scores'!$D$7:$DO$96))</f>
        <v>47.63047505004937</v>
      </c>
      <c r="E1361" s="232" cm="1">
        <f t="array" ref="E1361">_xlfn.XLOOKUP($C1361,Ranking!$C$7:$C$96,_xlfn.XLOOKUP('Data (All Pillars)'!$A1361,Ranking!$D$6:$DO$6,Ranking!$D$7:$DO$96))</f>
        <v>22</v>
      </c>
      <c r="F1361" s="232" t="str">
        <f>INDEX(Categories!$C$7:$DO$96,MATCH($C1361,Categories!C$7:C$96,0),MATCH($A1361,Categories!$C$6:$DO$6,0))</f>
        <v>Adequate capacity</v>
      </c>
    </row>
    <row r="1362" spans="1:6" ht="13.8" x14ac:dyDescent="0.25">
      <c r="A1362" s="231" t="s">
        <v>114</v>
      </c>
      <c r="B1362" s="50" t="str">
        <f>_xlfn.XLOOKUP(A1362, 'Country to Region'!$A$2:$A$116, 'Country to Region'!$B$2:$B$116, "Not Found")</f>
        <v>Western Europe</v>
      </c>
      <c r="C1362" s="203" t="s">
        <v>137</v>
      </c>
      <c r="D1362" s="232" cm="1">
        <f t="array" ref="D1362">_xlfn.XLOOKUP($C1362,'Standardized Scores'!$C$7:$C$96,_xlfn.XLOOKUP('Data (All Pillars)'!$A1362,'Standardized Scores'!$D$6:$DO$6,'Standardized Scores'!$D$7:$DO$96))</f>
        <v>48.847220192121632</v>
      </c>
      <c r="E1362" s="232" cm="1">
        <f t="array" ref="E1362">_xlfn.XLOOKUP($C1362,Ranking!$C$7:$C$96,_xlfn.XLOOKUP('Data (All Pillars)'!$A1362,Ranking!$D$6:$DO$6,Ranking!$D$7:$DO$96))</f>
        <v>22</v>
      </c>
      <c r="F1362" s="232" t="str">
        <f>INDEX(Categories!$C$7:$DO$96,MATCH($C1362,Categories!C$7:C$96,0),MATCH($A1362,Categories!$C$6:$DO$6,0))</f>
        <v>Adequate capacity</v>
      </c>
    </row>
    <row r="1363" spans="1:6" ht="13.8" x14ac:dyDescent="0.25">
      <c r="A1363" s="231" t="s">
        <v>114</v>
      </c>
      <c r="B1363" s="50" t="str">
        <f>_xlfn.XLOOKUP(A1363, 'Country to Region'!$A$2:$A$116, 'Country to Region'!$B$2:$B$116, "Not Found")</f>
        <v>Western Europe</v>
      </c>
      <c r="C1363" s="203" t="s">
        <v>147</v>
      </c>
      <c r="D1363" s="232" cm="1">
        <f t="array" ref="D1363">_xlfn.XLOOKUP($C1363,'Standardized Scores'!$C$7:$C$96,_xlfn.XLOOKUP('Data (All Pillars)'!$A1363,'Standardized Scores'!$D$6:$DO$6,'Standardized Scores'!$D$7:$DO$96))</f>
        <v>51.640086903265811</v>
      </c>
      <c r="E1363" s="232" cm="1">
        <f t="array" ref="E1363">_xlfn.XLOOKUP($C1363,Ranking!$C$7:$C$96,_xlfn.XLOOKUP('Data (All Pillars)'!$A1363,Ranking!$D$6:$DO$6,Ranking!$D$7:$DO$96))</f>
        <v>23</v>
      </c>
      <c r="F1363" s="232" t="str">
        <f>INDEX(Categories!$C$7:$DO$96,MATCH($C1363,Categories!C$7:C$96,0),MATCH($A1363,Categories!$C$6:$DO$6,0))</f>
        <v>Adequate capacity</v>
      </c>
    </row>
    <row r="1364" spans="1:6" ht="13.8" x14ac:dyDescent="0.25">
      <c r="A1364" s="231" t="s">
        <v>114</v>
      </c>
      <c r="B1364" s="50" t="str">
        <f>_xlfn.XLOOKUP(A1364, 'Country to Region'!$A$2:$A$116, 'Country to Region'!$B$2:$B$116, "Not Found")</f>
        <v>Western Europe</v>
      </c>
      <c r="C1364" s="203" t="s">
        <v>156</v>
      </c>
      <c r="D1364" s="232" cm="1">
        <f t="array" ref="D1364">_xlfn.XLOOKUP($C1364,'Standardized Scores'!$C$7:$C$96,_xlfn.XLOOKUP('Data (All Pillars)'!$A1364,'Standardized Scores'!$D$6:$DO$6,'Standardized Scores'!$D$7:$DO$96))</f>
        <v>41.533058555545892</v>
      </c>
      <c r="E1364" s="232" cm="1">
        <f t="array" ref="E1364">_xlfn.XLOOKUP($C1364,Ranking!$C$7:$C$96,_xlfn.XLOOKUP('Data (All Pillars)'!$A1364,Ranking!$D$6:$DO$6,Ranking!$D$7:$DO$96))</f>
        <v>40</v>
      </c>
      <c r="F1364" s="232" t="str">
        <f>INDEX(Categories!$C$7:$DO$96,MATCH($C1364,Categories!C$7:C$96,0),MATCH($A1364,Categories!$C$6:$DO$6,0))</f>
        <v>Adequate capacity</v>
      </c>
    </row>
    <row r="1365" spans="1:6" ht="13.8" x14ac:dyDescent="0.25">
      <c r="A1365" s="231" t="s">
        <v>114</v>
      </c>
      <c r="B1365" s="50" t="str">
        <f>_xlfn.XLOOKUP(A1365, 'Country to Region'!$A$2:$A$116, 'Country to Region'!$B$2:$B$116, "Not Found")</f>
        <v>Western Europe</v>
      </c>
      <c r="C1365" s="203" t="s">
        <v>163</v>
      </c>
      <c r="D1365" s="232" cm="1">
        <f t="array" ref="D1365">_xlfn.XLOOKUP($C1365,'Standardized Scores'!$C$7:$C$96,_xlfn.XLOOKUP('Data (All Pillars)'!$A1365,'Standardized Scores'!$D$6:$DO$6,'Standardized Scores'!$D$7:$DO$96))</f>
        <v>54.395781185633325</v>
      </c>
      <c r="E1365" s="232" cm="1">
        <f t="array" ref="E1365">_xlfn.XLOOKUP($C1365,Ranking!$C$7:$C$96,_xlfn.XLOOKUP('Data (All Pillars)'!$A1365,Ranking!$D$6:$DO$6,Ranking!$D$7:$DO$96))</f>
        <v>23</v>
      </c>
      <c r="F1365" s="232" t="str">
        <f>INDEX(Categories!$C$7:$DO$96,MATCH($C1365,Categories!C$7:C$96,0),MATCH($A1365,Categories!$C$6:$DO$6,0))</f>
        <v>Adequate capacity</v>
      </c>
    </row>
    <row r="1366" spans="1:6" ht="13.8" x14ac:dyDescent="0.25">
      <c r="A1366" s="231" t="s">
        <v>114</v>
      </c>
      <c r="B1366" s="50" t="str">
        <f>_xlfn.XLOOKUP(A1366, 'Country to Region'!$A$2:$A$116, 'Country to Region'!$B$2:$B$116, "Not Found")</f>
        <v>Western Europe</v>
      </c>
      <c r="C1366" s="203" t="s">
        <v>251</v>
      </c>
      <c r="D1366" s="232" cm="1">
        <f t="array" ref="D1366">_xlfn.XLOOKUP($C1366,'Standardized Scores'!$C$7:$C$96,_xlfn.XLOOKUP('Data (All Pillars)'!$A1366,'Standardized Scores'!$D$6:$DO$6,'Standardized Scores'!$D$7:$DO$96))</f>
        <v>46.784301807706157</v>
      </c>
      <c r="E1366" s="232" cm="1">
        <f t="array" ref="E1366">_xlfn.XLOOKUP($C1366,Ranking!$C$7:$C$96,_xlfn.XLOOKUP('Data (All Pillars)'!$A1366,Ranking!$D$6:$DO$6,Ranking!$D$7:$DO$96))</f>
        <v>41</v>
      </c>
      <c r="F1366" s="232" t="str">
        <f>INDEX(Categories!$C$7:$DO$96,MATCH($C1366,Categories!C$7:C$96,0),MATCH($A1366,Categories!$C$6:$DO$6,0))</f>
        <v>Adequate capacity</v>
      </c>
    </row>
    <row r="1367" spans="1:6" ht="13.8" x14ac:dyDescent="0.25">
      <c r="A1367" s="231" t="s">
        <v>114</v>
      </c>
      <c r="B1367" s="50" t="str">
        <f>_xlfn.XLOOKUP(A1367, 'Country to Region'!$A$2:$A$116, 'Country to Region'!$B$2:$B$116, "Not Found")</f>
        <v>Western Europe</v>
      </c>
      <c r="C1367" s="203" t="s">
        <v>174</v>
      </c>
      <c r="D1367" s="232" cm="1">
        <f t="array" ref="D1367">_xlfn.XLOOKUP($C1367,'Standardized Scores'!$C$7:$C$96,_xlfn.XLOOKUP('Data (All Pillars)'!$A1367,'Standardized Scores'!$D$6:$DO$6,'Standardized Scores'!$D$7:$DO$96))</f>
        <v>55.871414348124759</v>
      </c>
      <c r="E1367" s="232" cm="1">
        <f t="array" ref="E1367">_xlfn.XLOOKUP($C1367,Ranking!$C$7:$C$96,_xlfn.XLOOKUP('Data (All Pillars)'!$A1367,Ranking!$D$6:$DO$6,Ranking!$D$7:$DO$96))</f>
        <v>21</v>
      </c>
      <c r="F1367" s="232" t="str">
        <f>INDEX(Categories!$C$7:$DO$96,MATCH($C1367,Categories!C$7:C$96,0),MATCH($A1367,Categories!$C$6:$DO$6,0))</f>
        <v>Adequate capacity</v>
      </c>
    </row>
    <row r="1368" spans="1:6" ht="13.8" x14ac:dyDescent="0.25">
      <c r="A1368" s="231" t="s">
        <v>114</v>
      </c>
      <c r="B1368" s="50" t="str">
        <f>_xlfn.XLOOKUP(A1368, 'Country to Region'!$A$2:$A$116, 'Country to Region'!$B$2:$B$116, "Not Found")</f>
        <v>Western Europe</v>
      </c>
      <c r="C1368" s="203" t="s">
        <v>181</v>
      </c>
      <c r="D1368" s="232" cm="1">
        <f t="array" ref="D1368">_xlfn.XLOOKUP($C1368,'Standardized Scores'!$C$7:$C$96,_xlfn.XLOOKUP('Data (All Pillars)'!$A1368,'Standardized Scores'!$D$6:$DO$6,'Standardized Scores'!$D$7:$DO$96))</f>
        <v>58.997665847210129</v>
      </c>
      <c r="E1368" s="232" cm="1">
        <f t="array" ref="E1368">_xlfn.XLOOKUP($C1368,Ranking!$C$7:$C$96,_xlfn.XLOOKUP('Data (All Pillars)'!$A1368,Ranking!$D$6:$DO$6,Ranking!$D$7:$DO$96))</f>
        <v>29</v>
      </c>
      <c r="F1368" s="232" t="str">
        <f>INDEX(Categories!$C$7:$DO$96,MATCH($C1368,Categories!C$7:C$96,0),MATCH($A1368,Categories!$C$6:$DO$6,0))</f>
        <v>High capacity</v>
      </c>
    </row>
    <row r="1369" spans="1:6" ht="13.8" x14ac:dyDescent="0.25">
      <c r="A1369" s="231" t="s">
        <v>114</v>
      </c>
      <c r="B1369" s="50" t="str">
        <f>_xlfn.XLOOKUP(A1369, 'Country to Region'!$A$2:$A$116, 'Country to Region'!$B$2:$B$116, "Not Found")</f>
        <v>Western Europe</v>
      </c>
      <c r="C1369" s="203" t="s">
        <v>192</v>
      </c>
      <c r="D1369" s="232" cm="1">
        <f t="array" ref="D1369">_xlfn.XLOOKUP($C1369,'Standardized Scores'!$C$7:$C$96,_xlfn.XLOOKUP('Data (All Pillars)'!$A1369,'Standardized Scores'!$D$6:$DO$6,'Standardized Scores'!$D$7:$DO$96))</f>
        <v>36.079838701789058</v>
      </c>
      <c r="E1369" s="232" cm="1">
        <f t="array" ref="E1369">_xlfn.XLOOKUP($C1369,Ranking!$C$7:$C$96,_xlfn.XLOOKUP('Data (All Pillars)'!$A1369,Ranking!$D$6:$DO$6,Ranking!$D$7:$DO$96))</f>
        <v>18</v>
      </c>
      <c r="F1369" s="232" t="str">
        <f>INDEX(Categories!$C$7:$DO$96,MATCH($C1369,Categories!C$7:C$96,0),MATCH($A1369,Categories!$C$6:$DO$6,0))</f>
        <v>Adequate capacity</v>
      </c>
    </row>
    <row r="1370" spans="1:6" ht="13.8" x14ac:dyDescent="0.25">
      <c r="A1370" s="231" t="s">
        <v>114</v>
      </c>
      <c r="B1370" s="50" t="str">
        <f>_xlfn.XLOOKUP(A1370, 'Country to Region'!$A$2:$A$116, 'Country to Region'!$B$2:$B$116, "Not Found")</f>
        <v>Western Europe</v>
      </c>
      <c r="C1370" s="203" t="s">
        <v>194</v>
      </c>
      <c r="D1370" s="232" cm="1">
        <f t="array" ref="D1370">_xlfn.XLOOKUP($C1370,'Standardized Scores'!$C$7:$C$96,_xlfn.XLOOKUP('Data (All Pillars)'!$A1370,'Standardized Scores'!$D$6:$DO$6,'Standardized Scores'!$D$7:$DO$96))</f>
        <v>49.255940820313818</v>
      </c>
      <c r="E1370" s="232" cm="1">
        <f t="array" ref="E1370">_xlfn.XLOOKUP($C1370,Ranking!$C$7:$C$96,_xlfn.XLOOKUP('Data (All Pillars)'!$A1370,Ranking!$D$6:$DO$6,Ranking!$D$7:$DO$96))</f>
        <v>4</v>
      </c>
      <c r="F1370" s="232" t="str">
        <f>INDEX(Categories!$C$7:$DO$96,MATCH($C1370,Categories!C$7:C$96,0),MATCH($A1370,Categories!$C$6:$DO$6,0))</f>
        <v>High capacity</v>
      </c>
    </row>
    <row r="1371" spans="1:6" ht="13.8" x14ac:dyDescent="0.25">
      <c r="A1371" s="231" t="s">
        <v>114</v>
      </c>
      <c r="B1371" s="50" t="str">
        <f>_xlfn.XLOOKUP(A1371, 'Country to Region'!$A$2:$A$116, 'Country to Region'!$B$2:$B$116, "Not Found")</f>
        <v>Western Europe</v>
      </c>
      <c r="C1371" s="203" t="s">
        <v>202</v>
      </c>
      <c r="D1371" s="232" cm="1">
        <f t="array" ref="D1371">_xlfn.XLOOKUP($C1371,'Standardized Scores'!$C$7:$C$96,_xlfn.XLOOKUP('Data (All Pillars)'!$A1371,'Standardized Scores'!$D$6:$DO$6,'Standardized Scores'!$D$7:$DO$96))</f>
        <v>22.744085269962294</v>
      </c>
      <c r="E1371" s="232" cm="1">
        <f t="array" ref="E1371">_xlfn.XLOOKUP($C1371,Ranking!$C$7:$C$96,_xlfn.XLOOKUP('Data (All Pillars)'!$A1371,Ranking!$D$6:$DO$6,Ranking!$D$7:$DO$96))</f>
        <v>49</v>
      </c>
      <c r="F1371" s="232" t="str">
        <f>INDEX(Categories!$C$7:$DO$96,MATCH($C1371,Categories!C$7:C$96,0),MATCH($A1371,Categories!$C$6:$DO$6,0))</f>
        <v>Inadequate capacity</v>
      </c>
    </row>
    <row r="1372" spans="1:6" ht="13.8" x14ac:dyDescent="0.25">
      <c r="A1372" s="231" t="s">
        <v>114</v>
      </c>
      <c r="B1372" s="50" t="str">
        <f>_xlfn.XLOOKUP(A1372, 'Country to Region'!$A$2:$A$116, 'Country to Region'!$B$2:$B$116, "Not Found")</f>
        <v>Western Europe</v>
      </c>
      <c r="C1372" s="203" t="s">
        <v>212</v>
      </c>
      <c r="D1372" s="232" cm="1">
        <f t="array" ref="D1372">_xlfn.XLOOKUP($C1372,'Standardized Scores'!$C$7:$C$96,_xlfn.XLOOKUP('Data (All Pillars)'!$A1372,'Standardized Scores'!$D$6:$DO$6,'Standardized Scores'!$D$7:$DO$96))</f>
        <v>51.24018527891738</v>
      </c>
      <c r="E1372" s="232" cm="1">
        <f t="array" ref="E1372">_xlfn.XLOOKUP($C1372,Ranking!$C$7:$C$96,_xlfn.XLOOKUP('Data (All Pillars)'!$A1372,Ranking!$D$6:$DO$6,Ranking!$D$7:$DO$96))</f>
        <v>29</v>
      </c>
      <c r="F1372" s="232" t="str">
        <f>INDEX(Categories!$C$7:$DO$96,MATCH($C1372,Categories!C$7:C$96,0),MATCH($A1372,Categories!$C$6:$DO$6,0))</f>
        <v>Adequate capacity</v>
      </c>
    </row>
    <row r="1373" spans="1:6" ht="13.8" x14ac:dyDescent="0.25">
      <c r="A1373" s="231" t="s">
        <v>114</v>
      </c>
      <c r="B1373" s="50" t="str">
        <f>_xlfn.XLOOKUP(A1373, 'Country to Region'!$A$2:$A$116, 'Country to Region'!$B$2:$B$116, "Not Found")</f>
        <v>Western Europe</v>
      </c>
      <c r="C1373" s="203" t="s">
        <v>254</v>
      </c>
      <c r="D1373" s="232" cm="1">
        <f t="array" ref="D1373">_xlfn.XLOOKUP($C1373,'Standardized Scores'!$C$7:$C$96,_xlfn.XLOOKUP('Data (All Pillars)'!$A1373,'Standardized Scores'!$D$6:$DO$6,'Standardized Scores'!$D$7:$DO$96))</f>
        <v>21.079143437962738</v>
      </c>
      <c r="E1373" s="232" cm="1">
        <f t="array" ref="E1373">_xlfn.XLOOKUP($C1373,Ranking!$C$7:$C$96,_xlfn.XLOOKUP('Data (All Pillars)'!$A1373,Ranking!$D$6:$DO$6,Ranking!$D$7:$DO$96))</f>
        <v>39</v>
      </c>
      <c r="F1373" s="232" t="str">
        <f>INDEX(Categories!$C$7:$DO$96,MATCH($C1373,Categories!C$7:C$96,0),MATCH($A1373,Categories!$C$6:$DO$6,0))</f>
        <v>Inadequate capacity</v>
      </c>
    </row>
    <row r="1374" spans="1:6" ht="13.8" x14ac:dyDescent="0.25">
      <c r="A1374" s="231" t="s">
        <v>115</v>
      </c>
      <c r="B1374" s="50" t="str">
        <f>_xlfn.XLOOKUP(A1374, 'Country to Region'!$A$2:$A$116, 'Country to Region'!$B$2:$B$116, "Not Found")</f>
        <v>South and Southeast Asia</v>
      </c>
      <c r="C1374" s="203" t="s">
        <v>133</v>
      </c>
      <c r="D1374" s="232" cm="1">
        <f t="array" ref="D1374">_xlfn.XLOOKUP($C1374,'Standardized Scores'!$C$7:$C$96,_xlfn.XLOOKUP('Data (All Pillars)'!$A1374,'Standardized Scores'!$D$6:$DO$6,'Standardized Scores'!$D$7:$DO$96))</f>
        <v>33.287617089827357</v>
      </c>
      <c r="E1374" s="232" cm="1">
        <f t="array" ref="E1374">_xlfn.XLOOKUP($C1374,Ranking!$C$7:$C$96,_xlfn.XLOOKUP('Data (All Pillars)'!$A1374,Ranking!$D$6:$DO$6,Ranking!$D$7:$DO$96))</f>
        <v>76</v>
      </c>
      <c r="F1374" s="232" t="str">
        <f>INDEX(Categories!$C$7:$DO$96,MATCH($C1374,Categories!C$7:C$96,0),MATCH($A1374,Categories!$C$6:$DO$6,0))</f>
        <v>Low capacity</v>
      </c>
    </row>
    <row r="1375" spans="1:6" ht="13.8" x14ac:dyDescent="0.25">
      <c r="A1375" s="231" t="s">
        <v>115</v>
      </c>
      <c r="B1375" s="50" t="str">
        <f>_xlfn.XLOOKUP(A1375, 'Country to Region'!$A$2:$A$116, 'Country to Region'!$B$2:$B$116, "Not Found")</f>
        <v>South and Southeast Asia</v>
      </c>
      <c r="C1375" s="203" t="s">
        <v>135</v>
      </c>
      <c r="D1375" s="232" cm="1">
        <f t="array" ref="D1375">_xlfn.XLOOKUP($C1375,'Standardized Scores'!$C$7:$C$96,_xlfn.XLOOKUP('Data (All Pillars)'!$A1375,'Standardized Scores'!$D$6:$DO$6,'Standardized Scores'!$D$7:$DO$96))</f>
        <v>34.91947798099622</v>
      </c>
      <c r="E1375" s="232" cm="1">
        <f t="array" ref="E1375">_xlfn.XLOOKUP($C1375,Ranking!$C$7:$C$96,_xlfn.XLOOKUP('Data (All Pillars)'!$A1375,Ranking!$D$6:$DO$6,Ranking!$D$7:$DO$96))</f>
        <v>65</v>
      </c>
      <c r="F1375" s="232" t="str">
        <f>INDEX(Categories!$C$7:$DO$96,MATCH($C1375,Categories!C$7:C$96,0),MATCH($A1375,Categories!$C$6:$DO$6,0))</f>
        <v>Low capacity</v>
      </c>
    </row>
    <row r="1376" spans="1:6" ht="13.8" x14ac:dyDescent="0.25">
      <c r="A1376" s="231" t="s">
        <v>115</v>
      </c>
      <c r="B1376" s="50" t="str">
        <f>_xlfn.XLOOKUP(A1376, 'Country to Region'!$A$2:$A$116, 'Country to Region'!$B$2:$B$116, "Not Found")</f>
        <v>South and Southeast Asia</v>
      </c>
      <c r="C1376" s="203" t="s">
        <v>137</v>
      </c>
      <c r="D1376" s="232" cm="1">
        <f t="array" ref="D1376">_xlfn.XLOOKUP($C1376,'Standardized Scores'!$C$7:$C$96,_xlfn.XLOOKUP('Data (All Pillars)'!$A1376,'Standardized Scores'!$D$6:$DO$6,'Standardized Scores'!$D$7:$DO$96))</f>
        <v>36.814647080564868</v>
      </c>
      <c r="E1376" s="232" cm="1">
        <f t="array" ref="E1376">_xlfn.XLOOKUP($C1376,Ranking!$C$7:$C$96,_xlfn.XLOOKUP('Data (All Pillars)'!$A1376,Ranking!$D$6:$DO$6,Ranking!$D$7:$DO$96))</f>
        <v>58</v>
      </c>
      <c r="F1376" s="232" t="str">
        <f>INDEX(Categories!$C$7:$DO$96,MATCH($C1376,Categories!C$7:C$96,0),MATCH($A1376,Categories!$C$6:$DO$6,0))</f>
        <v>Low capacity</v>
      </c>
    </row>
    <row r="1377" spans="1:6" ht="13.8" x14ac:dyDescent="0.25">
      <c r="A1377" s="231" t="s">
        <v>115</v>
      </c>
      <c r="B1377" s="50" t="str">
        <f>_xlfn.XLOOKUP(A1377, 'Country to Region'!$A$2:$A$116, 'Country to Region'!$B$2:$B$116, "Not Found")</f>
        <v>South and Southeast Asia</v>
      </c>
      <c r="C1377" s="203" t="s">
        <v>147</v>
      </c>
      <c r="D1377" s="232" cm="1">
        <f t="array" ref="D1377">_xlfn.XLOOKUP($C1377,'Standardized Scores'!$C$7:$C$96,_xlfn.XLOOKUP('Data (All Pillars)'!$A1377,'Standardized Scores'!$D$6:$DO$6,'Standardized Scores'!$D$7:$DO$96))</f>
        <v>30.048804873550971</v>
      </c>
      <c r="E1377" s="232" cm="1">
        <f t="array" ref="E1377">_xlfn.XLOOKUP($C1377,Ranking!$C$7:$C$96,_xlfn.XLOOKUP('Data (All Pillars)'!$A1377,Ranking!$D$6:$DO$6,Ranking!$D$7:$DO$96))</f>
        <v>74</v>
      </c>
      <c r="F1377" s="232" t="str">
        <f>INDEX(Categories!$C$7:$DO$96,MATCH($C1377,Categories!C$7:C$96,0),MATCH($A1377,Categories!$C$6:$DO$6,0))</f>
        <v>Inadequate capacity</v>
      </c>
    </row>
    <row r="1378" spans="1:6" ht="13.8" x14ac:dyDescent="0.25">
      <c r="A1378" s="231" t="s">
        <v>115</v>
      </c>
      <c r="B1378" s="50" t="str">
        <f>_xlfn.XLOOKUP(A1378, 'Country to Region'!$A$2:$A$116, 'Country to Region'!$B$2:$B$116, "Not Found")</f>
        <v>South and Southeast Asia</v>
      </c>
      <c r="C1378" s="203" t="s">
        <v>156</v>
      </c>
      <c r="D1378" s="232" cm="1">
        <f t="array" ref="D1378">_xlfn.XLOOKUP($C1378,'Standardized Scores'!$C$7:$C$96,_xlfn.XLOOKUP('Data (All Pillars)'!$A1378,'Standardized Scores'!$D$6:$DO$6,'Standardized Scores'!$D$7:$DO$96))</f>
        <v>38.390899323518916</v>
      </c>
      <c r="E1378" s="232" cm="1">
        <f t="array" ref="E1378">_xlfn.XLOOKUP($C1378,Ranking!$C$7:$C$96,_xlfn.XLOOKUP('Data (All Pillars)'!$A1378,Ranking!$D$6:$DO$6,Ranking!$D$7:$DO$96))</f>
        <v>57</v>
      </c>
      <c r="F1378" s="232" t="str">
        <f>INDEX(Categories!$C$7:$DO$96,MATCH($C1378,Categories!C$7:C$96,0),MATCH($A1378,Categories!$C$6:$DO$6,0))</f>
        <v>Adequate capacity</v>
      </c>
    </row>
    <row r="1379" spans="1:6" ht="13.8" x14ac:dyDescent="0.25">
      <c r="A1379" s="231" t="s">
        <v>115</v>
      </c>
      <c r="B1379" s="50" t="str">
        <f>_xlfn.XLOOKUP(A1379, 'Country to Region'!$A$2:$A$116, 'Country to Region'!$B$2:$B$116, "Not Found")</f>
        <v>South and Southeast Asia</v>
      </c>
      <c r="C1379" s="203" t="s">
        <v>163</v>
      </c>
      <c r="D1379" s="232" cm="1">
        <f t="array" ref="D1379">_xlfn.XLOOKUP($C1379,'Standardized Scores'!$C$7:$C$96,_xlfn.XLOOKUP('Data (All Pillars)'!$A1379,'Standardized Scores'!$D$6:$DO$6,'Standardized Scores'!$D$7:$DO$96))</f>
        <v>39.646020233689697</v>
      </c>
      <c r="E1379" s="232" cm="1">
        <f t="array" ref="E1379">_xlfn.XLOOKUP($C1379,Ranking!$C$7:$C$96,_xlfn.XLOOKUP('Data (All Pillars)'!$A1379,Ranking!$D$6:$DO$6,Ranking!$D$7:$DO$96))</f>
        <v>80</v>
      </c>
      <c r="F1379" s="232" t="str">
        <f>INDEX(Categories!$C$7:$DO$96,MATCH($C1379,Categories!C$7:C$96,0),MATCH($A1379,Categories!$C$6:$DO$6,0))</f>
        <v>Low capacity</v>
      </c>
    </row>
    <row r="1380" spans="1:6" ht="13.8" x14ac:dyDescent="0.25">
      <c r="A1380" s="231" t="s">
        <v>115</v>
      </c>
      <c r="B1380" s="50" t="str">
        <f>_xlfn.XLOOKUP(A1380, 'Country to Region'!$A$2:$A$116, 'Country to Region'!$B$2:$B$116, "Not Found")</f>
        <v>South and Southeast Asia</v>
      </c>
      <c r="C1380" s="203" t="s">
        <v>251</v>
      </c>
      <c r="D1380" s="232" cm="1">
        <f t="array" ref="D1380">_xlfn.XLOOKUP($C1380,'Standardized Scores'!$C$7:$C$96,_xlfn.XLOOKUP('Data (All Pillars)'!$A1380,'Standardized Scores'!$D$6:$DO$6,'Standardized Scores'!$D$7:$DO$96))</f>
        <v>45.630193748806903</v>
      </c>
      <c r="E1380" s="232" cm="1">
        <f t="array" ref="E1380">_xlfn.XLOOKUP($C1380,Ranking!$C$7:$C$96,_xlfn.XLOOKUP('Data (All Pillars)'!$A1380,Ranking!$D$6:$DO$6,Ranking!$D$7:$DO$96))</f>
        <v>48</v>
      </c>
      <c r="F1380" s="232" t="str">
        <f>INDEX(Categories!$C$7:$DO$96,MATCH($C1380,Categories!C$7:C$96,0),MATCH($A1380,Categories!$C$6:$DO$6,0))</f>
        <v>Adequate capacity</v>
      </c>
    </row>
    <row r="1381" spans="1:6" ht="13.8" x14ac:dyDescent="0.25">
      <c r="A1381" s="231" t="s">
        <v>115</v>
      </c>
      <c r="B1381" s="50" t="str">
        <f>_xlfn.XLOOKUP(A1381, 'Country to Region'!$A$2:$A$116, 'Country to Region'!$B$2:$B$116, "Not Found")</f>
        <v>South and Southeast Asia</v>
      </c>
      <c r="C1381" s="203" t="s">
        <v>174</v>
      </c>
      <c r="D1381" s="232" cm="1">
        <f t="array" ref="D1381">_xlfn.XLOOKUP($C1381,'Standardized Scores'!$C$7:$C$96,_xlfn.XLOOKUP('Data (All Pillars)'!$A1381,'Standardized Scores'!$D$6:$DO$6,'Standardized Scores'!$D$7:$DO$96))</f>
        <v>25.818441583121341</v>
      </c>
      <c r="E1381" s="232" cm="1">
        <f t="array" ref="E1381">_xlfn.XLOOKUP($C1381,Ranking!$C$7:$C$96,_xlfn.XLOOKUP('Data (All Pillars)'!$A1381,Ranking!$D$6:$DO$6,Ranking!$D$7:$DO$96))</f>
        <v>97</v>
      </c>
      <c r="F1381" s="232" t="str">
        <f>INDEX(Categories!$C$7:$DO$96,MATCH($C1381,Categories!C$7:C$96,0),MATCH($A1381,Categories!$C$6:$DO$6,0))</f>
        <v>Inadequate capacity</v>
      </c>
    </row>
    <row r="1382" spans="1:6" ht="13.8" x14ac:dyDescent="0.25">
      <c r="A1382" s="231" t="s">
        <v>115</v>
      </c>
      <c r="B1382" s="50" t="str">
        <f>_xlfn.XLOOKUP(A1382, 'Country to Region'!$A$2:$A$116, 'Country to Region'!$B$2:$B$116, "Not Found")</f>
        <v>South and Southeast Asia</v>
      </c>
      <c r="C1382" s="203" t="s">
        <v>181</v>
      </c>
      <c r="D1382" s="232" cm="1">
        <f t="array" ref="D1382">_xlfn.XLOOKUP($C1382,'Standardized Scores'!$C$7:$C$96,_xlfn.XLOOKUP('Data (All Pillars)'!$A1382,'Standardized Scores'!$D$6:$DO$6,'Standardized Scores'!$D$7:$DO$96))</f>
        <v>45.528574085278066</v>
      </c>
      <c r="E1382" s="232" cm="1">
        <f t="array" ref="E1382">_xlfn.XLOOKUP($C1382,Ranking!$C$7:$C$96,_xlfn.XLOOKUP('Data (All Pillars)'!$A1382,Ranking!$D$6:$DO$6,Ranking!$D$7:$DO$96))</f>
        <v>62</v>
      </c>
      <c r="F1382" s="232" t="str">
        <f>INDEX(Categories!$C$7:$DO$96,MATCH($C1382,Categories!C$7:C$96,0),MATCH($A1382,Categories!$C$6:$DO$6,0))</f>
        <v>Low capacity</v>
      </c>
    </row>
    <row r="1383" spans="1:6" ht="13.8" x14ac:dyDescent="0.25">
      <c r="A1383" s="231" t="s">
        <v>115</v>
      </c>
      <c r="B1383" s="50" t="str">
        <f>_xlfn.XLOOKUP(A1383, 'Country to Region'!$A$2:$A$116, 'Country to Region'!$B$2:$B$116, "Not Found")</f>
        <v>South and Southeast Asia</v>
      </c>
      <c r="C1383" s="203" t="s">
        <v>192</v>
      </c>
      <c r="D1383" s="232" cm="1">
        <f t="array" ref="D1383">_xlfn.XLOOKUP($C1383,'Standardized Scores'!$C$7:$C$96,_xlfn.XLOOKUP('Data (All Pillars)'!$A1383,'Standardized Scores'!$D$6:$DO$6,'Standardized Scores'!$D$7:$DO$96))</f>
        <v>23.177885340175386</v>
      </c>
      <c r="E1383" s="232" cm="1">
        <f t="array" ref="E1383">_xlfn.XLOOKUP($C1383,Ranking!$C$7:$C$96,_xlfn.XLOOKUP('Data (All Pillars)'!$A1383,Ranking!$D$6:$DO$6,Ranking!$D$7:$DO$96))</f>
        <v>95</v>
      </c>
      <c r="F1383" s="232" t="str">
        <f>INDEX(Categories!$C$7:$DO$96,MATCH($C1383,Categories!C$7:C$96,0),MATCH($A1383,Categories!$C$6:$DO$6,0))</f>
        <v>Inadequate capacity</v>
      </c>
    </row>
    <row r="1384" spans="1:6" ht="13.8" x14ac:dyDescent="0.25">
      <c r="A1384" s="231" t="s">
        <v>115</v>
      </c>
      <c r="B1384" s="50" t="str">
        <f>_xlfn.XLOOKUP(A1384, 'Country to Region'!$A$2:$A$116, 'Country to Region'!$B$2:$B$116, "Not Found")</f>
        <v>South and Southeast Asia</v>
      </c>
      <c r="C1384" s="203" t="s">
        <v>194</v>
      </c>
      <c r="D1384" s="232" cm="1">
        <f t="array" ref="D1384">_xlfn.XLOOKUP($C1384,'Standardized Scores'!$C$7:$C$96,_xlfn.XLOOKUP('Data (All Pillars)'!$A1384,'Standardized Scores'!$D$6:$DO$6,'Standardized Scores'!$D$7:$DO$96))</f>
        <v>34.949236274507797</v>
      </c>
      <c r="E1384" s="232" cm="1">
        <f t="array" ref="E1384">_xlfn.XLOOKUP($C1384,Ranking!$C$7:$C$96,_xlfn.XLOOKUP('Data (All Pillars)'!$A1384,Ranking!$D$6:$DO$6,Ranking!$D$7:$DO$96))</f>
        <v>54</v>
      </c>
      <c r="F1384" s="232" t="str">
        <f>INDEX(Categories!$C$7:$DO$96,MATCH($C1384,Categories!C$7:C$96,0),MATCH($A1384,Categories!$C$6:$DO$6,0))</f>
        <v>Low capacity</v>
      </c>
    </row>
    <row r="1385" spans="1:6" ht="13.8" x14ac:dyDescent="0.25">
      <c r="A1385" s="231" t="s">
        <v>115</v>
      </c>
      <c r="B1385" s="50" t="str">
        <f>_xlfn.XLOOKUP(A1385, 'Country to Region'!$A$2:$A$116, 'Country to Region'!$B$2:$B$116, "Not Found")</f>
        <v>South and Southeast Asia</v>
      </c>
      <c r="C1385" s="203" t="s">
        <v>202</v>
      </c>
      <c r="D1385" s="232" cm="1">
        <f t="array" ref="D1385">_xlfn.XLOOKUP($C1385,'Standardized Scores'!$C$7:$C$96,_xlfn.XLOOKUP('Data (All Pillars)'!$A1385,'Standardized Scores'!$D$6:$DO$6,'Standardized Scores'!$D$7:$DO$96))</f>
        <v>1.1632520894536671</v>
      </c>
      <c r="E1385" s="232" cm="1">
        <f t="array" ref="E1385">_xlfn.XLOOKUP($C1385,Ranking!$C$7:$C$96,_xlfn.XLOOKUP('Data (All Pillars)'!$A1385,Ranking!$D$6:$DO$6,Ranking!$D$7:$DO$96))</f>
        <v>115</v>
      </c>
      <c r="F1385" s="232" t="str">
        <f>INDEX(Categories!$C$7:$DO$96,MATCH($C1385,Categories!C$7:C$96,0),MATCH($A1385,Categories!$C$6:$DO$6,0))</f>
        <v>Inadequate capacity</v>
      </c>
    </row>
    <row r="1386" spans="1:6" ht="13.8" x14ac:dyDescent="0.25">
      <c r="A1386" s="231" t="s">
        <v>115</v>
      </c>
      <c r="B1386" s="50" t="str">
        <f>_xlfn.XLOOKUP(A1386, 'Country to Region'!$A$2:$A$116, 'Country to Region'!$B$2:$B$116, "Not Found")</f>
        <v>South and Southeast Asia</v>
      </c>
      <c r="C1386" s="203" t="s">
        <v>212</v>
      </c>
      <c r="D1386" s="232" cm="1">
        <f t="array" ref="D1386">_xlfn.XLOOKUP($C1386,'Standardized Scores'!$C$7:$C$96,_xlfn.XLOOKUP('Data (All Pillars)'!$A1386,'Standardized Scores'!$D$6:$DO$6,'Standardized Scores'!$D$7:$DO$96))</f>
        <v>52.791636178444037</v>
      </c>
      <c r="E1386" s="232" cm="1">
        <f t="array" ref="E1386">_xlfn.XLOOKUP($C1386,Ranking!$C$7:$C$96,_xlfn.XLOOKUP('Data (All Pillars)'!$A1386,Ranking!$D$6:$DO$6,Ranking!$D$7:$DO$96))</f>
        <v>24</v>
      </c>
      <c r="F1386" s="232" t="str">
        <f>INDEX(Categories!$C$7:$DO$96,MATCH($C1386,Categories!C$7:C$96,0),MATCH($A1386,Categories!$C$6:$DO$6,0))</f>
        <v>Adequate capacity</v>
      </c>
    </row>
    <row r="1387" spans="1:6" ht="13.8" x14ac:dyDescent="0.25">
      <c r="A1387" s="231" t="s">
        <v>115</v>
      </c>
      <c r="B1387" s="50" t="str">
        <f>_xlfn.XLOOKUP(A1387, 'Country to Region'!$A$2:$A$116, 'Country to Region'!$B$2:$B$116, "Not Found")</f>
        <v>South and Southeast Asia</v>
      </c>
      <c r="C1387" s="203" t="s">
        <v>254</v>
      </c>
      <c r="D1387" s="232" cm="1">
        <f t="array" ref="D1387">_xlfn.XLOOKUP($C1387,'Standardized Scores'!$C$7:$C$96,_xlfn.XLOOKUP('Data (All Pillars)'!$A1387,'Standardized Scores'!$D$6:$DO$6,'Standardized Scores'!$D$7:$DO$96))</f>
        <v>3.8074168182960424</v>
      </c>
      <c r="E1387" s="232" cm="1">
        <f t="array" ref="E1387">_xlfn.XLOOKUP($C1387,Ranking!$C$7:$C$96,_xlfn.XLOOKUP('Data (All Pillars)'!$A1387,Ranking!$D$6:$DO$6,Ranking!$D$7:$DO$96))</f>
        <v>115</v>
      </c>
      <c r="F1387" s="232" t="str">
        <f>INDEX(Categories!$C$7:$DO$96,MATCH($C1387,Categories!C$7:C$96,0),MATCH($A1387,Categories!$C$6:$DO$6,0))</f>
        <v>Inadequate capacity</v>
      </c>
    </row>
    <row r="1388" spans="1:6" ht="13.8" x14ac:dyDescent="0.25">
      <c r="A1388" s="231" t="s">
        <v>116</v>
      </c>
      <c r="B1388" s="50" t="str">
        <f>_xlfn.XLOOKUP(A1388, 'Country to Region'!$A$2:$A$116, 'Country to Region'!$B$2:$B$116, "Not Found")</f>
        <v>Western Europe</v>
      </c>
      <c r="C1388" s="203" t="s">
        <v>133</v>
      </c>
      <c r="D1388" s="232" cm="1">
        <f t="array" ref="D1388">_xlfn.XLOOKUP($C1388,'Standardized Scores'!$C$7:$C$96,_xlfn.XLOOKUP('Data (All Pillars)'!$A1388,'Standardized Scores'!$D$6:$DO$6,'Standardized Scores'!$D$7:$DO$96))</f>
        <v>53.170427205547689</v>
      </c>
      <c r="E1388" s="232" cm="1">
        <f t="array" ref="E1388">_xlfn.XLOOKUP($C1388,Ranking!$C$7:$C$96,_xlfn.XLOOKUP('Data (All Pillars)'!$A1388,Ranking!$D$6:$DO$6,Ranking!$D$7:$DO$96))</f>
        <v>5</v>
      </c>
      <c r="F1388" s="232" t="str">
        <f>INDEX(Categories!$C$7:$DO$96,MATCH($C1388,Categories!C$7:C$96,0),MATCH($A1388,Categories!$C$6:$DO$6,0))</f>
        <v>Advanced capacity</v>
      </c>
    </row>
    <row r="1389" spans="1:6" ht="13.8" x14ac:dyDescent="0.25">
      <c r="A1389" s="231" t="s">
        <v>116</v>
      </c>
      <c r="B1389" s="50" t="str">
        <f>_xlfn.XLOOKUP(A1389, 'Country to Region'!$A$2:$A$116, 'Country to Region'!$B$2:$B$116, "Not Found")</f>
        <v>Western Europe</v>
      </c>
      <c r="C1389" s="203" t="s">
        <v>135</v>
      </c>
      <c r="D1389" s="232" cm="1">
        <f t="array" ref="D1389">_xlfn.XLOOKUP($C1389,'Standardized Scores'!$C$7:$C$96,_xlfn.XLOOKUP('Data (All Pillars)'!$A1389,'Standardized Scores'!$D$6:$DO$6,'Standardized Scores'!$D$7:$DO$96))</f>
        <v>51.901247174396865</v>
      </c>
      <c r="E1389" s="232" cm="1">
        <f t="array" ref="E1389">_xlfn.XLOOKUP($C1389,Ranking!$C$7:$C$96,_xlfn.XLOOKUP('Data (All Pillars)'!$A1389,Ranking!$D$6:$DO$6,Ranking!$D$7:$DO$96))</f>
        <v>9</v>
      </c>
      <c r="F1389" s="232" t="str">
        <f>INDEX(Categories!$C$7:$DO$96,MATCH($C1389,Categories!C$7:C$96,0),MATCH($A1389,Categories!$C$6:$DO$6,0))</f>
        <v>High capacity</v>
      </c>
    </row>
    <row r="1390" spans="1:6" ht="13.8" x14ac:dyDescent="0.25">
      <c r="A1390" s="231" t="s">
        <v>116</v>
      </c>
      <c r="B1390" s="50" t="str">
        <f>_xlfn.XLOOKUP(A1390, 'Country to Region'!$A$2:$A$116, 'Country to Region'!$B$2:$B$116, "Not Found")</f>
        <v>Western Europe</v>
      </c>
      <c r="C1390" s="203" t="s">
        <v>137</v>
      </c>
      <c r="D1390" s="232" cm="1">
        <f t="array" ref="D1390">_xlfn.XLOOKUP($C1390,'Standardized Scores'!$C$7:$C$96,_xlfn.XLOOKUP('Data (All Pillars)'!$A1390,'Standardized Scores'!$D$6:$DO$6,'Standardized Scores'!$D$7:$DO$96))</f>
        <v>51.620231865971455</v>
      </c>
      <c r="E1390" s="232" cm="1">
        <f t="array" ref="E1390">_xlfn.XLOOKUP($C1390,Ranking!$C$7:$C$96,_xlfn.XLOOKUP('Data (All Pillars)'!$A1390,Ranking!$D$6:$DO$6,Ranking!$D$7:$DO$96))</f>
        <v>17</v>
      </c>
      <c r="F1390" s="232" t="str">
        <f>INDEX(Categories!$C$7:$DO$96,MATCH($C1390,Categories!C$7:C$96,0),MATCH($A1390,Categories!$C$6:$DO$6,0))</f>
        <v>High capacity</v>
      </c>
    </row>
    <row r="1391" spans="1:6" ht="13.8" x14ac:dyDescent="0.25">
      <c r="A1391" s="231" t="s">
        <v>116</v>
      </c>
      <c r="B1391" s="50" t="str">
        <f>_xlfn.XLOOKUP(A1391, 'Country to Region'!$A$2:$A$116, 'Country to Region'!$B$2:$B$116, "Not Found")</f>
        <v>Western Europe</v>
      </c>
      <c r="C1391" s="203" t="s">
        <v>147</v>
      </c>
      <c r="D1391" s="232" cm="1">
        <f t="array" ref="D1391">_xlfn.XLOOKUP($C1391,'Standardized Scores'!$C$7:$C$96,_xlfn.XLOOKUP('Data (All Pillars)'!$A1391,'Standardized Scores'!$D$6:$DO$6,'Standardized Scores'!$D$7:$DO$96))</f>
        <v>55.640416489359467</v>
      </c>
      <c r="E1391" s="232" cm="1">
        <f t="array" ref="E1391">_xlfn.XLOOKUP($C1391,Ranking!$C$7:$C$96,_xlfn.XLOOKUP('Data (All Pillars)'!$A1391,Ranking!$D$6:$DO$6,Ranking!$D$7:$DO$96))</f>
        <v>10</v>
      </c>
      <c r="F1391" s="232" t="str">
        <f>INDEX(Categories!$C$7:$DO$96,MATCH($C1391,Categories!C$7:C$96,0),MATCH($A1391,Categories!$C$6:$DO$6,0))</f>
        <v>Adequate capacity</v>
      </c>
    </row>
    <row r="1392" spans="1:6" ht="13.8" x14ac:dyDescent="0.25">
      <c r="A1392" s="231" t="s">
        <v>116</v>
      </c>
      <c r="B1392" s="50" t="str">
        <f>_xlfn.XLOOKUP(A1392, 'Country to Region'!$A$2:$A$116, 'Country to Region'!$B$2:$B$116, "Not Found")</f>
        <v>Western Europe</v>
      </c>
      <c r="C1392" s="203" t="s">
        <v>156</v>
      </c>
      <c r="D1392" s="232" cm="1">
        <f t="array" ref="D1392">_xlfn.XLOOKUP($C1392,'Standardized Scores'!$C$7:$C$96,_xlfn.XLOOKUP('Data (All Pillars)'!$A1392,'Standardized Scores'!$D$6:$DO$6,'Standardized Scores'!$D$7:$DO$96))</f>
        <v>47.866734166770165</v>
      </c>
      <c r="E1392" s="232" cm="1">
        <f t="array" ref="E1392">_xlfn.XLOOKUP($C1392,Ranking!$C$7:$C$96,_xlfn.XLOOKUP('Data (All Pillars)'!$A1392,Ranking!$D$6:$DO$6,Ranking!$D$7:$DO$96))</f>
        <v>10</v>
      </c>
      <c r="F1392" s="232" t="str">
        <f>INDEX(Categories!$C$7:$DO$96,MATCH($C1392,Categories!C$7:C$96,0),MATCH($A1392,Categories!$C$6:$DO$6,0))</f>
        <v>High capacity</v>
      </c>
    </row>
    <row r="1393" spans="1:6" ht="13.8" x14ac:dyDescent="0.25">
      <c r="A1393" s="231" t="s">
        <v>116</v>
      </c>
      <c r="B1393" s="50" t="str">
        <f>_xlfn.XLOOKUP(A1393, 'Country to Region'!$A$2:$A$116, 'Country to Region'!$B$2:$B$116, "Not Found")</f>
        <v>Western Europe</v>
      </c>
      <c r="C1393" s="203" t="s">
        <v>163</v>
      </c>
      <c r="D1393" s="232" cm="1">
        <f t="array" ref="D1393">_xlfn.XLOOKUP($C1393,'Standardized Scores'!$C$7:$C$96,_xlfn.XLOOKUP('Data (All Pillars)'!$A1393,'Standardized Scores'!$D$6:$DO$6,'Standardized Scores'!$D$7:$DO$96))</f>
        <v>64.614849623472281</v>
      </c>
      <c r="E1393" s="232" cm="1">
        <f t="array" ref="E1393">_xlfn.XLOOKUP($C1393,Ranking!$C$7:$C$96,_xlfn.XLOOKUP('Data (All Pillars)'!$A1393,Ranking!$D$6:$DO$6,Ranking!$D$7:$DO$96))</f>
        <v>3</v>
      </c>
      <c r="F1393" s="232" t="str">
        <f>INDEX(Categories!$C$7:$DO$96,MATCH($C1393,Categories!C$7:C$96,0),MATCH($A1393,Categories!$C$6:$DO$6,0))</f>
        <v>Advanced capacity</v>
      </c>
    </row>
    <row r="1394" spans="1:6" ht="13.8" x14ac:dyDescent="0.25">
      <c r="A1394" s="231" t="s">
        <v>116</v>
      </c>
      <c r="B1394" s="50" t="str">
        <f>_xlfn.XLOOKUP(A1394, 'Country to Region'!$A$2:$A$116, 'Country to Region'!$B$2:$B$116, "Not Found")</f>
        <v>Western Europe</v>
      </c>
      <c r="C1394" s="203" t="s">
        <v>251</v>
      </c>
      <c r="D1394" s="232" cm="1">
        <f t="array" ref="D1394">_xlfn.XLOOKUP($C1394,'Standardized Scores'!$C$7:$C$96,_xlfn.XLOOKUP('Data (All Pillars)'!$A1394,'Standardized Scores'!$D$6:$DO$6,'Standardized Scores'!$D$7:$DO$96))</f>
        <v>57.973583486279239</v>
      </c>
      <c r="E1394" s="232" cm="1">
        <f t="array" ref="E1394">_xlfn.XLOOKUP($C1394,Ranking!$C$7:$C$96,_xlfn.XLOOKUP('Data (All Pillars)'!$A1394,Ranking!$D$6:$DO$6,Ranking!$D$7:$DO$96))</f>
        <v>7</v>
      </c>
      <c r="F1394" s="232" t="str">
        <f>INDEX(Categories!$C$7:$DO$96,MATCH($C1394,Categories!C$7:C$96,0),MATCH($A1394,Categories!$C$6:$DO$6,0))</f>
        <v>Advanced capacity</v>
      </c>
    </row>
    <row r="1395" spans="1:6" ht="13.8" x14ac:dyDescent="0.25">
      <c r="A1395" s="231" t="s">
        <v>116</v>
      </c>
      <c r="B1395" s="50" t="str">
        <f>_xlfn.XLOOKUP(A1395, 'Country to Region'!$A$2:$A$116, 'Country to Region'!$B$2:$B$116, "Not Found")</f>
        <v>Western Europe</v>
      </c>
      <c r="C1395" s="203" t="s">
        <v>174</v>
      </c>
      <c r="D1395" s="232" cm="1">
        <f t="array" ref="D1395">_xlfn.XLOOKUP($C1395,'Standardized Scores'!$C$7:$C$96,_xlfn.XLOOKUP('Data (All Pillars)'!$A1395,'Standardized Scores'!$D$6:$DO$6,'Standardized Scores'!$D$7:$DO$96))</f>
        <v>67.829742527111847</v>
      </c>
      <c r="E1395" s="232" cm="1">
        <f t="array" ref="E1395">_xlfn.XLOOKUP($C1395,Ranking!$C$7:$C$96,_xlfn.XLOOKUP('Data (All Pillars)'!$A1395,Ranking!$D$6:$DO$6,Ranking!$D$7:$DO$96))</f>
        <v>6</v>
      </c>
      <c r="F1395" s="232" t="str">
        <f>INDEX(Categories!$C$7:$DO$96,MATCH($C1395,Categories!C$7:C$96,0),MATCH($A1395,Categories!$C$6:$DO$6,0))</f>
        <v>Advanced capacity</v>
      </c>
    </row>
    <row r="1396" spans="1:6" ht="13.8" x14ac:dyDescent="0.25">
      <c r="A1396" s="231" t="s">
        <v>116</v>
      </c>
      <c r="B1396" s="50" t="str">
        <f>_xlfn.XLOOKUP(A1396, 'Country to Region'!$A$2:$A$116, 'Country to Region'!$B$2:$B$116, "Not Found")</f>
        <v>Western Europe</v>
      </c>
      <c r="C1396" s="203" t="s">
        <v>181</v>
      </c>
      <c r="D1396" s="232" cm="1">
        <f t="array" ref="D1396">_xlfn.XLOOKUP($C1396,'Standardized Scores'!$C$7:$C$96,_xlfn.XLOOKUP('Data (All Pillars)'!$A1396,'Standardized Scores'!$D$6:$DO$6,'Standardized Scores'!$D$7:$DO$96))</f>
        <v>67.184629548637389</v>
      </c>
      <c r="E1396" s="232" cm="1">
        <f t="array" ref="E1396">_xlfn.XLOOKUP($C1396,Ranking!$C$7:$C$96,_xlfn.XLOOKUP('Data (All Pillars)'!$A1396,Ranking!$D$6:$DO$6,Ranking!$D$7:$DO$96))</f>
        <v>7</v>
      </c>
      <c r="F1396" s="232" t="str">
        <f>INDEX(Categories!$C$7:$DO$96,MATCH($C1396,Categories!C$7:C$96,0),MATCH($A1396,Categories!$C$6:$DO$6,0))</f>
        <v>Advanced capacity</v>
      </c>
    </row>
    <row r="1397" spans="1:6" ht="13.8" x14ac:dyDescent="0.25">
      <c r="A1397" s="231" t="s">
        <v>116</v>
      </c>
      <c r="B1397" s="50" t="str">
        <f>_xlfn.XLOOKUP(A1397, 'Country to Region'!$A$2:$A$116, 'Country to Region'!$B$2:$B$116, "Not Found")</f>
        <v>Western Europe</v>
      </c>
      <c r="C1397" s="203" t="s">
        <v>192</v>
      </c>
      <c r="D1397" s="232" cm="1">
        <f t="array" ref="D1397">_xlfn.XLOOKUP($C1397,'Standardized Scores'!$C$7:$C$96,_xlfn.XLOOKUP('Data (All Pillars)'!$A1397,'Standardized Scores'!$D$6:$DO$6,'Standardized Scores'!$D$7:$DO$96))</f>
        <v>39.180377346132389</v>
      </c>
      <c r="E1397" s="232" cm="1">
        <f t="array" ref="E1397">_xlfn.XLOOKUP($C1397,Ranking!$C$7:$C$96,_xlfn.XLOOKUP('Data (All Pillars)'!$A1397,Ranking!$D$6:$DO$6,Ranking!$D$7:$DO$96))</f>
        <v>13</v>
      </c>
      <c r="F1397" s="232" t="str">
        <f>INDEX(Categories!$C$7:$DO$96,MATCH($C1397,Categories!C$7:C$96,0),MATCH($A1397,Categories!$C$6:$DO$6,0))</f>
        <v>High capacity</v>
      </c>
    </row>
    <row r="1398" spans="1:6" ht="13.8" x14ac:dyDescent="0.25">
      <c r="A1398" s="231" t="s">
        <v>116</v>
      </c>
      <c r="B1398" s="50" t="str">
        <f>_xlfn.XLOOKUP(A1398, 'Country to Region'!$A$2:$A$116, 'Country to Region'!$B$2:$B$116, "Not Found")</f>
        <v>Western Europe</v>
      </c>
      <c r="C1398" s="203" t="s">
        <v>194</v>
      </c>
      <c r="D1398" s="232" cm="1">
        <f t="array" ref="D1398">_xlfn.XLOOKUP($C1398,'Standardized Scores'!$C$7:$C$96,_xlfn.XLOOKUP('Data (All Pillars)'!$A1398,'Standardized Scores'!$D$6:$DO$6,'Standardized Scores'!$D$7:$DO$96))</f>
        <v>43.11856222696634</v>
      </c>
      <c r="E1398" s="232" cm="1">
        <f t="array" ref="E1398">_xlfn.XLOOKUP($C1398,Ranking!$C$7:$C$96,_xlfn.XLOOKUP('Data (All Pillars)'!$A1398,Ranking!$D$6:$DO$6,Ranking!$D$7:$DO$96))</f>
        <v>23</v>
      </c>
      <c r="F1398" s="232" t="str">
        <f>INDEX(Categories!$C$7:$DO$96,MATCH($C1398,Categories!C$7:C$96,0),MATCH($A1398,Categories!$C$6:$DO$6,0))</f>
        <v>Adequate capacity</v>
      </c>
    </row>
    <row r="1399" spans="1:6" ht="13.8" x14ac:dyDescent="0.25">
      <c r="A1399" s="231" t="s">
        <v>116</v>
      </c>
      <c r="B1399" s="50" t="str">
        <f>_xlfn.XLOOKUP(A1399, 'Country to Region'!$A$2:$A$116, 'Country to Region'!$B$2:$B$116, "Not Found")</f>
        <v>Western Europe</v>
      </c>
      <c r="C1399" s="203" t="s">
        <v>202</v>
      </c>
      <c r="D1399" s="232" cm="1">
        <f t="array" ref="D1399">_xlfn.XLOOKUP($C1399,'Standardized Scores'!$C$7:$C$96,_xlfn.XLOOKUP('Data (All Pillars)'!$A1399,'Standardized Scores'!$D$6:$DO$6,'Standardized Scores'!$D$7:$DO$96))</f>
        <v>30.276364261186014</v>
      </c>
      <c r="E1399" s="232" cm="1">
        <f t="array" ref="E1399">_xlfn.XLOOKUP($C1399,Ranking!$C$7:$C$96,_xlfn.XLOOKUP('Data (All Pillars)'!$A1399,Ranking!$D$6:$DO$6,Ranking!$D$7:$DO$96))</f>
        <v>22</v>
      </c>
      <c r="F1399" s="232" t="str">
        <f>INDEX(Categories!$C$7:$DO$96,MATCH($C1399,Categories!C$7:C$96,0),MATCH($A1399,Categories!$C$6:$DO$6,0))</f>
        <v>Inadequate capacity</v>
      </c>
    </row>
    <row r="1400" spans="1:6" ht="13.8" x14ac:dyDescent="0.25">
      <c r="A1400" s="231" t="s">
        <v>116</v>
      </c>
      <c r="B1400" s="50" t="str">
        <f>_xlfn.XLOOKUP(A1400, 'Country to Region'!$A$2:$A$116, 'Country to Region'!$B$2:$B$116, "Not Found")</f>
        <v>Western Europe</v>
      </c>
      <c r="C1400" s="203" t="s">
        <v>212</v>
      </c>
      <c r="D1400" s="232" cm="1">
        <f t="array" ref="D1400">_xlfn.XLOOKUP($C1400,'Standardized Scores'!$C$7:$C$96,_xlfn.XLOOKUP('Data (All Pillars)'!$A1400,'Standardized Scores'!$D$6:$DO$6,'Standardized Scores'!$D$7:$DO$96))</f>
        <v>61.518798875617136</v>
      </c>
      <c r="E1400" s="232" cm="1">
        <f t="array" ref="E1400">_xlfn.XLOOKUP($C1400,Ranking!$C$7:$C$96,_xlfn.XLOOKUP('Data (All Pillars)'!$A1400,Ranking!$D$6:$DO$6,Ranking!$D$7:$DO$96))</f>
        <v>8</v>
      </c>
      <c r="F1400" s="232" t="str">
        <f>INDEX(Categories!$C$7:$DO$96,MATCH($C1400,Categories!C$7:C$96,0),MATCH($A1400,Categories!$C$6:$DO$6,0))</f>
        <v>High capacity</v>
      </c>
    </row>
    <row r="1401" spans="1:6" ht="13.8" x14ac:dyDescent="0.25">
      <c r="A1401" s="231" t="s">
        <v>116</v>
      </c>
      <c r="B1401" s="50" t="str">
        <f>_xlfn.XLOOKUP(A1401, 'Country to Region'!$A$2:$A$116, 'Country to Region'!$B$2:$B$116, "Not Found")</f>
        <v>Western Europe</v>
      </c>
      <c r="C1401" s="203" t="s">
        <v>254</v>
      </c>
      <c r="D1401" s="232" cm="1">
        <f t="array" ref="D1401">_xlfn.XLOOKUP($C1401,'Standardized Scores'!$C$7:$C$96,_xlfn.XLOOKUP('Data (All Pillars)'!$A1401,'Standardized Scores'!$D$6:$DO$6,'Standardized Scores'!$D$7:$DO$96))</f>
        <v>21.807784020760078</v>
      </c>
      <c r="E1401" s="232" cm="1">
        <f t="array" ref="E1401">_xlfn.XLOOKUP($C1401,Ranking!$C$7:$C$96,_xlfn.XLOOKUP('Data (All Pillars)'!$A1401,Ranking!$D$6:$DO$6,Ranking!$D$7:$DO$96))</f>
        <v>36</v>
      </c>
      <c r="F1401" s="232" t="str">
        <f>INDEX(Categories!$C$7:$DO$96,MATCH($C1401,Categories!C$7:C$96,0),MATCH($A1401,Categories!$C$6:$DO$6,0))</f>
        <v>Inadequate capacity</v>
      </c>
    </row>
    <row r="1402" spans="1:6" ht="13.8" x14ac:dyDescent="0.25">
      <c r="A1402" s="231" t="s">
        <v>117</v>
      </c>
      <c r="B1402" s="50" t="str">
        <f>_xlfn.XLOOKUP(A1402, 'Country to Region'!$A$2:$A$116, 'Country to Region'!$B$2:$B$116, "Not Found")</f>
        <v>Western Europe</v>
      </c>
      <c r="C1402" s="203" t="s">
        <v>133</v>
      </c>
      <c r="D1402" s="232" cm="1">
        <f t="array" ref="D1402">_xlfn.XLOOKUP($C1402,'Standardized Scores'!$C$7:$C$96,_xlfn.XLOOKUP('Data (All Pillars)'!$A1402,'Standardized Scores'!$D$6:$DO$6,'Standardized Scores'!$D$7:$DO$96))</f>
        <v>49.454824405904603</v>
      </c>
      <c r="E1402" s="232" cm="1">
        <f t="array" ref="E1402">_xlfn.XLOOKUP($C1402,Ranking!$C$7:$C$96,_xlfn.XLOOKUP('Data (All Pillars)'!$A1402,Ranking!$D$6:$DO$6,Ranking!$D$7:$DO$96))</f>
        <v>12</v>
      </c>
      <c r="F1402" s="232" t="str">
        <f>INDEX(Categories!$C$7:$DO$96,MATCH($C1402,Categories!C$7:C$96,0),MATCH($A1402,Categories!$C$6:$DO$6,0))</f>
        <v>Advanced capacity</v>
      </c>
    </row>
    <row r="1403" spans="1:6" ht="13.8" x14ac:dyDescent="0.25">
      <c r="A1403" s="231" t="s">
        <v>117</v>
      </c>
      <c r="B1403" s="50" t="str">
        <f>_xlfn.XLOOKUP(A1403, 'Country to Region'!$A$2:$A$116, 'Country to Region'!$B$2:$B$116, "Not Found")</f>
        <v>Western Europe</v>
      </c>
      <c r="C1403" s="203" t="s">
        <v>135</v>
      </c>
      <c r="D1403" s="232" cm="1">
        <f t="array" ref="D1403">_xlfn.XLOOKUP($C1403,'Standardized Scores'!$C$7:$C$96,_xlfn.XLOOKUP('Data (All Pillars)'!$A1403,'Standardized Scores'!$D$6:$DO$6,'Standardized Scores'!$D$7:$DO$96))</f>
        <v>49.762596813801743</v>
      </c>
      <c r="E1403" s="232" cm="1">
        <f t="array" ref="E1403">_xlfn.XLOOKUP($C1403,Ranking!$C$7:$C$96,_xlfn.XLOOKUP('Data (All Pillars)'!$A1403,Ranking!$D$6:$DO$6,Ranking!$D$7:$DO$96))</f>
        <v>17</v>
      </c>
      <c r="F1403" s="232" t="str">
        <f>INDEX(Categories!$C$7:$DO$96,MATCH($C1403,Categories!C$7:C$96,0),MATCH($A1403,Categories!$C$6:$DO$6,0))</f>
        <v>Adequate capacity</v>
      </c>
    </row>
    <row r="1404" spans="1:6" ht="13.8" x14ac:dyDescent="0.25">
      <c r="A1404" s="231" t="s">
        <v>117</v>
      </c>
      <c r="B1404" s="50" t="str">
        <f>_xlfn.XLOOKUP(A1404, 'Country to Region'!$A$2:$A$116, 'Country to Region'!$B$2:$B$116, "Not Found")</f>
        <v>Western Europe</v>
      </c>
      <c r="C1404" s="203" t="s">
        <v>137</v>
      </c>
      <c r="D1404" s="232" cm="1">
        <f t="array" ref="D1404">_xlfn.XLOOKUP($C1404,'Standardized Scores'!$C$7:$C$96,_xlfn.XLOOKUP('Data (All Pillars)'!$A1404,'Standardized Scores'!$D$6:$DO$6,'Standardized Scores'!$D$7:$DO$96))</f>
        <v>56.514316605932095</v>
      </c>
      <c r="E1404" s="232" cm="1">
        <f t="array" ref="E1404">_xlfn.XLOOKUP($C1404,Ranking!$C$7:$C$96,_xlfn.XLOOKUP('Data (All Pillars)'!$A1404,Ranking!$D$6:$DO$6,Ranking!$D$7:$DO$96))</f>
        <v>7</v>
      </c>
      <c r="F1404" s="232" t="str">
        <f>INDEX(Categories!$C$7:$DO$96,MATCH($C1404,Categories!C$7:C$96,0),MATCH($A1404,Categories!$C$6:$DO$6,0))</f>
        <v>Advanced capacity</v>
      </c>
    </row>
    <row r="1405" spans="1:6" ht="13.8" x14ac:dyDescent="0.25">
      <c r="A1405" s="231" t="s">
        <v>117</v>
      </c>
      <c r="B1405" s="50" t="str">
        <f>_xlfn.XLOOKUP(A1405, 'Country to Region'!$A$2:$A$116, 'Country to Region'!$B$2:$B$116, "Not Found")</f>
        <v>Western Europe</v>
      </c>
      <c r="C1405" s="203" t="s">
        <v>147</v>
      </c>
      <c r="D1405" s="232" cm="1">
        <f t="array" ref="D1405">_xlfn.XLOOKUP($C1405,'Standardized Scores'!$C$7:$C$96,_xlfn.XLOOKUP('Data (All Pillars)'!$A1405,'Standardized Scores'!$D$6:$DO$6,'Standardized Scores'!$D$7:$DO$96))</f>
        <v>51.998328631283073</v>
      </c>
      <c r="E1405" s="232" cm="1">
        <f t="array" ref="E1405">_xlfn.XLOOKUP($C1405,Ranking!$C$7:$C$96,_xlfn.XLOOKUP('Data (All Pillars)'!$A1405,Ranking!$D$6:$DO$6,Ranking!$D$7:$DO$96))</f>
        <v>20</v>
      </c>
      <c r="F1405" s="232" t="str">
        <f>INDEX(Categories!$C$7:$DO$96,MATCH($C1405,Categories!C$7:C$96,0),MATCH($A1405,Categories!$C$6:$DO$6,0))</f>
        <v>Adequate capacity</v>
      </c>
    </row>
    <row r="1406" spans="1:6" ht="13.8" x14ac:dyDescent="0.25">
      <c r="A1406" s="231" t="s">
        <v>117</v>
      </c>
      <c r="B1406" s="50" t="str">
        <f>_xlfn.XLOOKUP(A1406, 'Country to Region'!$A$2:$A$116, 'Country to Region'!$B$2:$B$116, "Not Found")</f>
        <v>Western Europe</v>
      </c>
      <c r="C1406" s="203" t="s">
        <v>156</v>
      </c>
      <c r="D1406" s="232" cm="1">
        <f t="array" ref="D1406">_xlfn.XLOOKUP($C1406,'Standardized Scores'!$C$7:$C$96,_xlfn.XLOOKUP('Data (All Pillars)'!$A1406,'Standardized Scores'!$D$6:$DO$6,'Standardized Scores'!$D$7:$DO$96))</f>
        <v>39.277236602588125</v>
      </c>
      <c r="E1406" s="232" cm="1">
        <f t="array" ref="E1406">_xlfn.XLOOKUP($C1406,Ranking!$C$7:$C$96,_xlfn.XLOOKUP('Data (All Pillars)'!$A1406,Ranking!$D$6:$DO$6,Ranking!$D$7:$DO$96))</f>
        <v>52</v>
      </c>
      <c r="F1406" s="232" t="str">
        <f>INDEX(Categories!$C$7:$DO$96,MATCH($C1406,Categories!C$7:C$96,0),MATCH($A1406,Categories!$C$6:$DO$6,0))</f>
        <v>Adequate capacity</v>
      </c>
    </row>
    <row r="1407" spans="1:6" ht="13.8" x14ac:dyDescent="0.25">
      <c r="A1407" s="231" t="s">
        <v>117</v>
      </c>
      <c r="B1407" s="50" t="str">
        <f>_xlfn.XLOOKUP(A1407, 'Country to Region'!$A$2:$A$116, 'Country to Region'!$B$2:$B$116, "Not Found")</f>
        <v>Western Europe</v>
      </c>
      <c r="C1407" s="203" t="s">
        <v>163</v>
      </c>
      <c r="D1407" s="232" cm="1">
        <f t="array" ref="D1407">_xlfn.XLOOKUP($C1407,'Standardized Scores'!$C$7:$C$96,_xlfn.XLOOKUP('Data (All Pillars)'!$A1407,'Standardized Scores'!$D$6:$DO$6,'Standardized Scores'!$D$7:$DO$96))</f>
        <v>60.743526747050751</v>
      </c>
      <c r="E1407" s="232" cm="1">
        <f t="array" ref="E1407">_xlfn.XLOOKUP($C1407,Ranking!$C$7:$C$96,_xlfn.XLOOKUP('Data (All Pillars)'!$A1407,Ranking!$D$6:$DO$6,Ranking!$D$7:$DO$96))</f>
        <v>10</v>
      </c>
      <c r="F1407" s="232" t="str">
        <f>INDEX(Categories!$C$7:$DO$96,MATCH($C1407,Categories!C$7:C$96,0),MATCH($A1407,Categories!$C$6:$DO$6,0))</f>
        <v>Advanced capacity</v>
      </c>
    </row>
    <row r="1408" spans="1:6" ht="13.8" x14ac:dyDescent="0.25">
      <c r="A1408" s="231" t="s">
        <v>117</v>
      </c>
      <c r="B1408" s="50" t="str">
        <f>_xlfn.XLOOKUP(A1408, 'Country to Region'!$A$2:$A$116, 'Country to Region'!$B$2:$B$116, "Not Found")</f>
        <v>Western Europe</v>
      </c>
      <c r="C1408" s="203" t="s">
        <v>251</v>
      </c>
      <c r="D1408" s="232" cm="1">
        <f t="array" ref="D1408">_xlfn.XLOOKUP($C1408,'Standardized Scores'!$C$7:$C$96,_xlfn.XLOOKUP('Data (All Pillars)'!$A1408,'Standardized Scores'!$D$6:$DO$6,'Standardized Scores'!$D$7:$DO$96))</f>
        <v>51.625247770834662</v>
      </c>
      <c r="E1408" s="232" cm="1">
        <f t="array" ref="E1408">_xlfn.XLOOKUP($C1408,Ranking!$C$7:$C$96,_xlfn.XLOOKUP('Data (All Pillars)'!$A1408,Ranking!$D$6:$DO$6,Ranking!$D$7:$DO$96))</f>
        <v>17</v>
      </c>
      <c r="F1408" s="232" t="str">
        <f>INDEX(Categories!$C$7:$DO$96,MATCH($C1408,Categories!C$7:C$96,0),MATCH($A1408,Categories!$C$6:$DO$6,0))</f>
        <v>High capacity</v>
      </c>
    </row>
    <row r="1409" spans="1:6" ht="13.8" x14ac:dyDescent="0.25">
      <c r="A1409" s="231" t="s">
        <v>117</v>
      </c>
      <c r="B1409" s="50" t="str">
        <f>_xlfn.XLOOKUP(A1409, 'Country to Region'!$A$2:$A$116, 'Country to Region'!$B$2:$B$116, "Not Found")</f>
        <v>Western Europe</v>
      </c>
      <c r="C1409" s="203" t="s">
        <v>174</v>
      </c>
      <c r="D1409" s="232" cm="1">
        <f t="array" ref="D1409">_xlfn.XLOOKUP($C1409,'Standardized Scores'!$C$7:$C$96,_xlfn.XLOOKUP('Data (All Pillars)'!$A1409,'Standardized Scores'!$D$6:$DO$6,'Standardized Scores'!$D$7:$DO$96))</f>
        <v>60.604880991034008</v>
      </c>
      <c r="E1409" s="232" cm="1">
        <f t="array" ref="E1409">_xlfn.XLOOKUP($C1409,Ranking!$C$7:$C$96,_xlfn.XLOOKUP('Data (All Pillars)'!$A1409,Ranking!$D$6:$DO$6,Ranking!$D$7:$DO$96))</f>
        <v>13</v>
      </c>
      <c r="F1409" s="232" t="str">
        <f>INDEX(Categories!$C$7:$DO$96,MATCH($C1409,Categories!C$7:C$96,0),MATCH($A1409,Categories!$C$6:$DO$6,0))</f>
        <v>High capacity</v>
      </c>
    </row>
    <row r="1410" spans="1:6" ht="13.8" x14ac:dyDescent="0.25">
      <c r="A1410" s="231" t="s">
        <v>117</v>
      </c>
      <c r="B1410" s="50" t="str">
        <f>_xlfn.XLOOKUP(A1410, 'Country to Region'!$A$2:$A$116, 'Country to Region'!$B$2:$B$116, "Not Found")</f>
        <v>Western Europe</v>
      </c>
      <c r="C1410" s="203" t="s">
        <v>181</v>
      </c>
      <c r="D1410" s="232" cm="1">
        <f t="array" ref="D1410">_xlfn.XLOOKUP($C1410,'Standardized Scores'!$C$7:$C$96,_xlfn.XLOOKUP('Data (All Pillars)'!$A1410,'Standardized Scores'!$D$6:$DO$6,'Standardized Scores'!$D$7:$DO$96))</f>
        <v>67.686220296225372</v>
      </c>
      <c r="E1410" s="232" cm="1">
        <f t="array" ref="E1410">_xlfn.XLOOKUP($C1410,Ranking!$C$7:$C$96,_xlfn.XLOOKUP('Data (All Pillars)'!$A1410,Ranking!$D$6:$DO$6,Ranking!$D$7:$DO$96))</f>
        <v>5</v>
      </c>
      <c r="F1410" s="232" t="str">
        <f>INDEX(Categories!$C$7:$DO$96,MATCH($C1410,Categories!C$7:C$96,0),MATCH($A1410,Categories!$C$6:$DO$6,0))</f>
        <v>Advanced capacity</v>
      </c>
    </row>
    <row r="1411" spans="1:6" ht="13.8" x14ac:dyDescent="0.25">
      <c r="A1411" s="231" t="s">
        <v>117</v>
      </c>
      <c r="B1411" s="50" t="str">
        <f>_xlfn.XLOOKUP(A1411, 'Country to Region'!$A$2:$A$116, 'Country to Region'!$B$2:$B$116, "Not Found")</f>
        <v>Western Europe</v>
      </c>
      <c r="C1411" s="203" t="s">
        <v>192</v>
      </c>
      <c r="D1411" s="232" cm="1">
        <f t="array" ref="D1411">_xlfn.XLOOKUP($C1411,'Standardized Scores'!$C$7:$C$96,_xlfn.XLOOKUP('Data (All Pillars)'!$A1411,'Standardized Scores'!$D$6:$DO$6,'Standardized Scores'!$D$7:$DO$96))</f>
        <v>34.095448876479267</v>
      </c>
      <c r="E1411" s="232" cm="1">
        <f t="array" ref="E1411">_xlfn.XLOOKUP($C1411,Ranking!$C$7:$C$96,_xlfn.XLOOKUP('Data (All Pillars)'!$A1411,Ranking!$D$6:$DO$6,Ranking!$D$7:$DO$96))</f>
        <v>26</v>
      </c>
      <c r="F1411" s="232" t="str">
        <f>INDEX(Categories!$C$7:$DO$96,MATCH($C1411,Categories!C$7:C$96,0),MATCH($A1411,Categories!$C$6:$DO$6,0))</f>
        <v>Adequate capacity</v>
      </c>
    </row>
    <row r="1412" spans="1:6" ht="13.8" x14ac:dyDescent="0.25">
      <c r="A1412" s="231" t="s">
        <v>117</v>
      </c>
      <c r="B1412" s="50" t="str">
        <f>_xlfn.XLOOKUP(A1412, 'Country to Region'!$A$2:$A$116, 'Country to Region'!$B$2:$B$116, "Not Found")</f>
        <v>Western Europe</v>
      </c>
      <c r="C1412" s="203" t="s">
        <v>194</v>
      </c>
      <c r="D1412" s="232" cm="1">
        <f t="array" ref="D1412">_xlfn.XLOOKUP($C1412,'Standardized Scores'!$C$7:$C$96,_xlfn.XLOOKUP('Data (All Pillars)'!$A1412,'Standardized Scores'!$D$6:$DO$6,'Standardized Scores'!$D$7:$DO$96))</f>
        <v>46.179294301675569</v>
      </c>
      <c r="E1412" s="232" cm="1">
        <f t="array" ref="E1412">_xlfn.XLOOKUP($C1412,Ranking!$C$7:$C$96,_xlfn.XLOOKUP('Data (All Pillars)'!$A1412,Ranking!$D$6:$DO$6,Ranking!$D$7:$DO$96))</f>
        <v>14</v>
      </c>
      <c r="F1412" s="232" t="str">
        <f>INDEX(Categories!$C$7:$DO$96,MATCH($C1412,Categories!C$7:C$96,0),MATCH($A1412,Categories!$C$6:$DO$6,0))</f>
        <v>High capacity</v>
      </c>
    </row>
    <row r="1413" spans="1:6" ht="13.8" x14ac:dyDescent="0.25">
      <c r="A1413" s="231" t="s">
        <v>117</v>
      </c>
      <c r="B1413" s="50" t="str">
        <f>_xlfn.XLOOKUP(A1413, 'Country to Region'!$A$2:$A$116, 'Country to Region'!$B$2:$B$116, "Not Found")</f>
        <v>Western Europe</v>
      </c>
      <c r="C1413" s="203" t="s">
        <v>202</v>
      </c>
      <c r="D1413" s="232" cm="1">
        <f t="array" ref="D1413">_xlfn.XLOOKUP($C1413,'Standardized Scores'!$C$7:$C$96,_xlfn.XLOOKUP('Data (All Pillars)'!$A1413,'Standardized Scores'!$D$6:$DO$6,'Standardized Scores'!$D$7:$DO$96))</f>
        <v>23.230114558358288</v>
      </c>
      <c r="E1413" s="232" cm="1">
        <f t="array" ref="E1413">_xlfn.XLOOKUP($C1413,Ranking!$C$7:$C$96,_xlfn.XLOOKUP('Data (All Pillars)'!$A1413,Ranking!$D$6:$DO$6,Ranking!$D$7:$DO$96))</f>
        <v>48</v>
      </c>
      <c r="F1413" s="232" t="str">
        <f>INDEX(Categories!$C$7:$DO$96,MATCH($C1413,Categories!C$7:C$96,0),MATCH($A1413,Categories!$C$6:$DO$6,0))</f>
        <v>Inadequate capacity</v>
      </c>
    </row>
    <row r="1414" spans="1:6" ht="13.8" x14ac:dyDescent="0.25">
      <c r="A1414" s="231" t="s">
        <v>117</v>
      </c>
      <c r="B1414" s="50" t="str">
        <f>_xlfn.XLOOKUP(A1414, 'Country to Region'!$A$2:$A$116, 'Country to Region'!$B$2:$B$116, "Not Found")</f>
        <v>Western Europe</v>
      </c>
      <c r="C1414" s="203" t="s">
        <v>212</v>
      </c>
      <c r="D1414" s="232" cm="1">
        <f t="array" ref="D1414">_xlfn.XLOOKUP($C1414,'Standardized Scores'!$C$7:$C$96,_xlfn.XLOOKUP('Data (All Pillars)'!$A1414,'Standardized Scores'!$D$6:$DO$6,'Standardized Scores'!$D$7:$DO$96))</f>
        <v>41.745291398725186</v>
      </c>
      <c r="E1414" s="232" cm="1">
        <f t="array" ref="E1414">_xlfn.XLOOKUP($C1414,Ranking!$C$7:$C$96,_xlfn.XLOOKUP('Data (All Pillars)'!$A1414,Ranking!$D$6:$DO$6,Ranking!$D$7:$DO$96))</f>
        <v>62</v>
      </c>
      <c r="F1414" s="232" t="str">
        <f>INDEX(Categories!$C$7:$DO$96,MATCH($C1414,Categories!C$7:C$96,0),MATCH($A1414,Categories!$C$6:$DO$6,0))</f>
        <v>Low capacity</v>
      </c>
    </row>
    <row r="1415" spans="1:6" ht="13.8" x14ac:dyDescent="0.25">
      <c r="A1415" s="231" t="s">
        <v>117</v>
      </c>
      <c r="B1415" s="50" t="str">
        <f>_xlfn.XLOOKUP(A1415, 'Country to Region'!$A$2:$A$116, 'Country to Region'!$B$2:$B$116, "Not Found")</f>
        <v>Western Europe</v>
      </c>
      <c r="C1415" s="203" t="s">
        <v>254</v>
      </c>
      <c r="D1415" s="232" cm="1">
        <f t="array" ref="D1415">_xlfn.XLOOKUP($C1415,'Standardized Scores'!$C$7:$C$96,_xlfn.XLOOKUP('Data (All Pillars)'!$A1415,'Standardized Scores'!$D$6:$DO$6,'Standardized Scores'!$D$7:$DO$96))</f>
        <v>25.227095247158005</v>
      </c>
      <c r="E1415" s="232" cm="1">
        <f t="array" ref="E1415">_xlfn.XLOOKUP($C1415,Ranking!$C$7:$C$96,_xlfn.XLOOKUP('Data (All Pillars)'!$A1415,Ranking!$D$6:$DO$6,Ranking!$D$7:$DO$96))</f>
        <v>26</v>
      </c>
      <c r="F1415" s="232" t="str">
        <f>INDEX(Categories!$C$7:$DO$96,MATCH($C1415,Categories!C$7:C$96,0),MATCH($A1415,Categories!$C$6:$DO$6,0))</f>
        <v>Low capacity</v>
      </c>
    </row>
    <row r="1416" spans="1:6" ht="13.8" x14ac:dyDescent="0.25">
      <c r="A1416" s="231" t="s">
        <v>118</v>
      </c>
      <c r="B1416" s="50" t="str">
        <f>_xlfn.XLOOKUP(A1416, 'Country to Region'!$A$2:$A$116, 'Country to Region'!$B$2:$B$116, "Not Found")</f>
        <v>East and Central Asia</v>
      </c>
      <c r="C1416" s="203" t="s">
        <v>133</v>
      </c>
      <c r="D1416" s="232" cm="1">
        <f t="array" ref="D1416">_xlfn.XLOOKUP($C1416,'Standardized Scores'!$C$7:$C$96,_xlfn.XLOOKUP('Data (All Pillars)'!$A1416,'Standardized Scores'!$D$6:$DO$6,'Standardized Scores'!$D$7:$DO$96))</f>
        <v>42.735482846122714</v>
      </c>
      <c r="E1416" s="232" cm="1">
        <f t="array" ref="E1416">_xlfn.XLOOKUP($C1416,Ranking!$C$7:$C$96,_xlfn.XLOOKUP('Data (All Pillars)'!$A1416,Ranking!$D$6:$DO$6,Ranking!$D$7:$DO$96))</f>
        <v>36</v>
      </c>
      <c r="F1416" s="232" t="str">
        <f>INDEX(Categories!$C$7:$DO$96,MATCH($C1416,Categories!C$7:C$96,0),MATCH($A1416,Categories!$C$6:$DO$6,0))</f>
        <v>Adequate capacity</v>
      </c>
    </row>
    <row r="1417" spans="1:6" ht="13.8" x14ac:dyDescent="0.25">
      <c r="A1417" s="231" t="s">
        <v>118</v>
      </c>
      <c r="B1417" s="50" t="str">
        <f>_xlfn.XLOOKUP(A1417, 'Country to Region'!$A$2:$A$116, 'Country to Region'!$B$2:$B$116, "Not Found")</f>
        <v>East and Central Asia</v>
      </c>
      <c r="C1417" s="203" t="s">
        <v>135</v>
      </c>
      <c r="D1417" s="232" cm="1">
        <f t="array" ref="D1417">_xlfn.XLOOKUP($C1417,'Standardized Scores'!$C$7:$C$96,_xlfn.XLOOKUP('Data (All Pillars)'!$A1417,'Standardized Scores'!$D$6:$DO$6,'Standardized Scores'!$D$7:$DO$96))</f>
        <v>50.491778771154344</v>
      </c>
      <c r="E1417" s="232" cm="1">
        <f t="array" ref="E1417">_xlfn.XLOOKUP($C1417,Ranking!$C$7:$C$96,_xlfn.XLOOKUP('Data (All Pillars)'!$A1417,Ranking!$D$6:$DO$6,Ranking!$D$7:$DO$96))</f>
        <v>12</v>
      </c>
      <c r="F1417" s="232" t="str">
        <f>INDEX(Categories!$C$7:$DO$96,MATCH($C1417,Categories!C$7:C$96,0),MATCH($A1417,Categories!$C$6:$DO$6,0))</f>
        <v>High capacity</v>
      </c>
    </row>
    <row r="1418" spans="1:6" ht="13.8" x14ac:dyDescent="0.25">
      <c r="A1418" s="231" t="s">
        <v>118</v>
      </c>
      <c r="B1418" s="50" t="str">
        <f>_xlfn.XLOOKUP(A1418, 'Country to Region'!$A$2:$A$116, 'Country to Region'!$B$2:$B$116, "Not Found")</f>
        <v>East and Central Asia</v>
      </c>
      <c r="C1418" s="203" t="s">
        <v>137</v>
      </c>
      <c r="D1418" s="232" cm="1">
        <f t="array" ref="D1418">_xlfn.XLOOKUP($C1418,'Standardized Scores'!$C$7:$C$96,_xlfn.XLOOKUP('Data (All Pillars)'!$A1418,'Standardized Scores'!$D$6:$DO$6,'Standardized Scores'!$D$7:$DO$96))</f>
        <v>50.029795509397459</v>
      </c>
      <c r="E1418" s="232" cm="1">
        <f t="array" ref="E1418">_xlfn.XLOOKUP($C1418,Ranking!$C$7:$C$96,_xlfn.XLOOKUP('Data (All Pillars)'!$A1418,Ranking!$D$6:$DO$6,Ranking!$D$7:$DO$96))</f>
        <v>20</v>
      </c>
      <c r="F1418" s="232" t="str">
        <f>INDEX(Categories!$C$7:$DO$96,MATCH($C1418,Categories!C$7:C$96,0),MATCH($A1418,Categories!$C$6:$DO$6,0))</f>
        <v>High capacity</v>
      </c>
    </row>
    <row r="1419" spans="1:6" ht="13.8" x14ac:dyDescent="0.25">
      <c r="A1419" s="231" t="s">
        <v>118</v>
      </c>
      <c r="B1419" s="50" t="str">
        <f>_xlfn.XLOOKUP(A1419, 'Country to Region'!$A$2:$A$116, 'Country to Region'!$B$2:$B$116, "Not Found")</f>
        <v>East and Central Asia</v>
      </c>
      <c r="C1419" s="203" t="s">
        <v>147</v>
      </c>
      <c r="D1419" s="232" cm="1">
        <f t="array" ref="D1419">_xlfn.XLOOKUP($C1419,'Standardized Scores'!$C$7:$C$96,_xlfn.XLOOKUP('Data (All Pillars)'!$A1419,'Standardized Scores'!$D$6:$DO$6,'Standardized Scores'!$D$7:$DO$96))</f>
        <v>62.705797487742295</v>
      </c>
      <c r="E1419" s="232" cm="1">
        <f t="array" ref="E1419">_xlfn.XLOOKUP($C1419,Ranking!$C$7:$C$96,_xlfn.XLOOKUP('Data (All Pillars)'!$A1419,Ranking!$D$6:$DO$6,Ranking!$D$7:$DO$96))</f>
        <v>2</v>
      </c>
      <c r="F1419" s="232" t="str">
        <f>INDEX(Categories!$C$7:$DO$96,MATCH($C1419,Categories!C$7:C$96,0),MATCH($A1419,Categories!$C$6:$DO$6,0))</f>
        <v>High capacity</v>
      </c>
    </row>
    <row r="1420" spans="1:6" ht="13.8" x14ac:dyDescent="0.25">
      <c r="A1420" s="231" t="s">
        <v>118</v>
      </c>
      <c r="B1420" s="50" t="str">
        <f>_xlfn.XLOOKUP(A1420, 'Country to Region'!$A$2:$A$116, 'Country to Region'!$B$2:$B$116, "Not Found")</f>
        <v>East and Central Asia</v>
      </c>
      <c r="C1420" s="203" t="s">
        <v>156</v>
      </c>
      <c r="D1420" s="232" cm="1">
        <f t="array" ref="D1420">_xlfn.XLOOKUP($C1420,'Standardized Scores'!$C$7:$C$96,_xlfn.XLOOKUP('Data (All Pillars)'!$A1420,'Standardized Scores'!$D$6:$DO$6,'Standardized Scores'!$D$7:$DO$96))</f>
        <v>36.781070740518103</v>
      </c>
      <c r="E1420" s="232" cm="1">
        <f t="array" ref="E1420">_xlfn.XLOOKUP($C1420,Ranking!$C$7:$C$96,_xlfn.XLOOKUP('Data (All Pillars)'!$A1420,Ranking!$D$6:$DO$6,Ranking!$D$7:$DO$96))</f>
        <v>68</v>
      </c>
      <c r="F1420" s="232" t="str">
        <f>INDEX(Categories!$C$7:$DO$96,MATCH($C1420,Categories!C$7:C$96,0),MATCH($A1420,Categories!$C$6:$DO$6,0))</f>
        <v>Adequate capacity</v>
      </c>
    </row>
    <row r="1421" spans="1:6" ht="13.8" x14ac:dyDescent="0.25">
      <c r="A1421" s="231" t="s">
        <v>118</v>
      </c>
      <c r="B1421" s="50" t="str">
        <f>_xlfn.XLOOKUP(A1421, 'Country to Region'!$A$2:$A$116, 'Country to Region'!$B$2:$B$116, "Not Found")</f>
        <v>East and Central Asia</v>
      </c>
      <c r="C1421" s="203" t="s">
        <v>163</v>
      </c>
      <c r="D1421" s="232" cm="1">
        <f t="array" ref="D1421">_xlfn.XLOOKUP($C1421,'Standardized Scores'!$C$7:$C$96,_xlfn.XLOOKUP('Data (All Pillars)'!$A1421,'Standardized Scores'!$D$6:$DO$6,'Standardized Scores'!$D$7:$DO$96))</f>
        <v>51.042948661525884</v>
      </c>
      <c r="E1421" s="232" cm="1">
        <f t="array" ref="E1421">_xlfn.XLOOKUP($C1421,Ranking!$C$7:$C$96,_xlfn.XLOOKUP('Data (All Pillars)'!$A1421,Ranking!$D$6:$DO$6,Ranking!$D$7:$DO$96))</f>
        <v>36</v>
      </c>
      <c r="F1421" s="232" t="str">
        <f>INDEX(Categories!$C$7:$DO$96,MATCH($C1421,Categories!C$7:C$96,0),MATCH($A1421,Categories!$C$6:$DO$6,0))</f>
        <v>Adequate capacity</v>
      </c>
    </row>
    <row r="1422" spans="1:6" ht="13.8" x14ac:dyDescent="0.25">
      <c r="A1422" s="231" t="s">
        <v>118</v>
      </c>
      <c r="B1422" s="50" t="str">
        <f>_xlfn.XLOOKUP(A1422, 'Country to Region'!$A$2:$A$116, 'Country to Region'!$B$2:$B$116, "Not Found")</f>
        <v>East and Central Asia</v>
      </c>
      <c r="C1422" s="203" t="s">
        <v>251</v>
      </c>
      <c r="D1422" s="232" cm="1">
        <f t="array" ref="D1422">_xlfn.XLOOKUP($C1422,'Standardized Scores'!$C$7:$C$96,_xlfn.XLOOKUP('Data (All Pillars)'!$A1422,'Standardized Scores'!$D$6:$DO$6,'Standardized Scores'!$D$7:$DO$96))</f>
        <v>43.846580826152106</v>
      </c>
      <c r="E1422" s="232" cm="1">
        <f t="array" ref="E1422">_xlfn.XLOOKUP($C1422,Ranking!$C$7:$C$96,_xlfn.XLOOKUP('Data (All Pillars)'!$A1422,Ranking!$D$6:$DO$6,Ranking!$D$7:$DO$96))</f>
        <v>58</v>
      </c>
      <c r="F1422" s="232" t="str">
        <f>INDEX(Categories!$C$7:$DO$96,MATCH($C1422,Categories!C$7:C$96,0),MATCH($A1422,Categories!$C$6:$DO$6,0))</f>
        <v>Adequate capacity</v>
      </c>
    </row>
    <row r="1423" spans="1:6" ht="13.8" x14ac:dyDescent="0.25">
      <c r="A1423" s="231" t="s">
        <v>118</v>
      </c>
      <c r="B1423" s="50" t="str">
        <f>_xlfn.XLOOKUP(A1423, 'Country to Region'!$A$2:$A$116, 'Country to Region'!$B$2:$B$116, "Not Found")</f>
        <v>East and Central Asia</v>
      </c>
      <c r="C1423" s="203" t="s">
        <v>174</v>
      </c>
      <c r="D1423" s="232" cm="1">
        <f t="array" ref="D1423">_xlfn.XLOOKUP($C1423,'Standardized Scores'!$C$7:$C$96,_xlfn.XLOOKUP('Data (All Pillars)'!$A1423,'Standardized Scores'!$D$6:$DO$6,'Standardized Scores'!$D$7:$DO$96))</f>
        <v>47.699440733908958</v>
      </c>
      <c r="E1423" s="232" cm="1">
        <f t="array" ref="E1423">_xlfn.XLOOKUP($C1423,Ranking!$C$7:$C$96,_xlfn.XLOOKUP('Data (All Pillars)'!$A1423,Ranking!$D$6:$DO$6,Ranking!$D$7:$DO$96))</f>
        <v>39</v>
      </c>
      <c r="F1423" s="232" t="str">
        <f>INDEX(Categories!$C$7:$DO$96,MATCH($C1423,Categories!C$7:C$96,0),MATCH($A1423,Categories!$C$6:$DO$6,0))</f>
        <v>Low capacity</v>
      </c>
    </row>
    <row r="1424" spans="1:6" ht="13.8" x14ac:dyDescent="0.25">
      <c r="A1424" s="231" t="s">
        <v>118</v>
      </c>
      <c r="B1424" s="50" t="str">
        <f>_xlfn.XLOOKUP(A1424, 'Country to Region'!$A$2:$A$116, 'Country to Region'!$B$2:$B$116, "Not Found")</f>
        <v>East and Central Asia</v>
      </c>
      <c r="C1424" s="203" t="s">
        <v>181</v>
      </c>
      <c r="D1424" s="232" cm="1">
        <f t="array" ref="D1424">_xlfn.XLOOKUP($C1424,'Standardized Scores'!$C$7:$C$96,_xlfn.XLOOKUP('Data (All Pillars)'!$A1424,'Standardized Scores'!$D$6:$DO$6,'Standardized Scores'!$D$7:$DO$96))</f>
        <v>58.947855483768897</v>
      </c>
      <c r="E1424" s="232" cm="1">
        <f t="array" ref="E1424">_xlfn.XLOOKUP($C1424,Ranking!$C$7:$C$96,_xlfn.XLOOKUP('Data (All Pillars)'!$A1424,Ranking!$D$6:$DO$6,Ranking!$D$7:$DO$96))</f>
        <v>30</v>
      </c>
      <c r="F1424" s="232" t="str">
        <f>INDEX(Categories!$C$7:$DO$96,MATCH($C1424,Categories!C$7:C$96,0),MATCH($A1424,Categories!$C$6:$DO$6,0))</f>
        <v>High capacity</v>
      </c>
    </row>
    <row r="1425" spans="1:6" ht="13.8" x14ac:dyDescent="0.25">
      <c r="A1425" s="231" t="s">
        <v>118</v>
      </c>
      <c r="B1425" s="50" t="str">
        <f>_xlfn.XLOOKUP(A1425, 'Country to Region'!$A$2:$A$116, 'Country to Region'!$B$2:$B$116, "Not Found")</f>
        <v>East and Central Asia</v>
      </c>
      <c r="C1425" s="203" t="s">
        <v>192</v>
      </c>
      <c r="D1425" s="232" cm="1">
        <f t="array" ref="D1425">_xlfn.XLOOKUP($C1425,'Standardized Scores'!$C$7:$C$96,_xlfn.XLOOKUP('Data (All Pillars)'!$A1425,'Standardized Scores'!$D$6:$DO$6,'Standardized Scores'!$D$7:$DO$96))</f>
        <v>23.90256583388684</v>
      </c>
      <c r="E1425" s="232" cm="1">
        <f t="array" ref="E1425">_xlfn.XLOOKUP($C1425,Ranking!$C$7:$C$96,_xlfn.XLOOKUP('Data (All Pillars)'!$A1425,Ranking!$D$6:$DO$6,Ranking!$D$7:$DO$96))</f>
        <v>86</v>
      </c>
      <c r="F1425" s="232" t="str">
        <f>INDEX(Categories!$C$7:$DO$96,MATCH($C1425,Categories!C$7:C$96,0),MATCH($A1425,Categories!$C$6:$DO$6,0))</f>
        <v>Inadequate capacity</v>
      </c>
    </row>
    <row r="1426" spans="1:6" ht="13.8" x14ac:dyDescent="0.25">
      <c r="A1426" s="231" t="s">
        <v>118</v>
      </c>
      <c r="B1426" s="50" t="str">
        <f>_xlfn.XLOOKUP(A1426, 'Country to Region'!$A$2:$A$116, 'Country to Region'!$B$2:$B$116, "Not Found")</f>
        <v>East and Central Asia</v>
      </c>
      <c r="C1426" s="203" t="s">
        <v>194</v>
      </c>
      <c r="D1426" s="232" cm="1">
        <f t="array" ref="D1426">_xlfn.XLOOKUP($C1426,'Standardized Scores'!$C$7:$C$96,_xlfn.XLOOKUP('Data (All Pillars)'!$A1426,'Standardized Scores'!$D$6:$DO$6,'Standardized Scores'!$D$7:$DO$96))</f>
        <v>39.776788470377731</v>
      </c>
      <c r="E1426" s="232" cm="1">
        <f t="array" ref="E1426">_xlfn.XLOOKUP($C1426,Ranking!$C$7:$C$96,_xlfn.XLOOKUP('Data (All Pillars)'!$A1426,Ranking!$D$6:$DO$6,Ranking!$D$7:$DO$96))</f>
        <v>33</v>
      </c>
      <c r="F1426" s="232" t="str">
        <f>INDEX(Categories!$C$7:$DO$96,MATCH($C1426,Categories!C$7:C$96,0),MATCH($A1426,Categories!$C$6:$DO$6,0))</f>
        <v>Adequate capacity</v>
      </c>
    </row>
    <row r="1427" spans="1:6" ht="13.8" x14ac:dyDescent="0.25">
      <c r="A1427" s="231" t="s">
        <v>118</v>
      </c>
      <c r="B1427" s="50" t="str">
        <f>_xlfn.XLOOKUP(A1427, 'Country to Region'!$A$2:$A$116, 'Country to Region'!$B$2:$B$116, "Not Found")</f>
        <v>East and Central Asia</v>
      </c>
      <c r="C1427" s="203" t="s">
        <v>202</v>
      </c>
      <c r="D1427" s="232" cm="1">
        <f t="array" ref="D1427">_xlfn.XLOOKUP($C1427,'Standardized Scores'!$C$7:$C$96,_xlfn.XLOOKUP('Data (All Pillars)'!$A1427,'Standardized Scores'!$D$6:$DO$6,'Standardized Scores'!$D$7:$DO$96))</f>
        <v>18.443400620173428</v>
      </c>
      <c r="E1427" s="232" cm="1">
        <f t="array" ref="E1427">_xlfn.XLOOKUP($C1427,Ranking!$C$7:$C$96,_xlfn.XLOOKUP('Data (All Pillars)'!$A1427,Ranking!$D$6:$DO$6,Ranking!$D$7:$DO$96))</f>
        <v>69</v>
      </c>
      <c r="F1427" s="232" t="str">
        <f>INDEX(Categories!$C$7:$DO$96,MATCH($C1427,Categories!C$7:C$96,0),MATCH($A1427,Categories!$C$6:$DO$6,0))</f>
        <v>Inadequate capacity</v>
      </c>
    </row>
    <row r="1428" spans="1:6" ht="13.8" x14ac:dyDescent="0.25">
      <c r="A1428" s="231" t="s">
        <v>118</v>
      </c>
      <c r="B1428" s="50" t="str">
        <f>_xlfn.XLOOKUP(A1428, 'Country to Region'!$A$2:$A$116, 'Country to Region'!$B$2:$B$116, "Not Found")</f>
        <v>East and Central Asia</v>
      </c>
      <c r="C1428" s="203" t="s">
        <v>212</v>
      </c>
      <c r="D1428" s="232" cm="1">
        <f t="array" ref="D1428">_xlfn.XLOOKUP($C1428,'Standardized Scores'!$C$7:$C$96,_xlfn.XLOOKUP('Data (All Pillars)'!$A1428,'Standardized Scores'!$D$6:$DO$6,'Standardized Scores'!$D$7:$DO$96))</f>
        <v>7.6998757458993454</v>
      </c>
      <c r="E1428" s="232" cm="1">
        <f t="array" ref="E1428">_xlfn.XLOOKUP($C1428,Ranking!$C$7:$C$96,_xlfn.XLOOKUP('Data (All Pillars)'!$A1428,Ranking!$D$6:$DO$6,Ranking!$D$7:$DO$96))</f>
        <v>115</v>
      </c>
      <c r="F1428" s="232" t="str">
        <f>INDEX(Categories!$C$7:$DO$96,MATCH($C1428,Categories!C$7:C$96,0),MATCH($A1428,Categories!$C$6:$DO$6,0))</f>
        <v>Inadequate capacity</v>
      </c>
    </row>
    <row r="1429" spans="1:6" ht="13.8" x14ac:dyDescent="0.25">
      <c r="A1429" s="231" t="s">
        <v>118</v>
      </c>
      <c r="B1429" s="50" t="str">
        <f>_xlfn.XLOOKUP(A1429, 'Country to Region'!$A$2:$A$116, 'Country to Region'!$B$2:$B$116, "Not Found")</f>
        <v>East and Central Asia</v>
      </c>
      <c r="C1429" s="203" t="s">
        <v>254</v>
      </c>
      <c r="D1429" s="232" cm="1">
        <f t="array" ref="D1429">_xlfn.XLOOKUP($C1429,'Standardized Scores'!$C$7:$C$96,_xlfn.XLOOKUP('Data (All Pillars)'!$A1429,'Standardized Scores'!$D$6:$DO$6,'Standardized Scores'!$D$7:$DO$96))</f>
        <v>29.690198499096848</v>
      </c>
      <c r="E1429" s="232" cm="1">
        <f t="array" ref="E1429">_xlfn.XLOOKUP($C1429,Ranking!$C$7:$C$96,_xlfn.XLOOKUP('Data (All Pillars)'!$A1429,Ranking!$D$6:$DO$6,Ranking!$D$7:$DO$96))</f>
        <v>9</v>
      </c>
      <c r="F1429" s="232" t="str">
        <f>INDEX(Categories!$C$7:$DO$96,MATCH($C1429,Categories!C$7:C$96,0),MATCH($A1429,Categories!$C$6:$DO$6,0))</f>
        <v>Adequate capacity</v>
      </c>
    </row>
    <row r="1430" spans="1:6" ht="13.8" x14ac:dyDescent="0.25">
      <c r="A1430" s="231" t="s">
        <v>119</v>
      </c>
      <c r="B1430" s="50" t="str">
        <f>_xlfn.XLOOKUP(A1430, 'Country to Region'!$A$2:$A$116, 'Country to Region'!$B$2:$B$116, "Not Found")</f>
        <v>Sub-Saharan Africa</v>
      </c>
      <c r="C1430" s="203" t="s">
        <v>133</v>
      </c>
      <c r="D1430" s="232" cm="1">
        <f t="array" ref="D1430">_xlfn.XLOOKUP($C1430,'Standardized Scores'!$C$7:$C$96,_xlfn.XLOOKUP('Data (All Pillars)'!$A1430,'Standardized Scores'!$D$6:$DO$6,'Standardized Scores'!$D$7:$DO$96))</f>
        <v>28.958620506469217</v>
      </c>
      <c r="E1430" s="232" cm="1">
        <f t="array" ref="E1430">_xlfn.XLOOKUP($C1430,Ranking!$C$7:$C$96,_xlfn.XLOOKUP('Data (All Pillars)'!$A1430,Ranking!$D$6:$DO$6,Ranking!$D$7:$DO$96))</f>
        <v>103</v>
      </c>
      <c r="F1430" s="232" t="str">
        <f>INDEX(Categories!$C$7:$DO$96,MATCH($C1430,Categories!C$7:C$96,0),MATCH($A1430,Categories!$C$6:$DO$6,0))</f>
        <v>Inadequate capacity</v>
      </c>
    </row>
    <row r="1431" spans="1:6" ht="13.8" x14ac:dyDescent="0.25">
      <c r="A1431" s="231" t="s">
        <v>119</v>
      </c>
      <c r="B1431" s="50" t="str">
        <f>_xlfn.XLOOKUP(A1431, 'Country to Region'!$A$2:$A$116, 'Country to Region'!$B$2:$B$116, "Not Found")</f>
        <v>Sub-Saharan Africa</v>
      </c>
      <c r="C1431" s="203" t="s">
        <v>135</v>
      </c>
      <c r="D1431" s="232" cm="1">
        <f t="array" ref="D1431">_xlfn.XLOOKUP($C1431,'Standardized Scores'!$C$7:$C$96,_xlfn.XLOOKUP('Data (All Pillars)'!$A1431,'Standardized Scores'!$D$6:$DO$6,'Standardized Scores'!$D$7:$DO$96))</f>
        <v>27.043621266945834</v>
      </c>
      <c r="E1431" s="232" cm="1">
        <f t="array" ref="E1431">_xlfn.XLOOKUP($C1431,Ranking!$C$7:$C$96,_xlfn.XLOOKUP('Data (All Pillars)'!$A1431,Ranking!$D$6:$DO$6,Ranking!$D$7:$DO$96))</f>
        <v>97</v>
      </c>
      <c r="F1431" s="232" t="str">
        <f>INDEX(Categories!$C$7:$DO$96,MATCH($C1431,Categories!C$7:C$96,0),MATCH($A1431,Categories!$C$6:$DO$6,0))</f>
        <v>Inadequate capacity</v>
      </c>
    </row>
    <row r="1432" spans="1:6" ht="13.8" x14ac:dyDescent="0.25">
      <c r="A1432" s="231" t="s">
        <v>119</v>
      </c>
      <c r="B1432" s="50" t="str">
        <f>_xlfn.XLOOKUP(A1432, 'Country to Region'!$A$2:$A$116, 'Country to Region'!$B$2:$B$116, "Not Found")</f>
        <v>Sub-Saharan Africa</v>
      </c>
      <c r="C1432" s="203" t="s">
        <v>137</v>
      </c>
      <c r="D1432" s="232" cm="1">
        <f t="array" ref="D1432">_xlfn.XLOOKUP($C1432,'Standardized Scores'!$C$7:$C$96,_xlfn.XLOOKUP('Data (All Pillars)'!$A1432,'Standardized Scores'!$D$6:$DO$6,'Standardized Scores'!$D$7:$DO$96))</f>
        <v>28.319979535114541</v>
      </c>
      <c r="E1432" s="232" cm="1">
        <f t="array" ref="E1432">_xlfn.XLOOKUP($C1432,Ranking!$C$7:$C$96,_xlfn.XLOOKUP('Data (All Pillars)'!$A1432,Ranking!$D$6:$DO$6,Ranking!$D$7:$DO$96))</f>
        <v>83</v>
      </c>
      <c r="F1432" s="232" t="str">
        <f>INDEX(Categories!$C$7:$DO$96,MATCH($C1432,Categories!C$7:C$96,0),MATCH($A1432,Categories!$C$6:$DO$6,0))</f>
        <v>Inadequate capacity</v>
      </c>
    </row>
    <row r="1433" spans="1:6" ht="13.8" x14ac:dyDescent="0.25">
      <c r="A1433" s="231" t="s">
        <v>119</v>
      </c>
      <c r="B1433" s="50" t="str">
        <f>_xlfn.XLOOKUP(A1433, 'Country to Region'!$A$2:$A$116, 'Country to Region'!$B$2:$B$116, "Not Found")</f>
        <v>Sub-Saharan Africa</v>
      </c>
      <c r="C1433" s="203" t="s">
        <v>147</v>
      </c>
      <c r="D1433" s="232" cm="1">
        <f t="array" ref="D1433">_xlfn.XLOOKUP($C1433,'Standardized Scores'!$C$7:$C$96,_xlfn.XLOOKUP('Data (All Pillars)'!$A1433,'Standardized Scores'!$D$6:$DO$6,'Standardized Scores'!$D$7:$DO$96))</f>
        <v>17.194344242137248</v>
      </c>
      <c r="E1433" s="232" cm="1">
        <f t="array" ref="E1433">_xlfn.XLOOKUP($C1433,Ranking!$C$7:$C$96,_xlfn.XLOOKUP('Data (All Pillars)'!$A1433,Ranking!$D$6:$DO$6,Ranking!$D$7:$DO$96))</f>
        <v>102</v>
      </c>
      <c r="F1433" s="232" t="str">
        <f>INDEX(Categories!$C$7:$DO$96,MATCH($C1433,Categories!C$7:C$96,0),MATCH($A1433,Categories!$C$6:$DO$6,0))</f>
        <v>Inadequate capacity</v>
      </c>
    </row>
    <row r="1434" spans="1:6" ht="13.8" x14ac:dyDescent="0.25">
      <c r="A1434" s="231" t="s">
        <v>119</v>
      </c>
      <c r="B1434" s="50" t="str">
        <f>_xlfn.XLOOKUP(A1434, 'Country to Region'!$A$2:$A$116, 'Country to Region'!$B$2:$B$116, "Not Found")</f>
        <v>Sub-Saharan Africa</v>
      </c>
      <c r="C1434" s="203" t="s">
        <v>156</v>
      </c>
      <c r="D1434" s="232" cm="1">
        <f t="array" ref="D1434">_xlfn.XLOOKUP($C1434,'Standardized Scores'!$C$7:$C$96,_xlfn.XLOOKUP('Data (All Pillars)'!$A1434,'Standardized Scores'!$D$6:$DO$6,'Standardized Scores'!$D$7:$DO$96))</f>
        <v>37.045359816359039</v>
      </c>
      <c r="E1434" s="232" cm="1">
        <f t="array" ref="E1434">_xlfn.XLOOKUP($C1434,Ranking!$C$7:$C$96,_xlfn.XLOOKUP('Data (All Pillars)'!$A1434,Ranking!$D$6:$DO$6,Ranking!$D$7:$DO$96))</f>
        <v>66</v>
      </c>
      <c r="F1434" s="232" t="str">
        <f>INDEX(Categories!$C$7:$DO$96,MATCH($C1434,Categories!C$7:C$96,0),MATCH($A1434,Categories!$C$6:$DO$6,0))</f>
        <v>Adequate capacity</v>
      </c>
    </row>
    <row r="1435" spans="1:6" ht="13.8" x14ac:dyDescent="0.25">
      <c r="A1435" s="231" t="s">
        <v>119</v>
      </c>
      <c r="B1435" s="50" t="str">
        <f>_xlfn.XLOOKUP(A1435, 'Country to Region'!$A$2:$A$116, 'Country to Region'!$B$2:$B$116, "Not Found")</f>
        <v>Sub-Saharan Africa</v>
      </c>
      <c r="C1435" s="203" t="s">
        <v>163</v>
      </c>
      <c r="D1435" s="232" cm="1">
        <f t="array" ref="D1435">_xlfn.XLOOKUP($C1435,'Standardized Scores'!$C$7:$C$96,_xlfn.XLOOKUP('Data (All Pillars)'!$A1435,'Standardized Scores'!$D$6:$DO$6,'Standardized Scores'!$D$7:$DO$96))</f>
        <v>36.097882009063554</v>
      </c>
      <c r="E1435" s="232" cm="1">
        <f t="array" ref="E1435">_xlfn.XLOOKUP($C1435,Ranking!$C$7:$C$96,_xlfn.XLOOKUP('Data (All Pillars)'!$A1435,Ranking!$D$6:$DO$6,Ranking!$D$7:$DO$96))</f>
        <v>95</v>
      </c>
      <c r="F1435" s="232" t="str">
        <f>INDEX(Categories!$C$7:$DO$96,MATCH($C1435,Categories!C$7:C$96,0),MATCH($A1435,Categories!$C$6:$DO$6,0))</f>
        <v>Inadequate capacity</v>
      </c>
    </row>
    <row r="1436" spans="1:6" ht="13.8" x14ac:dyDescent="0.25">
      <c r="A1436" s="231" t="s">
        <v>119</v>
      </c>
      <c r="B1436" s="50" t="str">
        <f>_xlfn.XLOOKUP(A1436, 'Country to Region'!$A$2:$A$116, 'Country to Region'!$B$2:$B$116, "Not Found")</f>
        <v>Sub-Saharan Africa</v>
      </c>
      <c r="C1436" s="203" t="s">
        <v>251</v>
      </c>
      <c r="D1436" s="232" cm="1">
        <f t="array" ref="D1436">_xlfn.XLOOKUP($C1436,'Standardized Scores'!$C$7:$C$96,_xlfn.XLOOKUP('Data (All Pillars)'!$A1436,'Standardized Scores'!$D$6:$DO$6,'Standardized Scores'!$D$7:$DO$96))</f>
        <v>40.977618384096345</v>
      </c>
      <c r="E1436" s="232" cm="1">
        <f t="array" ref="E1436">_xlfn.XLOOKUP($C1436,Ranking!$C$7:$C$96,_xlfn.XLOOKUP('Data (All Pillars)'!$A1436,Ranking!$D$6:$DO$6,Ranking!$D$7:$DO$96))</f>
        <v>83</v>
      </c>
      <c r="F1436" s="232" t="str">
        <f>INDEX(Categories!$C$7:$DO$96,MATCH($C1436,Categories!C$7:C$96,0),MATCH($A1436,Categories!$C$6:$DO$6,0))</f>
        <v>Low capacity</v>
      </c>
    </row>
    <row r="1437" spans="1:6" ht="13.8" x14ac:dyDescent="0.25">
      <c r="A1437" s="231" t="s">
        <v>119</v>
      </c>
      <c r="B1437" s="50" t="str">
        <f>_xlfn.XLOOKUP(A1437, 'Country to Region'!$A$2:$A$116, 'Country to Region'!$B$2:$B$116, "Not Found")</f>
        <v>Sub-Saharan Africa</v>
      </c>
      <c r="C1437" s="203" t="s">
        <v>174</v>
      </c>
      <c r="D1437" s="232" cm="1">
        <f t="array" ref="D1437">_xlfn.XLOOKUP($C1437,'Standardized Scores'!$C$7:$C$96,_xlfn.XLOOKUP('Data (All Pillars)'!$A1437,'Standardized Scores'!$D$6:$DO$6,'Standardized Scores'!$D$7:$DO$96))</f>
        <v>28.871841045864276</v>
      </c>
      <c r="E1437" s="232" cm="1">
        <f t="array" ref="E1437">_xlfn.XLOOKUP($C1437,Ranking!$C$7:$C$96,_xlfn.XLOOKUP('Data (All Pillars)'!$A1437,Ranking!$D$6:$DO$6,Ranking!$D$7:$DO$96))</f>
        <v>89</v>
      </c>
      <c r="F1437" s="232" t="str">
        <f>INDEX(Categories!$C$7:$DO$96,MATCH($C1437,Categories!C$7:C$96,0),MATCH($A1437,Categories!$C$6:$DO$6,0))</f>
        <v>Inadequate capacity</v>
      </c>
    </row>
    <row r="1438" spans="1:6" ht="13.8" x14ac:dyDescent="0.25">
      <c r="A1438" s="231" t="s">
        <v>119</v>
      </c>
      <c r="B1438" s="50" t="str">
        <f>_xlfn.XLOOKUP(A1438, 'Country to Region'!$A$2:$A$116, 'Country to Region'!$B$2:$B$116, "Not Found")</f>
        <v>Sub-Saharan Africa</v>
      </c>
      <c r="C1438" s="203" t="s">
        <v>181</v>
      </c>
      <c r="D1438" s="232" cm="1">
        <f t="array" ref="D1438">_xlfn.XLOOKUP($C1438,'Standardized Scores'!$C$7:$C$96,_xlfn.XLOOKUP('Data (All Pillars)'!$A1438,'Standardized Scores'!$D$6:$DO$6,'Standardized Scores'!$D$7:$DO$96))</f>
        <v>37.857610450188417</v>
      </c>
      <c r="E1438" s="232" cm="1">
        <f t="array" ref="E1438">_xlfn.XLOOKUP($C1438,Ranking!$C$7:$C$96,_xlfn.XLOOKUP('Data (All Pillars)'!$A1438,Ranking!$D$6:$DO$6,Ranking!$D$7:$DO$96))</f>
        <v>90</v>
      </c>
      <c r="F1438" s="232" t="str">
        <f>INDEX(Categories!$C$7:$DO$96,MATCH($C1438,Categories!C$7:C$96,0),MATCH($A1438,Categories!$C$6:$DO$6,0))</f>
        <v>Inadequate capacity</v>
      </c>
    </row>
    <row r="1439" spans="1:6" ht="13.8" x14ac:dyDescent="0.25">
      <c r="A1439" s="231" t="s">
        <v>119</v>
      </c>
      <c r="B1439" s="50" t="str">
        <f>_xlfn.XLOOKUP(A1439, 'Country to Region'!$A$2:$A$116, 'Country to Region'!$B$2:$B$116, "Not Found")</f>
        <v>Sub-Saharan Africa</v>
      </c>
      <c r="C1439" s="203" t="s">
        <v>192</v>
      </c>
      <c r="D1439" s="232" cm="1">
        <f t="array" ref="D1439">_xlfn.XLOOKUP($C1439,'Standardized Scores'!$C$7:$C$96,_xlfn.XLOOKUP('Data (All Pillars)'!$A1439,'Standardized Scores'!$D$6:$DO$6,'Standardized Scores'!$D$7:$DO$96))</f>
        <v>21.354604409200149</v>
      </c>
      <c r="E1439" s="232" cm="1">
        <f t="array" ref="E1439">_xlfn.XLOOKUP($C1439,Ranking!$C$7:$C$96,_xlfn.XLOOKUP('Data (All Pillars)'!$A1439,Ranking!$D$6:$DO$6,Ranking!$D$7:$DO$96))</f>
        <v>100</v>
      </c>
      <c r="F1439" s="232" t="str">
        <f>INDEX(Categories!$C$7:$DO$96,MATCH($C1439,Categories!C$7:C$96,0),MATCH($A1439,Categories!$C$6:$DO$6,0))</f>
        <v>Inadequate capacity</v>
      </c>
    </row>
    <row r="1440" spans="1:6" ht="13.8" x14ac:dyDescent="0.25">
      <c r="A1440" s="231" t="s">
        <v>119</v>
      </c>
      <c r="B1440" s="50" t="str">
        <f>_xlfn.XLOOKUP(A1440, 'Country to Region'!$A$2:$A$116, 'Country to Region'!$B$2:$B$116, "Not Found")</f>
        <v>Sub-Saharan Africa</v>
      </c>
      <c r="C1440" s="203" t="s">
        <v>194</v>
      </c>
      <c r="D1440" s="232" cm="1">
        <f t="array" ref="D1440">_xlfn.XLOOKUP($C1440,'Standardized Scores'!$C$7:$C$96,_xlfn.XLOOKUP('Data (All Pillars)'!$A1440,'Standardized Scores'!$D$6:$DO$6,'Standardized Scores'!$D$7:$DO$96))</f>
        <v>31.771157518570408</v>
      </c>
      <c r="E1440" s="232" cm="1">
        <f t="array" ref="E1440">_xlfn.XLOOKUP($C1440,Ranking!$C$7:$C$96,_xlfn.XLOOKUP('Data (All Pillars)'!$A1440,Ranking!$D$6:$DO$6,Ranking!$D$7:$DO$96))</f>
        <v>74</v>
      </c>
      <c r="F1440" s="232" t="str">
        <f>INDEX(Categories!$C$7:$DO$96,MATCH($C1440,Categories!C$7:C$96,0),MATCH($A1440,Categories!$C$6:$DO$6,0))</f>
        <v>Inadequate capacity</v>
      </c>
    </row>
    <row r="1441" spans="1:6" ht="13.8" x14ac:dyDescent="0.25">
      <c r="A1441" s="231" t="s">
        <v>119</v>
      </c>
      <c r="B1441" s="50" t="str">
        <f>_xlfn.XLOOKUP(A1441, 'Country to Region'!$A$2:$A$116, 'Country to Region'!$B$2:$B$116, "Not Found")</f>
        <v>Sub-Saharan Africa</v>
      </c>
      <c r="C1441" s="203" t="s">
        <v>202</v>
      </c>
      <c r="D1441" s="232" cm="1">
        <f t="array" ref="D1441">_xlfn.XLOOKUP($C1441,'Standardized Scores'!$C$7:$C$96,_xlfn.XLOOKUP('Data (All Pillars)'!$A1441,'Standardized Scores'!$D$6:$DO$6,'Standardized Scores'!$D$7:$DO$96))</f>
        <v>6.4705882352941302</v>
      </c>
      <c r="E1441" s="232" cm="1">
        <f t="array" ref="E1441">_xlfn.XLOOKUP($C1441,Ranking!$C$7:$C$96,_xlfn.XLOOKUP('Data (All Pillars)'!$A1441,Ranking!$D$6:$DO$6,Ranking!$D$7:$DO$96))</f>
        <v>107</v>
      </c>
      <c r="F1441" s="232" t="str">
        <f>INDEX(Categories!$C$7:$DO$96,MATCH($C1441,Categories!C$7:C$96,0),MATCH($A1441,Categories!$C$6:$DO$6,0))</f>
        <v>Inadequate capacity</v>
      </c>
    </row>
    <row r="1442" spans="1:6" ht="13.8" x14ac:dyDescent="0.25">
      <c r="A1442" s="231" t="s">
        <v>119</v>
      </c>
      <c r="B1442" s="50" t="str">
        <f>_xlfn.XLOOKUP(A1442, 'Country to Region'!$A$2:$A$116, 'Country to Region'!$B$2:$B$116, "Not Found")</f>
        <v>Sub-Saharan Africa</v>
      </c>
      <c r="C1442" s="203" t="s">
        <v>212</v>
      </c>
      <c r="D1442" s="232" cm="1">
        <f t="array" ref="D1442">_xlfn.XLOOKUP($C1442,'Standardized Scores'!$C$7:$C$96,_xlfn.XLOOKUP('Data (All Pillars)'!$A1442,'Standardized Scores'!$D$6:$DO$6,'Standardized Scores'!$D$7:$DO$96))</f>
        <v>36.418027047814824</v>
      </c>
      <c r="E1442" s="232" cm="1">
        <f t="array" ref="E1442">_xlfn.XLOOKUP($C1442,Ranking!$C$7:$C$96,_xlfn.XLOOKUP('Data (All Pillars)'!$A1442,Ranking!$D$6:$DO$6,Ranking!$D$7:$DO$96))</f>
        <v>87</v>
      </c>
      <c r="F1442" s="232" t="str">
        <f>INDEX(Categories!$C$7:$DO$96,MATCH($C1442,Categories!C$7:C$96,0),MATCH($A1442,Categories!$C$6:$DO$6,0))</f>
        <v>Inadequate capacity</v>
      </c>
    </row>
    <row r="1443" spans="1:6" ht="13.8" x14ac:dyDescent="0.25">
      <c r="A1443" s="231" t="s">
        <v>119</v>
      </c>
      <c r="B1443" s="50" t="str">
        <f>_xlfn.XLOOKUP(A1443, 'Country to Region'!$A$2:$A$116, 'Country to Region'!$B$2:$B$116, "Not Found")</f>
        <v>Sub-Saharan Africa</v>
      </c>
      <c r="C1443" s="203" t="s">
        <v>254</v>
      </c>
      <c r="D1443" s="232" cm="1">
        <f t="array" ref="D1443">_xlfn.XLOOKUP($C1443,'Standardized Scores'!$C$7:$C$96,_xlfn.XLOOKUP('Data (All Pillars)'!$A1443,'Standardized Scores'!$D$6:$DO$6,'Standardized Scores'!$D$7:$DO$96))</f>
        <v>10.758644835121252</v>
      </c>
      <c r="E1443" s="232" cm="1">
        <f t="array" ref="E1443">_xlfn.XLOOKUP($C1443,Ranking!$C$7:$C$96,_xlfn.XLOOKUP('Data (All Pillars)'!$A1443,Ranking!$D$6:$DO$6,Ranking!$D$7:$DO$96))</f>
        <v>76</v>
      </c>
      <c r="F1443" s="232" t="str">
        <f>INDEX(Categories!$C$7:$DO$96,MATCH($C1443,Categories!C$7:C$96,0),MATCH($A1443,Categories!$C$6:$DO$6,0))</f>
        <v>Inadequate capacity</v>
      </c>
    </row>
    <row r="1444" spans="1:6" ht="13.8" x14ac:dyDescent="0.25">
      <c r="A1444" s="231" t="s">
        <v>120</v>
      </c>
      <c r="B1444" s="50" t="str">
        <f>_xlfn.XLOOKUP(A1444, 'Country to Region'!$A$2:$A$116, 'Country to Region'!$B$2:$B$116, "Not Found")</f>
        <v>South and Southeast Asia</v>
      </c>
      <c r="C1444" s="203" t="s">
        <v>133</v>
      </c>
      <c r="D1444" s="232" cm="1">
        <f t="array" ref="D1444">_xlfn.XLOOKUP($C1444,'Standardized Scores'!$C$7:$C$96,_xlfn.XLOOKUP('Data (All Pillars)'!$A1444,'Standardized Scores'!$D$6:$DO$6,'Standardized Scores'!$D$7:$DO$96))</f>
        <v>33.861399651971446</v>
      </c>
      <c r="E1444" s="232" cm="1">
        <f t="array" ref="E1444">_xlfn.XLOOKUP($C1444,Ranking!$C$7:$C$96,_xlfn.XLOOKUP('Data (All Pillars)'!$A1444,Ranking!$D$6:$DO$6,Ranking!$D$7:$DO$96))</f>
        <v>70</v>
      </c>
      <c r="F1444" s="232" t="str">
        <f>INDEX(Categories!$C$7:$DO$96,MATCH($C1444,Categories!C$7:C$96,0),MATCH($A1444,Categories!$C$6:$DO$6,0))</f>
        <v>Low capacity</v>
      </c>
    </row>
    <row r="1445" spans="1:6" ht="13.8" x14ac:dyDescent="0.25">
      <c r="A1445" s="231" t="s">
        <v>120</v>
      </c>
      <c r="B1445" s="50" t="str">
        <f>_xlfn.XLOOKUP(A1445, 'Country to Region'!$A$2:$A$116, 'Country to Region'!$B$2:$B$116, "Not Found")</f>
        <v>South and Southeast Asia</v>
      </c>
      <c r="C1445" s="203" t="s">
        <v>135</v>
      </c>
      <c r="D1445" s="232" cm="1">
        <f t="array" ref="D1445">_xlfn.XLOOKUP($C1445,'Standardized Scores'!$C$7:$C$96,_xlfn.XLOOKUP('Data (All Pillars)'!$A1445,'Standardized Scores'!$D$6:$DO$6,'Standardized Scores'!$D$7:$DO$96))</f>
        <v>37.701796581904098</v>
      </c>
      <c r="E1445" s="232" cm="1">
        <f t="array" ref="E1445">_xlfn.XLOOKUP($C1445,Ranking!$C$7:$C$96,_xlfn.XLOOKUP('Data (All Pillars)'!$A1445,Ranking!$D$6:$DO$6,Ranking!$D$7:$DO$96))</f>
        <v>55</v>
      </c>
      <c r="F1445" s="232" t="str">
        <f>INDEX(Categories!$C$7:$DO$96,MATCH($C1445,Categories!C$7:C$96,0),MATCH($A1445,Categories!$C$6:$DO$6,0))</f>
        <v>Low capacity</v>
      </c>
    </row>
    <row r="1446" spans="1:6" ht="13.8" x14ac:dyDescent="0.25">
      <c r="A1446" s="231" t="s">
        <v>120</v>
      </c>
      <c r="B1446" s="50" t="str">
        <f>_xlfn.XLOOKUP(A1446, 'Country to Region'!$A$2:$A$116, 'Country to Region'!$B$2:$B$116, "Not Found")</f>
        <v>South and Southeast Asia</v>
      </c>
      <c r="C1446" s="203" t="s">
        <v>137</v>
      </c>
      <c r="D1446" s="232" cm="1">
        <f t="array" ref="D1446">_xlfn.XLOOKUP($C1446,'Standardized Scores'!$C$7:$C$96,_xlfn.XLOOKUP('Data (All Pillars)'!$A1446,'Standardized Scores'!$D$6:$DO$6,'Standardized Scores'!$D$7:$DO$96))</f>
        <v>33.147356054279307</v>
      </c>
      <c r="E1446" s="232" cm="1">
        <f t="array" ref="E1446">_xlfn.XLOOKUP($C1446,Ranking!$C$7:$C$96,_xlfn.XLOOKUP('Data (All Pillars)'!$A1446,Ranking!$D$6:$DO$6,Ranking!$D$7:$DO$96))</f>
        <v>72</v>
      </c>
      <c r="F1446" s="232" t="str">
        <f>INDEX(Categories!$C$7:$DO$96,MATCH($C1446,Categories!C$7:C$96,0),MATCH($A1446,Categories!$C$6:$DO$6,0))</f>
        <v>Inadequate capacity</v>
      </c>
    </row>
    <row r="1447" spans="1:6" ht="13.8" x14ac:dyDescent="0.25">
      <c r="A1447" s="231" t="s">
        <v>120</v>
      </c>
      <c r="B1447" s="50" t="str">
        <f>_xlfn.XLOOKUP(A1447, 'Country to Region'!$A$2:$A$116, 'Country to Region'!$B$2:$B$116, "Not Found")</f>
        <v>South and Southeast Asia</v>
      </c>
      <c r="C1447" s="203" t="s">
        <v>147</v>
      </c>
      <c r="D1447" s="232" cm="1">
        <f t="array" ref="D1447">_xlfn.XLOOKUP($C1447,'Standardized Scores'!$C$7:$C$96,_xlfn.XLOOKUP('Data (All Pillars)'!$A1447,'Standardized Scores'!$D$6:$DO$6,'Standardized Scores'!$D$7:$DO$96))</f>
        <v>45.567544764818905</v>
      </c>
      <c r="E1447" s="232" cm="1">
        <f t="array" ref="E1447">_xlfn.XLOOKUP($C1447,Ranking!$C$7:$C$96,_xlfn.XLOOKUP('Data (All Pillars)'!$A1447,Ranking!$D$6:$DO$6,Ranking!$D$7:$DO$96))</f>
        <v>38</v>
      </c>
      <c r="F1447" s="232" t="str">
        <f>INDEX(Categories!$C$7:$DO$96,MATCH($C1447,Categories!C$7:C$96,0),MATCH($A1447,Categories!$C$6:$DO$6,0))</f>
        <v>Low capacity</v>
      </c>
    </row>
    <row r="1448" spans="1:6" ht="13.8" x14ac:dyDescent="0.25">
      <c r="A1448" s="231" t="s">
        <v>120</v>
      </c>
      <c r="B1448" s="50" t="str">
        <f>_xlfn.XLOOKUP(A1448, 'Country to Region'!$A$2:$A$116, 'Country to Region'!$B$2:$B$116, "Not Found")</f>
        <v>South and Southeast Asia</v>
      </c>
      <c r="C1448" s="203" t="s">
        <v>156</v>
      </c>
      <c r="D1448" s="232" cm="1">
        <f t="array" ref="D1448">_xlfn.XLOOKUP($C1448,'Standardized Scores'!$C$7:$C$96,_xlfn.XLOOKUP('Data (All Pillars)'!$A1448,'Standardized Scores'!$D$6:$DO$6,'Standardized Scores'!$D$7:$DO$96))</f>
        <v>33.838604317399081</v>
      </c>
      <c r="E1448" s="232" cm="1">
        <f t="array" ref="E1448">_xlfn.XLOOKUP($C1448,Ranking!$C$7:$C$96,_xlfn.XLOOKUP('Data (All Pillars)'!$A1448,Ranking!$D$6:$DO$6,Ranking!$D$7:$DO$96))</f>
        <v>78</v>
      </c>
      <c r="F1448" s="232" t="str">
        <f>INDEX(Categories!$C$7:$DO$96,MATCH($C1448,Categories!C$7:C$96,0),MATCH($A1448,Categories!$C$6:$DO$6,0))</f>
        <v>Low capacity</v>
      </c>
    </row>
    <row r="1449" spans="1:6" ht="13.8" x14ac:dyDescent="0.25">
      <c r="A1449" s="231" t="s">
        <v>120</v>
      </c>
      <c r="B1449" s="50" t="str">
        <f>_xlfn.XLOOKUP(A1449, 'Country to Region'!$A$2:$A$116, 'Country to Region'!$B$2:$B$116, "Not Found")</f>
        <v>South and Southeast Asia</v>
      </c>
      <c r="C1449" s="203" t="s">
        <v>163</v>
      </c>
      <c r="D1449" s="232" cm="1">
        <f t="array" ref="D1449">_xlfn.XLOOKUP($C1449,'Standardized Scores'!$C$7:$C$96,_xlfn.XLOOKUP('Data (All Pillars)'!$A1449,'Standardized Scores'!$D$6:$DO$6,'Standardized Scores'!$D$7:$DO$96))</f>
        <v>35.852601806568757</v>
      </c>
      <c r="E1449" s="232" cm="1">
        <f t="array" ref="E1449">_xlfn.XLOOKUP($C1449,Ranking!$C$7:$C$96,_xlfn.XLOOKUP('Data (All Pillars)'!$A1449,Ranking!$D$6:$DO$6,Ranking!$D$7:$DO$96))</f>
        <v>96</v>
      </c>
      <c r="F1449" s="232" t="str">
        <f>INDEX(Categories!$C$7:$DO$96,MATCH($C1449,Categories!C$7:C$96,0),MATCH($A1449,Categories!$C$6:$DO$6,0))</f>
        <v>Inadequate capacity</v>
      </c>
    </row>
    <row r="1450" spans="1:6" ht="13.8" x14ac:dyDescent="0.25">
      <c r="A1450" s="231" t="s">
        <v>120</v>
      </c>
      <c r="B1450" s="50" t="str">
        <f>_xlfn.XLOOKUP(A1450, 'Country to Region'!$A$2:$A$116, 'Country to Region'!$B$2:$B$116, "Not Found")</f>
        <v>South and Southeast Asia</v>
      </c>
      <c r="C1450" s="203" t="s">
        <v>251</v>
      </c>
      <c r="D1450" s="232" cm="1">
        <f t="array" ref="D1450">_xlfn.XLOOKUP($C1450,'Standardized Scores'!$C$7:$C$96,_xlfn.XLOOKUP('Data (All Pillars)'!$A1450,'Standardized Scores'!$D$6:$DO$6,'Standardized Scores'!$D$7:$DO$96))</f>
        <v>38.166189249102516</v>
      </c>
      <c r="E1450" s="232" cm="1">
        <f t="array" ref="E1450">_xlfn.XLOOKUP($C1450,Ranking!$C$7:$C$96,_xlfn.XLOOKUP('Data (All Pillars)'!$A1450,Ranking!$D$6:$DO$6,Ranking!$D$7:$DO$96))</f>
        <v>93</v>
      </c>
      <c r="F1450" s="232" t="str">
        <f>INDEX(Categories!$C$7:$DO$96,MATCH($C1450,Categories!C$7:C$96,0),MATCH($A1450,Categories!$C$6:$DO$6,0))</f>
        <v>Low capacity</v>
      </c>
    </row>
    <row r="1451" spans="1:6" ht="13.8" x14ac:dyDescent="0.25">
      <c r="A1451" s="231" t="s">
        <v>120</v>
      </c>
      <c r="B1451" s="50" t="str">
        <f>_xlfn.XLOOKUP(A1451, 'Country to Region'!$A$2:$A$116, 'Country to Region'!$B$2:$B$116, "Not Found")</f>
        <v>South and Southeast Asia</v>
      </c>
      <c r="C1451" s="203" t="s">
        <v>174</v>
      </c>
      <c r="D1451" s="232" cm="1">
        <f t="array" ref="D1451">_xlfn.XLOOKUP($C1451,'Standardized Scores'!$C$7:$C$96,_xlfn.XLOOKUP('Data (All Pillars)'!$A1451,'Standardized Scores'!$D$6:$DO$6,'Standardized Scores'!$D$7:$DO$96))</f>
        <v>27.998764776267045</v>
      </c>
      <c r="E1451" s="232" cm="1">
        <f t="array" ref="E1451">_xlfn.XLOOKUP($C1451,Ranking!$C$7:$C$96,_xlfn.XLOOKUP('Data (All Pillars)'!$A1451,Ranking!$D$6:$DO$6,Ranking!$D$7:$DO$96))</f>
        <v>91</v>
      </c>
      <c r="F1451" s="232" t="str">
        <f>INDEX(Categories!$C$7:$DO$96,MATCH($C1451,Categories!C$7:C$96,0),MATCH($A1451,Categories!$C$6:$DO$6,0))</f>
        <v>Inadequate capacity</v>
      </c>
    </row>
    <row r="1452" spans="1:6" ht="13.8" x14ac:dyDescent="0.25">
      <c r="A1452" s="231" t="s">
        <v>120</v>
      </c>
      <c r="B1452" s="50" t="str">
        <f>_xlfn.XLOOKUP(A1452, 'Country to Region'!$A$2:$A$116, 'Country to Region'!$B$2:$B$116, "Not Found")</f>
        <v>South and Southeast Asia</v>
      </c>
      <c r="C1452" s="203" t="s">
        <v>181</v>
      </c>
      <c r="D1452" s="232" cm="1">
        <f t="array" ref="D1452">_xlfn.XLOOKUP($C1452,'Standardized Scores'!$C$7:$C$96,_xlfn.XLOOKUP('Data (All Pillars)'!$A1452,'Standardized Scores'!$D$6:$DO$6,'Standardized Scores'!$D$7:$DO$96))</f>
        <v>40.007788997394712</v>
      </c>
      <c r="E1452" s="232" cm="1">
        <f t="array" ref="E1452">_xlfn.XLOOKUP($C1452,Ranking!$C$7:$C$96,_xlfn.XLOOKUP('Data (All Pillars)'!$A1452,Ranking!$D$6:$DO$6,Ranking!$D$7:$DO$96))</f>
        <v>85</v>
      </c>
      <c r="F1452" s="232" t="str">
        <f>INDEX(Categories!$C$7:$DO$96,MATCH($C1452,Categories!C$7:C$96,0),MATCH($A1452,Categories!$C$6:$DO$6,0))</f>
        <v>Low capacity</v>
      </c>
    </row>
    <row r="1453" spans="1:6" ht="13.8" x14ac:dyDescent="0.25">
      <c r="A1453" s="231" t="s">
        <v>120</v>
      </c>
      <c r="B1453" s="50" t="str">
        <f>_xlfn.XLOOKUP(A1453, 'Country to Region'!$A$2:$A$116, 'Country to Region'!$B$2:$B$116, "Not Found")</f>
        <v>South and Southeast Asia</v>
      </c>
      <c r="C1453" s="203" t="s">
        <v>192</v>
      </c>
      <c r="D1453" s="232" cm="1">
        <f t="array" ref="D1453">_xlfn.XLOOKUP($C1453,'Standardized Scores'!$C$7:$C$96,_xlfn.XLOOKUP('Data (All Pillars)'!$A1453,'Standardized Scores'!$D$6:$DO$6,'Standardized Scores'!$D$7:$DO$96))</f>
        <v>27.366066515909047</v>
      </c>
      <c r="E1453" s="232" cm="1">
        <f t="array" ref="E1453">_xlfn.XLOOKUP($C1453,Ranking!$C$7:$C$96,_xlfn.XLOOKUP('Data (All Pillars)'!$A1453,Ranking!$D$6:$DO$6,Ranking!$D$7:$DO$96))</f>
        <v>56</v>
      </c>
      <c r="F1453" s="232" t="str">
        <f>INDEX(Categories!$C$7:$DO$96,MATCH($C1453,Categories!C$7:C$96,0),MATCH($A1453,Categories!$C$6:$DO$6,0))</f>
        <v>Low capacity</v>
      </c>
    </row>
    <row r="1454" spans="1:6" ht="13.8" x14ac:dyDescent="0.25">
      <c r="A1454" s="231" t="s">
        <v>120</v>
      </c>
      <c r="B1454" s="50" t="str">
        <f>_xlfn.XLOOKUP(A1454, 'Country to Region'!$A$2:$A$116, 'Country to Region'!$B$2:$B$116, "Not Found")</f>
        <v>South and Southeast Asia</v>
      </c>
      <c r="C1454" s="203" t="s">
        <v>194</v>
      </c>
      <c r="D1454" s="232" cm="1">
        <f t="array" ref="D1454">_xlfn.XLOOKUP($C1454,'Standardized Scores'!$C$7:$C$96,_xlfn.XLOOKUP('Data (All Pillars)'!$A1454,'Standardized Scores'!$D$6:$DO$6,'Standardized Scores'!$D$7:$DO$96))</f>
        <v>37.643724848474768</v>
      </c>
      <c r="E1454" s="232" cm="1">
        <f t="array" ref="E1454">_xlfn.XLOOKUP($C1454,Ranking!$C$7:$C$96,_xlfn.XLOOKUP('Data (All Pillars)'!$A1454,Ranking!$D$6:$DO$6,Ranking!$D$7:$DO$96))</f>
        <v>41</v>
      </c>
      <c r="F1454" s="232" t="str">
        <f>INDEX(Categories!$C$7:$DO$96,MATCH($C1454,Categories!C$7:C$96,0),MATCH($A1454,Categories!$C$6:$DO$6,0))</f>
        <v>Low capacity</v>
      </c>
    </row>
    <row r="1455" spans="1:6" ht="13.8" x14ac:dyDescent="0.25">
      <c r="A1455" s="231" t="s">
        <v>120</v>
      </c>
      <c r="B1455" s="50" t="str">
        <f>_xlfn.XLOOKUP(A1455, 'Country to Region'!$A$2:$A$116, 'Country to Region'!$B$2:$B$116, "Not Found")</f>
        <v>South and Southeast Asia</v>
      </c>
      <c r="C1455" s="203" t="s">
        <v>202</v>
      </c>
      <c r="D1455" s="232" cm="1">
        <f t="array" ref="D1455">_xlfn.XLOOKUP($C1455,'Standardized Scores'!$C$7:$C$96,_xlfn.XLOOKUP('Data (All Pillars)'!$A1455,'Standardized Scores'!$D$6:$DO$6,'Standardized Scores'!$D$7:$DO$96))</f>
        <v>20.884168068891292</v>
      </c>
      <c r="E1455" s="232" cm="1">
        <f t="array" ref="E1455">_xlfn.XLOOKUP($C1455,Ranking!$C$7:$C$96,_xlfn.XLOOKUP('Data (All Pillars)'!$A1455,Ranking!$D$6:$DO$6,Ranking!$D$7:$DO$96))</f>
        <v>55</v>
      </c>
      <c r="F1455" s="232" t="str">
        <f>INDEX(Categories!$C$7:$DO$96,MATCH($C1455,Categories!C$7:C$96,0),MATCH($A1455,Categories!$C$6:$DO$6,0))</f>
        <v>Inadequate capacity</v>
      </c>
    </row>
    <row r="1456" spans="1:6" ht="13.8" x14ac:dyDescent="0.25">
      <c r="A1456" s="231" t="s">
        <v>120</v>
      </c>
      <c r="B1456" s="50" t="str">
        <f>_xlfn.XLOOKUP(A1456, 'Country to Region'!$A$2:$A$116, 'Country to Region'!$B$2:$B$116, "Not Found")</f>
        <v>South and Southeast Asia</v>
      </c>
      <c r="C1456" s="203" t="s">
        <v>212</v>
      </c>
      <c r="D1456" s="232" cm="1">
        <f t="array" ref="D1456">_xlfn.XLOOKUP($C1456,'Standardized Scores'!$C$7:$C$96,_xlfn.XLOOKUP('Data (All Pillars)'!$A1456,'Standardized Scores'!$D$6:$DO$6,'Standardized Scores'!$D$7:$DO$96))</f>
        <v>40.113491337336825</v>
      </c>
      <c r="E1456" s="232" cm="1">
        <f t="array" ref="E1456">_xlfn.XLOOKUP($C1456,Ranking!$C$7:$C$96,_xlfn.XLOOKUP('Data (All Pillars)'!$A1456,Ranking!$D$6:$DO$6,Ranking!$D$7:$DO$96))</f>
        <v>70</v>
      </c>
      <c r="F1456" s="232" t="str">
        <f>INDEX(Categories!$C$7:$DO$96,MATCH($C1456,Categories!C$7:C$96,0),MATCH($A1456,Categories!$C$6:$DO$6,0))</f>
        <v>Low capacity</v>
      </c>
    </row>
    <row r="1457" spans="1:6" ht="13.8" x14ac:dyDescent="0.25">
      <c r="A1457" s="231" t="s">
        <v>120</v>
      </c>
      <c r="B1457" s="50" t="str">
        <f>_xlfn.XLOOKUP(A1457, 'Country to Region'!$A$2:$A$116, 'Country to Region'!$B$2:$B$116, "Not Found")</f>
        <v>South and Southeast Asia</v>
      </c>
      <c r="C1457" s="203" t="s">
        <v>254</v>
      </c>
      <c r="D1457" s="232" cm="1">
        <f t="array" ref="D1457">_xlfn.XLOOKUP($C1457,'Standardized Scores'!$C$7:$C$96,_xlfn.XLOOKUP('Data (All Pillars)'!$A1457,'Standardized Scores'!$D$6:$DO$6,'Standardized Scores'!$D$7:$DO$96))</f>
        <v>10.8228818089333</v>
      </c>
      <c r="E1457" s="232" cm="1">
        <f t="array" ref="E1457">_xlfn.XLOOKUP($C1457,Ranking!$C$7:$C$96,_xlfn.XLOOKUP('Data (All Pillars)'!$A1457,Ranking!$D$6:$DO$6,Ranking!$D$7:$DO$96))</f>
        <v>75</v>
      </c>
      <c r="F1457" s="232" t="str">
        <f>INDEX(Categories!$C$7:$DO$96,MATCH($C1457,Categories!C$7:C$96,0),MATCH($A1457,Categories!$C$6:$DO$6,0))</f>
        <v>Inadequate capacity</v>
      </c>
    </row>
    <row r="1458" spans="1:6" ht="13.8" x14ac:dyDescent="0.25">
      <c r="A1458" s="231" t="s">
        <v>121</v>
      </c>
      <c r="B1458" s="50" t="str">
        <f>_xlfn.XLOOKUP(A1458, 'Country to Region'!$A$2:$A$116, 'Country to Region'!$B$2:$B$116, "Not Found")</f>
        <v>MENA</v>
      </c>
      <c r="C1458" s="203" t="s">
        <v>133</v>
      </c>
      <c r="D1458" s="232" cm="1">
        <f t="array" ref="D1458">_xlfn.XLOOKUP($C1458,'Standardized Scores'!$C$7:$C$96,_xlfn.XLOOKUP('Data (All Pillars)'!$A1458,'Standardized Scores'!$D$6:$DO$6,'Standardized Scores'!$D$7:$DO$96))</f>
        <v>33.434510579700849</v>
      </c>
      <c r="E1458" s="232" cm="1">
        <f t="array" ref="E1458">_xlfn.XLOOKUP($C1458,Ranking!$C$7:$C$96,_xlfn.XLOOKUP('Data (All Pillars)'!$A1458,Ranking!$D$6:$DO$6,Ranking!$D$7:$DO$96))</f>
        <v>73</v>
      </c>
      <c r="F1458" s="232" t="str">
        <f>INDEX(Categories!$C$7:$DO$96,MATCH($C1458,Categories!C$7:C$96,0),MATCH($A1458,Categories!$C$6:$DO$6,0))</f>
        <v>Low capacity</v>
      </c>
    </row>
    <row r="1459" spans="1:6" ht="13.8" x14ac:dyDescent="0.25">
      <c r="A1459" s="231" t="s">
        <v>121</v>
      </c>
      <c r="B1459" s="50" t="str">
        <f>_xlfn.XLOOKUP(A1459, 'Country to Region'!$A$2:$A$116, 'Country to Region'!$B$2:$B$116, "Not Found")</f>
        <v>MENA</v>
      </c>
      <c r="C1459" s="203" t="s">
        <v>135</v>
      </c>
      <c r="D1459" s="232" cm="1">
        <f t="array" ref="D1459">_xlfn.XLOOKUP($C1459,'Standardized Scores'!$C$7:$C$96,_xlfn.XLOOKUP('Data (All Pillars)'!$A1459,'Standardized Scores'!$D$6:$DO$6,'Standardized Scores'!$D$7:$DO$96))</f>
        <v>31.519206595807375</v>
      </c>
      <c r="E1459" s="232" cm="1">
        <f t="array" ref="E1459">_xlfn.XLOOKUP($C1459,Ranking!$C$7:$C$96,_xlfn.XLOOKUP('Data (All Pillars)'!$A1459,Ranking!$D$6:$DO$6,Ranking!$D$7:$DO$96))</f>
        <v>77</v>
      </c>
      <c r="F1459" s="232" t="str">
        <f>INDEX(Categories!$C$7:$DO$96,MATCH($C1459,Categories!C$7:C$96,0),MATCH($A1459,Categories!$C$6:$DO$6,0))</f>
        <v>Inadequate capacity</v>
      </c>
    </row>
    <row r="1460" spans="1:6" ht="13.8" x14ac:dyDescent="0.25">
      <c r="A1460" s="231" t="s">
        <v>121</v>
      </c>
      <c r="B1460" s="50" t="str">
        <f>_xlfn.XLOOKUP(A1460, 'Country to Region'!$A$2:$A$116, 'Country to Region'!$B$2:$B$116, "Not Found")</f>
        <v>MENA</v>
      </c>
      <c r="C1460" s="203" t="s">
        <v>137</v>
      </c>
      <c r="D1460" s="232" cm="1">
        <f t="array" ref="D1460">_xlfn.XLOOKUP($C1460,'Standardized Scores'!$C$7:$C$96,_xlfn.XLOOKUP('Data (All Pillars)'!$A1460,'Standardized Scores'!$D$6:$DO$6,'Standardized Scores'!$D$7:$DO$96))</f>
        <v>25.781507057030815</v>
      </c>
      <c r="E1460" s="232" cm="1">
        <f t="array" ref="E1460">_xlfn.XLOOKUP($C1460,Ranking!$C$7:$C$96,_xlfn.XLOOKUP('Data (All Pillars)'!$A1460,Ranking!$D$6:$DO$6,Ranking!$D$7:$DO$96))</f>
        <v>99</v>
      </c>
      <c r="F1460" s="232" t="str">
        <f>INDEX(Categories!$C$7:$DO$96,MATCH($C1460,Categories!C$7:C$96,0),MATCH($A1460,Categories!$C$6:$DO$6,0))</f>
        <v>Inadequate capacity</v>
      </c>
    </row>
    <row r="1461" spans="1:6" ht="13.8" x14ac:dyDescent="0.25">
      <c r="A1461" s="231" t="s">
        <v>121</v>
      </c>
      <c r="B1461" s="50" t="str">
        <f>_xlfn.XLOOKUP(A1461, 'Country to Region'!$A$2:$A$116, 'Country to Region'!$B$2:$B$116, "Not Found")</f>
        <v>MENA</v>
      </c>
      <c r="C1461" s="203" t="s">
        <v>147</v>
      </c>
      <c r="D1461" s="232" cm="1">
        <f t="array" ref="D1461">_xlfn.XLOOKUP($C1461,'Standardized Scores'!$C$7:$C$96,_xlfn.XLOOKUP('Data (All Pillars)'!$A1461,'Standardized Scores'!$D$6:$DO$6,'Standardized Scores'!$D$7:$DO$96))</f>
        <v>38.662036111062044</v>
      </c>
      <c r="E1461" s="232" cm="1">
        <f t="array" ref="E1461">_xlfn.XLOOKUP($C1461,Ranking!$C$7:$C$96,_xlfn.XLOOKUP('Data (All Pillars)'!$A1461,Ranking!$D$6:$DO$6,Ranking!$D$7:$DO$96))</f>
        <v>54</v>
      </c>
      <c r="F1461" s="232" t="str">
        <f>INDEX(Categories!$C$7:$DO$96,MATCH($C1461,Categories!C$7:C$96,0),MATCH($A1461,Categories!$C$6:$DO$6,0))</f>
        <v>Inadequate capacity</v>
      </c>
    </row>
    <row r="1462" spans="1:6" ht="13.8" x14ac:dyDescent="0.25">
      <c r="A1462" s="231" t="s">
        <v>121</v>
      </c>
      <c r="B1462" s="50" t="str">
        <f>_xlfn.XLOOKUP(A1462, 'Country to Region'!$A$2:$A$116, 'Country to Region'!$B$2:$B$116, "Not Found")</f>
        <v>MENA</v>
      </c>
      <c r="C1462" s="203" t="s">
        <v>156</v>
      </c>
      <c r="D1462" s="232" cm="1">
        <f t="array" ref="D1462">_xlfn.XLOOKUP($C1462,'Standardized Scores'!$C$7:$C$96,_xlfn.XLOOKUP('Data (All Pillars)'!$A1462,'Standardized Scores'!$D$6:$DO$6,'Standardized Scores'!$D$7:$DO$96))</f>
        <v>29.879888289916245</v>
      </c>
      <c r="E1462" s="232" cm="1">
        <f t="array" ref="E1462">_xlfn.XLOOKUP($C1462,Ranking!$C$7:$C$96,_xlfn.XLOOKUP('Data (All Pillars)'!$A1462,Ranking!$D$6:$DO$6,Ranking!$D$7:$DO$96))</f>
        <v>96</v>
      </c>
      <c r="F1462" s="232" t="str">
        <f>INDEX(Categories!$C$7:$DO$96,MATCH($C1462,Categories!C$7:C$96,0),MATCH($A1462,Categories!$C$6:$DO$6,0))</f>
        <v>Inadequate capacity</v>
      </c>
    </row>
    <row r="1463" spans="1:6" ht="13.8" x14ac:dyDescent="0.25">
      <c r="A1463" s="231" t="s">
        <v>121</v>
      </c>
      <c r="B1463" s="50" t="str">
        <f>_xlfn.XLOOKUP(A1463, 'Country to Region'!$A$2:$A$116, 'Country to Region'!$B$2:$B$116, "Not Found")</f>
        <v>MENA</v>
      </c>
      <c r="C1463" s="203" t="s">
        <v>163</v>
      </c>
      <c r="D1463" s="232" cm="1">
        <f t="array" ref="D1463">_xlfn.XLOOKUP($C1463,'Standardized Scores'!$C$7:$C$96,_xlfn.XLOOKUP('Data (All Pillars)'!$A1463,'Standardized Scores'!$D$6:$DO$6,'Standardized Scores'!$D$7:$DO$96))</f>
        <v>41.03434337425351</v>
      </c>
      <c r="E1463" s="232" cm="1">
        <f t="array" ref="E1463">_xlfn.XLOOKUP($C1463,Ranking!$C$7:$C$96,_xlfn.XLOOKUP('Data (All Pillars)'!$A1463,Ranking!$D$6:$DO$6,Ranking!$D$7:$DO$96))</f>
        <v>72</v>
      </c>
      <c r="F1463" s="232" t="str">
        <f>INDEX(Categories!$C$7:$DO$96,MATCH($C1463,Categories!C$7:C$96,0),MATCH($A1463,Categories!$C$6:$DO$6,0))</f>
        <v>Low capacity</v>
      </c>
    </row>
    <row r="1464" spans="1:6" ht="13.8" x14ac:dyDescent="0.25">
      <c r="A1464" s="231" t="s">
        <v>121</v>
      </c>
      <c r="B1464" s="50" t="str">
        <f>_xlfn.XLOOKUP(A1464, 'Country to Region'!$A$2:$A$116, 'Country to Region'!$B$2:$B$116, "Not Found")</f>
        <v>MENA</v>
      </c>
      <c r="C1464" s="203" t="s">
        <v>251</v>
      </c>
      <c r="D1464" s="232" cm="1">
        <f t="array" ref="D1464">_xlfn.XLOOKUP($C1464,'Standardized Scores'!$C$7:$C$96,_xlfn.XLOOKUP('Data (All Pillars)'!$A1464,'Standardized Scores'!$D$6:$DO$6,'Standardized Scores'!$D$7:$DO$96))</f>
        <v>49.868011814388893</v>
      </c>
      <c r="E1464" s="232" cm="1">
        <f t="array" ref="E1464">_xlfn.XLOOKUP($C1464,Ranking!$C$7:$C$96,_xlfn.XLOOKUP('Data (All Pillars)'!$A1464,Ranking!$D$6:$DO$6,Ranking!$D$7:$DO$96))</f>
        <v>21</v>
      </c>
      <c r="F1464" s="232" t="str">
        <f>INDEX(Categories!$C$7:$DO$96,MATCH($C1464,Categories!C$7:C$96,0),MATCH($A1464,Categories!$C$6:$DO$6,0))</f>
        <v>High capacity</v>
      </c>
    </row>
    <row r="1465" spans="1:6" ht="13.8" x14ac:dyDescent="0.25">
      <c r="A1465" s="231" t="s">
        <v>121</v>
      </c>
      <c r="B1465" s="50" t="str">
        <f>_xlfn.XLOOKUP(A1465, 'Country to Region'!$A$2:$A$116, 'Country to Region'!$B$2:$B$116, "Not Found")</f>
        <v>MENA</v>
      </c>
      <c r="C1465" s="203" t="s">
        <v>174</v>
      </c>
      <c r="D1465" s="232" cm="1">
        <f t="array" ref="D1465">_xlfn.XLOOKUP($C1465,'Standardized Scores'!$C$7:$C$96,_xlfn.XLOOKUP('Data (All Pillars)'!$A1465,'Standardized Scores'!$D$6:$DO$6,'Standardized Scores'!$D$7:$DO$96))</f>
        <v>20.851206215519209</v>
      </c>
      <c r="E1465" s="232" cm="1">
        <f t="array" ref="E1465">_xlfn.XLOOKUP($C1465,Ranking!$C$7:$C$96,_xlfn.XLOOKUP('Data (All Pillars)'!$A1465,Ranking!$D$6:$DO$6,Ranking!$D$7:$DO$96))</f>
        <v>108</v>
      </c>
      <c r="F1465" s="232" t="str">
        <f>INDEX(Categories!$C$7:$DO$96,MATCH($C1465,Categories!C$7:C$96,0),MATCH($A1465,Categories!$C$6:$DO$6,0))</f>
        <v>Inadequate capacity</v>
      </c>
    </row>
    <row r="1466" spans="1:6" ht="13.8" x14ac:dyDescent="0.25">
      <c r="A1466" s="231" t="s">
        <v>121</v>
      </c>
      <c r="B1466" s="50" t="str">
        <f>_xlfn.XLOOKUP(A1466, 'Country to Region'!$A$2:$A$116, 'Country to Region'!$B$2:$B$116, "Not Found")</f>
        <v>MENA</v>
      </c>
      <c r="C1466" s="203" t="s">
        <v>181</v>
      </c>
      <c r="D1466" s="232" cm="1">
        <f t="array" ref="D1466">_xlfn.XLOOKUP($C1466,'Standardized Scores'!$C$7:$C$96,_xlfn.XLOOKUP('Data (All Pillars)'!$A1466,'Standardized Scores'!$D$6:$DO$6,'Standardized Scores'!$D$7:$DO$96))</f>
        <v>49.546444913202699</v>
      </c>
      <c r="E1466" s="232" cm="1">
        <f t="array" ref="E1466">_xlfn.XLOOKUP($C1466,Ranking!$C$7:$C$96,_xlfn.XLOOKUP('Data (All Pillars)'!$A1466,Ranking!$D$6:$DO$6,Ranking!$D$7:$DO$96))</f>
        <v>55</v>
      </c>
      <c r="F1466" s="232" t="str">
        <f>INDEX(Categories!$C$7:$DO$96,MATCH($C1466,Categories!C$7:C$96,0),MATCH($A1466,Categories!$C$6:$DO$6,0))</f>
        <v>Adequate capacity</v>
      </c>
    </row>
    <row r="1467" spans="1:6" ht="13.8" x14ac:dyDescent="0.25">
      <c r="A1467" s="231" t="s">
        <v>121</v>
      </c>
      <c r="B1467" s="50" t="str">
        <f>_xlfn.XLOOKUP(A1467, 'Country to Region'!$A$2:$A$116, 'Country to Region'!$B$2:$B$116, "Not Found")</f>
        <v>MENA</v>
      </c>
      <c r="C1467" s="203" t="s">
        <v>192</v>
      </c>
      <c r="D1467" s="232" cm="1">
        <f t="array" ref="D1467">_xlfn.XLOOKUP($C1467,'Standardized Scores'!$C$7:$C$96,_xlfn.XLOOKUP('Data (All Pillars)'!$A1467,'Standardized Scores'!$D$6:$DO$6,'Standardized Scores'!$D$7:$DO$96))</f>
        <v>25.216704170857444</v>
      </c>
      <c r="E1467" s="232" cm="1">
        <f t="array" ref="E1467">_xlfn.XLOOKUP($C1467,Ranking!$C$7:$C$96,_xlfn.XLOOKUP('Data (All Pillars)'!$A1467,Ranking!$D$6:$DO$6,Ranking!$D$7:$DO$96))</f>
        <v>79</v>
      </c>
      <c r="F1467" s="232" t="str">
        <f>INDEX(Categories!$C$7:$DO$96,MATCH($C1467,Categories!C$7:C$96,0),MATCH($A1467,Categories!$C$6:$DO$6,0))</f>
        <v>Inadequate capacity</v>
      </c>
    </row>
    <row r="1468" spans="1:6" ht="13.8" x14ac:dyDescent="0.25">
      <c r="A1468" s="231" t="s">
        <v>121</v>
      </c>
      <c r="B1468" s="50" t="str">
        <f>_xlfn.XLOOKUP(A1468, 'Country to Region'!$A$2:$A$116, 'Country to Region'!$B$2:$B$116, "Not Found")</f>
        <v>MENA</v>
      </c>
      <c r="C1468" s="203" t="s">
        <v>194</v>
      </c>
      <c r="D1468" s="232" cm="1">
        <f t="array" ref="D1468">_xlfn.XLOOKUP($C1468,'Standardized Scores'!$C$7:$C$96,_xlfn.XLOOKUP('Data (All Pillars)'!$A1468,'Standardized Scores'!$D$6:$DO$6,'Standardized Scores'!$D$7:$DO$96))</f>
        <v>40.196211599319561</v>
      </c>
      <c r="E1468" s="232" cm="1">
        <f t="array" ref="E1468">_xlfn.XLOOKUP($C1468,Ranking!$C$7:$C$96,_xlfn.XLOOKUP('Data (All Pillars)'!$A1468,Ranking!$D$6:$DO$6,Ranking!$D$7:$DO$96))</f>
        <v>32</v>
      </c>
      <c r="F1468" s="232" t="str">
        <f>INDEX(Categories!$C$7:$DO$96,MATCH($C1468,Categories!C$7:C$96,0),MATCH($A1468,Categories!$C$6:$DO$6,0))</f>
        <v>Adequate capacity</v>
      </c>
    </row>
    <row r="1469" spans="1:6" ht="13.8" x14ac:dyDescent="0.25">
      <c r="A1469" s="231" t="s">
        <v>121</v>
      </c>
      <c r="B1469" s="50" t="str">
        <f>_xlfn.XLOOKUP(A1469, 'Country to Region'!$A$2:$A$116, 'Country to Region'!$B$2:$B$116, "Not Found")</f>
        <v>MENA</v>
      </c>
      <c r="C1469" s="203" t="s">
        <v>202</v>
      </c>
      <c r="D1469" s="232" cm="1">
        <f t="array" ref="D1469">_xlfn.XLOOKUP($C1469,'Standardized Scores'!$C$7:$C$96,_xlfn.XLOOKUP('Data (All Pillars)'!$A1469,'Standardized Scores'!$D$6:$DO$6,'Standardized Scores'!$D$7:$DO$96))</f>
        <v>1.9827833572453373</v>
      </c>
      <c r="E1469" s="232" cm="1">
        <f t="array" ref="E1469">_xlfn.XLOOKUP($C1469,Ranking!$C$7:$C$96,_xlfn.XLOOKUP('Data (All Pillars)'!$A1469,Ranking!$D$6:$DO$6,Ranking!$D$7:$DO$96))</f>
        <v>114</v>
      </c>
      <c r="F1469" s="232" t="str">
        <f>INDEX(Categories!$C$7:$DO$96,MATCH($C1469,Categories!C$7:C$96,0),MATCH($A1469,Categories!$C$6:$DO$6,0))</f>
        <v>Inadequate capacity</v>
      </c>
    </row>
    <row r="1470" spans="1:6" ht="13.8" x14ac:dyDescent="0.25">
      <c r="A1470" s="231" t="s">
        <v>121</v>
      </c>
      <c r="B1470" s="50" t="str">
        <f>_xlfn.XLOOKUP(A1470, 'Country to Region'!$A$2:$A$116, 'Country to Region'!$B$2:$B$116, "Not Found")</f>
        <v>MENA</v>
      </c>
      <c r="C1470" s="203" t="s">
        <v>212</v>
      </c>
      <c r="D1470" s="232" cm="1">
        <f t="array" ref="D1470">_xlfn.XLOOKUP($C1470,'Standardized Scores'!$C$7:$C$96,_xlfn.XLOOKUP('Data (All Pillars)'!$A1470,'Standardized Scores'!$D$6:$DO$6,'Standardized Scores'!$D$7:$DO$96))</f>
        <v>51.037326445930567</v>
      </c>
      <c r="E1470" s="232" cm="1">
        <f t="array" ref="E1470">_xlfn.XLOOKUP($C1470,Ranking!$C$7:$C$96,_xlfn.XLOOKUP('Data (All Pillars)'!$A1470,Ranking!$D$6:$DO$6,Ranking!$D$7:$DO$96))</f>
        <v>31</v>
      </c>
      <c r="F1470" s="232" t="str">
        <f>INDEX(Categories!$C$7:$DO$96,MATCH($C1470,Categories!C$7:C$96,0),MATCH($A1470,Categories!$C$6:$DO$6,0))</f>
        <v>Adequate capacity</v>
      </c>
    </row>
    <row r="1471" spans="1:6" ht="13.8" x14ac:dyDescent="0.25">
      <c r="A1471" s="231" t="s">
        <v>121</v>
      </c>
      <c r="B1471" s="50" t="str">
        <f>_xlfn.XLOOKUP(A1471, 'Country to Region'!$A$2:$A$116, 'Country to Region'!$B$2:$B$116, "Not Found")</f>
        <v>MENA</v>
      </c>
      <c r="C1471" s="203" t="s">
        <v>254</v>
      </c>
      <c r="D1471" s="232" cm="1">
        <f t="array" ref="D1471">_xlfn.XLOOKUP($C1471,'Standardized Scores'!$C$7:$C$96,_xlfn.XLOOKUP('Data (All Pillars)'!$A1471,'Standardized Scores'!$D$6:$DO$6,'Standardized Scores'!$D$7:$DO$96))</f>
        <v>7.6504952809343036</v>
      </c>
      <c r="E1471" s="232" cm="1">
        <f t="array" ref="E1471">_xlfn.XLOOKUP($C1471,Ranking!$C$7:$C$96,_xlfn.XLOOKUP('Data (All Pillars)'!$A1471,Ranking!$D$6:$DO$6,Ranking!$D$7:$DO$96))</f>
        <v>96</v>
      </c>
      <c r="F1471" s="232" t="str">
        <f>INDEX(Categories!$C$7:$DO$96,MATCH($C1471,Categories!C$7:C$96,0),MATCH($A1471,Categories!$C$6:$DO$6,0))</f>
        <v>Inadequate capacity</v>
      </c>
    </row>
    <row r="1472" spans="1:6" ht="13.8" x14ac:dyDescent="0.25">
      <c r="A1472" s="231" t="s">
        <v>122</v>
      </c>
      <c r="B1472" s="50" t="str">
        <f>_xlfn.XLOOKUP(A1472, 'Country to Region'!$A$2:$A$116, 'Country to Region'!$B$2:$B$116, "Not Found")</f>
        <v>MENA</v>
      </c>
      <c r="C1472" s="203" t="s">
        <v>133</v>
      </c>
      <c r="D1472" s="232" cm="1">
        <f t="array" ref="D1472">_xlfn.XLOOKUP($C1472,'Standardized Scores'!$C$7:$C$96,_xlfn.XLOOKUP('Data (All Pillars)'!$A1472,'Standardized Scores'!$D$6:$DO$6,'Standardized Scores'!$D$7:$DO$96))</f>
        <v>37.279748737880993</v>
      </c>
      <c r="E1472" s="232" cm="1">
        <f t="array" ref="E1472">_xlfn.XLOOKUP($C1472,Ranking!$C$7:$C$96,_xlfn.XLOOKUP('Data (All Pillars)'!$A1472,Ranking!$D$6:$DO$6,Ranking!$D$7:$DO$96))</f>
        <v>56</v>
      </c>
      <c r="F1472" s="232" t="str">
        <f>INDEX(Categories!$C$7:$DO$96,MATCH($C1472,Categories!C$7:C$96,0),MATCH($A1472,Categories!$C$6:$DO$6,0))</f>
        <v>Adequate capacity</v>
      </c>
    </row>
    <row r="1473" spans="1:6" ht="13.8" x14ac:dyDescent="0.25">
      <c r="A1473" s="231" t="s">
        <v>122</v>
      </c>
      <c r="B1473" s="50" t="str">
        <f>_xlfn.XLOOKUP(A1473, 'Country to Region'!$A$2:$A$116, 'Country to Region'!$B$2:$B$116, "Not Found")</f>
        <v>MENA</v>
      </c>
      <c r="C1473" s="203" t="s">
        <v>135</v>
      </c>
      <c r="D1473" s="232" cm="1">
        <f t="array" ref="D1473">_xlfn.XLOOKUP($C1473,'Standardized Scores'!$C$7:$C$96,_xlfn.XLOOKUP('Data (All Pillars)'!$A1473,'Standardized Scores'!$D$6:$DO$6,'Standardized Scores'!$D$7:$DO$96))</f>
        <v>36.409591076573939</v>
      </c>
      <c r="E1473" s="232" cm="1">
        <f t="array" ref="E1473">_xlfn.XLOOKUP($C1473,Ranking!$C$7:$C$96,_xlfn.XLOOKUP('Data (All Pillars)'!$A1473,Ranking!$D$6:$DO$6,Ranking!$D$7:$DO$96))</f>
        <v>59</v>
      </c>
      <c r="F1473" s="232" t="str">
        <f>INDEX(Categories!$C$7:$DO$96,MATCH($C1473,Categories!C$7:C$96,0),MATCH($A1473,Categories!$C$6:$DO$6,0))</f>
        <v>Low capacity</v>
      </c>
    </row>
    <row r="1474" spans="1:6" ht="13.8" x14ac:dyDescent="0.25">
      <c r="A1474" s="231" t="s">
        <v>122</v>
      </c>
      <c r="B1474" s="50" t="str">
        <f>_xlfn.XLOOKUP(A1474, 'Country to Region'!$A$2:$A$116, 'Country to Region'!$B$2:$B$116, "Not Found")</f>
        <v>MENA</v>
      </c>
      <c r="C1474" s="203" t="s">
        <v>137</v>
      </c>
      <c r="D1474" s="232" cm="1">
        <f t="array" ref="D1474">_xlfn.XLOOKUP($C1474,'Standardized Scores'!$C$7:$C$96,_xlfn.XLOOKUP('Data (All Pillars)'!$A1474,'Standardized Scores'!$D$6:$DO$6,'Standardized Scores'!$D$7:$DO$96))</f>
        <v>29.547105013428045</v>
      </c>
      <c r="E1474" s="232" cm="1">
        <f t="array" ref="E1474">_xlfn.XLOOKUP($C1474,Ranking!$C$7:$C$96,_xlfn.XLOOKUP('Data (All Pillars)'!$A1474,Ranking!$D$6:$DO$6,Ranking!$D$7:$DO$96))</f>
        <v>80</v>
      </c>
      <c r="F1474" s="232" t="str">
        <f>INDEX(Categories!$C$7:$DO$96,MATCH($C1474,Categories!C$7:C$96,0),MATCH($A1474,Categories!$C$6:$DO$6,0))</f>
        <v>Inadequate capacity</v>
      </c>
    </row>
    <row r="1475" spans="1:6" ht="13.8" x14ac:dyDescent="0.25">
      <c r="A1475" s="231" t="s">
        <v>122</v>
      </c>
      <c r="B1475" s="50" t="str">
        <f>_xlfn.XLOOKUP(A1475, 'Country to Region'!$A$2:$A$116, 'Country to Region'!$B$2:$B$116, "Not Found")</f>
        <v>MENA</v>
      </c>
      <c r="C1475" s="203" t="s">
        <v>147</v>
      </c>
      <c r="D1475" s="232" cm="1">
        <f t="array" ref="D1475">_xlfn.XLOOKUP($C1475,'Standardized Scores'!$C$7:$C$96,_xlfn.XLOOKUP('Data (All Pillars)'!$A1475,'Standardized Scores'!$D$6:$DO$6,'Standardized Scores'!$D$7:$DO$96))</f>
        <v>45.965922234549033</v>
      </c>
      <c r="E1475" s="232" cm="1">
        <f t="array" ref="E1475">_xlfn.XLOOKUP($C1475,Ranking!$C$7:$C$96,_xlfn.XLOOKUP('Data (All Pillars)'!$A1475,Ranking!$D$6:$DO$6,Ranking!$D$7:$DO$96))</f>
        <v>37</v>
      </c>
      <c r="F1475" s="232" t="str">
        <f>INDEX(Categories!$C$7:$DO$96,MATCH($C1475,Categories!C$7:C$96,0),MATCH($A1475,Categories!$C$6:$DO$6,0))</f>
        <v>Low capacity</v>
      </c>
    </row>
    <row r="1476" spans="1:6" ht="13.8" x14ac:dyDescent="0.25">
      <c r="A1476" s="231" t="s">
        <v>122</v>
      </c>
      <c r="B1476" s="50" t="str">
        <f>_xlfn.XLOOKUP(A1476, 'Country to Region'!$A$2:$A$116, 'Country to Region'!$B$2:$B$116, "Not Found")</f>
        <v>MENA</v>
      </c>
      <c r="C1476" s="203" t="s">
        <v>156</v>
      </c>
      <c r="D1476" s="232" cm="1">
        <f t="array" ref="D1476">_xlfn.XLOOKUP($C1476,'Standardized Scores'!$C$7:$C$96,_xlfn.XLOOKUP('Data (All Pillars)'!$A1476,'Standardized Scores'!$D$6:$DO$6,'Standardized Scores'!$D$7:$DO$96))</f>
        <v>33.266771799273215</v>
      </c>
      <c r="E1476" s="232" cm="1">
        <f t="array" ref="E1476">_xlfn.XLOOKUP($C1476,Ranking!$C$7:$C$96,_xlfn.XLOOKUP('Data (All Pillars)'!$A1476,Ranking!$D$6:$DO$6,Ranking!$D$7:$DO$96))</f>
        <v>82</v>
      </c>
      <c r="F1476" s="232" t="str">
        <f>INDEX(Categories!$C$7:$DO$96,MATCH($C1476,Categories!C$7:C$96,0),MATCH($A1476,Categories!$C$6:$DO$6,0))</f>
        <v>Low capacity</v>
      </c>
    </row>
    <row r="1477" spans="1:6" ht="13.8" x14ac:dyDescent="0.25">
      <c r="A1477" s="231" t="s">
        <v>122</v>
      </c>
      <c r="B1477" s="50" t="str">
        <f>_xlfn.XLOOKUP(A1477, 'Country to Region'!$A$2:$A$116, 'Country to Region'!$B$2:$B$116, "Not Found")</f>
        <v>MENA</v>
      </c>
      <c r="C1477" s="203" t="s">
        <v>163</v>
      </c>
      <c r="D1477" s="232" cm="1">
        <f t="array" ref="D1477">_xlfn.XLOOKUP($C1477,'Standardized Scores'!$C$7:$C$96,_xlfn.XLOOKUP('Data (All Pillars)'!$A1477,'Standardized Scores'!$D$6:$DO$6,'Standardized Scores'!$D$7:$DO$96))</f>
        <v>46.183460142025297</v>
      </c>
      <c r="E1477" s="232" cm="1">
        <f t="array" ref="E1477">_xlfn.XLOOKUP($C1477,Ranking!$C$7:$C$96,_xlfn.XLOOKUP('Data (All Pillars)'!$A1477,Ranking!$D$6:$DO$6,Ranking!$D$7:$DO$96))</f>
        <v>47</v>
      </c>
      <c r="F1477" s="232" t="str">
        <f>INDEX(Categories!$C$7:$DO$96,MATCH($C1477,Categories!C$7:C$96,0),MATCH($A1477,Categories!$C$6:$DO$6,0))</f>
        <v>Adequate capacity</v>
      </c>
    </row>
    <row r="1478" spans="1:6" ht="13.8" x14ac:dyDescent="0.25">
      <c r="A1478" s="231" t="s">
        <v>122</v>
      </c>
      <c r="B1478" s="50" t="str">
        <f>_xlfn.XLOOKUP(A1478, 'Country to Region'!$A$2:$A$116, 'Country to Region'!$B$2:$B$116, "Not Found")</f>
        <v>MENA</v>
      </c>
      <c r="C1478" s="203" t="s">
        <v>251</v>
      </c>
      <c r="D1478" s="232" cm="1">
        <f t="array" ref="D1478">_xlfn.XLOOKUP($C1478,'Standardized Scores'!$C$7:$C$96,_xlfn.XLOOKUP('Data (All Pillars)'!$A1478,'Standardized Scores'!$D$6:$DO$6,'Standardized Scores'!$D$7:$DO$96))</f>
        <v>36.273192309104111</v>
      </c>
      <c r="E1478" s="232" cm="1">
        <f t="array" ref="E1478">_xlfn.XLOOKUP($C1478,Ranking!$C$7:$C$96,_xlfn.XLOOKUP('Data (All Pillars)'!$A1478,Ranking!$D$6:$DO$6,Ranking!$D$7:$DO$96))</f>
        <v>102</v>
      </c>
      <c r="F1478" s="232" t="str">
        <f>INDEX(Categories!$C$7:$DO$96,MATCH($C1478,Categories!C$7:C$96,0),MATCH($A1478,Categories!$C$6:$DO$6,0))</f>
        <v>Low capacity</v>
      </c>
    </row>
    <row r="1479" spans="1:6" ht="13.8" x14ac:dyDescent="0.25">
      <c r="A1479" s="231" t="s">
        <v>122</v>
      </c>
      <c r="B1479" s="50" t="str">
        <f>_xlfn.XLOOKUP(A1479, 'Country to Region'!$A$2:$A$116, 'Country to Region'!$B$2:$B$116, "Not Found")</f>
        <v>MENA</v>
      </c>
      <c r="C1479" s="203" t="s">
        <v>174</v>
      </c>
      <c r="D1479" s="232" cm="1">
        <f t="array" ref="D1479">_xlfn.XLOOKUP($C1479,'Standardized Scores'!$C$7:$C$96,_xlfn.XLOOKUP('Data (All Pillars)'!$A1479,'Standardized Scores'!$D$6:$DO$6,'Standardized Scores'!$D$7:$DO$96))</f>
        <v>42.59530898192002</v>
      </c>
      <c r="E1479" s="232" cm="1">
        <f t="array" ref="E1479">_xlfn.XLOOKUP($C1479,Ranking!$C$7:$C$96,_xlfn.XLOOKUP('Data (All Pillars)'!$A1479,Ranking!$D$6:$DO$6,Ranking!$D$7:$DO$96))</f>
        <v>53</v>
      </c>
      <c r="F1479" s="232" t="str">
        <f>INDEX(Categories!$C$7:$DO$96,MATCH($C1479,Categories!C$7:C$96,0),MATCH($A1479,Categories!$C$6:$DO$6,0))</f>
        <v>Low capacity</v>
      </c>
    </row>
    <row r="1480" spans="1:6" ht="13.8" x14ac:dyDescent="0.25">
      <c r="A1480" s="231" t="s">
        <v>122</v>
      </c>
      <c r="B1480" s="50" t="str">
        <f>_xlfn.XLOOKUP(A1480, 'Country to Region'!$A$2:$A$116, 'Country to Region'!$B$2:$B$116, "Not Found")</f>
        <v>MENA</v>
      </c>
      <c r="C1480" s="203" t="s">
        <v>181</v>
      </c>
      <c r="D1480" s="232" cm="1">
        <f t="array" ref="D1480">_xlfn.XLOOKUP($C1480,'Standardized Scores'!$C$7:$C$96,_xlfn.XLOOKUP('Data (All Pillars)'!$A1480,'Standardized Scores'!$D$6:$DO$6,'Standardized Scores'!$D$7:$DO$96))</f>
        <v>56.30727438679515</v>
      </c>
      <c r="E1480" s="232" cm="1">
        <f t="array" ref="E1480">_xlfn.XLOOKUP($C1480,Ranking!$C$7:$C$96,_xlfn.XLOOKUP('Data (All Pillars)'!$A1480,Ranking!$D$6:$DO$6,Ranking!$D$7:$DO$96))</f>
        <v>36</v>
      </c>
      <c r="F1480" s="232" t="str">
        <f>INDEX(Categories!$C$7:$DO$96,MATCH($C1480,Categories!C$7:C$96,0),MATCH($A1480,Categories!$C$6:$DO$6,0))</f>
        <v>Adequate capacity</v>
      </c>
    </row>
    <row r="1481" spans="1:6" ht="13.8" x14ac:dyDescent="0.25">
      <c r="A1481" s="231" t="s">
        <v>122</v>
      </c>
      <c r="B1481" s="50" t="str">
        <f>_xlfn.XLOOKUP(A1481, 'Country to Region'!$A$2:$A$116, 'Country to Region'!$B$2:$B$116, "Not Found")</f>
        <v>MENA</v>
      </c>
      <c r="C1481" s="203" t="s">
        <v>192</v>
      </c>
      <c r="D1481" s="232" cm="1">
        <f t="array" ref="D1481">_xlfn.XLOOKUP($C1481,'Standardized Scores'!$C$7:$C$96,_xlfn.XLOOKUP('Data (All Pillars)'!$A1481,'Standardized Scores'!$D$6:$DO$6,'Standardized Scores'!$D$7:$DO$96))</f>
        <v>26.278291193662298</v>
      </c>
      <c r="E1481" s="232" cm="1">
        <f t="array" ref="E1481">_xlfn.XLOOKUP($C1481,Ranking!$C$7:$C$96,_xlfn.XLOOKUP('Data (All Pillars)'!$A1481,Ranking!$D$6:$DO$6,Ranking!$D$7:$DO$96))</f>
        <v>69</v>
      </c>
      <c r="F1481" s="232" t="str">
        <f>INDEX(Categories!$C$7:$DO$96,MATCH($C1481,Categories!C$7:C$96,0),MATCH($A1481,Categories!$C$6:$DO$6,0))</f>
        <v>Low capacity</v>
      </c>
    </row>
    <row r="1482" spans="1:6" ht="13.8" x14ac:dyDescent="0.25">
      <c r="A1482" s="231" t="s">
        <v>122</v>
      </c>
      <c r="B1482" s="50" t="str">
        <f>_xlfn.XLOOKUP(A1482, 'Country to Region'!$A$2:$A$116, 'Country to Region'!$B$2:$B$116, "Not Found")</f>
        <v>MENA</v>
      </c>
      <c r="C1482" s="203" t="s">
        <v>194</v>
      </c>
      <c r="D1482" s="232" cm="1">
        <f t="array" ref="D1482">_xlfn.XLOOKUP($C1482,'Standardized Scores'!$C$7:$C$96,_xlfn.XLOOKUP('Data (All Pillars)'!$A1482,'Standardized Scores'!$D$6:$DO$6,'Standardized Scores'!$D$7:$DO$96))</f>
        <v>36.097591799472958</v>
      </c>
      <c r="E1482" s="232" cm="1">
        <f t="array" ref="E1482">_xlfn.XLOOKUP($C1482,Ranking!$C$7:$C$96,_xlfn.XLOOKUP('Data (All Pillars)'!$A1482,Ranking!$D$6:$DO$6,Ranking!$D$7:$DO$96))</f>
        <v>49</v>
      </c>
      <c r="F1482" s="232" t="str">
        <f>INDEX(Categories!$C$7:$DO$96,MATCH($C1482,Categories!C$7:C$96,0),MATCH($A1482,Categories!$C$6:$DO$6,0))</f>
        <v>Low capacity</v>
      </c>
    </row>
    <row r="1483" spans="1:6" ht="13.8" x14ac:dyDescent="0.25">
      <c r="A1483" s="231" t="s">
        <v>122</v>
      </c>
      <c r="B1483" s="50" t="str">
        <f>_xlfn.XLOOKUP(A1483, 'Country to Region'!$A$2:$A$116, 'Country to Region'!$B$2:$B$116, "Not Found")</f>
        <v>MENA</v>
      </c>
      <c r="C1483" s="203" t="s">
        <v>202</v>
      </c>
      <c r="D1483" s="232" cm="1">
        <f t="array" ref="D1483">_xlfn.XLOOKUP($C1483,'Standardized Scores'!$C$7:$C$96,_xlfn.XLOOKUP('Data (All Pillars)'!$A1483,'Standardized Scores'!$D$6:$DO$6,'Standardized Scores'!$D$7:$DO$96))</f>
        <v>23.433115184318918</v>
      </c>
      <c r="E1483" s="232" cm="1">
        <f t="array" ref="E1483">_xlfn.XLOOKUP($C1483,Ranking!$C$7:$C$96,_xlfn.XLOOKUP('Data (All Pillars)'!$A1483,Ranking!$D$6:$DO$6,Ranking!$D$7:$DO$96))</f>
        <v>46</v>
      </c>
      <c r="F1483" s="232" t="str">
        <f>INDEX(Categories!$C$7:$DO$96,MATCH($C1483,Categories!C$7:C$96,0),MATCH($A1483,Categories!$C$6:$DO$6,0))</f>
        <v>Inadequate capacity</v>
      </c>
    </row>
    <row r="1484" spans="1:6" ht="13.8" x14ac:dyDescent="0.25">
      <c r="A1484" s="231" t="s">
        <v>122</v>
      </c>
      <c r="B1484" s="50" t="str">
        <f>_xlfn.XLOOKUP(A1484, 'Country to Region'!$A$2:$A$116, 'Country to Region'!$B$2:$B$116, "Not Found")</f>
        <v>MENA</v>
      </c>
      <c r="C1484" s="203" t="s">
        <v>212</v>
      </c>
      <c r="D1484" s="232" cm="1">
        <f t="array" ref="D1484">_xlfn.XLOOKUP($C1484,'Standardized Scores'!$C$7:$C$96,_xlfn.XLOOKUP('Data (All Pillars)'!$A1484,'Standardized Scores'!$D$6:$DO$6,'Standardized Scores'!$D$7:$DO$96))</f>
        <v>35.719008871662353</v>
      </c>
      <c r="E1484" s="232" cm="1">
        <f t="array" ref="E1484">_xlfn.XLOOKUP($C1484,Ranking!$C$7:$C$96,_xlfn.XLOOKUP('Data (All Pillars)'!$A1484,Ranking!$D$6:$DO$6,Ranking!$D$7:$DO$96))</f>
        <v>91</v>
      </c>
      <c r="F1484" s="232" t="str">
        <f>INDEX(Categories!$C$7:$DO$96,MATCH($C1484,Categories!C$7:C$96,0),MATCH($A1484,Categories!$C$6:$DO$6,0))</f>
        <v>Inadequate capacity</v>
      </c>
    </row>
    <row r="1485" spans="1:6" ht="13.8" x14ac:dyDescent="0.25">
      <c r="A1485" s="231" t="s">
        <v>122</v>
      </c>
      <c r="B1485" s="50" t="str">
        <f>_xlfn.XLOOKUP(A1485, 'Country to Region'!$A$2:$A$116, 'Country to Region'!$B$2:$B$116, "Not Found")</f>
        <v>MENA</v>
      </c>
      <c r="C1485" s="203" t="s">
        <v>254</v>
      </c>
      <c r="D1485" s="232" cm="1">
        <f t="array" ref="D1485">_xlfn.XLOOKUP($C1485,'Standardized Scores'!$C$7:$C$96,_xlfn.XLOOKUP('Data (All Pillars)'!$A1485,'Standardized Scores'!$D$6:$DO$6,'Standardized Scores'!$D$7:$DO$96))</f>
        <v>9.8634489191949601</v>
      </c>
      <c r="E1485" s="232" cm="1">
        <f t="array" ref="E1485">_xlfn.XLOOKUP($C1485,Ranking!$C$7:$C$96,_xlfn.XLOOKUP('Data (All Pillars)'!$A1485,Ranking!$D$6:$DO$6,Ranking!$D$7:$DO$96))</f>
        <v>80</v>
      </c>
      <c r="F1485" s="232" t="str">
        <f>INDEX(Categories!$C$7:$DO$96,MATCH($C1485,Categories!C$7:C$96,0),MATCH($A1485,Categories!$C$6:$DO$6,0))</f>
        <v>Inadequate capacity</v>
      </c>
    </row>
    <row r="1486" spans="1:6" ht="13.8" x14ac:dyDescent="0.25">
      <c r="A1486" s="231" t="s">
        <v>123</v>
      </c>
      <c r="B1486" s="50" t="str">
        <f>_xlfn.XLOOKUP(A1486, 'Country to Region'!$A$2:$A$116, 'Country to Region'!$B$2:$B$116, "Not Found")</f>
        <v>Sub-Saharan Africa</v>
      </c>
      <c r="C1486" s="203" t="s">
        <v>133</v>
      </c>
      <c r="D1486" s="232" cm="1">
        <f t="array" ref="D1486">_xlfn.XLOOKUP($C1486,'Standardized Scores'!$C$7:$C$96,_xlfn.XLOOKUP('Data (All Pillars)'!$A1486,'Standardized Scores'!$D$6:$DO$6,'Standardized Scores'!$D$7:$DO$96))</f>
        <v>29.688622600073863</v>
      </c>
      <c r="E1486" s="232" cm="1">
        <f t="array" ref="E1486">_xlfn.XLOOKUP($C1486,Ranking!$C$7:$C$96,_xlfn.XLOOKUP('Data (All Pillars)'!$A1486,Ranking!$D$6:$DO$6,Ranking!$D$7:$DO$96))</f>
        <v>97</v>
      </c>
      <c r="F1486" s="232" t="str">
        <f>INDEX(Categories!$C$7:$DO$96,MATCH($C1486,Categories!C$7:C$96,0),MATCH($A1486,Categories!$C$6:$DO$6,0))</f>
        <v>Inadequate capacity</v>
      </c>
    </row>
    <row r="1487" spans="1:6" ht="13.8" x14ac:dyDescent="0.25">
      <c r="A1487" s="231" t="s">
        <v>123</v>
      </c>
      <c r="B1487" s="50" t="str">
        <f>_xlfn.XLOOKUP(A1487, 'Country to Region'!$A$2:$A$116, 'Country to Region'!$B$2:$B$116, "Not Found")</f>
        <v>Sub-Saharan Africa</v>
      </c>
      <c r="C1487" s="203" t="s">
        <v>135</v>
      </c>
      <c r="D1487" s="232" cm="1">
        <f t="array" ref="D1487">_xlfn.XLOOKUP($C1487,'Standardized Scores'!$C$7:$C$96,_xlfn.XLOOKUP('Data (All Pillars)'!$A1487,'Standardized Scores'!$D$6:$DO$6,'Standardized Scores'!$D$7:$DO$96))</f>
        <v>27.103707984759566</v>
      </c>
      <c r="E1487" s="232" cm="1">
        <f t="array" ref="E1487">_xlfn.XLOOKUP($C1487,Ranking!$C$7:$C$96,_xlfn.XLOOKUP('Data (All Pillars)'!$A1487,Ranking!$D$6:$DO$6,Ranking!$D$7:$DO$96))</f>
        <v>96</v>
      </c>
      <c r="F1487" s="232" t="str">
        <f>INDEX(Categories!$C$7:$DO$96,MATCH($C1487,Categories!C$7:C$96,0),MATCH($A1487,Categories!$C$6:$DO$6,0))</f>
        <v>Inadequate capacity</v>
      </c>
    </row>
    <row r="1488" spans="1:6" ht="13.8" x14ac:dyDescent="0.25">
      <c r="A1488" s="231" t="s">
        <v>123</v>
      </c>
      <c r="B1488" s="50" t="str">
        <f>_xlfn.XLOOKUP(A1488, 'Country to Region'!$A$2:$A$116, 'Country to Region'!$B$2:$B$116, "Not Found")</f>
        <v>Sub-Saharan Africa</v>
      </c>
      <c r="C1488" s="203" t="s">
        <v>137</v>
      </c>
      <c r="D1488" s="232" cm="1">
        <f t="array" ref="D1488">_xlfn.XLOOKUP($C1488,'Standardized Scores'!$C$7:$C$96,_xlfn.XLOOKUP('Data (All Pillars)'!$A1488,'Standardized Scores'!$D$6:$DO$6,'Standardized Scores'!$D$7:$DO$96))</f>
        <v>27.665682393226085</v>
      </c>
      <c r="E1488" s="232" cm="1">
        <f t="array" ref="E1488">_xlfn.XLOOKUP($C1488,Ranking!$C$7:$C$96,_xlfn.XLOOKUP('Data (All Pillars)'!$A1488,Ranking!$D$6:$DO$6,Ranking!$D$7:$DO$96))</f>
        <v>88</v>
      </c>
      <c r="F1488" s="232" t="str">
        <f>INDEX(Categories!$C$7:$DO$96,MATCH($C1488,Categories!C$7:C$96,0),MATCH($A1488,Categories!$C$6:$DO$6,0))</f>
        <v>Inadequate capacity</v>
      </c>
    </row>
    <row r="1489" spans="1:6" ht="13.8" x14ac:dyDescent="0.25">
      <c r="A1489" s="231" t="s">
        <v>123</v>
      </c>
      <c r="B1489" s="50" t="str">
        <f>_xlfn.XLOOKUP(A1489, 'Country to Region'!$A$2:$A$116, 'Country to Region'!$B$2:$B$116, "Not Found")</f>
        <v>Sub-Saharan Africa</v>
      </c>
      <c r="C1489" s="203" t="s">
        <v>147</v>
      </c>
      <c r="D1489" s="232" cm="1">
        <f t="array" ref="D1489">_xlfn.XLOOKUP($C1489,'Standardized Scores'!$C$7:$C$96,_xlfn.XLOOKUP('Data (All Pillars)'!$A1489,'Standardized Scores'!$D$6:$DO$6,'Standardized Scores'!$D$7:$DO$96))</f>
        <v>25.206714188804558</v>
      </c>
      <c r="E1489" s="232" cm="1">
        <f t="array" ref="E1489">_xlfn.XLOOKUP($C1489,Ranking!$C$7:$C$96,_xlfn.XLOOKUP('Data (All Pillars)'!$A1489,Ranking!$D$6:$DO$6,Ranking!$D$7:$DO$96))</f>
        <v>88</v>
      </c>
      <c r="F1489" s="232" t="str">
        <f>INDEX(Categories!$C$7:$DO$96,MATCH($C1489,Categories!C$7:C$96,0),MATCH($A1489,Categories!$C$6:$DO$6,0))</f>
        <v>Inadequate capacity</v>
      </c>
    </row>
    <row r="1490" spans="1:6" ht="13.8" x14ac:dyDescent="0.25">
      <c r="A1490" s="231" t="s">
        <v>123</v>
      </c>
      <c r="B1490" s="50" t="str">
        <f>_xlfn.XLOOKUP(A1490, 'Country to Region'!$A$2:$A$116, 'Country to Region'!$B$2:$B$116, "Not Found")</f>
        <v>Sub-Saharan Africa</v>
      </c>
      <c r="C1490" s="203" t="s">
        <v>156</v>
      </c>
      <c r="D1490" s="232" cm="1">
        <f t="array" ref="D1490">_xlfn.XLOOKUP($C1490,'Standardized Scores'!$C$7:$C$96,_xlfn.XLOOKUP('Data (All Pillars)'!$A1490,'Standardized Scores'!$D$6:$DO$6,'Standardized Scores'!$D$7:$DO$96))</f>
        <v>28.661230603496151</v>
      </c>
      <c r="E1490" s="232" cm="1">
        <f t="array" ref="E1490">_xlfn.XLOOKUP($C1490,Ranking!$C$7:$C$96,_xlfn.XLOOKUP('Data (All Pillars)'!$A1490,Ranking!$D$6:$DO$6,Ranking!$D$7:$DO$96))</f>
        <v>101</v>
      </c>
      <c r="F1490" s="232" t="str">
        <f>INDEX(Categories!$C$7:$DO$96,MATCH($C1490,Categories!C$7:C$96,0),MATCH($A1490,Categories!$C$6:$DO$6,0))</f>
        <v>Inadequate capacity</v>
      </c>
    </row>
    <row r="1491" spans="1:6" ht="13.8" x14ac:dyDescent="0.25">
      <c r="A1491" s="231" t="s">
        <v>123</v>
      </c>
      <c r="B1491" s="50" t="str">
        <f>_xlfn.XLOOKUP(A1491, 'Country to Region'!$A$2:$A$116, 'Country to Region'!$B$2:$B$116, "Not Found")</f>
        <v>Sub-Saharan Africa</v>
      </c>
      <c r="C1491" s="203" t="s">
        <v>163</v>
      </c>
      <c r="D1491" s="232" cm="1">
        <f t="array" ref="D1491">_xlfn.XLOOKUP($C1491,'Standardized Scores'!$C$7:$C$96,_xlfn.XLOOKUP('Data (All Pillars)'!$A1491,'Standardized Scores'!$D$6:$DO$6,'Standardized Scores'!$D$7:$DO$96))</f>
        <v>37.292285940249705</v>
      </c>
      <c r="E1491" s="232" cm="1">
        <f t="array" ref="E1491">_xlfn.XLOOKUP($C1491,Ranking!$C$7:$C$96,_xlfn.XLOOKUP('Data (All Pillars)'!$A1491,Ranking!$D$6:$DO$6,Ranking!$D$7:$DO$96))</f>
        <v>91</v>
      </c>
      <c r="F1491" s="232" t="str">
        <f>INDEX(Categories!$C$7:$DO$96,MATCH($C1491,Categories!C$7:C$96,0),MATCH($A1491,Categories!$C$6:$DO$6,0))</f>
        <v>Inadequate capacity</v>
      </c>
    </row>
    <row r="1492" spans="1:6" ht="13.8" x14ac:dyDescent="0.25">
      <c r="A1492" s="231" t="s">
        <v>123</v>
      </c>
      <c r="B1492" s="50" t="str">
        <f>_xlfn.XLOOKUP(A1492, 'Country to Region'!$A$2:$A$116, 'Country to Region'!$B$2:$B$116, "Not Found")</f>
        <v>Sub-Saharan Africa</v>
      </c>
      <c r="C1492" s="203" t="s">
        <v>251</v>
      </c>
      <c r="D1492" s="232" cm="1">
        <f t="array" ref="D1492">_xlfn.XLOOKUP($C1492,'Standardized Scores'!$C$7:$C$96,_xlfn.XLOOKUP('Data (All Pillars)'!$A1492,'Standardized Scores'!$D$6:$DO$6,'Standardized Scores'!$D$7:$DO$96))</f>
        <v>42.792005592025077</v>
      </c>
      <c r="E1492" s="232" cm="1">
        <f t="array" ref="E1492">_xlfn.XLOOKUP($C1492,Ranking!$C$7:$C$96,_xlfn.XLOOKUP('Data (All Pillars)'!$A1492,Ranking!$D$6:$DO$6,Ranking!$D$7:$DO$96))</f>
        <v>71</v>
      </c>
      <c r="F1492" s="232" t="str">
        <f>INDEX(Categories!$C$7:$DO$96,MATCH($C1492,Categories!C$7:C$96,0),MATCH($A1492,Categories!$C$6:$DO$6,0))</f>
        <v>Adequate capacity</v>
      </c>
    </row>
    <row r="1493" spans="1:6" ht="13.8" x14ac:dyDescent="0.25">
      <c r="A1493" s="231" t="s">
        <v>123</v>
      </c>
      <c r="B1493" s="50" t="str">
        <f>_xlfn.XLOOKUP(A1493, 'Country to Region'!$A$2:$A$116, 'Country to Region'!$B$2:$B$116, "Not Found")</f>
        <v>Sub-Saharan Africa</v>
      </c>
      <c r="C1493" s="203" t="s">
        <v>174</v>
      </c>
      <c r="D1493" s="232" cm="1">
        <f t="array" ref="D1493">_xlfn.XLOOKUP($C1493,'Standardized Scores'!$C$7:$C$96,_xlfn.XLOOKUP('Data (All Pillars)'!$A1493,'Standardized Scores'!$D$6:$DO$6,'Standardized Scores'!$D$7:$DO$96))</f>
        <v>27.328487501516626</v>
      </c>
      <c r="E1493" s="232" cm="1">
        <f t="array" ref="E1493">_xlfn.XLOOKUP($C1493,Ranking!$C$7:$C$96,_xlfn.XLOOKUP('Data (All Pillars)'!$A1493,Ranking!$D$6:$DO$6,Ranking!$D$7:$DO$96))</f>
        <v>92</v>
      </c>
      <c r="F1493" s="232" t="str">
        <f>INDEX(Categories!$C$7:$DO$96,MATCH($C1493,Categories!C$7:C$96,0),MATCH($A1493,Categories!$C$6:$DO$6,0))</f>
        <v>Inadequate capacity</v>
      </c>
    </row>
    <row r="1494" spans="1:6" ht="13.8" x14ac:dyDescent="0.25">
      <c r="A1494" s="231" t="s">
        <v>123</v>
      </c>
      <c r="B1494" s="50" t="str">
        <f>_xlfn.XLOOKUP(A1494, 'Country to Region'!$A$2:$A$116, 'Country to Region'!$B$2:$B$116, "Not Found")</f>
        <v>Sub-Saharan Africa</v>
      </c>
      <c r="C1494" s="203" t="s">
        <v>181</v>
      </c>
      <c r="D1494" s="232" cm="1">
        <f t="array" ref="D1494">_xlfn.XLOOKUP($C1494,'Standardized Scores'!$C$7:$C$96,_xlfn.XLOOKUP('Data (All Pillars)'!$A1494,'Standardized Scores'!$D$6:$DO$6,'Standardized Scores'!$D$7:$DO$96))</f>
        <v>40.640345030467984</v>
      </c>
      <c r="E1494" s="232" cm="1">
        <f t="array" ref="E1494">_xlfn.XLOOKUP($C1494,Ranking!$C$7:$C$96,_xlfn.XLOOKUP('Data (All Pillars)'!$A1494,Ranking!$D$6:$DO$6,Ranking!$D$7:$DO$96))</f>
        <v>82</v>
      </c>
      <c r="F1494" s="232" t="str">
        <f>INDEX(Categories!$C$7:$DO$96,MATCH($C1494,Categories!C$7:C$96,0),MATCH($A1494,Categories!$C$6:$DO$6,0))</f>
        <v>Low capacity</v>
      </c>
    </row>
    <row r="1495" spans="1:6" ht="13.8" x14ac:dyDescent="0.25">
      <c r="A1495" s="231" t="s">
        <v>123</v>
      </c>
      <c r="B1495" s="50" t="str">
        <f>_xlfn.XLOOKUP(A1495, 'Country to Region'!$A$2:$A$116, 'Country to Region'!$B$2:$B$116, "Not Found")</f>
        <v>Sub-Saharan Africa</v>
      </c>
      <c r="C1495" s="203" t="s">
        <v>192</v>
      </c>
      <c r="D1495" s="232" cm="1">
        <f t="array" ref="D1495">_xlfn.XLOOKUP($C1495,'Standardized Scores'!$C$7:$C$96,_xlfn.XLOOKUP('Data (All Pillars)'!$A1495,'Standardized Scores'!$D$6:$DO$6,'Standardized Scores'!$D$7:$DO$96))</f>
        <v>22.135319428487037</v>
      </c>
      <c r="E1495" s="232" cm="1">
        <f t="array" ref="E1495">_xlfn.XLOOKUP($C1495,Ranking!$C$7:$C$96,_xlfn.XLOOKUP('Data (All Pillars)'!$A1495,Ranking!$D$6:$DO$6,Ranking!$D$7:$DO$96))</f>
        <v>97</v>
      </c>
      <c r="F1495" s="232" t="str">
        <f>INDEX(Categories!$C$7:$DO$96,MATCH($C1495,Categories!C$7:C$96,0),MATCH($A1495,Categories!$C$6:$DO$6,0))</f>
        <v>Inadequate capacity</v>
      </c>
    </row>
    <row r="1496" spans="1:6" ht="13.8" x14ac:dyDescent="0.25">
      <c r="A1496" s="231" t="s">
        <v>123</v>
      </c>
      <c r="B1496" s="50" t="str">
        <f>_xlfn.XLOOKUP(A1496, 'Country to Region'!$A$2:$A$116, 'Country to Region'!$B$2:$B$116, "Not Found")</f>
        <v>Sub-Saharan Africa</v>
      </c>
      <c r="C1496" s="203" t="s">
        <v>194</v>
      </c>
      <c r="D1496" s="232" cm="1">
        <f t="array" ref="D1496">_xlfn.XLOOKUP($C1496,'Standardized Scores'!$C$7:$C$96,_xlfn.XLOOKUP('Data (All Pillars)'!$A1496,'Standardized Scores'!$D$6:$DO$6,'Standardized Scores'!$D$7:$DO$96))</f>
        <v>29.431198275438412</v>
      </c>
      <c r="E1496" s="232" cm="1">
        <f t="array" ref="E1496">_xlfn.XLOOKUP($C1496,Ranking!$C$7:$C$96,_xlfn.XLOOKUP('Data (All Pillars)'!$A1496,Ranking!$D$6:$DO$6,Ranking!$D$7:$DO$96))</f>
        <v>83</v>
      </c>
      <c r="F1496" s="232" t="str">
        <f>INDEX(Categories!$C$7:$DO$96,MATCH($C1496,Categories!C$7:C$96,0),MATCH($A1496,Categories!$C$6:$DO$6,0))</f>
        <v>Inadequate capacity</v>
      </c>
    </row>
    <row r="1497" spans="1:6" ht="13.8" x14ac:dyDescent="0.25">
      <c r="A1497" s="231" t="s">
        <v>123</v>
      </c>
      <c r="B1497" s="50" t="str">
        <f>_xlfn.XLOOKUP(A1497, 'Country to Region'!$A$2:$A$116, 'Country to Region'!$B$2:$B$116, "Not Found")</f>
        <v>Sub-Saharan Africa</v>
      </c>
      <c r="C1497" s="203" t="s">
        <v>202</v>
      </c>
      <c r="D1497" s="232" cm="1">
        <f t="array" ref="D1497">_xlfn.XLOOKUP($C1497,'Standardized Scores'!$C$7:$C$96,_xlfn.XLOOKUP('Data (All Pillars)'!$A1497,'Standardized Scores'!$D$6:$DO$6,'Standardized Scores'!$D$7:$DO$96))</f>
        <v>6.555954088952654</v>
      </c>
      <c r="E1497" s="232" cm="1">
        <f t="array" ref="E1497">_xlfn.XLOOKUP($C1497,Ranking!$C$7:$C$96,_xlfn.XLOOKUP('Data (All Pillars)'!$A1497,Ranking!$D$6:$DO$6,Ranking!$D$7:$DO$96))</f>
        <v>106</v>
      </c>
      <c r="F1497" s="232" t="str">
        <f>INDEX(Categories!$C$7:$DO$96,MATCH($C1497,Categories!C$7:C$96,0),MATCH($A1497,Categories!$C$6:$DO$6,0))</f>
        <v>Inadequate capacity</v>
      </c>
    </row>
    <row r="1498" spans="1:6" ht="13.8" x14ac:dyDescent="0.25">
      <c r="A1498" s="231" t="s">
        <v>123</v>
      </c>
      <c r="B1498" s="50" t="str">
        <f>_xlfn.XLOOKUP(A1498, 'Country to Region'!$A$2:$A$116, 'Country to Region'!$B$2:$B$116, "Not Found")</f>
        <v>Sub-Saharan Africa</v>
      </c>
      <c r="C1498" s="203" t="s">
        <v>212</v>
      </c>
      <c r="D1498" s="232" cm="1">
        <f t="array" ref="D1498">_xlfn.XLOOKUP($C1498,'Standardized Scores'!$C$7:$C$96,_xlfn.XLOOKUP('Data (All Pillars)'!$A1498,'Standardized Scores'!$D$6:$DO$6,'Standardized Scores'!$D$7:$DO$96))</f>
        <v>46.610141723375563</v>
      </c>
      <c r="E1498" s="232" cm="1">
        <f t="array" ref="E1498">_xlfn.XLOOKUP($C1498,Ranking!$C$7:$C$96,_xlfn.XLOOKUP('Data (All Pillars)'!$A1498,Ranking!$D$6:$DO$6,Ranking!$D$7:$DO$96))</f>
        <v>50</v>
      </c>
      <c r="F1498" s="232" t="str">
        <f>INDEX(Categories!$C$7:$DO$96,MATCH($C1498,Categories!C$7:C$96,0),MATCH($A1498,Categories!$C$6:$DO$6,0))</f>
        <v>Low capacity</v>
      </c>
    </row>
    <row r="1499" spans="1:6" ht="13.8" x14ac:dyDescent="0.25">
      <c r="A1499" s="231" t="s">
        <v>123</v>
      </c>
      <c r="B1499" s="50" t="str">
        <f>_xlfn.XLOOKUP(A1499, 'Country to Region'!$A$2:$A$116, 'Country to Region'!$B$2:$B$116, "Not Found")</f>
        <v>Sub-Saharan Africa</v>
      </c>
      <c r="C1499" s="203" t="s">
        <v>254</v>
      </c>
      <c r="D1499" s="232" cm="1">
        <f t="array" ref="D1499">_xlfn.XLOOKUP($C1499,'Standardized Scores'!$C$7:$C$96,_xlfn.XLOOKUP('Data (All Pillars)'!$A1499,'Standardized Scores'!$D$6:$DO$6,'Standardized Scores'!$D$7:$DO$96))</f>
        <v>5.9439836261815175</v>
      </c>
      <c r="E1499" s="232" cm="1">
        <f t="array" ref="E1499">_xlfn.XLOOKUP($C1499,Ranking!$C$7:$C$96,_xlfn.XLOOKUP('Data (All Pillars)'!$A1499,Ranking!$D$6:$DO$6,Ranking!$D$7:$DO$96))</f>
        <v>109</v>
      </c>
      <c r="F1499" s="232" t="str">
        <f>INDEX(Categories!$C$7:$DO$96,MATCH($C1499,Categories!C$7:C$96,0),MATCH($A1499,Categories!$C$6:$DO$6,0))</f>
        <v>Inadequate capacity</v>
      </c>
    </row>
    <row r="1500" spans="1:6" ht="13.8" x14ac:dyDescent="0.25">
      <c r="A1500" s="231" t="s">
        <v>124</v>
      </c>
      <c r="B1500" s="50" t="str">
        <f>_xlfn.XLOOKUP(A1500, 'Country to Region'!$A$2:$A$116, 'Country to Region'!$B$2:$B$116, "Not Found")</f>
        <v>Eastern Europe</v>
      </c>
      <c r="C1500" s="203" t="s">
        <v>133</v>
      </c>
      <c r="D1500" s="232" cm="1">
        <f t="array" ref="D1500">_xlfn.XLOOKUP($C1500,'Standardized Scores'!$C$7:$C$96,_xlfn.XLOOKUP('Data (All Pillars)'!$A1500,'Standardized Scores'!$D$6:$DO$6,'Standardized Scores'!$D$7:$DO$96))</f>
        <v>35.089737533381943</v>
      </c>
      <c r="E1500" s="232" cm="1">
        <f t="array" ref="E1500">_xlfn.XLOOKUP($C1500,Ranking!$C$7:$C$96,_xlfn.XLOOKUP('Data (All Pillars)'!$A1500,Ranking!$D$6:$DO$6,Ranking!$D$7:$DO$96))</f>
        <v>64</v>
      </c>
      <c r="F1500" s="232" t="str">
        <f>INDEX(Categories!$C$7:$DO$96,MATCH($C1500,Categories!C$7:C$96,0),MATCH($A1500,Categories!$C$6:$DO$6,0))</f>
        <v>Low capacity</v>
      </c>
    </row>
    <row r="1501" spans="1:6" ht="13.8" x14ac:dyDescent="0.25">
      <c r="A1501" s="231" t="s">
        <v>124</v>
      </c>
      <c r="B1501" s="50" t="str">
        <f>_xlfn.XLOOKUP(A1501, 'Country to Region'!$A$2:$A$116, 'Country to Region'!$B$2:$B$116, "Not Found")</f>
        <v>Eastern Europe</v>
      </c>
      <c r="C1501" s="203" t="s">
        <v>135</v>
      </c>
      <c r="D1501" s="232" cm="1">
        <f t="array" ref="D1501">_xlfn.XLOOKUP($C1501,'Standardized Scores'!$C$7:$C$96,_xlfn.XLOOKUP('Data (All Pillars)'!$A1501,'Standardized Scores'!$D$6:$DO$6,'Standardized Scores'!$D$7:$DO$96))</f>
        <v>45.334764426406878</v>
      </c>
      <c r="E1501" s="232" cm="1">
        <f t="array" ref="E1501">_xlfn.XLOOKUP($C1501,Ranking!$C$7:$C$96,_xlfn.XLOOKUP('Data (All Pillars)'!$A1501,Ranking!$D$6:$DO$6,Ranking!$D$7:$DO$96))</f>
        <v>31</v>
      </c>
      <c r="F1501" s="232" t="str">
        <f>INDEX(Categories!$C$7:$DO$96,MATCH($C1501,Categories!C$7:C$96,0),MATCH($A1501,Categories!$C$6:$DO$6,0))</f>
        <v>Adequate capacity</v>
      </c>
    </row>
    <row r="1502" spans="1:6" ht="13.8" x14ac:dyDescent="0.25">
      <c r="A1502" s="231" t="s">
        <v>124</v>
      </c>
      <c r="B1502" s="50" t="str">
        <f>_xlfn.XLOOKUP(A1502, 'Country to Region'!$A$2:$A$116, 'Country to Region'!$B$2:$B$116, "Not Found")</f>
        <v>Eastern Europe</v>
      </c>
      <c r="C1502" s="203" t="s">
        <v>137</v>
      </c>
      <c r="D1502" s="232" cm="1">
        <f t="array" ref="D1502">_xlfn.XLOOKUP($C1502,'Standardized Scores'!$C$7:$C$96,_xlfn.XLOOKUP('Data (All Pillars)'!$A1502,'Standardized Scores'!$D$6:$DO$6,'Standardized Scores'!$D$7:$DO$96))</f>
        <v>38.874066380021645</v>
      </c>
      <c r="E1502" s="232" cm="1">
        <f t="array" ref="E1502">_xlfn.XLOOKUP($C1502,Ranking!$C$7:$C$96,_xlfn.XLOOKUP('Data (All Pillars)'!$A1502,Ranking!$D$6:$DO$6,Ranking!$D$7:$DO$96))</f>
        <v>52</v>
      </c>
      <c r="F1502" s="232" t="str">
        <f>INDEX(Categories!$C$7:$DO$96,MATCH($C1502,Categories!C$7:C$96,0),MATCH($A1502,Categories!$C$6:$DO$6,0))</f>
        <v>Low capacity</v>
      </c>
    </row>
    <row r="1503" spans="1:6" ht="13.8" x14ac:dyDescent="0.25">
      <c r="A1503" s="231" t="s">
        <v>124</v>
      </c>
      <c r="B1503" s="50" t="str">
        <f>_xlfn.XLOOKUP(A1503, 'Country to Region'!$A$2:$A$116, 'Country to Region'!$B$2:$B$116, "Not Found")</f>
        <v>Eastern Europe</v>
      </c>
      <c r="C1503" s="203" t="s">
        <v>147</v>
      </c>
      <c r="D1503" s="232" cm="1">
        <f t="array" ref="D1503">_xlfn.XLOOKUP($C1503,'Standardized Scores'!$C$7:$C$96,_xlfn.XLOOKUP('Data (All Pillars)'!$A1503,'Standardized Scores'!$D$6:$DO$6,'Standardized Scores'!$D$7:$DO$96))</f>
        <v>49.46314067885622</v>
      </c>
      <c r="E1503" s="232" cm="1">
        <f t="array" ref="E1503">_xlfn.XLOOKUP($C1503,Ranking!$C$7:$C$96,_xlfn.XLOOKUP('Data (All Pillars)'!$A1503,Ranking!$D$6:$DO$6,Ranking!$D$7:$DO$96))</f>
        <v>28</v>
      </c>
      <c r="F1503" s="232" t="str">
        <f>INDEX(Categories!$C$7:$DO$96,MATCH($C1503,Categories!C$7:C$96,0),MATCH($A1503,Categories!$C$6:$DO$6,0))</f>
        <v>Adequate capacity</v>
      </c>
    </row>
    <row r="1504" spans="1:6" ht="13.8" x14ac:dyDescent="0.25">
      <c r="A1504" s="231" t="s">
        <v>124</v>
      </c>
      <c r="B1504" s="50" t="str">
        <f>_xlfn.XLOOKUP(A1504, 'Country to Region'!$A$2:$A$116, 'Country to Region'!$B$2:$B$116, "Not Found")</f>
        <v>Eastern Europe</v>
      </c>
      <c r="C1504" s="203" t="s">
        <v>156</v>
      </c>
      <c r="D1504" s="232" cm="1">
        <f t="array" ref="D1504">_xlfn.XLOOKUP($C1504,'Standardized Scores'!$C$7:$C$96,_xlfn.XLOOKUP('Data (All Pillars)'!$A1504,'Standardized Scores'!$D$6:$DO$6,'Standardized Scores'!$D$7:$DO$96))</f>
        <v>48.055806519332108</v>
      </c>
      <c r="E1504" s="232" cm="1">
        <f t="array" ref="E1504">_xlfn.XLOOKUP($C1504,Ranking!$C$7:$C$96,_xlfn.XLOOKUP('Data (All Pillars)'!$A1504,Ranking!$D$6:$DO$6,Ranking!$D$7:$DO$96))</f>
        <v>9</v>
      </c>
      <c r="F1504" s="232" t="str">
        <f>INDEX(Categories!$C$7:$DO$96,MATCH($C1504,Categories!C$7:C$96,0),MATCH($A1504,Categories!$C$6:$DO$6,0))</f>
        <v>High capacity</v>
      </c>
    </row>
    <row r="1505" spans="1:6" ht="13.8" x14ac:dyDescent="0.25">
      <c r="A1505" s="231" t="s">
        <v>124</v>
      </c>
      <c r="B1505" s="50" t="str">
        <f>_xlfn.XLOOKUP(A1505, 'Country to Region'!$A$2:$A$116, 'Country to Region'!$B$2:$B$116, "Not Found")</f>
        <v>Eastern Europe</v>
      </c>
      <c r="C1505" s="203" t="s">
        <v>163</v>
      </c>
      <c r="D1505" s="232" cm="1">
        <f t="array" ref="D1505">_xlfn.XLOOKUP($C1505,'Standardized Scores'!$C$7:$C$96,_xlfn.XLOOKUP('Data (All Pillars)'!$A1505,'Standardized Scores'!$D$6:$DO$6,'Standardized Scores'!$D$7:$DO$96))</f>
        <v>32.943768822735777</v>
      </c>
      <c r="E1505" s="232" cm="1">
        <f t="array" ref="E1505">_xlfn.XLOOKUP($C1505,Ranking!$C$7:$C$96,_xlfn.XLOOKUP('Data (All Pillars)'!$A1505,Ranking!$D$6:$DO$6,Ranking!$D$7:$DO$96))</f>
        <v>106</v>
      </c>
      <c r="F1505" s="232" t="str">
        <f>INDEX(Categories!$C$7:$DO$96,MATCH($C1505,Categories!C$7:C$96,0),MATCH($A1505,Categories!$C$6:$DO$6,0))</f>
        <v>Inadequate capacity</v>
      </c>
    </row>
    <row r="1506" spans="1:6" ht="13.8" x14ac:dyDescent="0.25">
      <c r="A1506" s="231" t="s">
        <v>124</v>
      </c>
      <c r="B1506" s="50" t="str">
        <f>_xlfn.XLOOKUP(A1506, 'Country to Region'!$A$2:$A$116, 'Country to Region'!$B$2:$B$116, "Not Found")</f>
        <v>Eastern Europe</v>
      </c>
      <c r="C1506" s="203" t="s">
        <v>251</v>
      </c>
      <c r="D1506" s="232" cm="1">
        <f t="array" ref="D1506">_xlfn.XLOOKUP($C1506,'Standardized Scores'!$C$7:$C$96,_xlfn.XLOOKUP('Data (All Pillars)'!$A1506,'Standardized Scores'!$D$6:$DO$6,'Standardized Scores'!$D$7:$DO$96))</f>
        <v>40.179632857025851</v>
      </c>
      <c r="E1506" s="232" cm="1">
        <f t="array" ref="E1506">_xlfn.XLOOKUP($C1506,Ranking!$C$7:$C$96,_xlfn.XLOOKUP('Data (All Pillars)'!$A1506,Ranking!$D$6:$DO$6,Ranking!$D$7:$DO$96))</f>
        <v>89</v>
      </c>
      <c r="F1506" s="232" t="str">
        <f>INDEX(Categories!$C$7:$DO$96,MATCH($C1506,Categories!C$7:C$96,0),MATCH($A1506,Categories!$C$6:$DO$6,0))</f>
        <v>Low capacity</v>
      </c>
    </row>
    <row r="1507" spans="1:6" ht="13.8" x14ac:dyDescent="0.25">
      <c r="A1507" s="231" t="s">
        <v>124</v>
      </c>
      <c r="B1507" s="50" t="str">
        <f>_xlfn.XLOOKUP(A1507, 'Country to Region'!$A$2:$A$116, 'Country to Region'!$B$2:$B$116, "Not Found")</f>
        <v>Eastern Europe</v>
      </c>
      <c r="C1507" s="203" t="s">
        <v>174</v>
      </c>
      <c r="D1507" s="232" cm="1">
        <f t="array" ref="D1507">_xlfn.XLOOKUP($C1507,'Standardized Scores'!$C$7:$C$96,_xlfn.XLOOKUP('Data (All Pillars)'!$A1507,'Standardized Scores'!$D$6:$DO$6,'Standardized Scores'!$D$7:$DO$96))</f>
        <v>25.030719454963403</v>
      </c>
      <c r="E1507" s="232" cm="1">
        <f t="array" ref="E1507">_xlfn.XLOOKUP($C1507,Ranking!$C$7:$C$96,_xlfn.XLOOKUP('Data (All Pillars)'!$A1507,Ranking!$D$6:$DO$6,Ranking!$D$7:$DO$96))</f>
        <v>100</v>
      </c>
      <c r="F1507" s="232" t="str">
        <f>INDEX(Categories!$C$7:$DO$96,MATCH($C1507,Categories!C$7:C$96,0),MATCH($A1507,Categories!$C$6:$DO$6,0))</f>
        <v>Inadequate capacity</v>
      </c>
    </row>
    <row r="1508" spans="1:6" ht="13.8" x14ac:dyDescent="0.25">
      <c r="A1508" s="231" t="s">
        <v>124</v>
      </c>
      <c r="B1508" s="50" t="str">
        <f>_xlfn.XLOOKUP(A1508, 'Country to Region'!$A$2:$A$116, 'Country to Region'!$B$2:$B$116, "Not Found")</f>
        <v>Eastern Europe</v>
      </c>
      <c r="C1508" s="203" t="s">
        <v>181</v>
      </c>
      <c r="D1508" s="232" cm="1">
        <f t="array" ref="D1508">_xlfn.XLOOKUP($C1508,'Standardized Scores'!$C$7:$C$96,_xlfn.XLOOKUP('Data (All Pillars)'!$A1508,'Standardized Scores'!$D$6:$DO$6,'Standardized Scores'!$D$7:$DO$96))</f>
        <v>33.451657822847508</v>
      </c>
      <c r="E1508" s="232" cm="1">
        <f t="array" ref="E1508">_xlfn.XLOOKUP($C1508,Ranking!$C$7:$C$96,_xlfn.XLOOKUP('Data (All Pillars)'!$A1508,Ranking!$D$6:$DO$6,Ranking!$D$7:$DO$96))</f>
        <v>105</v>
      </c>
      <c r="F1508" s="232" t="str">
        <f>INDEX(Categories!$C$7:$DO$96,MATCH($C1508,Categories!C$7:C$96,0),MATCH($A1508,Categories!$C$6:$DO$6,0))</f>
        <v>Inadequate capacity</v>
      </c>
    </row>
    <row r="1509" spans="1:6" ht="13.8" x14ac:dyDescent="0.25">
      <c r="A1509" s="231" t="s">
        <v>124</v>
      </c>
      <c r="B1509" s="50" t="str">
        <f>_xlfn.XLOOKUP(A1509, 'Country to Region'!$A$2:$A$116, 'Country to Region'!$B$2:$B$116, "Not Found")</f>
        <v>Eastern Europe</v>
      </c>
      <c r="C1509" s="203" t="s">
        <v>192</v>
      </c>
      <c r="D1509" s="232" cm="1">
        <f t="array" ref="D1509">_xlfn.XLOOKUP($C1509,'Standardized Scores'!$C$7:$C$96,_xlfn.XLOOKUP('Data (All Pillars)'!$A1509,'Standardized Scores'!$D$6:$DO$6,'Standardized Scores'!$D$7:$DO$96))</f>
        <v>27.706002254551887</v>
      </c>
      <c r="E1509" s="232" cm="1">
        <f t="array" ref="E1509">_xlfn.XLOOKUP($C1509,Ranking!$C$7:$C$96,_xlfn.XLOOKUP('Data (All Pillars)'!$A1509,Ranking!$D$6:$DO$6,Ranking!$D$7:$DO$96))</f>
        <v>53</v>
      </c>
      <c r="F1509" s="232" t="str">
        <f>INDEX(Categories!$C$7:$DO$96,MATCH($C1509,Categories!C$7:C$96,0),MATCH($A1509,Categories!$C$6:$DO$6,0))</f>
        <v>Low capacity</v>
      </c>
    </row>
    <row r="1510" spans="1:6" ht="13.8" x14ac:dyDescent="0.25">
      <c r="A1510" s="231" t="s">
        <v>124</v>
      </c>
      <c r="B1510" s="50" t="str">
        <f>_xlfn.XLOOKUP(A1510, 'Country to Region'!$A$2:$A$116, 'Country to Region'!$B$2:$B$116, "Not Found")</f>
        <v>Eastern Europe</v>
      </c>
      <c r="C1510" s="203" t="s">
        <v>194</v>
      </c>
      <c r="D1510" s="232" cm="1">
        <f t="array" ref="D1510">_xlfn.XLOOKUP($C1510,'Standardized Scores'!$C$7:$C$96,_xlfn.XLOOKUP('Data (All Pillars)'!$A1510,'Standardized Scores'!$D$6:$DO$6,'Standardized Scores'!$D$7:$DO$96))</f>
        <v>25.111781582120145</v>
      </c>
      <c r="E1510" s="232" cm="1">
        <f t="array" ref="E1510">_xlfn.XLOOKUP($C1510,Ranking!$C$7:$C$96,_xlfn.XLOOKUP('Data (All Pillars)'!$A1510,Ranking!$D$6:$DO$6,Ranking!$D$7:$DO$96))</f>
        <v>94</v>
      </c>
      <c r="F1510" s="232" t="str">
        <f>INDEX(Categories!$C$7:$DO$96,MATCH($C1510,Categories!C$7:C$96,0),MATCH($A1510,Categories!$C$6:$DO$6,0))</f>
        <v>Inadequate capacity</v>
      </c>
    </row>
    <row r="1511" spans="1:6" ht="13.8" x14ac:dyDescent="0.25">
      <c r="A1511" s="231" t="s">
        <v>124</v>
      </c>
      <c r="B1511" s="50" t="str">
        <f>_xlfn.XLOOKUP(A1511, 'Country to Region'!$A$2:$A$116, 'Country to Region'!$B$2:$B$116, "Not Found")</f>
        <v>Eastern Europe</v>
      </c>
      <c r="C1511" s="203" t="s">
        <v>202</v>
      </c>
      <c r="D1511" s="232" cm="1">
        <f t="array" ref="D1511">_xlfn.XLOOKUP($C1511,'Standardized Scores'!$C$7:$C$96,_xlfn.XLOOKUP('Data (All Pillars)'!$A1511,'Standardized Scores'!$D$6:$DO$6,'Standardized Scores'!$D$7:$DO$96))</f>
        <v>21.567725762803921</v>
      </c>
      <c r="E1511" s="232" cm="1">
        <f t="array" ref="E1511">_xlfn.XLOOKUP($C1511,Ranking!$C$7:$C$96,_xlfn.XLOOKUP('Data (All Pillars)'!$A1511,Ranking!$D$6:$DO$6,Ranking!$D$7:$DO$96))</f>
        <v>54</v>
      </c>
      <c r="F1511" s="232" t="str">
        <f>INDEX(Categories!$C$7:$DO$96,MATCH($C1511,Categories!C$7:C$96,0),MATCH($A1511,Categories!$C$6:$DO$6,0))</f>
        <v>Inadequate capacity</v>
      </c>
    </row>
    <row r="1512" spans="1:6" ht="13.8" x14ac:dyDescent="0.25">
      <c r="A1512" s="231" t="s">
        <v>124</v>
      </c>
      <c r="B1512" s="50" t="str">
        <f>_xlfn.XLOOKUP(A1512, 'Country to Region'!$A$2:$A$116, 'Country to Region'!$B$2:$B$116, "Not Found")</f>
        <v>Eastern Europe</v>
      </c>
      <c r="C1512" s="203" t="s">
        <v>212</v>
      </c>
      <c r="D1512" s="232" cm="1">
        <f t="array" ref="D1512">_xlfn.XLOOKUP($C1512,'Standardized Scores'!$C$7:$C$96,_xlfn.XLOOKUP('Data (All Pillars)'!$A1512,'Standardized Scores'!$D$6:$DO$6,'Standardized Scores'!$D$7:$DO$96))</f>
        <v>48.559847939736947</v>
      </c>
      <c r="E1512" s="232" cm="1">
        <f t="array" ref="E1512">_xlfn.XLOOKUP($C1512,Ranking!$C$7:$C$96,_xlfn.XLOOKUP('Data (All Pillars)'!$A1512,Ranking!$D$6:$DO$6,Ranking!$D$7:$DO$96))</f>
        <v>40</v>
      </c>
      <c r="F1512" s="232" t="str">
        <f>INDEX(Categories!$C$7:$DO$96,MATCH($C1512,Categories!C$7:C$96,0),MATCH($A1512,Categories!$C$6:$DO$6,0))</f>
        <v>Adequate capacity</v>
      </c>
    </row>
    <row r="1513" spans="1:6" ht="13.8" x14ac:dyDescent="0.25">
      <c r="A1513" s="231" t="s">
        <v>124</v>
      </c>
      <c r="B1513" s="50" t="str">
        <f>_xlfn.XLOOKUP(A1513, 'Country to Region'!$A$2:$A$116, 'Country to Region'!$B$2:$B$116, "Not Found")</f>
        <v>Eastern Europe</v>
      </c>
      <c r="C1513" s="203" t="s">
        <v>254</v>
      </c>
      <c r="D1513" s="232" cm="1">
        <f t="array" ref="D1513">_xlfn.XLOOKUP($C1513,'Standardized Scores'!$C$7:$C$96,_xlfn.XLOOKUP('Data (All Pillars)'!$A1513,'Standardized Scores'!$D$6:$DO$6,'Standardized Scores'!$D$7:$DO$96))</f>
        <v>15.584653733546549</v>
      </c>
      <c r="E1513" s="232" cm="1">
        <f t="array" ref="E1513">_xlfn.XLOOKUP($C1513,Ranking!$C$7:$C$96,_xlfn.XLOOKUP('Data (All Pillars)'!$A1513,Ranking!$D$6:$DO$6,Ranking!$D$7:$DO$96))</f>
        <v>48</v>
      </c>
      <c r="F1513" s="232" t="str">
        <f>INDEX(Categories!$C$7:$DO$96,MATCH($C1513,Categories!C$7:C$96,0),MATCH($A1513,Categories!$C$6:$DO$6,0))</f>
        <v>Inadequate capacity</v>
      </c>
    </row>
    <row r="1514" spans="1:6" ht="13.8" x14ac:dyDescent="0.25">
      <c r="A1514" s="231" t="s">
        <v>125</v>
      </c>
      <c r="B1514" s="50" t="str">
        <f>_xlfn.XLOOKUP(A1514, 'Country to Region'!$A$2:$A$116, 'Country to Region'!$B$2:$B$116, "Not Found")</f>
        <v>MENA</v>
      </c>
      <c r="C1514" s="203" t="s">
        <v>133</v>
      </c>
      <c r="D1514" s="232" cm="1">
        <f t="array" ref="D1514">_xlfn.XLOOKUP($C1514,'Standardized Scores'!$C$7:$C$96,_xlfn.XLOOKUP('Data (All Pillars)'!$A1514,'Standardized Scores'!$D$6:$DO$6,'Standardized Scores'!$D$7:$DO$96))</f>
        <v>43.697194112860657</v>
      </c>
      <c r="E1514" s="232" cm="1">
        <f t="array" ref="E1514">_xlfn.XLOOKUP($C1514,Ranking!$C$7:$C$96,_xlfn.XLOOKUP('Data (All Pillars)'!$A1514,Ranking!$D$6:$DO$6,Ranking!$D$7:$DO$96))</f>
        <v>29</v>
      </c>
      <c r="F1514" s="232" t="str">
        <f>INDEX(Categories!$C$7:$DO$96,MATCH($C1514,Categories!C$7:C$96,0),MATCH($A1514,Categories!$C$6:$DO$6,0))</f>
        <v>Adequate capacity</v>
      </c>
    </row>
    <row r="1515" spans="1:6" ht="13.8" x14ac:dyDescent="0.25">
      <c r="A1515" s="231" t="s">
        <v>125</v>
      </c>
      <c r="B1515" s="50" t="str">
        <f>_xlfn.XLOOKUP(A1515, 'Country to Region'!$A$2:$A$116, 'Country to Region'!$B$2:$B$116, "Not Found")</f>
        <v>MENA</v>
      </c>
      <c r="C1515" s="203" t="s">
        <v>135</v>
      </c>
      <c r="D1515" s="232" cm="1">
        <f t="array" ref="D1515">_xlfn.XLOOKUP($C1515,'Standardized Scores'!$C$7:$C$96,_xlfn.XLOOKUP('Data (All Pillars)'!$A1515,'Standardized Scores'!$D$6:$DO$6,'Standardized Scores'!$D$7:$DO$96))</f>
        <v>43.881318216333227</v>
      </c>
      <c r="E1515" s="232" cm="1">
        <f t="array" ref="E1515">_xlfn.XLOOKUP($C1515,Ranking!$C$7:$C$96,_xlfn.XLOOKUP('Data (All Pillars)'!$A1515,Ranking!$D$6:$DO$6,Ranking!$D$7:$DO$96))</f>
        <v>35</v>
      </c>
      <c r="F1515" s="232" t="str">
        <f>INDEX(Categories!$C$7:$DO$96,MATCH($C1515,Categories!C$7:C$96,0),MATCH($A1515,Categories!$C$6:$DO$6,0))</f>
        <v>Adequate capacity</v>
      </c>
    </row>
    <row r="1516" spans="1:6" ht="13.8" x14ac:dyDescent="0.25">
      <c r="A1516" s="231" t="s">
        <v>125</v>
      </c>
      <c r="B1516" s="50" t="str">
        <f>_xlfn.XLOOKUP(A1516, 'Country to Region'!$A$2:$A$116, 'Country to Region'!$B$2:$B$116, "Not Found")</f>
        <v>MENA</v>
      </c>
      <c r="C1516" s="203" t="s">
        <v>137</v>
      </c>
      <c r="D1516" s="232" cm="1">
        <f t="array" ref="D1516">_xlfn.XLOOKUP($C1516,'Standardized Scores'!$C$7:$C$96,_xlfn.XLOOKUP('Data (All Pillars)'!$A1516,'Standardized Scores'!$D$6:$DO$6,'Standardized Scores'!$D$7:$DO$96))</f>
        <v>49.208619617269441</v>
      </c>
      <c r="E1516" s="232" cm="1">
        <f t="array" ref="E1516">_xlfn.XLOOKUP($C1516,Ranking!$C$7:$C$96,_xlfn.XLOOKUP('Data (All Pillars)'!$A1516,Ranking!$D$6:$DO$6,Ranking!$D$7:$DO$96))</f>
        <v>21</v>
      </c>
      <c r="F1516" s="232" t="str">
        <f>INDEX(Categories!$C$7:$DO$96,MATCH($C1516,Categories!C$7:C$96,0),MATCH($A1516,Categories!$C$6:$DO$6,0))</f>
        <v>Adequate capacity</v>
      </c>
    </row>
    <row r="1517" spans="1:6" ht="13.8" x14ac:dyDescent="0.25">
      <c r="A1517" s="231" t="s">
        <v>125</v>
      </c>
      <c r="B1517" s="50" t="str">
        <f>_xlfn.XLOOKUP(A1517, 'Country to Region'!$A$2:$A$116, 'Country to Region'!$B$2:$B$116, "Not Found")</f>
        <v>MENA</v>
      </c>
      <c r="C1517" s="203" t="s">
        <v>147</v>
      </c>
      <c r="D1517" s="232" cm="1">
        <f t="array" ref="D1517">_xlfn.XLOOKUP($C1517,'Standardized Scores'!$C$7:$C$96,_xlfn.XLOOKUP('Data (All Pillars)'!$A1517,'Standardized Scores'!$D$6:$DO$6,'Standardized Scores'!$D$7:$DO$96))</f>
        <v>52.443773461556582</v>
      </c>
      <c r="E1517" s="232" cm="1">
        <f t="array" ref="E1517">_xlfn.XLOOKUP($C1517,Ranking!$C$7:$C$96,_xlfn.XLOOKUP('Data (All Pillars)'!$A1517,Ranking!$D$6:$DO$6,Ranking!$D$7:$DO$96))</f>
        <v>19</v>
      </c>
      <c r="F1517" s="232" t="str">
        <f>INDEX(Categories!$C$7:$DO$96,MATCH($C1517,Categories!C$7:C$96,0),MATCH($A1517,Categories!$C$6:$DO$6,0))</f>
        <v>Adequate capacity</v>
      </c>
    </row>
    <row r="1518" spans="1:6" ht="13.8" x14ac:dyDescent="0.25">
      <c r="A1518" s="231" t="s">
        <v>125</v>
      </c>
      <c r="B1518" s="50" t="str">
        <f>_xlfn.XLOOKUP(A1518, 'Country to Region'!$A$2:$A$116, 'Country to Region'!$B$2:$B$116, "Not Found")</f>
        <v>MENA</v>
      </c>
      <c r="C1518" s="203" t="s">
        <v>156</v>
      </c>
      <c r="D1518" s="232" cm="1">
        <f t="array" ref="D1518">_xlfn.XLOOKUP($C1518,'Standardized Scores'!$C$7:$C$96,_xlfn.XLOOKUP('Data (All Pillars)'!$A1518,'Standardized Scores'!$D$6:$DO$6,'Standardized Scores'!$D$7:$DO$96))</f>
        <v>27.676602129147067</v>
      </c>
      <c r="E1518" s="232" cm="1">
        <f t="array" ref="E1518">_xlfn.XLOOKUP($C1518,Ranking!$C$7:$C$96,_xlfn.XLOOKUP('Data (All Pillars)'!$A1518,Ranking!$D$6:$DO$6,Ranking!$D$7:$DO$96))</f>
        <v>107</v>
      </c>
      <c r="F1518" s="232" t="str">
        <f>INDEX(Categories!$C$7:$DO$96,MATCH($C1518,Categories!C$7:C$96,0),MATCH($A1518,Categories!$C$6:$DO$6,0))</f>
        <v>Inadequate capacity</v>
      </c>
    </row>
    <row r="1519" spans="1:6" ht="13.8" x14ac:dyDescent="0.25">
      <c r="A1519" s="231" t="s">
        <v>125</v>
      </c>
      <c r="B1519" s="50" t="str">
        <f>_xlfn.XLOOKUP(A1519, 'Country to Region'!$A$2:$A$116, 'Country to Region'!$B$2:$B$116, "Not Found")</f>
        <v>MENA</v>
      </c>
      <c r="C1519" s="203" t="s">
        <v>163</v>
      </c>
      <c r="D1519" s="232" cm="1">
        <f t="array" ref="D1519">_xlfn.XLOOKUP($C1519,'Standardized Scores'!$C$7:$C$96,_xlfn.XLOOKUP('Data (All Pillars)'!$A1519,'Standardized Scores'!$D$6:$DO$6,'Standardized Scores'!$D$7:$DO$96))</f>
        <v>50.539426908082689</v>
      </c>
      <c r="E1519" s="232" cm="1">
        <f t="array" ref="E1519">_xlfn.XLOOKUP($C1519,Ranking!$C$7:$C$96,_xlfn.XLOOKUP('Data (All Pillars)'!$A1519,Ranking!$D$6:$DO$6,Ranking!$D$7:$DO$96))</f>
        <v>37</v>
      </c>
      <c r="F1519" s="232" t="str">
        <f>INDEX(Categories!$C$7:$DO$96,MATCH($C1519,Categories!C$7:C$96,0),MATCH($A1519,Categories!$C$6:$DO$6,0))</f>
        <v>Adequate capacity</v>
      </c>
    </row>
    <row r="1520" spans="1:6" ht="13.8" x14ac:dyDescent="0.25">
      <c r="A1520" s="231" t="s">
        <v>125</v>
      </c>
      <c r="B1520" s="50" t="str">
        <f>_xlfn.XLOOKUP(A1520, 'Country to Region'!$A$2:$A$116, 'Country to Region'!$B$2:$B$116, "Not Found")</f>
        <v>MENA</v>
      </c>
      <c r="C1520" s="203" t="s">
        <v>251</v>
      </c>
      <c r="D1520" s="232" cm="1">
        <f t="array" ref="D1520">_xlfn.XLOOKUP($C1520,'Standardized Scores'!$C$7:$C$96,_xlfn.XLOOKUP('Data (All Pillars)'!$A1520,'Standardized Scores'!$D$6:$DO$6,'Standardized Scores'!$D$7:$DO$96))</f>
        <v>48.460048579128099</v>
      </c>
      <c r="E1520" s="232" cm="1">
        <f t="array" ref="E1520">_xlfn.XLOOKUP($C1520,Ranking!$C$7:$C$96,_xlfn.XLOOKUP('Data (All Pillars)'!$A1520,Ranking!$D$6:$DO$6,Ranking!$D$7:$DO$96))</f>
        <v>31</v>
      </c>
      <c r="F1520" s="232" t="str">
        <f>INDEX(Categories!$C$7:$DO$96,MATCH($C1520,Categories!C$7:C$96,0),MATCH($A1520,Categories!$C$6:$DO$6,0))</f>
        <v>Adequate capacity</v>
      </c>
    </row>
    <row r="1521" spans="1:6" ht="13.8" x14ac:dyDescent="0.25">
      <c r="A1521" s="231" t="s">
        <v>125</v>
      </c>
      <c r="B1521" s="50" t="str">
        <f>_xlfn.XLOOKUP(A1521, 'Country to Region'!$A$2:$A$116, 'Country to Region'!$B$2:$B$116, "Not Found")</f>
        <v>MENA</v>
      </c>
      <c r="C1521" s="203" t="s">
        <v>174</v>
      </c>
      <c r="D1521" s="232" cm="1">
        <f t="array" ref="D1521">_xlfn.XLOOKUP($C1521,'Standardized Scores'!$C$7:$C$96,_xlfn.XLOOKUP('Data (All Pillars)'!$A1521,'Standardized Scores'!$D$6:$DO$6,'Standardized Scores'!$D$7:$DO$96))</f>
        <v>44.637463829225588</v>
      </c>
      <c r="E1521" s="232" cm="1">
        <f t="array" ref="E1521">_xlfn.XLOOKUP($C1521,Ranking!$C$7:$C$96,_xlfn.XLOOKUP('Data (All Pillars)'!$A1521,Ranking!$D$6:$DO$6,Ranking!$D$7:$DO$96))</f>
        <v>48</v>
      </c>
      <c r="F1521" s="232" t="str">
        <f>INDEX(Categories!$C$7:$DO$96,MATCH($C1521,Categories!C$7:C$96,0),MATCH($A1521,Categories!$C$6:$DO$6,0))</f>
        <v>Low capacity</v>
      </c>
    </row>
    <row r="1522" spans="1:6" ht="13.8" x14ac:dyDescent="0.25">
      <c r="A1522" s="231" t="s">
        <v>125</v>
      </c>
      <c r="B1522" s="50" t="str">
        <f>_xlfn.XLOOKUP(A1522, 'Country to Region'!$A$2:$A$116, 'Country to Region'!$B$2:$B$116, "Not Found")</f>
        <v>MENA</v>
      </c>
      <c r="C1522" s="203" t="s">
        <v>181</v>
      </c>
      <c r="D1522" s="232" cm="1">
        <f t="array" ref="D1522">_xlfn.XLOOKUP($C1522,'Standardized Scores'!$C$7:$C$96,_xlfn.XLOOKUP('Data (All Pillars)'!$A1522,'Standardized Scores'!$D$6:$DO$6,'Standardized Scores'!$D$7:$DO$96))</f>
        <v>56.525432963941455</v>
      </c>
      <c r="E1522" s="232" cm="1">
        <f t="array" ref="E1522">_xlfn.XLOOKUP($C1522,Ranking!$C$7:$C$96,_xlfn.XLOOKUP('Data (All Pillars)'!$A1522,Ranking!$D$6:$DO$6,Ranking!$D$7:$DO$96))</f>
        <v>34</v>
      </c>
      <c r="F1522" s="232" t="str">
        <f>INDEX(Categories!$C$7:$DO$96,MATCH($C1522,Categories!C$7:C$96,0),MATCH($A1522,Categories!$C$6:$DO$6,0))</f>
        <v>Adequate capacity</v>
      </c>
    </row>
    <row r="1523" spans="1:6" ht="13.8" x14ac:dyDescent="0.25">
      <c r="A1523" s="231" t="s">
        <v>125</v>
      </c>
      <c r="B1523" s="50" t="str">
        <f>_xlfn.XLOOKUP(A1523, 'Country to Region'!$A$2:$A$116, 'Country to Region'!$B$2:$B$116, "Not Found")</f>
        <v>MENA</v>
      </c>
      <c r="C1523" s="203" t="s">
        <v>192</v>
      </c>
      <c r="D1523" s="232" cm="1">
        <f t="array" ref="D1523">_xlfn.XLOOKUP($C1523,'Standardized Scores'!$C$7:$C$96,_xlfn.XLOOKUP('Data (All Pillars)'!$A1523,'Standardized Scores'!$D$6:$DO$6,'Standardized Scores'!$D$7:$DO$96))</f>
        <v>34.390092949092015</v>
      </c>
      <c r="E1523" s="232" cm="1">
        <f t="array" ref="E1523">_xlfn.XLOOKUP($C1523,Ranking!$C$7:$C$96,_xlfn.XLOOKUP('Data (All Pillars)'!$A1523,Ranking!$D$6:$DO$6,Ranking!$D$7:$DO$96))</f>
        <v>25</v>
      </c>
      <c r="F1523" s="232" t="str">
        <f>INDEX(Categories!$C$7:$DO$96,MATCH($C1523,Categories!C$7:C$96,0),MATCH($A1523,Categories!$C$6:$DO$6,0))</f>
        <v>Adequate capacity</v>
      </c>
    </row>
    <row r="1524" spans="1:6" ht="13.8" x14ac:dyDescent="0.25">
      <c r="A1524" s="231" t="s">
        <v>125</v>
      </c>
      <c r="B1524" s="50" t="str">
        <f>_xlfn.XLOOKUP(A1524, 'Country to Region'!$A$2:$A$116, 'Country to Region'!$B$2:$B$116, "Not Found")</f>
        <v>MENA</v>
      </c>
      <c r="C1524" s="203" t="s">
        <v>194</v>
      </c>
      <c r="D1524" s="232" cm="1">
        <f t="array" ref="D1524">_xlfn.XLOOKUP($C1524,'Standardized Scores'!$C$7:$C$96,_xlfn.XLOOKUP('Data (All Pillars)'!$A1524,'Standardized Scores'!$D$6:$DO$6,'Standardized Scores'!$D$7:$DO$96))</f>
        <v>47.227411674498235</v>
      </c>
      <c r="E1524" s="232" cm="1">
        <f t="array" ref="E1524">_xlfn.XLOOKUP($C1524,Ranking!$C$7:$C$96,_xlfn.XLOOKUP('Data (All Pillars)'!$A1524,Ranking!$D$6:$DO$6,Ranking!$D$7:$DO$96))</f>
        <v>8</v>
      </c>
      <c r="F1524" s="232" t="str">
        <f>INDEX(Categories!$C$7:$DO$96,MATCH($C1524,Categories!C$7:C$96,0),MATCH($A1524,Categories!$C$6:$DO$6,0))</f>
        <v>High capacity</v>
      </c>
    </row>
    <row r="1525" spans="1:6" ht="13.8" x14ac:dyDescent="0.25">
      <c r="A1525" s="231" t="s">
        <v>125</v>
      </c>
      <c r="B1525" s="50" t="str">
        <f>_xlfn.XLOOKUP(A1525, 'Country to Region'!$A$2:$A$116, 'Country to Region'!$B$2:$B$116, "Not Found")</f>
        <v>MENA</v>
      </c>
      <c r="C1525" s="203" t="s">
        <v>202</v>
      </c>
      <c r="D1525" s="232" cm="1">
        <f t="array" ref="D1525">_xlfn.XLOOKUP($C1525,'Standardized Scores'!$C$7:$C$96,_xlfn.XLOOKUP('Data (All Pillars)'!$A1525,'Standardized Scores'!$D$6:$DO$6,'Standardized Scores'!$D$7:$DO$96))</f>
        <v>17.498573889404437</v>
      </c>
      <c r="E1525" s="232" cm="1">
        <f t="array" ref="E1525">_xlfn.XLOOKUP($C1525,Ranking!$C$7:$C$96,_xlfn.XLOOKUP('Data (All Pillars)'!$A1525,Ranking!$D$6:$DO$6,Ranking!$D$7:$DO$96))</f>
        <v>72</v>
      </c>
      <c r="F1525" s="232" t="str">
        <f>INDEX(Categories!$C$7:$DO$96,MATCH($C1525,Categories!C$7:C$96,0),MATCH($A1525,Categories!$C$6:$DO$6,0))</f>
        <v>Inadequate capacity</v>
      </c>
    </row>
    <row r="1526" spans="1:6" ht="13.8" x14ac:dyDescent="0.25">
      <c r="A1526" s="231" t="s">
        <v>125</v>
      </c>
      <c r="B1526" s="50" t="str">
        <f>_xlfn.XLOOKUP(A1526, 'Country to Region'!$A$2:$A$116, 'Country to Region'!$B$2:$B$116, "Not Found")</f>
        <v>MENA</v>
      </c>
      <c r="C1526" s="203" t="s">
        <v>212</v>
      </c>
      <c r="D1526" s="232" cm="1">
        <f t="array" ref="D1526">_xlfn.XLOOKUP($C1526,'Standardized Scores'!$C$7:$C$96,_xlfn.XLOOKUP('Data (All Pillars)'!$A1526,'Standardized Scores'!$D$6:$DO$6,'Standardized Scores'!$D$7:$DO$96))</f>
        <v>53.804709081618405</v>
      </c>
      <c r="E1526" s="232" cm="1">
        <f t="array" ref="E1526">_xlfn.XLOOKUP($C1526,Ranking!$C$7:$C$96,_xlfn.XLOOKUP('Data (All Pillars)'!$A1526,Ranking!$D$6:$DO$6,Ranking!$D$7:$DO$96))</f>
        <v>22</v>
      </c>
      <c r="F1526" s="232" t="str">
        <f>INDEX(Categories!$C$7:$DO$96,MATCH($C1526,Categories!C$7:C$96,0),MATCH($A1526,Categories!$C$6:$DO$6,0))</f>
        <v>Adequate capacity</v>
      </c>
    </row>
    <row r="1527" spans="1:6" ht="13.8" x14ac:dyDescent="0.25">
      <c r="A1527" s="231" t="s">
        <v>125</v>
      </c>
      <c r="B1527" s="50" t="str">
        <f>_xlfn.XLOOKUP(A1527, 'Country to Region'!$A$2:$A$116, 'Country to Region'!$B$2:$B$116, "Not Found")</f>
        <v>MENA</v>
      </c>
      <c r="C1527" s="203" t="s">
        <v>254</v>
      </c>
      <c r="D1527" s="232" cm="1">
        <f t="array" ref="D1527">_xlfn.XLOOKUP($C1527,'Standardized Scores'!$C$7:$C$96,_xlfn.XLOOKUP('Data (All Pillars)'!$A1527,'Standardized Scores'!$D$6:$DO$6,'Standardized Scores'!$D$7:$DO$96))</f>
        <v>19.029677150846993</v>
      </c>
      <c r="E1527" s="232" cm="1">
        <f t="array" ref="E1527">_xlfn.XLOOKUP($C1527,Ranking!$C$7:$C$96,_xlfn.XLOOKUP('Data (All Pillars)'!$A1527,Ranking!$D$6:$DO$6,Ranking!$D$7:$DO$96))</f>
        <v>42</v>
      </c>
      <c r="F1527" s="232" t="str">
        <f>INDEX(Categories!$C$7:$DO$96,MATCH($C1527,Categories!C$7:C$96,0),MATCH($A1527,Categories!$C$6:$DO$6,0))</f>
        <v>Inadequate capacity</v>
      </c>
    </row>
    <row r="1528" spans="1:6" ht="13.8" x14ac:dyDescent="0.25">
      <c r="A1528" s="231" t="s">
        <v>126</v>
      </c>
      <c r="B1528" s="50" t="str">
        <f>_xlfn.XLOOKUP(A1528, 'Country to Region'!$A$2:$A$116, 'Country to Region'!$B$2:$B$116, "Not Found")</f>
        <v>Western Europe</v>
      </c>
      <c r="C1528" s="203" t="s">
        <v>133</v>
      </c>
      <c r="D1528" s="232" cm="1">
        <f t="array" ref="D1528">_xlfn.XLOOKUP($C1528,'Standardized Scores'!$C$7:$C$96,_xlfn.XLOOKUP('Data (All Pillars)'!$A1528,'Standardized Scores'!$D$6:$DO$6,'Standardized Scores'!$D$7:$DO$96))</f>
        <v>52.934700405479148</v>
      </c>
      <c r="E1528" s="232" cm="1">
        <f t="array" ref="E1528">_xlfn.XLOOKUP($C1528,Ranking!$C$7:$C$96,_xlfn.XLOOKUP('Data (All Pillars)'!$A1528,Ranking!$D$6:$DO$6,Ranking!$D$7:$DO$96))</f>
        <v>7</v>
      </c>
      <c r="F1528" s="232" t="str">
        <f>INDEX(Categories!$C$7:$DO$96,MATCH($C1528,Categories!C$7:C$96,0),MATCH($A1528,Categories!$C$6:$DO$6,0))</f>
        <v>Advanced capacity</v>
      </c>
    </row>
    <row r="1529" spans="1:6" ht="13.8" x14ac:dyDescent="0.25">
      <c r="A1529" s="231" t="s">
        <v>126</v>
      </c>
      <c r="B1529" s="50" t="str">
        <f>_xlfn.XLOOKUP(A1529, 'Country to Region'!$A$2:$A$116, 'Country to Region'!$B$2:$B$116, "Not Found")</f>
        <v>Western Europe</v>
      </c>
      <c r="C1529" s="203" t="s">
        <v>135</v>
      </c>
      <c r="D1529" s="232" cm="1">
        <f t="array" ref="D1529">_xlfn.XLOOKUP($C1529,'Standardized Scores'!$C$7:$C$96,_xlfn.XLOOKUP('Data (All Pillars)'!$A1529,'Standardized Scores'!$D$6:$DO$6,'Standardized Scores'!$D$7:$DO$96))</f>
        <v>52.89932120636243</v>
      </c>
      <c r="E1529" s="232" cm="1">
        <f t="array" ref="E1529">_xlfn.XLOOKUP($C1529,Ranking!$C$7:$C$96,_xlfn.XLOOKUP('Data (All Pillars)'!$A1529,Ranking!$D$6:$DO$6,Ranking!$D$7:$DO$96))</f>
        <v>4</v>
      </c>
      <c r="F1529" s="232" t="str">
        <f>INDEX(Categories!$C$7:$DO$96,MATCH($C1529,Categories!C$7:C$96,0),MATCH($A1529,Categories!$C$6:$DO$6,0))</f>
        <v>High capacity</v>
      </c>
    </row>
    <row r="1530" spans="1:6" ht="13.8" x14ac:dyDescent="0.25">
      <c r="A1530" s="231" t="s">
        <v>126</v>
      </c>
      <c r="B1530" s="50" t="str">
        <f>_xlfn.XLOOKUP(A1530, 'Country to Region'!$A$2:$A$116, 'Country to Region'!$B$2:$B$116, "Not Found")</f>
        <v>Western Europe</v>
      </c>
      <c r="C1530" s="203" t="s">
        <v>137</v>
      </c>
      <c r="D1530" s="232" cm="1">
        <f t="array" ref="D1530">_xlfn.XLOOKUP($C1530,'Standardized Scores'!$C$7:$C$96,_xlfn.XLOOKUP('Data (All Pillars)'!$A1530,'Standardized Scores'!$D$6:$DO$6,'Standardized Scores'!$D$7:$DO$96))</f>
        <v>57.738353288285083</v>
      </c>
      <c r="E1530" s="232" cm="1">
        <f t="array" ref="E1530">_xlfn.XLOOKUP($C1530,Ranking!$C$7:$C$96,_xlfn.XLOOKUP('Data (All Pillars)'!$A1530,Ranking!$D$6:$DO$6,Ranking!$D$7:$DO$96))</f>
        <v>5</v>
      </c>
      <c r="F1530" s="232" t="str">
        <f>INDEX(Categories!$C$7:$DO$96,MATCH($C1530,Categories!C$7:C$96,0),MATCH($A1530,Categories!$C$6:$DO$6,0))</f>
        <v>Advanced capacity</v>
      </c>
    </row>
    <row r="1531" spans="1:6" ht="13.8" x14ac:dyDescent="0.25">
      <c r="A1531" s="231" t="s">
        <v>126</v>
      </c>
      <c r="B1531" s="50" t="str">
        <f>_xlfn.XLOOKUP(A1531, 'Country to Region'!$A$2:$A$116, 'Country to Region'!$B$2:$B$116, "Not Found")</f>
        <v>Western Europe</v>
      </c>
      <c r="C1531" s="203" t="s">
        <v>147</v>
      </c>
      <c r="D1531" s="232" cm="1">
        <f t="array" ref="D1531">_xlfn.XLOOKUP($C1531,'Standardized Scores'!$C$7:$C$96,_xlfn.XLOOKUP('Data (All Pillars)'!$A1531,'Standardized Scores'!$D$6:$DO$6,'Standardized Scores'!$D$7:$DO$96))</f>
        <v>58.738430237792549</v>
      </c>
      <c r="E1531" s="232" cm="1">
        <f t="array" ref="E1531">_xlfn.XLOOKUP($C1531,Ranking!$C$7:$C$96,_xlfn.XLOOKUP('Data (All Pillars)'!$A1531,Ranking!$D$6:$DO$6,Ranking!$D$7:$DO$96))</f>
        <v>5</v>
      </c>
      <c r="F1531" s="232" t="str">
        <f>INDEX(Categories!$C$7:$DO$96,MATCH($C1531,Categories!C$7:C$96,0),MATCH($A1531,Categories!$C$6:$DO$6,0))</f>
        <v>Adequate capacity</v>
      </c>
    </row>
    <row r="1532" spans="1:6" ht="13.8" x14ac:dyDescent="0.25">
      <c r="A1532" s="231" t="s">
        <v>126</v>
      </c>
      <c r="B1532" s="50" t="str">
        <f>_xlfn.XLOOKUP(A1532, 'Country to Region'!$A$2:$A$116, 'Country to Region'!$B$2:$B$116, "Not Found")</f>
        <v>Western Europe</v>
      </c>
      <c r="C1532" s="203" t="s">
        <v>156</v>
      </c>
      <c r="D1532" s="232" cm="1">
        <f t="array" ref="D1532">_xlfn.XLOOKUP($C1532,'Standardized Scores'!$C$7:$C$96,_xlfn.XLOOKUP('Data (All Pillars)'!$A1532,'Standardized Scores'!$D$6:$DO$6,'Standardized Scores'!$D$7:$DO$96))</f>
        <v>40.441489907450851</v>
      </c>
      <c r="E1532" s="232" cm="1">
        <f t="array" ref="E1532">_xlfn.XLOOKUP($C1532,Ranking!$C$7:$C$96,_xlfn.XLOOKUP('Data (All Pillars)'!$A1532,Ranking!$D$6:$DO$6,Ranking!$D$7:$DO$96))</f>
        <v>43</v>
      </c>
      <c r="F1532" s="232" t="str">
        <f>INDEX(Categories!$C$7:$DO$96,MATCH($C1532,Categories!C$7:C$96,0),MATCH($A1532,Categories!$C$6:$DO$6,0))</f>
        <v>Adequate capacity</v>
      </c>
    </row>
    <row r="1533" spans="1:6" ht="13.8" x14ac:dyDescent="0.25">
      <c r="A1533" s="231" t="s">
        <v>126</v>
      </c>
      <c r="B1533" s="50" t="str">
        <f>_xlfn.XLOOKUP(A1533, 'Country to Region'!$A$2:$A$116, 'Country to Region'!$B$2:$B$116, "Not Found")</f>
        <v>Western Europe</v>
      </c>
      <c r="C1533" s="203" t="s">
        <v>163</v>
      </c>
      <c r="D1533" s="232" cm="1">
        <f t="array" ref="D1533">_xlfn.XLOOKUP($C1533,'Standardized Scores'!$C$7:$C$96,_xlfn.XLOOKUP('Data (All Pillars)'!$A1533,'Standardized Scores'!$D$6:$DO$6,'Standardized Scores'!$D$7:$DO$96))</f>
        <v>58.256713662158219</v>
      </c>
      <c r="E1533" s="232" cm="1">
        <f t="array" ref="E1533">_xlfn.XLOOKUP($C1533,Ranking!$C$7:$C$96,_xlfn.XLOOKUP('Data (All Pillars)'!$A1533,Ranking!$D$6:$DO$6,Ranking!$D$7:$DO$96))</f>
        <v>15</v>
      </c>
      <c r="F1533" s="232" t="str">
        <f>INDEX(Categories!$C$7:$DO$96,MATCH($C1533,Categories!C$7:C$96,0),MATCH($A1533,Categories!$C$6:$DO$6,0))</f>
        <v>High capacity</v>
      </c>
    </row>
    <row r="1534" spans="1:6" ht="13.8" x14ac:dyDescent="0.25">
      <c r="A1534" s="231" t="s">
        <v>126</v>
      </c>
      <c r="B1534" s="50" t="str">
        <f>_xlfn.XLOOKUP(A1534, 'Country to Region'!$A$2:$A$116, 'Country to Region'!$B$2:$B$116, "Not Found")</f>
        <v>Western Europe</v>
      </c>
      <c r="C1534" s="203" t="s">
        <v>251</v>
      </c>
      <c r="D1534" s="232" cm="1">
        <f t="array" ref="D1534">_xlfn.XLOOKUP($C1534,'Standardized Scores'!$C$7:$C$96,_xlfn.XLOOKUP('Data (All Pillars)'!$A1534,'Standardized Scores'!$D$6:$DO$6,'Standardized Scores'!$D$7:$DO$96))</f>
        <v>48.490756335408932</v>
      </c>
      <c r="E1534" s="232" cm="1">
        <f t="array" ref="E1534">_xlfn.XLOOKUP($C1534,Ranking!$C$7:$C$96,_xlfn.XLOOKUP('Data (All Pillars)'!$A1534,Ranking!$D$6:$DO$6,Ranking!$D$7:$DO$96))</f>
        <v>30</v>
      </c>
      <c r="F1534" s="232" t="str">
        <f>INDEX(Categories!$C$7:$DO$96,MATCH($C1534,Categories!C$7:C$96,0),MATCH($A1534,Categories!$C$6:$DO$6,0))</f>
        <v>Adequate capacity</v>
      </c>
    </row>
    <row r="1535" spans="1:6" ht="13.8" x14ac:dyDescent="0.25">
      <c r="A1535" s="231" t="s">
        <v>126</v>
      </c>
      <c r="B1535" s="50" t="str">
        <f>_xlfn.XLOOKUP(A1535, 'Country to Region'!$A$2:$A$116, 'Country to Region'!$B$2:$B$116, "Not Found")</f>
        <v>Western Europe</v>
      </c>
      <c r="C1535" s="203" t="s">
        <v>174</v>
      </c>
      <c r="D1535" s="232" cm="1">
        <f t="array" ref="D1535">_xlfn.XLOOKUP($C1535,'Standardized Scores'!$C$7:$C$96,_xlfn.XLOOKUP('Data (All Pillars)'!$A1535,'Standardized Scores'!$D$6:$DO$6,'Standardized Scores'!$D$7:$DO$96))</f>
        <v>61.177249610508113</v>
      </c>
      <c r="E1535" s="232" cm="1">
        <f t="array" ref="E1535">_xlfn.XLOOKUP($C1535,Ranking!$C$7:$C$96,_xlfn.XLOOKUP('Data (All Pillars)'!$A1535,Ranking!$D$6:$DO$6,Ranking!$D$7:$DO$96))</f>
        <v>11</v>
      </c>
      <c r="F1535" s="232" t="str">
        <f>INDEX(Categories!$C$7:$DO$96,MATCH($C1535,Categories!C$7:C$96,0),MATCH($A1535,Categories!$C$6:$DO$6,0))</f>
        <v>High capacity</v>
      </c>
    </row>
    <row r="1536" spans="1:6" ht="13.8" x14ac:dyDescent="0.25">
      <c r="A1536" s="231" t="s">
        <v>126</v>
      </c>
      <c r="B1536" s="50" t="str">
        <f>_xlfn.XLOOKUP(A1536, 'Country to Region'!$A$2:$A$116, 'Country to Region'!$B$2:$B$116, "Not Found")</f>
        <v>Western Europe</v>
      </c>
      <c r="C1536" s="203" t="s">
        <v>181</v>
      </c>
      <c r="D1536" s="232" cm="1">
        <f t="array" ref="D1536">_xlfn.XLOOKUP($C1536,'Standardized Scores'!$C$7:$C$96,_xlfn.XLOOKUP('Data (All Pillars)'!$A1536,'Standardized Scores'!$D$6:$DO$6,'Standardized Scores'!$D$7:$DO$96))</f>
        <v>63.390779695957782</v>
      </c>
      <c r="E1536" s="232" cm="1">
        <f t="array" ref="E1536">_xlfn.XLOOKUP($C1536,Ranking!$C$7:$C$96,_xlfn.XLOOKUP('Data (All Pillars)'!$A1536,Ranking!$D$6:$DO$6,Ranking!$D$7:$DO$96))</f>
        <v>18</v>
      </c>
      <c r="F1536" s="232" t="str">
        <f>INDEX(Categories!$C$7:$DO$96,MATCH($C1536,Categories!C$7:C$96,0),MATCH($A1536,Categories!$C$6:$DO$6,0))</f>
        <v>Advanced capacity</v>
      </c>
    </row>
    <row r="1537" spans="1:6" ht="13.8" x14ac:dyDescent="0.25">
      <c r="A1537" s="231" t="s">
        <v>126</v>
      </c>
      <c r="B1537" s="50" t="str">
        <f>_xlfn.XLOOKUP(A1537, 'Country to Region'!$A$2:$A$116, 'Country to Region'!$B$2:$B$116, "Not Found")</f>
        <v>Western Europe</v>
      </c>
      <c r="C1537" s="203" t="s">
        <v>192</v>
      </c>
      <c r="D1537" s="232" cm="1">
        <f t="array" ref="D1537">_xlfn.XLOOKUP($C1537,'Standardized Scores'!$C$7:$C$96,_xlfn.XLOOKUP('Data (All Pillars)'!$A1537,'Standardized Scores'!$D$6:$DO$6,'Standardized Scores'!$D$7:$DO$96))</f>
        <v>45.874061929023796</v>
      </c>
      <c r="E1537" s="232" cm="1">
        <f t="array" ref="E1537">_xlfn.XLOOKUP($C1537,Ranking!$C$7:$C$96,_xlfn.XLOOKUP('Data (All Pillars)'!$A1537,Ranking!$D$6:$DO$6,Ranking!$D$7:$DO$96))</f>
        <v>2</v>
      </c>
      <c r="F1537" s="232" t="str">
        <f>INDEX(Categories!$C$7:$DO$96,MATCH($C1537,Categories!C$7:C$96,0),MATCH($A1537,Categories!$C$6:$DO$6,0))</f>
        <v>Advanced capacity</v>
      </c>
    </row>
    <row r="1538" spans="1:6" ht="13.8" x14ac:dyDescent="0.25">
      <c r="A1538" s="231" t="s">
        <v>126</v>
      </c>
      <c r="B1538" s="50" t="str">
        <f>_xlfn.XLOOKUP(A1538, 'Country to Region'!$A$2:$A$116, 'Country to Region'!$B$2:$B$116, "Not Found")</f>
        <v>Western Europe</v>
      </c>
      <c r="C1538" s="203" t="s">
        <v>194</v>
      </c>
      <c r="D1538" s="232" cm="1">
        <f t="array" ref="D1538">_xlfn.XLOOKUP($C1538,'Standardized Scores'!$C$7:$C$96,_xlfn.XLOOKUP('Data (All Pillars)'!$A1538,'Standardized Scores'!$D$6:$DO$6,'Standardized Scores'!$D$7:$DO$96))</f>
        <v>47.112567735593039</v>
      </c>
      <c r="E1538" s="232" cm="1">
        <f t="array" ref="E1538">_xlfn.XLOOKUP($C1538,Ranking!$C$7:$C$96,_xlfn.XLOOKUP('Data (All Pillars)'!$A1538,Ranking!$D$6:$DO$6,Ranking!$D$7:$DO$96))</f>
        <v>10</v>
      </c>
      <c r="F1538" s="232" t="str">
        <f>INDEX(Categories!$C$7:$DO$96,MATCH($C1538,Categories!C$7:C$96,0),MATCH($A1538,Categories!$C$6:$DO$6,0))</f>
        <v>High capacity</v>
      </c>
    </row>
    <row r="1539" spans="1:6" ht="13.8" x14ac:dyDescent="0.25">
      <c r="A1539" s="231" t="s">
        <v>126</v>
      </c>
      <c r="B1539" s="50" t="str">
        <f>_xlfn.XLOOKUP(A1539, 'Country to Region'!$A$2:$A$116, 'Country to Region'!$B$2:$B$116, "Not Found")</f>
        <v>Western Europe</v>
      </c>
      <c r="C1539" s="203" t="s">
        <v>202</v>
      </c>
      <c r="D1539" s="232" cm="1">
        <f t="array" ref="D1539">_xlfn.XLOOKUP($C1539,'Standardized Scores'!$C$7:$C$96,_xlfn.XLOOKUP('Data (All Pillars)'!$A1539,'Standardized Scores'!$D$6:$DO$6,'Standardized Scores'!$D$7:$DO$96))</f>
        <v>38.971210853407953</v>
      </c>
      <c r="E1539" s="232" cm="1">
        <f t="array" ref="E1539">_xlfn.XLOOKUP($C1539,Ranking!$C$7:$C$96,_xlfn.XLOOKUP('Data (All Pillars)'!$A1539,Ranking!$D$6:$DO$6,Ranking!$D$7:$DO$96))</f>
        <v>9</v>
      </c>
      <c r="F1539" s="232" t="str">
        <f>INDEX(Categories!$C$7:$DO$96,MATCH($C1539,Categories!C$7:C$96,0),MATCH($A1539,Categories!$C$6:$DO$6,0))</f>
        <v>Adequate capacity</v>
      </c>
    </row>
    <row r="1540" spans="1:6" ht="13.8" x14ac:dyDescent="0.25">
      <c r="A1540" s="231" t="s">
        <v>126</v>
      </c>
      <c r="B1540" s="50" t="str">
        <f>_xlfn.XLOOKUP(A1540, 'Country to Region'!$A$2:$A$116, 'Country to Region'!$B$2:$B$116, "Not Found")</f>
        <v>Western Europe</v>
      </c>
      <c r="C1540" s="203" t="s">
        <v>212</v>
      </c>
      <c r="D1540" s="232" cm="1">
        <f t="array" ref="D1540">_xlfn.XLOOKUP($C1540,'Standardized Scores'!$C$7:$C$96,_xlfn.XLOOKUP('Data (All Pillars)'!$A1540,'Standardized Scores'!$D$6:$DO$6,'Standardized Scores'!$D$7:$DO$96))</f>
        <v>72.006807058019191</v>
      </c>
      <c r="E1540" s="232" cm="1">
        <f t="array" ref="E1540">_xlfn.XLOOKUP($C1540,Ranking!$C$7:$C$96,_xlfn.XLOOKUP('Data (All Pillars)'!$A1540,Ranking!$D$6:$DO$6,Ranking!$D$7:$DO$96))</f>
        <v>1</v>
      </c>
      <c r="F1540" s="232" t="str">
        <f>INDEX(Categories!$C$7:$DO$96,MATCH($C1540,Categories!C$7:C$96,0),MATCH($A1540,Categories!$C$6:$DO$6,0))</f>
        <v>Advanced capacity</v>
      </c>
    </row>
    <row r="1541" spans="1:6" ht="13.8" x14ac:dyDescent="0.25">
      <c r="A1541" s="231" t="s">
        <v>126</v>
      </c>
      <c r="B1541" s="50" t="str">
        <f>_xlfn.XLOOKUP(A1541, 'Country to Region'!$A$2:$A$116, 'Country to Region'!$B$2:$B$116, "Not Found")</f>
        <v>Western Europe</v>
      </c>
      <c r="C1541" s="203" t="s">
        <v>254</v>
      </c>
      <c r="D1541" s="232" cm="1">
        <f t="array" ref="D1541">_xlfn.XLOOKUP($C1541,'Standardized Scores'!$C$7:$C$96,_xlfn.XLOOKUP('Data (All Pillars)'!$A1541,'Standardized Scores'!$D$6:$DO$6,'Standardized Scores'!$D$7:$DO$96))</f>
        <v>25.405662069075007</v>
      </c>
      <c r="E1541" s="232" cm="1">
        <f t="array" ref="E1541">_xlfn.XLOOKUP($C1541,Ranking!$C$7:$C$96,_xlfn.XLOOKUP('Data (All Pillars)'!$A1541,Ranking!$D$6:$DO$6,Ranking!$D$7:$DO$96))</f>
        <v>25</v>
      </c>
      <c r="F1541" s="232" t="str">
        <f>INDEX(Categories!$C$7:$DO$96,MATCH($C1541,Categories!C$7:C$96,0),MATCH($A1541,Categories!$C$6:$DO$6,0))</f>
        <v>Low capacity</v>
      </c>
    </row>
    <row r="1542" spans="1:6" ht="13.8" x14ac:dyDescent="0.25">
      <c r="A1542" s="231" t="s">
        <v>127</v>
      </c>
      <c r="B1542" s="50" t="str">
        <f>_xlfn.XLOOKUP(A1542, 'Country to Region'!$A$2:$A$116, 'Country to Region'!$B$2:$B$116, "Not Found")</f>
        <v>NA-Oceania</v>
      </c>
      <c r="C1542" s="203" t="s">
        <v>133</v>
      </c>
      <c r="D1542" s="232" cm="1">
        <f t="array" ref="D1542">_xlfn.XLOOKUP($C1542,'Standardized Scores'!$C$7:$C$96,_xlfn.XLOOKUP('Data (All Pillars)'!$A1542,'Standardized Scores'!$D$6:$DO$6,'Standardized Scores'!$D$7:$DO$96))</f>
        <v>56.054726343093748</v>
      </c>
      <c r="E1542" s="232" cm="1">
        <f t="array" ref="E1542">_xlfn.XLOOKUP($C1542,Ranking!$C$7:$C$96,_xlfn.XLOOKUP('Data (All Pillars)'!$A1542,Ranking!$D$6:$DO$6,Ranking!$D$7:$DO$96))</f>
        <v>1</v>
      </c>
      <c r="F1542" s="232" t="str">
        <f>INDEX(Categories!$C$7:$DO$96,MATCH($C1542,Categories!C$7:C$96,0),MATCH($A1542,Categories!$C$6:$DO$6,0))</f>
        <v>Advanced capacity</v>
      </c>
    </row>
    <row r="1543" spans="1:6" ht="13.8" x14ac:dyDescent="0.25">
      <c r="A1543" s="231" t="s">
        <v>127</v>
      </c>
      <c r="B1543" s="50" t="str">
        <f>_xlfn.XLOOKUP(A1543, 'Country to Region'!$A$2:$A$116, 'Country to Region'!$B$2:$B$116, "Not Found")</f>
        <v>NA-Oceania</v>
      </c>
      <c r="C1543" s="203" t="s">
        <v>135</v>
      </c>
      <c r="D1543" s="232" cm="1">
        <f t="array" ref="D1543">_xlfn.XLOOKUP($C1543,'Standardized Scores'!$C$7:$C$96,_xlfn.XLOOKUP('Data (All Pillars)'!$A1543,'Standardized Scores'!$D$6:$DO$6,'Standardized Scores'!$D$7:$DO$96))</f>
        <v>62.885035209002531</v>
      </c>
      <c r="E1543" s="232" cm="1">
        <f t="array" ref="E1543">_xlfn.XLOOKUP($C1543,Ranking!$C$7:$C$96,_xlfn.XLOOKUP('Data (All Pillars)'!$A1543,Ranking!$D$6:$DO$6,Ranking!$D$7:$DO$96))</f>
        <v>1</v>
      </c>
      <c r="F1543" s="232" t="str">
        <f>INDEX(Categories!$C$7:$DO$96,MATCH($C1543,Categories!C$7:C$96,0),MATCH($A1543,Categories!$C$6:$DO$6,0))</f>
        <v>Advanced capacity</v>
      </c>
    </row>
    <row r="1544" spans="1:6" ht="13.8" x14ac:dyDescent="0.25">
      <c r="A1544" s="231" t="s">
        <v>127</v>
      </c>
      <c r="B1544" s="50" t="str">
        <f>_xlfn.XLOOKUP(A1544, 'Country to Region'!$A$2:$A$116, 'Country to Region'!$B$2:$B$116, "Not Found")</f>
        <v>NA-Oceania</v>
      </c>
      <c r="C1544" s="203" t="s">
        <v>137</v>
      </c>
      <c r="D1544" s="232" cm="1">
        <f t="array" ref="D1544">_xlfn.XLOOKUP($C1544,'Standardized Scores'!$C$7:$C$96,_xlfn.XLOOKUP('Data (All Pillars)'!$A1544,'Standardized Scores'!$D$6:$DO$6,'Standardized Scores'!$D$7:$DO$96))</f>
        <v>58.772024921480821</v>
      </c>
      <c r="E1544" s="232" cm="1">
        <f t="array" ref="E1544">_xlfn.XLOOKUP($C1544,Ranking!$C$7:$C$96,_xlfn.XLOOKUP('Data (All Pillars)'!$A1544,Ranking!$D$6:$DO$6,Ranking!$D$7:$DO$96))</f>
        <v>3</v>
      </c>
      <c r="F1544" s="232" t="str">
        <f>INDEX(Categories!$C$7:$DO$96,MATCH($C1544,Categories!C$7:C$96,0),MATCH($A1544,Categories!$C$6:$DO$6,0))</f>
        <v>Advanced capacity</v>
      </c>
    </row>
    <row r="1545" spans="1:6" ht="13.8" x14ac:dyDescent="0.25">
      <c r="A1545" s="231" t="s">
        <v>127</v>
      </c>
      <c r="B1545" s="50" t="str">
        <f>_xlfn.XLOOKUP(A1545, 'Country to Region'!$A$2:$A$116, 'Country to Region'!$B$2:$B$116, "Not Found")</f>
        <v>NA-Oceania</v>
      </c>
      <c r="C1545" s="203" t="s">
        <v>147</v>
      </c>
      <c r="D1545" s="232" cm="1">
        <f t="array" ref="D1545">_xlfn.XLOOKUP($C1545,'Standardized Scores'!$C$7:$C$96,_xlfn.XLOOKUP('Data (All Pillars)'!$A1545,'Standardized Scores'!$D$6:$DO$6,'Standardized Scores'!$D$7:$DO$96))</f>
        <v>73.659356257466641</v>
      </c>
      <c r="E1545" s="232" cm="1">
        <f t="array" ref="E1545">_xlfn.XLOOKUP($C1545,Ranking!$C$7:$C$96,_xlfn.XLOOKUP('Data (All Pillars)'!$A1545,Ranking!$D$6:$DO$6,Ranking!$D$7:$DO$96))</f>
        <v>1</v>
      </c>
      <c r="F1545" s="232" t="str">
        <f>INDEX(Categories!$C$7:$DO$96,MATCH($C1545,Categories!C$7:C$96,0),MATCH($A1545,Categories!$C$6:$DO$6,0))</f>
        <v>Advanced capacity</v>
      </c>
    </row>
    <row r="1546" spans="1:6" ht="13.8" x14ac:dyDescent="0.25">
      <c r="A1546" s="231" t="s">
        <v>127</v>
      </c>
      <c r="B1546" s="50" t="str">
        <f>_xlfn.XLOOKUP(A1546, 'Country to Region'!$A$2:$A$116, 'Country to Region'!$B$2:$B$116, "Not Found")</f>
        <v>NA-Oceania</v>
      </c>
      <c r="C1546" s="203" t="s">
        <v>156</v>
      </c>
      <c r="D1546" s="232" cm="1">
        <f t="array" ref="D1546">_xlfn.XLOOKUP($C1546,'Standardized Scores'!$C$7:$C$96,_xlfn.XLOOKUP('Data (All Pillars)'!$A1546,'Standardized Scores'!$D$6:$DO$6,'Standardized Scores'!$D$7:$DO$96))</f>
        <v>55.113505987903082</v>
      </c>
      <c r="E1546" s="232" cm="1">
        <f t="array" ref="E1546">_xlfn.XLOOKUP($C1546,Ranking!$C$7:$C$96,_xlfn.XLOOKUP('Data (All Pillars)'!$A1546,Ranking!$D$6:$DO$6,Ranking!$D$7:$DO$96))</f>
        <v>1</v>
      </c>
      <c r="F1546" s="232" t="str">
        <f>INDEX(Categories!$C$7:$DO$96,MATCH($C1546,Categories!C$7:C$96,0),MATCH($A1546,Categories!$C$6:$DO$6,0))</f>
        <v>Advanced capacity</v>
      </c>
    </row>
    <row r="1547" spans="1:6" ht="13.8" x14ac:dyDescent="0.25">
      <c r="A1547" s="231" t="s">
        <v>127</v>
      </c>
      <c r="B1547" s="50" t="str">
        <f>_xlfn.XLOOKUP(A1547, 'Country to Region'!$A$2:$A$116, 'Country to Region'!$B$2:$B$116, "Not Found")</f>
        <v>NA-Oceania</v>
      </c>
      <c r="C1547" s="203" t="s">
        <v>163</v>
      </c>
      <c r="D1547" s="232" cm="1">
        <f t="array" ref="D1547">_xlfn.XLOOKUP($C1547,'Standardized Scores'!$C$7:$C$96,_xlfn.XLOOKUP('Data (All Pillars)'!$A1547,'Standardized Scores'!$D$6:$DO$6,'Standardized Scores'!$D$7:$DO$96))</f>
        <v>58.115345242780137</v>
      </c>
      <c r="E1547" s="232" cm="1">
        <f t="array" ref="E1547">_xlfn.XLOOKUP($C1547,Ranking!$C$7:$C$96,_xlfn.XLOOKUP('Data (All Pillars)'!$A1547,Ranking!$D$6:$DO$6,Ranking!$D$7:$DO$96))</f>
        <v>16</v>
      </c>
      <c r="F1547" s="232" t="str">
        <f>INDEX(Categories!$C$7:$DO$96,MATCH($C1547,Categories!C$7:C$96,0),MATCH($A1547,Categories!$C$6:$DO$6,0))</f>
        <v>High capacity</v>
      </c>
    </row>
    <row r="1548" spans="1:6" ht="13.8" x14ac:dyDescent="0.25">
      <c r="A1548" s="231" t="s">
        <v>127</v>
      </c>
      <c r="B1548" s="50" t="str">
        <f>_xlfn.XLOOKUP(A1548, 'Country to Region'!$A$2:$A$116, 'Country to Region'!$B$2:$B$116, "Not Found")</f>
        <v>NA-Oceania</v>
      </c>
      <c r="C1548" s="203" t="s">
        <v>251</v>
      </c>
      <c r="D1548" s="232" cm="1">
        <f t="array" ref="D1548">_xlfn.XLOOKUP($C1548,'Standardized Scores'!$C$7:$C$96,_xlfn.XLOOKUP('Data (All Pillars)'!$A1548,'Standardized Scores'!$D$6:$DO$6,'Standardized Scores'!$D$7:$DO$96))</f>
        <v>43.489612484126141</v>
      </c>
      <c r="E1548" s="232" cm="1">
        <f t="array" ref="E1548">_xlfn.XLOOKUP($C1548,Ranking!$C$7:$C$96,_xlfn.XLOOKUP('Data (All Pillars)'!$A1548,Ranking!$D$6:$DO$6,Ranking!$D$7:$DO$96))</f>
        <v>63</v>
      </c>
      <c r="F1548" s="232" t="str">
        <f>INDEX(Categories!$C$7:$DO$96,MATCH($C1548,Categories!C$7:C$96,0),MATCH($A1548,Categories!$C$6:$DO$6,0))</f>
        <v>Adequate capacity</v>
      </c>
    </row>
    <row r="1549" spans="1:6" ht="13.8" x14ac:dyDescent="0.25">
      <c r="A1549" s="231" t="s">
        <v>127</v>
      </c>
      <c r="B1549" s="50" t="str">
        <f>_xlfn.XLOOKUP(A1549, 'Country to Region'!$A$2:$A$116, 'Country to Region'!$B$2:$B$116, "Not Found")</f>
        <v>NA-Oceania</v>
      </c>
      <c r="C1549" s="203" t="s">
        <v>174</v>
      </c>
      <c r="D1549" s="232" cm="1">
        <f t="array" ref="D1549">_xlfn.XLOOKUP($C1549,'Standardized Scores'!$C$7:$C$96,_xlfn.XLOOKUP('Data (All Pillars)'!$A1549,'Standardized Scores'!$D$6:$DO$6,'Standardized Scores'!$D$7:$DO$96))</f>
        <v>70.014559886906255</v>
      </c>
      <c r="E1549" s="232" cm="1">
        <f t="array" ref="E1549">_xlfn.XLOOKUP($C1549,Ranking!$C$7:$C$96,_xlfn.XLOOKUP('Data (All Pillars)'!$A1549,Ranking!$D$6:$DO$6,Ranking!$D$7:$DO$96))</f>
        <v>4</v>
      </c>
      <c r="F1549" s="232" t="str">
        <f>INDEX(Categories!$C$7:$DO$96,MATCH($C1549,Categories!C$7:C$96,0),MATCH($A1549,Categories!$C$6:$DO$6,0))</f>
        <v>Advanced capacity</v>
      </c>
    </row>
    <row r="1550" spans="1:6" ht="13.8" x14ac:dyDescent="0.25">
      <c r="A1550" s="231" t="s">
        <v>127</v>
      </c>
      <c r="B1550" s="50" t="str">
        <f>_xlfn.XLOOKUP(A1550, 'Country to Region'!$A$2:$A$116, 'Country to Region'!$B$2:$B$116, "Not Found")</f>
        <v>NA-Oceania</v>
      </c>
      <c r="C1550" s="203" t="s">
        <v>181</v>
      </c>
      <c r="D1550" s="232" cm="1">
        <f t="array" ref="D1550">_xlfn.XLOOKUP($C1550,'Standardized Scores'!$C$7:$C$96,_xlfn.XLOOKUP('Data (All Pillars)'!$A1550,'Standardized Scores'!$D$6:$DO$6,'Standardized Scores'!$D$7:$DO$96))</f>
        <v>60.160233828676056</v>
      </c>
      <c r="E1550" s="232" cm="1">
        <f t="array" ref="E1550">_xlfn.XLOOKUP($C1550,Ranking!$C$7:$C$96,_xlfn.XLOOKUP('Data (All Pillars)'!$A1550,Ranking!$D$6:$DO$6,Ranking!$D$7:$DO$96))</f>
        <v>26</v>
      </c>
      <c r="F1550" s="232" t="str">
        <f>INDEX(Categories!$C$7:$DO$96,MATCH($C1550,Categories!C$7:C$96,0),MATCH($A1550,Categories!$C$6:$DO$6,0))</f>
        <v>High capacity</v>
      </c>
    </row>
    <row r="1551" spans="1:6" ht="13.8" x14ac:dyDescent="0.25">
      <c r="A1551" s="231" t="s">
        <v>127</v>
      </c>
      <c r="B1551" s="50" t="str">
        <f>_xlfn.XLOOKUP(A1551, 'Country to Region'!$A$2:$A$116, 'Country to Region'!$B$2:$B$116, "Not Found")</f>
        <v>NA-Oceania</v>
      </c>
      <c r="C1551" s="203" t="s">
        <v>192</v>
      </c>
      <c r="D1551" s="232" cm="1">
        <f t="array" ref="D1551">_xlfn.XLOOKUP($C1551,'Standardized Scores'!$C$7:$C$96,_xlfn.XLOOKUP('Data (All Pillars)'!$A1551,'Standardized Scores'!$D$6:$DO$6,'Standardized Scores'!$D$7:$DO$96))</f>
        <v>46.476925610936455</v>
      </c>
      <c r="E1551" s="232" cm="1">
        <f t="array" ref="E1551">_xlfn.XLOOKUP($C1551,Ranking!$C$7:$C$96,_xlfn.XLOOKUP('Data (All Pillars)'!$A1551,Ranking!$D$6:$DO$6,Ranking!$D$7:$DO$96))</f>
        <v>1</v>
      </c>
      <c r="F1551" s="232" t="str">
        <f>INDEX(Categories!$C$7:$DO$96,MATCH($C1551,Categories!C$7:C$96,0),MATCH($A1551,Categories!$C$6:$DO$6,0))</f>
        <v>Advanced capacity</v>
      </c>
    </row>
    <row r="1552" spans="1:6" ht="13.8" x14ac:dyDescent="0.25">
      <c r="A1552" s="231" t="s">
        <v>127</v>
      </c>
      <c r="B1552" s="50" t="str">
        <f>_xlfn.XLOOKUP(A1552, 'Country to Region'!$A$2:$A$116, 'Country to Region'!$B$2:$B$116, "Not Found")</f>
        <v>NA-Oceania</v>
      </c>
      <c r="C1552" s="203" t="s">
        <v>194</v>
      </c>
      <c r="D1552" s="232" cm="1">
        <f t="array" ref="D1552">_xlfn.XLOOKUP($C1552,'Standardized Scores'!$C$7:$C$96,_xlfn.XLOOKUP('Data (All Pillars)'!$A1552,'Standardized Scores'!$D$6:$DO$6,'Standardized Scores'!$D$7:$DO$96))</f>
        <v>48.395376718738788</v>
      </c>
      <c r="E1552" s="232" cm="1">
        <f t="array" ref="E1552">_xlfn.XLOOKUP($C1552,Ranking!$C$7:$C$96,_xlfn.XLOOKUP('Data (All Pillars)'!$A1552,Ranking!$D$6:$DO$6,Ranking!$D$7:$DO$96))</f>
        <v>5</v>
      </c>
      <c r="F1552" s="232" t="str">
        <f>INDEX(Categories!$C$7:$DO$96,MATCH($C1552,Categories!C$7:C$96,0),MATCH($A1552,Categories!$C$6:$DO$6,0))</f>
        <v>High capacity</v>
      </c>
    </row>
    <row r="1553" spans="1:6" ht="13.8" x14ac:dyDescent="0.25">
      <c r="A1553" s="231" t="s">
        <v>127</v>
      </c>
      <c r="B1553" s="50" t="str">
        <f>_xlfn.XLOOKUP(A1553, 'Country to Region'!$A$2:$A$116, 'Country to Region'!$B$2:$B$116, "Not Found")</f>
        <v>NA-Oceania</v>
      </c>
      <c r="C1553" s="203" t="s">
        <v>202</v>
      </c>
      <c r="D1553" s="232" cm="1">
        <f t="array" ref="D1553">_xlfn.XLOOKUP($C1553,'Standardized Scores'!$C$7:$C$96,_xlfn.XLOOKUP('Data (All Pillars)'!$A1553,'Standardized Scores'!$D$6:$DO$6,'Standardized Scores'!$D$7:$DO$96))</f>
        <v>57.166920536819063</v>
      </c>
      <c r="E1553" s="232" cm="1">
        <f t="array" ref="E1553">_xlfn.XLOOKUP($C1553,Ranking!$C$7:$C$96,_xlfn.XLOOKUP('Data (All Pillars)'!$A1553,Ranking!$D$6:$DO$6,Ranking!$D$7:$DO$96))</f>
        <v>1</v>
      </c>
      <c r="F1553" s="232" t="str">
        <f>INDEX(Categories!$C$7:$DO$96,MATCH($C1553,Categories!C$7:C$96,0),MATCH($A1553,Categories!$C$6:$DO$6,0))</f>
        <v>Advanced capacity</v>
      </c>
    </row>
    <row r="1554" spans="1:6" ht="13.8" x14ac:dyDescent="0.25">
      <c r="A1554" s="231" t="s">
        <v>127</v>
      </c>
      <c r="B1554" s="50" t="str">
        <f>_xlfn.XLOOKUP(A1554, 'Country to Region'!$A$2:$A$116, 'Country to Region'!$B$2:$B$116, "Not Found")</f>
        <v>NA-Oceania</v>
      </c>
      <c r="C1554" s="203" t="s">
        <v>212</v>
      </c>
      <c r="D1554" s="232" cm="1">
        <f t="array" ref="D1554">_xlfn.XLOOKUP($C1554,'Standardized Scores'!$C$7:$C$96,_xlfn.XLOOKUP('Data (All Pillars)'!$A1554,'Standardized Scores'!$D$6:$DO$6,'Standardized Scores'!$D$7:$DO$96))</f>
        <v>60.130286395629298</v>
      </c>
      <c r="E1554" s="232" cm="1">
        <f t="array" ref="E1554">_xlfn.XLOOKUP($C1554,Ranking!$C$7:$C$96,_xlfn.XLOOKUP('Data (All Pillars)'!$A1554,Ranking!$D$6:$DO$6,Ranking!$D$7:$DO$96))</f>
        <v>10</v>
      </c>
      <c r="F1554" s="232" t="str">
        <f>INDEX(Categories!$C$7:$DO$96,MATCH($C1554,Categories!C$7:C$96,0),MATCH($A1554,Categories!$C$6:$DO$6,0))</f>
        <v>High capacity</v>
      </c>
    </row>
    <row r="1555" spans="1:6" ht="13.8" x14ac:dyDescent="0.25">
      <c r="A1555" s="231" t="s">
        <v>127</v>
      </c>
      <c r="B1555" s="50" t="str">
        <f>_xlfn.XLOOKUP(A1555, 'Country to Region'!$A$2:$A$116, 'Country to Region'!$B$2:$B$116, "Not Found")</f>
        <v>NA-Oceania</v>
      </c>
      <c r="C1555" s="203" t="s">
        <v>254</v>
      </c>
      <c r="D1555" s="232" cm="1">
        <f t="array" ref="D1555">_xlfn.XLOOKUP($C1555,'Standardized Scores'!$C$7:$C$96,_xlfn.XLOOKUP('Data (All Pillars)'!$A1555,'Standardized Scores'!$D$6:$DO$6,'Standardized Scores'!$D$7:$DO$96))</f>
        <v>20.215118792558677</v>
      </c>
      <c r="E1555" s="232" cm="1">
        <f t="array" ref="E1555">_xlfn.XLOOKUP($C1555,Ranking!$C$7:$C$96,_xlfn.XLOOKUP('Data (All Pillars)'!$A1555,Ranking!$D$6:$DO$6,Ranking!$D$7:$DO$96))</f>
        <v>40</v>
      </c>
      <c r="F1555" s="232" t="str">
        <f>INDEX(Categories!$C$7:$DO$96,MATCH($C1555,Categories!C$7:C$96,0),MATCH($A1555,Categories!$C$6:$DO$6,0))</f>
        <v>Inadequate capacity</v>
      </c>
    </row>
    <row r="1556" spans="1:6" ht="13.8" x14ac:dyDescent="0.25">
      <c r="A1556" s="231" t="s">
        <v>128</v>
      </c>
      <c r="B1556" s="50" t="str">
        <f>_xlfn.XLOOKUP(A1556, 'Country to Region'!$A$2:$A$116, 'Country to Region'!$B$2:$B$116, "Not Found")</f>
        <v>South/Central America</v>
      </c>
      <c r="C1556" s="203" t="s">
        <v>133</v>
      </c>
      <c r="D1556" s="232" cm="1">
        <f t="array" ref="D1556">_xlfn.XLOOKUP($C1556,'Standardized Scores'!$C$7:$C$96,_xlfn.XLOOKUP('Data (All Pillars)'!$A1556,'Standardized Scores'!$D$6:$DO$6,'Standardized Scores'!$D$7:$DO$96))</f>
        <v>37.878457447580651</v>
      </c>
      <c r="E1556" s="232" cm="1">
        <f t="array" ref="E1556">_xlfn.XLOOKUP($C1556,Ranking!$C$7:$C$96,_xlfn.XLOOKUP('Data (All Pillars)'!$A1556,Ranking!$D$6:$DO$6,Ranking!$D$7:$DO$96))</f>
        <v>53</v>
      </c>
      <c r="F1556" s="232" t="str">
        <f>INDEX(Categories!$C$7:$DO$96,MATCH($C1556,Categories!C$7:C$96,0),MATCH($A1556,Categories!$C$6:$DO$6,0))</f>
        <v>Adequate capacity</v>
      </c>
    </row>
    <row r="1557" spans="1:6" ht="13.8" x14ac:dyDescent="0.25">
      <c r="A1557" s="231" t="s">
        <v>128</v>
      </c>
      <c r="B1557" s="50" t="str">
        <f>_xlfn.XLOOKUP(A1557, 'Country to Region'!$A$2:$A$116, 'Country to Region'!$B$2:$B$116, "Not Found")</f>
        <v>South/Central America</v>
      </c>
      <c r="C1557" s="203" t="s">
        <v>135</v>
      </c>
      <c r="D1557" s="232" cm="1">
        <f t="array" ref="D1557">_xlfn.XLOOKUP($C1557,'Standardized Scores'!$C$7:$C$96,_xlfn.XLOOKUP('Data (All Pillars)'!$A1557,'Standardized Scores'!$D$6:$DO$6,'Standardized Scores'!$D$7:$DO$96))</f>
        <v>35.221128474320182</v>
      </c>
      <c r="E1557" s="232" cm="1">
        <f t="array" ref="E1557">_xlfn.XLOOKUP($C1557,Ranking!$C$7:$C$96,_xlfn.XLOOKUP('Data (All Pillars)'!$A1557,Ranking!$D$6:$DO$6,Ranking!$D$7:$DO$96))</f>
        <v>64</v>
      </c>
      <c r="F1557" s="232" t="str">
        <f>INDEX(Categories!$C$7:$DO$96,MATCH($C1557,Categories!C$7:C$96,0),MATCH($A1557,Categories!$C$6:$DO$6,0))</f>
        <v>Low capacity</v>
      </c>
    </row>
    <row r="1558" spans="1:6" ht="13.8" x14ac:dyDescent="0.25">
      <c r="A1558" s="231" t="s">
        <v>128</v>
      </c>
      <c r="B1558" s="50" t="str">
        <f>_xlfn.XLOOKUP(A1558, 'Country to Region'!$A$2:$A$116, 'Country to Region'!$B$2:$B$116, "Not Found")</f>
        <v>South/Central America</v>
      </c>
      <c r="C1558" s="203" t="s">
        <v>137</v>
      </c>
      <c r="D1558" s="232" cm="1">
        <f t="array" ref="D1558">_xlfn.XLOOKUP($C1558,'Standardized Scores'!$C$7:$C$96,_xlfn.XLOOKUP('Data (All Pillars)'!$A1558,'Standardized Scores'!$D$6:$DO$6,'Standardized Scores'!$D$7:$DO$96))</f>
        <v>34.531208255502307</v>
      </c>
      <c r="E1558" s="232" cm="1">
        <f t="array" ref="E1558">_xlfn.XLOOKUP($C1558,Ranking!$C$7:$C$96,_xlfn.XLOOKUP('Data (All Pillars)'!$A1558,Ranking!$D$6:$DO$6,Ranking!$D$7:$DO$96))</f>
        <v>65</v>
      </c>
      <c r="F1558" s="232" t="str">
        <f>INDEX(Categories!$C$7:$DO$96,MATCH($C1558,Categories!C$7:C$96,0),MATCH($A1558,Categories!$C$6:$DO$6,0))</f>
        <v>Low capacity</v>
      </c>
    </row>
    <row r="1559" spans="1:6" ht="13.8" x14ac:dyDescent="0.25">
      <c r="A1559" s="231" t="s">
        <v>128</v>
      </c>
      <c r="B1559" s="50" t="str">
        <f>_xlfn.XLOOKUP(A1559, 'Country to Region'!$A$2:$A$116, 'Country to Region'!$B$2:$B$116, "Not Found")</f>
        <v>South/Central America</v>
      </c>
      <c r="C1559" s="203" t="s">
        <v>147</v>
      </c>
      <c r="D1559" s="232" cm="1">
        <f t="array" ref="D1559">_xlfn.XLOOKUP($C1559,'Standardized Scores'!$C$7:$C$96,_xlfn.XLOOKUP('Data (All Pillars)'!$A1559,'Standardized Scores'!$D$6:$DO$6,'Standardized Scores'!$D$7:$DO$96))</f>
        <v>29.862960172005572</v>
      </c>
      <c r="E1559" s="232" cm="1">
        <f t="array" ref="E1559">_xlfn.XLOOKUP($C1559,Ranking!$C$7:$C$96,_xlfn.XLOOKUP('Data (All Pillars)'!$A1559,Ranking!$D$6:$DO$6,Ranking!$D$7:$DO$96))</f>
        <v>77</v>
      </c>
      <c r="F1559" s="232" t="str">
        <f>INDEX(Categories!$C$7:$DO$96,MATCH($C1559,Categories!C$7:C$96,0),MATCH($A1559,Categories!$C$6:$DO$6,0))</f>
        <v>Inadequate capacity</v>
      </c>
    </row>
    <row r="1560" spans="1:6" ht="13.8" x14ac:dyDescent="0.25">
      <c r="A1560" s="231" t="s">
        <v>128</v>
      </c>
      <c r="B1560" s="50" t="str">
        <f>_xlfn.XLOOKUP(A1560, 'Country to Region'!$A$2:$A$116, 'Country to Region'!$B$2:$B$116, "Not Found")</f>
        <v>South/Central America</v>
      </c>
      <c r="C1560" s="203" t="s">
        <v>156</v>
      </c>
      <c r="D1560" s="232" cm="1">
        <f t="array" ref="D1560">_xlfn.XLOOKUP($C1560,'Standardized Scores'!$C$7:$C$96,_xlfn.XLOOKUP('Data (All Pillars)'!$A1560,'Standardized Scores'!$D$6:$DO$6,'Standardized Scores'!$D$7:$DO$96))</f>
        <v>42.277231748974742</v>
      </c>
      <c r="E1560" s="232" cm="1">
        <f t="array" ref="E1560">_xlfn.XLOOKUP($C1560,Ranking!$C$7:$C$96,_xlfn.XLOOKUP('Data (All Pillars)'!$A1560,Ranking!$D$6:$DO$6,Ranking!$D$7:$DO$96))</f>
        <v>38</v>
      </c>
      <c r="F1560" s="232" t="str">
        <f>INDEX(Categories!$C$7:$DO$96,MATCH($C1560,Categories!C$7:C$96,0),MATCH($A1560,Categories!$C$6:$DO$6,0))</f>
        <v>Adequate capacity</v>
      </c>
    </row>
    <row r="1561" spans="1:6" ht="13.8" x14ac:dyDescent="0.25">
      <c r="A1561" s="231" t="s">
        <v>128</v>
      </c>
      <c r="B1561" s="50" t="str">
        <f>_xlfn.XLOOKUP(A1561, 'Country to Region'!$A$2:$A$116, 'Country to Region'!$B$2:$B$116, "Not Found")</f>
        <v>South/Central America</v>
      </c>
      <c r="C1561" s="203" t="s">
        <v>163</v>
      </c>
      <c r="D1561" s="232" cm="1">
        <f t="array" ref="D1561">_xlfn.XLOOKUP($C1561,'Standardized Scores'!$C$7:$C$96,_xlfn.XLOOKUP('Data (All Pillars)'!$A1561,'Standardized Scores'!$D$6:$DO$6,'Standardized Scores'!$D$7:$DO$96))</f>
        <v>51.470482042053675</v>
      </c>
      <c r="E1561" s="232" cm="1">
        <f t="array" ref="E1561">_xlfn.XLOOKUP($C1561,Ranking!$C$7:$C$96,_xlfn.XLOOKUP('Data (All Pillars)'!$A1561,Ranking!$D$6:$DO$6,Ranking!$D$7:$DO$96))</f>
        <v>34</v>
      </c>
      <c r="F1561" s="232" t="str">
        <f>INDEX(Categories!$C$7:$DO$96,MATCH($C1561,Categories!C$7:C$96,0),MATCH($A1561,Categories!$C$6:$DO$6,0))</f>
        <v>Adequate capacity</v>
      </c>
    </row>
    <row r="1562" spans="1:6" ht="13.8" x14ac:dyDescent="0.25">
      <c r="A1562" s="231" t="s">
        <v>128</v>
      </c>
      <c r="B1562" s="50" t="str">
        <f>_xlfn.XLOOKUP(A1562, 'Country to Region'!$A$2:$A$116, 'Country to Region'!$B$2:$B$116, "Not Found")</f>
        <v>South/Central America</v>
      </c>
      <c r="C1562" s="203" t="s">
        <v>251</v>
      </c>
      <c r="D1562" s="232" cm="1">
        <f t="array" ref="D1562">_xlfn.XLOOKUP($C1562,'Standardized Scores'!$C$7:$C$96,_xlfn.XLOOKUP('Data (All Pillars)'!$A1562,'Standardized Scores'!$D$6:$DO$6,'Standardized Scores'!$D$7:$DO$96))</f>
        <v>49.478880009903023</v>
      </c>
      <c r="E1562" s="232" cm="1">
        <f t="array" ref="E1562">_xlfn.XLOOKUP($C1562,Ranking!$C$7:$C$96,_xlfn.XLOOKUP('Data (All Pillars)'!$A1562,Ranking!$D$6:$DO$6,Ranking!$D$7:$DO$96))</f>
        <v>23</v>
      </c>
      <c r="F1562" s="232" t="str">
        <f>INDEX(Categories!$C$7:$DO$96,MATCH($C1562,Categories!C$7:C$96,0),MATCH($A1562,Categories!$C$6:$DO$6,0))</f>
        <v>Adequate capacity</v>
      </c>
    </row>
    <row r="1563" spans="1:6" ht="13.8" x14ac:dyDescent="0.25">
      <c r="A1563" s="231" t="s">
        <v>128</v>
      </c>
      <c r="B1563" s="50" t="str">
        <f>_xlfn.XLOOKUP(A1563, 'Country to Region'!$A$2:$A$116, 'Country to Region'!$B$2:$B$116, "Not Found")</f>
        <v>South/Central America</v>
      </c>
      <c r="C1563" s="203" t="s">
        <v>174</v>
      </c>
      <c r="D1563" s="232" cm="1">
        <f t="array" ref="D1563">_xlfn.XLOOKUP($C1563,'Standardized Scores'!$C$7:$C$96,_xlfn.XLOOKUP('Data (All Pillars)'!$A1563,'Standardized Scores'!$D$6:$DO$6,'Standardized Scores'!$D$7:$DO$96))</f>
        <v>42.277508026388119</v>
      </c>
      <c r="E1563" s="232" cm="1">
        <f t="array" ref="E1563">_xlfn.XLOOKUP($C1563,Ranking!$C$7:$C$96,_xlfn.XLOOKUP('Data (All Pillars)'!$A1563,Ranking!$D$6:$DO$6,Ranking!$D$7:$DO$96))</f>
        <v>54</v>
      </c>
      <c r="F1563" s="232" t="str">
        <f>INDEX(Categories!$C$7:$DO$96,MATCH($C1563,Categories!C$7:C$96,0),MATCH($A1563,Categories!$C$6:$DO$6,0))</f>
        <v>Low capacity</v>
      </c>
    </row>
    <row r="1564" spans="1:6" ht="13.8" x14ac:dyDescent="0.25">
      <c r="A1564" s="231" t="s">
        <v>128</v>
      </c>
      <c r="B1564" s="50" t="str">
        <f>_xlfn.XLOOKUP(A1564, 'Country to Region'!$A$2:$A$116, 'Country to Region'!$B$2:$B$116, "Not Found")</f>
        <v>South/Central America</v>
      </c>
      <c r="C1564" s="203" t="s">
        <v>181</v>
      </c>
      <c r="D1564" s="232" cm="1">
        <f t="array" ref="D1564">_xlfn.XLOOKUP($C1564,'Standardized Scores'!$C$7:$C$96,_xlfn.XLOOKUP('Data (All Pillars)'!$A1564,'Standardized Scores'!$D$6:$DO$6,'Standardized Scores'!$D$7:$DO$96))</f>
        <v>59.858914077915827</v>
      </c>
      <c r="E1564" s="232" cm="1">
        <f t="array" ref="E1564">_xlfn.XLOOKUP($C1564,Ranking!$C$7:$C$96,_xlfn.XLOOKUP('Data (All Pillars)'!$A1564,Ranking!$D$6:$DO$6,Ranking!$D$7:$DO$96))</f>
        <v>27</v>
      </c>
      <c r="F1564" s="232" t="str">
        <f>INDEX(Categories!$C$7:$DO$96,MATCH($C1564,Categories!C$7:C$96,0),MATCH($A1564,Categories!$C$6:$DO$6,0))</f>
        <v>High capacity</v>
      </c>
    </row>
    <row r="1565" spans="1:6" ht="13.8" x14ac:dyDescent="0.25">
      <c r="A1565" s="231" t="s">
        <v>128</v>
      </c>
      <c r="B1565" s="50" t="str">
        <f>_xlfn.XLOOKUP(A1565, 'Country to Region'!$A$2:$A$116, 'Country to Region'!$B$2:$B$116, "Not Found")</f>
        <v>South/Central America</v>
      </c>
      <c r="C1565" s="203" t="s">
        <v>192</v>
      </c>
      <c r="D1565" s="232" cm="1">
        <f t="array" ref="D1565">_xlfn.XLOOKUP($C1565,'Standardized Scores'!$C$7:$C$96,_xlfn.XLOOKUP('Data (All Pillars)'!$A1565,'Standardized Scores'!$D$6:$DO$6,'Standardized Scores'!$D$7:$DO$96))</f>
        <v>22.413086961543744</v>
      </c>
      <c r="E1565" s="232" cm="1">
        <f t="array" ref="E1565">_xlfn.XLOOKUP($C1565,Ranking!$C$7:$C$96,_xlfn.XLOOKUP('Data (All Pillars)'!$A1565,Ranking!$D$6:$DO$6,Ranking!$D$7:$DO$96))</f>
        <v>96</v>
      </c>
      <c r="F1565" s="232" t="str">
        <f>INDEX(Categories!$C$7:$DO$96,MATCH($C1565,Categories!C$7:C$96,0),MATCH($A1565,Categories!$C$6:$DO$6,0))</f>
        <v>Inadequate capacity</v>
      </c>
    </row>
    <row r="1566" spans="1:6" ht="13.8" x14ac:dyDescent="0.25">
      <c r="A1566" s="231" t="s">
        <v>128</v>
      </c>
      <c r="B1566" s="50" t="str">
        <f>_xlfn.XLOOKUP(A1566, 'Country to Region'!$A$2:$A$116, 'Country to Region'!$B$2:$B$116, "Not Found")</f>
        <v>South/Central America</v>
      </c>
      <c r="C1566" s="203" t="s">
        <v>194</v>
      </c>
      <c r="D1566" s="232" cm="1">
        <f t="array" ref="D1566">_xlfn.XLOOKUP($C1566,'Standardized Scores'!$C$7:$C$96,_xlfn.XLOOKUP('Data (All Pillars)'!$A1566,'Standardized Scores'!$D$6:$DO$6,'Standardized Scores'!$D$7:$DO$96))</f>
        <v>37.724710302205494</v>
      </c>
      <c r="E1566" s="232" cm="1">
        <f t="array" ref="E1566">_xlfn.XLOOKUP($C1566,Ranking!$C$7:$C$96,_xlfn.XLOOKUP('Data (All Pillars)'!$A1566,Ranking!$D$6:$DO$6,Ranking!$D$7:$DO$96))</f>
        <v>40</v>
      </c>
      <c r="F1566" s="232" t="str">
        <f>INDEX(Categories!$C$7:$DO$96,MATCH($C1566,Categories!C$7:C$96,0),MATCH($A1566,Categories!$C$6:$DO$6,0))</f>
        <v>Low capacity</v>
      </c>
    </row>
    <row r="1567" spans="1:6" ht="13.8" x14ac:dyDescent="0.25">
      <c r="A1567" s="231" t="s">
        <v>128</v>
      </c>
      <c r="B1567" s="50" t="str">
        <f>_xlfn.XLOOKUP(A1567, 'Country to Region'!$A$2:$A$116, 'Country to Region'!$B$2:$B$116, "Not Found")</f>
        <v>South/Central America</v>
      </c>
      <c r="C1567" s="203" t="s">
        <v>202</v>
      </c>
      <c r="D1567" s="232" cm="1">
        <f t="array" ref="D1567">_xlfn.XLOOKUP($C1567,'Standardized Scores'!$C$7:$C$96,_xlfn.XLOOKUP('Data (All Pillars)'!$A1567,'Standardized Scores'!$D$6:$DO$6,'Standardized Scores'!$D$7:$DO$96))</f>
        <v>13.345665095306414</v>
      </c>
      <c r="E1567" s="232" cm="1">
        <f t="array" ref="E1567">_xlfn.XLOOKUP($C1567,Ranking!$C$7:$C$96,_xlfn.XLOOKUP('Data (All Pillars)'!$A1567,Ranking!$D$6:$DO$6,Ranking!$D$7:$DO$96))</f>
        <v>88</v>
      </c>
      <c r="F1567" s="232" t="str">
        <f>INDEX(Categories!$C$7:$DO$96,MATCH($C1567,Categories!C$7:C$96,0),MATCH($A1567,Categories!$C$6:$DO$6,0))</f>
        <v>Inadequate capacity</v>
      </c>
    </row>
    <row r="1568" spans="1:6" ht="13.8" x14ac:dyDescent="0.25">
      <c r="A1568" s="231" t="s">
        <v>128</v>
      </c>
      <c r="B1568" s="50" t="str">
        <f>_xlfn.XLOOKUP(A1568, 'Country to Region'!$A$2:$A$116, 'Country to Region'!$B$2:$B$116, "Not Found")</f>
        <v>South/Central America</v>
      </c>
      <c r="C1568" s="203" t="s">
        <v>212</v>
      </c>
      <c r="D1568" s="232" cm="1">
        <f t="array" ref="D1568">_xlfn.XLOOKUP($C1568,'Standardized Scores'!$C$7:$C$96,_xlfn.XLOOKUP('Data (All Pillars)'!$A1568,'Standardized Scores'!$D$6:$DO$6,'Standardized Scores'!$D$7:$DO$96))</f>
        <v>26.588864680013952</v>
      </c>
      <c r="E1568" s="232" cm="1">
        <f t="array" ref="E1568">_xlfn.XLOOKUP($C1568,Ranking!$C$7:$C$96,_xlfn.XLOOKUP('Data (All Pillars)'!$A1568,Ranking!$D$6:$DO$6,Ranking!$D$7:$DO$96))</f>
        <v>111</v>
      </c>
      <c r="F1568" s="232" t="str">
        <f>INDEX(Categories!$C$7:$DO$96,MATCH($C1568,Categories!C$7:C$96,0),MATCH($A1568,Categories!$C$6:$DO$6,0))</f>
        <v>Inadequate capacity</v>
      </c>
    </row>
    <row r="1569" spans="1:6" ht="13.8" x14ac:dyDescent="0.25">
      <c r="A1569" s="231" t="s">
        <v>128</v>
      </c>
      <c r="B1569" s="50" t="str">
        <f>_xlfn.XLOOKUP(A1569, 'Country to Region'!$A$2:$A$116, 'Country to Region'!$B$2:$B$116, "Not Found")</f>
        <v>South/Central America</v>
      </c>
      <c r="C1569" s="203" t="s">
        <v>254</v>
      </c>
      <c r="D1569" s="232" cm="1">
        <f t="array" ref="D1569">_xlfn.XLOOKUP($C1569,'Standardized Scores'!$C$7:$C$96,_xlfn.XLOOKUP('Data (All Pillars)'!$A1569,'Standardized Scores'!$D$6:$DO$6,'Standardized Scores'!$D$7:$DO$96))</f>
        <v>11.993107768649114</v>
      </c>
      <c r="E1569" s="232" cm="1">
        <f t="array" ref="E1569">_xlfn.XLOOKUP($C1569,Ranking!$C$7:$C$96,_xlfn.XLOOKUP('Data (All Pillars)'!$A1569,Ranking!$D$6:$DO$6,Ranking!$D$7:$DO$96))</f>
        <v>63</v>
      </c>
      <c r="F1569" s="232" t="str">
        <f>INDEX(Categories!$C$7:$DO$96,MATCH($C1569,Categories!C$7:C$96,0),MATCH($A1569,Categories!$C$6:$DO$6,0))</f>
        <v>Inadequate capacity</v>
      </c>
    </row>
    <row r="1570" spans="1:6" ht="13.8" x14ac:dyDescent="0.25">
      <c r="A1570" s="231" t="s">
        <v>129</v>
      </c>
      <c r="B1570" s="50" t="str">
        <f>_xlfn.XLOOKUP(A1570, 'Country to Region'!$A$2:$A$116, 'Country to Region'!$B$2:$B$116, "Not Found")</f>
        <v>South and Southeast Asia</v>
      </c>
      <c r="C1570" s="203" t="s">
        <v>133</v>
      </c>
      <c r="D1570" s="232" cm="1">
        <f t="array" ref="D1570">_xlfn.XLOOKUP($C1570,'Standardized Scores'!$C$7:$C$96,_xlfn.XLOOKUP('Data (All Pillars)'!$A1570,'Standardized Scores'!$D$6:$DO$6,'Standardized Scores'!$D$7:$DO$96))</f>
        <v>31.823900260347081</v>
      </c>
      <c r="E1570" s="232" cm="1">
        <f t="array" ref="E1570">_xlfn.XLOOKUP($C1570,Ranking!$C$7:$C$96,_xlfn.XLOOKUP('Data (All Pillars)'!$A1570,Ranking!$D$6:$DO$6,Ranking!$D$7:$DO$96))</f>
        <v>85</v>
      </c>
      <c r="F1570" s="232" t="str">
        <f>INDEX(Categories!$C$7:$DO$96,MATCH($C1570,Categories!C$7:C$96,0),MATCH($A1570,Categories!$C$6:$DO$6,0))</f>
        <v>Low capacity</v>
      </c>
    </row>
    <row r="1571" spans="1:6" ht="13.8" x14ac:dyDescent="0.25">
      <c r="A1571" s="231" t="s">
        <v>129</v>
      </c>
      <c r="B1571" s="50" t="str">
        <f>_xlfn.XLOOKUP(A1571, 'Country to Region'!$A$2:$A$116, 'Country to Region'!$B$2:$B$116, "Not Found")</f>
        <v>South and Southeast Asia</v>
      </c>
      <c r="C1571" s="203" t="s">
        <v>135</v>
      </c>
      <c r="D1571" s="232" cm="1">
        <f t="array" ref="D1571">_xlfn.XLOOKUP($C1571,'Standardized Scores'!$C$7:$C$96,_xlfn.XLOOKUP('Data (All Pillars)'!$A1571,'Standardized Scores'!$D$6:$DO$6,'Standardized Scores'!$D$7:$DO$96))</f>
        <v>31.769573935834551</v>
      </c>
      <c r="E1571" s="232" cm="1">
        <f t="array" ref="E1571">_xlfn.XLOOKUP($C1571,Ranking!$C$7:$C$96,_xlfn.XLOOKUP('Data (All Pillars)'!$A1571,Ranking!$D$6:$DO$6,Ranking!$D$7:$DO$96))</f>
        <v>74</v>
      </c>
      <c r="F1571" s="232" t="str">
        <f>INDEX(Categories!$C$7:$DO$96,MATCH($C1571,Categories!C$7:C$96,0),MATCH($A1571,Categories!$C$6:$DO$6,0))</f>
        <v>Inadequate capacity</v>
      </c>
    </row>
    <row r="1572" spans="1:6" ht="13.8" x14ac:dyDescent="0.25">
      <c r="A1572" s="231" t="s">
        <v>129</v>
      </c>
      <c r="B1572" s="50" t="str">
        <f>_xlfn.XLOOKUP(A1572, 'Country to Region'!$A$2:$A$116, 'Country to Region'!$B$2:$B$116, "Not Found")</f>
        <v>South and Southeast Asia</v>
      </c>
      <c r="C1572" s="203" t="s">
        <v>137</v>
      </c>
      <c r="D1572" s="232" cm="1">
        <f t="array" ref="D1572">_xlfn.XLOOKUP($C1572,'Standardized Scores'!$C$7:$C$96,_xlfn.XLOOKUP('Data (All Pillars)'!$A1572,'Standardized Scores'!$D$6:$DO$6,'Standardized Scores'!$D$7:$DO$96))</f>
        <v>26.445813198723176</v>
      </c>
      <c r="E1572" s="232" cm="1">
        <f t="array" ref="E1572">_xlfn.XLOOKUP($C1572,Ranking!$C$7:$C$96,_xlfn.XLOOKUP('Data (All Pillars)'!$A1572,Ranking!$D$6:$DO$6,Ranking!$D$7:$DO$96))</f>
        <v>93</v>
      </c>
      <c r="F1572" s="232" t="str">
        <f>INDEX(Categories!$C$7:$DO$96,MATCH($C1572,Categories!C$7:C$96,0),MATCH($A1572,Categories!$C$6:$DO$6,0))</f>
        <v>Inadequate capacity</v>
      </c>
    </row>
    <row r="1573" spans="1:6" ht="13.8" x14ac:dyDescent="0.25">
      <c r="A1573" s="231" t="s">
        <v>129</v>
      </c>
      <c r="B1573" s="50" t="str">
        <f>_xlfn.XLOOKUP(A1573, 'Country to Region'!$A$2:$A$116, 'Country to Region'!$B$2:$B$116, "Not Found")</f>
        <v>South and Southeast Asia</v>
      </c>
      <c r="C1573" s="203" t="s">
        <v>147</v>
      </c>
      <c r="D1573" s="232" cm="1">
        <f t="array" ref="D1573">_xlfn.XLOOKUP($C1573,'Standardized Scores'!$C$7:$C$96,_xlfn.XLOOKUP('Data (All Pillars)'!$A1573,'Standardized Scores'!$D$6:$DO$6,'Standardized Scores'!$D$7:$DO$96))</f>
        <v>42.051977219402232</v>
      </c>
      <c r="E1573" s="232" cm="1">
        <f t="array" ref="E1573">_xlfn.XLOOKUP($C1573,Ranking!$C$7:$C$96,_xlfn.XLOOKUP('Data (All Pillars)'!$A1573,Ranking!$D$6:$DO$6,Ranking!$D$7:$DO$96))</f>
        <v>48</v>
      </c>
      <c r="F1573" s="232" t="str">
        <f>INDEX(Categories!$C$7:$DO$96,MATCH($C1573,Categories!C$7:C$96,0),MATCH($A1573,Categories!$C$6:$DO$6,0))</f>
        <v>Low capacity</v>
      </c>
    </row>
    <row r="1574" spans="1:6" ht="13.8" x14ac:dyDescent="0.25">
      <c r="A1574" s="231" t="s">
        <v>129</v>
      </c>
      <c r="B1574" s="50" t="str">
        <f>_xlfn.XLOOKUP(A1574, 'Country to Region'!$A$2:$A$116, 'Country to Region'!$B$2:$B$116, "Not Found")</f>
        <v>South and Southeast Asia</v>
      </c>
      <c r="C1574" s="203" t="s">
        <v>156</v>
      </c>
      <c r="D1574" s="232" cm="1">
        <f t="array" ref="D1574">_xlfn.XLOOKUP($C1574,'Standardized Scores'!$C$7:$C$96,_xlfn.XLOOKUP('Data (All Pillars)'!$A1574,'Standardized Scores'!$D$6:$DO$6,'Standardized Scores'!$D$7:$DO$96))</f>
        <v>25.984490964968867</v>
      </c>
      <c r="E1574" s="232" cm="1">
        <f t="array" ref="E1574">_xlfn.XLOOKUP($C1574,Ranking!$C$7:$C$96,_xlfn.XLOOKUP('Data (All Pillars)'!$A1574,Ranking!$D$6:$DO$6,Ranking!$D$7:$DO$96))</f>
        <v>110</v>
      </c>
      <c r="F1574" s="232" t="str">
        <f>INDEX(Categories!$C$7:$DO$96,MATCH($C1574,Categories!C$7:C$96,0),MATCH($A1574,Categories!$C$6:$DO$6,0))</f>
        <v>Inadequate capacity</v>
      </c>
    </row>
    <row r="1575" spans="1:6" ht="13.8" x14ac:dyDescent="0.25">
      <c r="A1575" s="231" t="s">
        <v>129</v>
      </c>
      <c r="B1575" s="50" t="str">
        <f>_xlfn.XLOOKUP(A1575, 'Country to Region'!$A$2:$A$116, 'Country to Region'!$B$2:$B$116, "Not Found")</f>
        <v>South and Southeast Asia</v>
      </c>
      <c r="C1575" s="203" t="s">
        <v>163</v>
      </c>
      <c r="D1575" s="232" cm="1">
        <f t="array" ref="D1575">_xlfn.XLOOKUP($C1575,'Standardized Scores'!$C$7:$C$96,_xlfn.XLOOKUP('Data (All Pillars)'!$A1575,'Standardized Scores'!$D$6:$DO$6,'Standardized Scores'!$D$7:$DO$96))</f>
        <v>37.983386499478712</v>
      </c>
      <c r="E1575" s="232" cm="1">
        <f t="array" ref="E1575">_xlfn.XLOOKUP($C1575,Ranking!$C$7:$C$96,_xlfn.XLOOKUP('Data (All Pillars)'!$A1575,Ranking!$D$6:$DO$6,Ranking!$D$7:$DO$96))</f>
        <v>89</v>
      </c>
      <c r="F1575" s="232" t="str">
        <f>INDEX(Categories!$C$7:$DO$96,MATCH($C1575,Categories!C$7:C$96,0),MATCH($A1575,Categories!$C$6:$DO$6,0))</f>
        <v>Low capacity</v>
      </c>
    </row>
    <row r="1576" spans="1:6" ht="13.8" x14ac:dyDescent="0.25">
      <c r="A1576" s="231" t="s">
        <v>129</v>
      </c>
      <c r="B1576" s="50" t="str">
        <f>_xlfn.XLOOKUP(A1576, 'Country to Region'!$A$2:$A$116, 'Country to Region'!$B$2:$B$116, "Not Found")</f>
        <v>South and Southeast Asia</v>
      </c>
      <c r="C1576" s="203" t="s">
        <v>251</v>
      </c>
      <c r="D1576" s="232" cm="1">
        <f t="array" ref="D1576">_xlfn.XLOOKUP($C1576,'Standardized Scores'!$C$7:$C$96,_xlfn.XLOOKUP('Data (All Pillars)'!$A1576,'Standardized Scores'!$D$6:$DO$6,'Standardized Scores'!$D$7:$DO$96))</f>
        <v>43.329654588303242</v>
      </c>
      <c r="E1576" s="232" cm="1">
        <f t="array" ref="E1576">_xlfn.XLOOKUP($C1576,Ranking!$C$7:$C$96,_xlfn.XLOOKUP('Data (All Pillars)'!$A1576,Ranking!$D$6:$DO$6,Ranking!$D$7:$DO$96))</f>
        <v>64</v>
      </c>
      <c r="F1576" s="232" t="str">
        <f>INDEX(Categories!$C$7:$DO$96,MATCH($C1576,Categories!C$7:C$96,0),MATCH($A1576,Categories!$C$6:$DO$6,0))</f>
        <v>Adequate capacity</v>
      </c>
    </row>
    <row r="1577" spans="1:6" ht="13.8" x14ac:dyDescent="0.25">
      <c r="A1577" s="231" t="s">
        <v>129</v>
      </c>
      <c r="B1577" s="50" t="str">
        <f>_xlfn.XLOOKUP(A1577, 'Country to Region'!$A$2:$A$116, 'Country to Region'!$B$2:$B$116, "Not Found")</f>
        <v>South and Southeast Asia</v>
      </c>
      <c r="C1577" s="203" t="s">
        <v>174</v>
      </c>
      <c r="D1577" s="232" cm="1">
        <f t="array" ref="D1577">_xlfn.XLOOKUP($C1577,'Standardized Scores'!$C$7:$C$96,_xlfn.XLOOKUP('Data (All Pillars)'!$A1577,'Standardized Scores'!$D$6:$DO$6,'Standardized Scores'!$D$7:$DO$96))</f>
        <v>29.445761258567355</v>
      </c>
      <c r="E1577" s="232" cm="1">
        <f t="array" ref="E1577">_xlfn.XLOOKUP($C1577,Ranking!$C$7:$C$96,_xlfn.XLOOKUP('Data (All Pillars)'!$A1577,Ranking!$D$6:$DO$6,Ranking!$D$7:$DO$96))</f>
        <v>86</v>
      </c>
      <c r="F1577" s="232" t="str">
        <f>INDEX(Categories!$C$7:$DO$96,MATCH($C1577,Categories!C$7:C$96,0),MATCH($A1577,Categories!$C$6:$DO$6,0))</f>
        <v>Inadequate capacity</v>
      </c>
    </row>
    <row r="1578" spans="1:6" ht="13.8" x14ac:dyDescent="0.25">
      <c r="A1578" s="231" t="s">
        <v>129</v>
      </c>
      <c r="B1578" s="50" t="str">
        <f>_xlfn.XLOOKUP(A1578, 'Country to Region'!$A$2:$A$116, 'Country to Region'!$B$2:$B$116, "Not Found")</f>
        <v>South and Southeast Asia</v>
      </c>
      <c r="C1578" s="203" t="s">
        <v>181</v>
      </c>
      <c r="D1578" s="232" cm="1">
        <f t="array" ref="D1578">_xlfn.XLOOKUP($C1578,'Standardized Scores'!$C$7:$C$96,_xlfn.XLOOKUP('Data (All Pillars)'!$A1578,'Standardized Scores'!$D$6:$DO$6,'Standardized Scores'!$D$7:$DO$96))</f>
        <v>40.376904363543829</v>
      </c>
      <c r="E1578" s="232" cm="1">
        <f t="array" ref="E1578">_xlfn.XLOOKUP($C1578,Ranking!$C$7:$C$96,_xlfn.XLOOKUP('Data (All Pillars)'!$A1578,Ranking!$D$6:$DO$6,Ranking!$D$7:$DO$96))</f>
        <v>84</v>
      </c>
      <c r="F1578" s="232" t="str">
        <f>INDEX(Categories!$C$7:$DO$96,MATCH($C1578,Categories!C$7:C$96,0),MATCH($A1578,Categories!$C$6:$DO$6,0))</f>
        <v>Low capacity</v>
      </c>
    </row>
    <row r="1579" spans="1:6" ht="13.8" x14ac:dyDescent="0.25">
      <c r="A1579" s="231" t="s">
        <v>129</v>
      </c>
      <c r="B1579" s="50" t="str">
        <f>_xlfn.XLOOKUP(A1579, 'Country to Region'!$A$2:$A$116, 'Country to Region'!$B$2:$B$116, "Not Found")</f>
        <v>South and Southeast Asia</v>
      </c>
      <c r="C1579" s="203" t="s">
        <v>192</v>
      </c>
      <c r="D1579" s="232" cm="1">
        <f t="array" ref="D1579">_xlfn.XLOOKUP($C1579,'Standardized Scores'!$C$7:$C$96,_xlfn.XLOOKUP('Data (All Pillars)'!$A1579,'Standardized Scores'!$D$6:$DO$6,'Standardized Scores'!$D$7:$DO$96))</f>
        <v>23.665578266017448</v>
      </c>
      <c r="E1579" s="232" cm="1">
        <f t="array" ref="E1579">_xlfn.XLOOKUP($C1579,Ranking!$C$7:$C$96,_xlfn.XLOOKUP('Data (All Pillars)'!$A1579,Ranking!$D$6:$DO$6,Ranking!$D$7:$DO$96))</f>
        <v>87</v>
      </c>
      <c r="F1579" s="232" t="str">
        <f>INDEX(Categories!$C$7:$DO$96,MATCH($C1579,Categories!C$7:C$96,0),MATCH($A1579,Categories!$C$6:$DO$6,0))</f>
        <v>Inadequate capacity</v>
      </c>
    </row>
    <row r="1580" spans="1:6" ht="13.8" x14ac:dyDescent="0.25">
      <c r="A1580" s="231" t="s">
        <v>129</v>
      </c>
      <c r="B1580" s="50" t="str">
        <f>_xlfn.XLOOKUP(A1580, 'Country to Region'!$A$2:$A$116, 'Country to Region'!$B$2:$B$116, "Not Found")</f>
        <v>South and Southeast Asia</v>
      </c>
      <c r="C1580" s="203" t="s">
        <v>194</v>
      </c>
      <c r="D1580" s="232" cm="1">
        <f t="array" ref="D1580">_xlfn.XLOOKUP($C1580,'Standardized Scores'!$C$7:$C$96,_xlfn.XLOOKUP('Data (All Pillars)'!$A1580,'Standardized Scores'!$D$6:$DO$6,'Standardized Scores'!$D$7:$DO$96))</f>
        <v>36.948417113122495</v>
      </c>
      <c r="E1580" s="232" cm="1">
        <f t="array" ref="E1580">_xlfn.XLOOKUP($C1580,Ranking!$C$7:$C$96,_xlfn.XLOOKUP('Data (All Pillars)'!$A1580,Ranking!$D$6:$DO$6,Ranking!$D$7:$DO$96))</f>
        <v>43</v>
      </c>
      <c r="F1580" s="232" t="str">
        <f>INDEX(Categories!$C$7:$DO$96,MATCH($C1580,Categories!C$7:C$96,0),MATCH($A1580,Categories!$C$6:$DO$6,0))</f>
        <v>Low capacity</v>
      </c>
    </row>
    <row r="1581" spans="1:6" ht="13.8" x14ac:dyDescent="0.25">
      <c r="A1581" s="231" t="s">
        <v>129</v>
      </c>
      <c r="B1581" s="50" t="str">
        <f>_xlfn.XLOOKUP(A1581, 'Country to Region'!$A$2:$A$116, 'Country to Region'!$B$2:$B$116, "Not Found")</f>
        <v>South and Southeast Asia</v>
      </c>
      <c r="C1581" s="203" t="s">
        <v>202</v>
      </c>
      <c r="D1581" s="232" cm="1">
        <f t="array" ref="D1581">_xlfn.XLOOKUP($C1581,'Standardized Scores'!$C$7:$C$96,_xlfn.XLOOKUP('Data (All Pillars)'!$A1581,'Standardized Scores'!$D$6:$DO$6,'Standardized Scores'!$D$7:$DO$96))</f>
        <v>11.517060166062958</v>
      </c>
      <c r="E1581" s="232" cm="1">
        <f t="array" ref="E1581">_xlfn.XLOOKUP($C1581,Ranking!$C$7:$C$96,_xlfn.XLOOKUP('Data (All Pillars)'!$A1581,Ranking!$D$6:$DO$6,Ranking!$D$7:$DO$96))</f>
        <v>98</v>
      </c>
      <c r="F1581" s="232" t="str">
        <f>INDEX(Categories!$C$7:$DO$96,MATCH($C1581,Categories!C$7:C$96,0),MATCH($A1581,Categories!$C$6:$DO$6,0))</f>
        <v>Inadequate capacity</v>
      </c>
    </row>
    <row r="1582" spans="1:6" ht="13.8" x14ac:dyDescent="0.25">
      <c r="A1582" s="231" t="s">
        <v>129</v>
      </c>
      <c r="B1582" s="50" t="str">
        <f>_xlfn.XLOOKUP(A1582, 'Country to Region'!$A$2:$A$116, 'Country to Region'!$B$2:$B$116, "Not Found")</f>
        <v>South and Southeast Asia</v>
      </c>
      <c r="C1582" s="203" t="s">
        <v>212</v>
      </c>
      <c r="D1582" s="232" cm="1">
        <f t="array" ref="D1582">_xlfn.XLOOKUP($C1582,'Standardized Scores'!$C$7:$C$96,_xlfn.XLOOKUP('Data (All Pillars)'!$A1582,'Standardized Scores'!$D$6:$DO$6,'Standardized Scores'!$D$7:$DO$96))</f>
        <v>34.954397845970902</v>
      </c>
      <c r="E1582" s="232" cm="1">
        <f t="array" ref="E1582">_xlfn.XLOOKUP($C1582,Ranking!$C$7:$C$96,_xlfn.XLOOKUP('Data (All Pillars)'!$A1582,Ranking!$D$6:$DO$6,Ranking!$D$7:$DO$96))</f>
        <v>94</v>
      </c>
      <c r="F1582" s="232" t="str">
        <f>INDEX(Categories!$C$7:$DO$96,MATCH($C1582,Categories!C$7:C$96,0),MATCH($A1582,Categories!$C$6:$DO$6,0))</f>
        <v>Inadequate capacity</v>
      </c>
    </row>
    <row r="1583" spans="1:6" ht="13.8" x14ac:dyDescent="0.25">
      <c r="A1583" s="231" t="s">
        <v>129</v>
      </c>
      <c r="B1583" s="50" t="str">
        <f>_xlfn.XLOOKUP(A1583, 'Country to Region'!$A$2:$A$116, 'Country to Region'!$B$2:$B$116, "Not Found")</f>
        <v>South and Southeast Asia</v>
      </c>
      <c r="C1583" s="203" t="s">
        <v>254</v>
      </c>
      <c r="D1583" s="232" cm="1">
        <f t="array" ref="D1583">_xlfn.XLOOKUP($C1583,'Standardized Scores'!$C$7:$C$96,_xlfn.XLOOKUP('Data (All Pillars)'!$A1583,'Standardized Scores'!$D$6:$DO$6,'Standardized Scores'!$D$7:$DO$96))</f>
        <v>11.242437938913447</v>
      </c>
      <c r="E1583" s="232" cm="1">
        <f t="array" ref="E1583">_xlfn.XLOOKUP($C1583,Ranking!$C$7:$C$96,_xlfn.XLOOKUP('Data (All Pillars)'!$A1583,Ranking!$D$6:$DO$6,Ranking!$D$7:$DO$96))</f>
        <v>72</v>
      </c>
      <c r="F1583" s="232" t="str">
        <f>INDEX(Categories!$C$7:$DO$96,MATCH($C1583,Categories!C$7:C$96,0),MATCH($A1583,Categories!$C$6:$DO$6,0))</f>
        <v>Inadequate capacity</v>
      </c>
    </row>
    <row r="1584" spans="1:6" ht="13.8" x14ac:dyDescent="0.25">
      <c r="A1584" s="231" t="s">
        <v>130</v>
      </c>
      <c r="B1584" s="50" t="str">
        <f>_xlfn.XLOOKUP(A1584, 'Country to Region'!$A$2:$A$116, 'Country to Region'!$B$2:$B$116, "Not Found")</f>
        <v>Sub-Saharan Africa</v>
      </c>
      <c r="C1584" s="203" t="s">
        <v>133</v>
      </c>
      <c r="D1584" s="232" cm="1">
        <f t="array" ref="D1584">_xlfn.XLOOKUP($C1584,'Standardized Scores'!$C$7:$C$96,_xlfn.XLOOKUP('Data (All Pillars)'!$A1584,'Standardized Scores'!$D$6:$DO$6,'Standardized Scores'!$D$7:$DO$96))</f>
        <v>27.765877667599717</v>
      </c>
      <c r="E1584" s="232" cm="1">
        <f t="array" ref="E1584">_xlfn.XLOOKUP($C1584,Ranking!$C$7:$C$96,_xlfn.XLOOKUP('Data (All Pillars)'!$A1584,Ranking!$D$6:$DO$6,Ranking!$D$7:$DO$96))</f>
        <v>105</v>
      </c>
      <c r="F1584" s="232" t="str">
        <f>INDEX(Categories!$C$7:$DO$96,MATCH($C1584,Categories!C$7:C$96,0),MATCH($A1584,Categories!$C$6:$DO$6,0))</f>
        <v>Inadequate capacity</v>
      </c>
    </row>
    <row r="1585" spans="1:6" ht="13.8" x14ac:dyDescent="0.25">
      <c r="A1585" s="231" t="s">
        <v>130</v>
      </c>
      <c r="B1585" s="50" t="str">
        <f>_xlfn.XLOOKUP(A1585, 'Country to Region'!$A$2:$A$116, 'Country to Region'!$B$2:$B$116, "Not Found")</f>
        <v>Sub-Saharan Africa</v>
      </c>
      <c r="C1585" s="203" t="s">
        <v>135</v>
      </c>
      <c r="D1585" s="232" cm="1">
        <f t="array" ref="D1585">_xlfn.XLOOKUP($C1585,'Standardized Scores'!$C$7:$C$96,_xlfn.XLOOKUP('Data (All Pillars)'!$A1585,'Standardized Scores'!$D$6:$DO$6,'Standardized Scores'!$D$7:$DO$96))</f>
        <v>20.887964243138249</v>
      </c>
      <c r="E1585" s="232" cm="1">
        <f t="array" ref="E1585">_xlfn.XLOOKUP($C1585,Ranking!$C$7:$C$96,_xlfn.XLOOKUP('Data (All Pillars)'!$A1585,Ranking!$D$6:$DO$6,Ranking!$D$7:$DO$96))</f>
        <v>111</v>
      </c>
      <c r="F1585" s="232" t="str">
        <f>INDEX(Categories!$C$7:$DO$96,MATCH($C1585,Categories!C$7:C$96,0),MATCH($A1585,Categories!$C$6:$DO$6,0))</f>
        <v>Inadequate capacity</v>
      </c>
    </row>
    <row r="1586" spans="1:6" ht="13.8" x14ac:dyDescent="0.25">
      <c r="A1586" s="231" t="s">
        <v>130</v>
      </c>
      <c r="B1586" s="50" t="str">
        <f>_xlfn.XLOOKUP(A1586, 'Country to Region'!$A$2:$A$116, 'Country to Region'!$B$2:$B$116, "Not Found")</f>
        <v>Sub-Saharan Africa</v>
      </c>
      <c r="C1586" s="203" t="s">
        <v>137</v>
      </c>
      <c r="D1586" s="232" cm="1">
        <f t="array" ref="D1586">_xlfn.XLOOKUP($C1586,'Standardized Scores'!$C$7:$C$96,_xlfn.XLOOKUP('Data (All Pillars)'!$A1586,'Standardized Scores'!$D$6:$DO$6,'Standardized Scores'!$D$7:$DO$96))</f>
        <v>27.791777708636175</v>
      </c>
      <c r="E1586" s="232" cm="1">
        <f t="array" ref="E1586">_xlfn.XLOOKUP($C1586,Ranking!$C$7:$C$96,_xlfn.XLOOKUP('Data (All Pillars)'!$A1586,Ranking!$D$6:$DO$6,Ranking!$D$7:$DO$96))</f>
        <v>86</v>
      </c>
      <c r="F1586" s="232" t="str">
        <f>INDEX(Categories!$C$7:$DO$96,MATCH($C1586,Categories!C$7:C$96,0),MATCH($A1586,Categories!$C$6:$DO$6,0))</f>
        <v>Inadequate capacity</v>
      </c>
    </row>
    <row r="1587" spans="1:6" ht="13.8" x14ac:dyDescent="0.25">
      <c r="A1587" s="231" t="s">
        <v>130</v>
      </c>
      <c r="B1587" s="50" t="str">
        <f>_xlfn.XLOOKUP(A1587, 'Country to Region'!$A$2:$A$116, 'Country to Region'!$B$2:$B$116, "Not Found")</f>
        <v>Sub-Saharan Africa</v>
      </c>
      <c r="C1587" s="203" t="s">
        <v>147</v>
      </c>
      <c r="D1587" s="232" cm="1">
        <f t="array" ref="D1587">_xlfn.XLOOKUP($C1587,'Standardized Scores'!$C$7:$C$96,_xlfn.XLOOKUP('Data (All Pillars)'!$A1587,'Standardized Scores'!$D$6:$DO$6,'Standardized Scores'!$D$7:$DO$96))</f>
        <v>9.599068135715056</v>
      </c>
      <c r="E1587" s="232" cm="1">
        <f t="array" ref="E1587">_xlfn.XLOOKUP($C1587,Ranking!$C$7:$C$96,_xlfn.XLOOKUP('Data (All Pillars)'!$A1587,Ranking!$D$6:$DO$6,Ranking!$D$7:$DO$96))</f>
        <v>115</v>
      </c>
      <c r="F1587" s="232" t="str">
        <f>INDEX(Categories!$C$7:$DO$96,MATCH($C1587,Categories!C$7:C$96,0),MATCH($A1587,Categories!$C$6:$DO$6,0))</f>
        <v>Inadequate capacity</v>
      </c>
    </row>
    <row r="1588" spans="1:6" ht="13.8" x14ac:dyDescent="0.25">
      <c r="A1588" s="231" t="s">
        <v>130</v>
      </c>
      <c r="B1588" s="50" t="str">
        <f>_xlfn.XLOOKUP(A1588, 'Country to Region'!$A$2:$A$116, 'Country to Region'!$B$2:$B$116, "Not Found")</f>
        <v>Sub-Saharan Africa</v>
      </c>
      <c r="C1588" s="203" t="s">
        <v>156</v>
      </c>
      <c r="D1588" s="232" cm="1">
        <f t="array" ref="D1588">_xlfn.XLOOKUP($C1588,'Standardized Scores'!$C$7:$C$96,_xlfn.XLOOKUP('Data (All Pillars)'!$A1588,'Standardized Scores'!$D$6:$DO$6,'Standardized Scores'!$D$7:$DO$96))</f>
        <v>26.003893992051058</v>
      </c>
      <c r="E1588" s="232" cm="1">
        <f t="array" ref="E1588">_xlfn.XLOOKUP($C1588,Ranking!$C$7:$C$96,_xlfn.XLOOKUP('Data (All Pillars)'!$A1588,Ranking!$D$6:$DO$6,Ranking!$D$7:$DO$96))</f>
        <v>109</v>
      </c>
      <c r="F1588" s="232" t="str">
        <f>INDEX(Categories!$C$7:$DO$96,MATCH($C1588,Categories!C$7:C$96,0),MATCH($A1588,Categories!$C$6:$DO$6,0))</f>
        <v>Inadequate capacity</v>
      </c>
    </row>
    <row r="1589" spans="1:6" ht="13.8" x14ac:dyDescent="0.25">
      <c r="A1589" s="231" t="s">
        <v>130</v>
      </c>
      <c r="B1589" s="50" t="str">
        <f>_xlfn.XLOOKUP(A1589, 'Country to Region'!$A$2:$A$116, 'Country to Region'!$B$2:$B$116, "Not Found")</f>
        <v>Sub-Saharan Africa</v>
      </c>
      <c r="C1589" s="203" t="s">
        <v>163</v>
      </c>
      <c r="D1589" s="232" cm="1">
        <f t="array" ref="D1589">_xlfn.XLOOKUP($C1589,'Standardized Scores'!$C$7:$C$96,_xlfn.XLOOKUP('Data (All Pillars)'!$A1589,'Standardized Scores'!$D$6:$DO$6,'Standardized Scores'!$D$7:$DO$96))</f>
        <v>38.50464352956277</v>
      </c>
      <c r="E1589" s="232" cm="1">
        <f t="array" ref="E1589">_xlfn.XLOOKUP($C1589,Ranking!$C$7:$C$96,_xlfn.XLOOKUP('Data (All Pillars)'!$A1589,Ranking!$D$6:$DO$6,Ranking!$D$7:$DO$96))</f>
        <v>87</v>
      </c>
      <c r="F1589" s="232" t="str">
        <f>INDEX(Categories!$C$7:$DO$96,MATCH($C1589,Categories!C$7:C$96,0),MATCH($A1589,Categories!$C$6:$DO$6,0))</f>
        <v>Low capacity</v>
      </c>
    </row>
    <row r="1590" spans="1:6" ht="13.8" x14ac:dyDescent="0.25">
      <c r="A1590" s="231" t="s">
        <v>130</v>
      </c>
      <c r="B1590" s="50" t="str">
        <f>_xlfn.XLOOKUP(A1590, 'Country to Region'!$A$2:$A$116, 'Country to Region'!$B$2:$B$116, "Not Found")</f>
        <v>Sub-Saharan Africa</v>
      </c>
      <c r="C1590" s="203" t="s">
        <v>251</v>
      </c>
      <c r="D1590" s="232" cm="1">
        <f t="array" ref="D1590">_xlfn.XLOOKUP($C1590,'Standardized Scores'!$C$7:$C$96,_xlfn.XLOOKUP('Data (All Pillars)'!$A1590,'Standardized Scores'!$D$6:$DO$6,'Standardized Scores'!$D$7:$DO$96))</f>
        <v>45.320904512557064</v>
      </c>
      <c r="E1590" s="232" cm="1">
        <f t="array" ref="E1590">_xlfn.XLOOKUP($C1590,Ranking!$C$7:$C$96,_xlfn.XLOOKUP('Data (All Pillars)'!$A1590,Ranking!$D$6:$DO$6,Ranking!$D$7:$DO$96))</f>
        <v>49</v>
      </c>
      <c r="F1590" s="232" t="str">
        <f>INDEX(Categories!$C$7:$DO$96,MATCH($C1590,Categories!C$7:C$96,0),MATCH($A1590,Categories!$C$6:$DO$6,0))</f>
        <v>Adequate capacity</v>
      </c>
    </row>
    <row r="1591" spans="1:6" ht="13.8" x14ac:dyDescent="0.25">
      <c r="A1591" s="231" t="s">
        <v>130</v>
      </c>
      <c r="B1591" s="50" t="str">
        <f>_xlfn.XLOOKUP(A1591, 'Country to Region'!$A$2:$A$116, 'Country to Region'!$B$2:$B$116, "Not Found")</f>
        <v>Sub-Saharan Africa</v>
      </c>
      <c r="C1591" s="203" t="s">
        <v>174</v>
      </c>
      <c r="D1591" s="232" cm="1">
        <f t="array" ref="D1591">_xlfn.XLOOKUP($C1591,'Standardized Scores'!$C$7:$C$96,_xlfn.XLOOKUP('Data (All Pillars)'!$A1591,'Standardized Scores'!$D$6:$DO$6,'Standardized Scores'!$D$7:$DO$96))</f>
        <v>24.016886072262629</v>
      </c>
      <c r="E1591" s="232" cm="1">
        <f t="array" ref="E1591">_xlfn.XLOOKUP($C1591,Ranking!$C$7:$C$96,_xlfn.XLOOKUP('Data (All Pillars)'!$A1591,Ranking!$D$6:$DO$6,Ranking!$D$7:$DO$96))</f>
        <v>102</v>
      </c>
      <c r="F1591" s="232" t="str">
        <f>INDEX(Categories!$C$7:$DO$96,MATCH($C1591,Categories!C$7:C$96,0),MATCH($A1591,Categories!$C$6:$DO$6,0))</f>
        <v>Inadequate capacity</v>
      </c>
    </row>
    <row r="1592" spans="1:6" ht="13.8" x14ac:dyDescent="0.25">
      <c r="A1592" s="231" t="s">
        <v>130</v>
      </c>
      <c r="B1592" s="50" t="str">
        <f>_xlfn.XLOOKUP(A1592, 'Country to Region'!$A$2:$A$116, 'Country to Region'!$B$2:$B$116, "Not Found")</f>
        <v>Sub-Saharan Africa</v>
      </c>
      <c r="C1592" s="203" t="s">
        <v>181</v>
      </c>
      <c r="D1592" s="232" cm="1">
        <f t="array" ref="D1592">_xlfn.XLOOKUP($C1592,'Standardized Scores'!$C$7:$C$96,_xlfn.XLOOKUP('Data (All Pillars)'!$A1592,'Standardized Scores'!$D$6:$DO$6,'Standardized Scores'!$D$7:$DO$96))</f>
        <v>44.258265885292147</v>
      </c>
      <c r="E1592" s="232" cm="1">
        <f t="array" ref="E1592">_xlfn.XLOOKUP($C1592,Ranking!$C$7:$C$96,_xlfn.XLOOKUP('Data (All Pillars)'!$A1592,Ranking!$D$6:$DO$6,Ranking!$D$7:$DO$96))</f>
        <v>68</v>
      </c>
      <c r="F1592" s="232" t="str">
        <f>INDEX(Categories!$C$7:$DO$96,MATCH($C1592,Categories!C$7:C$96,0),MATCH($A1592,Categories!$C$6:$DO$6,0))</f>
        <v>Low capacity</v>
      </c>
    </row>
    <row r="1593" spans="1:6" ht="13.8" x14ac:dyDescent="0.25">
      <c r="A1593" s="231" t="s">
        <v>130</v>
      </c>
      <c r="B1593" s="50" t="str">
        <f>_xlfn.XLOOKUP(A1593, 'Country to Region'!$A$2:$A$116, 'Country to Region'!$B$2:$B$116, "Not Found")</f>
        <v>Sub-Saharan Africa</v>
      </c>
      <c r="C1593" s="203" t="s">
        <v>192</v>
      </c>
      <c r="D1593" s="232" cm="1">
        <f t="array" ref="D1593">_xlfn.XLOOKUP($C1593,'Standardized Scores'!$C$7:$C$96,_xlfn.XLOOKUP('Data (All Pillars)'!$A1593,'Standardized Scores'!$D$6:$DO$6,'Standardized Scores'!$D$7:$DO$96))</f>
        <v>20.325436609443784</v>
      </c>
      <c r="E1593" s="232" cm="1">
        <f t="array" ref="E1593">_xlfn.XLOOKUP($C1593,Ranking!$C$7:$C$96,_xlfn.XLOOKUP('Data (All Pillars)'!$A1593,Ranking!$D$6:$DO$6,Ranking!$D$7:$DO$96))</f>
        <v>104</v>
      </c>
      <c r="F1593" s="232" t="str">
        <f>INDEX(Categories!$C$7:$DO$96,MATCH($C1593,Categories!C$7:C$96,0),MATCH($A1593,Categories!$C$6:$DO$6,0))</f>
        <v>Inadequate capacity</v>
      </c>
    </row>
    <row r="1594" spans="1:6" ht="13.8" x14ac:dyDescent="0.25">
      <c r="A1594" s="231" t="s">
        <v>130</v>
      </c>
      <c r="B1594" s="50" t="str">
        <f>_xlfn.XLOOKUP(A1594, 'Country to Region'!$A$2:$A$116, 'Country to Region'!$B$2:$B$116, "Not Found")</f>
        <v>Sub-Saharan Africa</v>
      </c>
      <c r="C1594" s="203" t="s">
        <v>194</v>
      </c>
      <c r="D1594" s="232" cm="1">
        <f t="array" ref="D1594">_xlfn.XLOOKUP($C1594,'Standardized Scores'!$C$7:$C$96,_xlfn.XLOOKUP('Data (All Pillars)'!$A1594,'Standardized Scores'!$D$6:$DO$6,'Standardized Scores'!$D$7:$DO$96))</f>
        <v>33.564762844890346</v>
      </c>
      <c r="E1594" s="232" cm="1">
        <f t="array" ref="E1594">_xlfn.XLOOKUP($C1594,Ranking!$C$7:$C$96,_xlfn.XLOOKUP('Data (All Pillars)'!$A1594,Ranking!$D$6:$DO$6,Ranking!$D$7:$DO$96))</f>
        <v>63</v>
      </c>
      <c r="F1594" s="232" t="str">
        <f>INDEX(Categories!$C$7:$DO$96,MATCH($C1594,Categories!C$7:C$96,0),MATCH($A1594,Categories!$C$6:$DO$6,0))</f>
        <v>Low capacity</v>
      </c>
    </row>
    <row r="1595" spans="1:6" ht="13.8" x14ac:dyDescent="0.25">
      <c r="A1595" s="231" t="s">
        <v>130</v>
      </c>
      <c r="B1595" s="50" t="str">
        <f>_xlfn.XLOOKUP(A1595, 'Country to Region'!$A$2:$A$116, 'Country to Region'!$B$2:$B$116, "Not Found")</f>
        <v>Sub-Saharan Africa</v>
      </c>
      <c r="C1595" s="203" t="s">
        <v>202</v>
      </c>
      <c r="D1595" s="232" cm="1">
        <f t="array" ref="D1595">_xlfn.XLOOKUP($C1595,'Standardized Scores'!$C$7:$C$96,_xlfn.XLOOKUP('Data (All Pillars)'!$A1595,'Standardized Scores'!$D$6:$DO$6,'Standardized Scores'!$D$7:$DO$96))</f>
        <v>11.827731092438</v>
      </c>
      <c r="E1595" s="232" cm="1">
        <f t="array" ref="E1595">_xlfn.XLOOKUP($C1595,Ranking!$C$7:$C$96,_xlfn.XLOOKUP('Data (All Pillars)'!$A1595,Ranking!$D$6:$DO$6,Ranking!$D$7:$DO$96))</f>
        <v>96</v>
      </c>
      <c r="F1595" s="232" t="str">
        <f>INDEX(Categories!$C$7:$DO$96,MATCH($C1595,Categories!C$7:C$96,0),MATCH($A1595,Categories!$C$6:$DO$6,0))</f>
        <v>Inadequate capacity</v>
      </c>
    </row>
    <row r="1596" spans="1:6" ht="13.8" x14ac:dyDescent="0.25">
      <c r="A1596" s="231" t="s">
        <v>130</v>
      </c>
      <c r="B1596" s="50" t="str">
        <f>_xlfn.XLOOKUP(A1596, 'Country to Region'!$A$2:$A$116, 'Country to Region'!$B$2:$B$116, "Not Found")</f>
        <v>Sub-Saharan Africa</v>
      </c>
      <c r="C1596" s="203" t="s">
        <v>212</v>
      </c>
      <c r="D1596" s="232" cm="1">
        <f t="array" ref="D1596">_xlfn.XLOOKUP($C1596,'Standardized Scores'!$C$7:$C$96,_xlfn.XLOOKUP('Data (All Pillars)'!$A1596,'Standardized Scores'!$D$6:$DO$6,'Standardized Scores'!$D$7:$DO$96))</f>
        <v>28.082115150052935</v>
      </c>
      <c r="E1596" s="232" cm="1">
        <f t="array" ref="E1596">_xlfn.XLOOKUP($C1596,Ranking!$C$7:$C$96,_xlfn.XLOOKUP('Data (All Pillars)'!$A1596,Ranking!$D$6:$DO$6,Ranking!$D$7:$DO$96))</f>
        <v>108</v>
      </c>
      <c r="F1596" s="232" t="str">
        <f>INDEX(Categories!$C$7:$DO$96,MATCH($C1596,Categories!C$7:C$96,0),MATCH($A1596,Categories!$C$6:$DO$6,0))</f>
        <v>Inadequate capacity</v>
      </c>
    </row>
    <row r="1597" spans="1:6" ht="13.8" x14ac:dyDescent="0.25">
      <c r="A1597" s="231" t="s">
        <v>130</v>
      </c>
      <c r="B1597" s="50" t="str">
        <f>_xlfn.XLOOKUP(A1597, 'Country to Region'!$A$2:$A$116, 'Country to Region'!$B$2:$B$116, "Not Found")</f>
        <v>Sub-Saharan Africa</v>
      </c>
      <c r="C1597" s="203" t="s">
        <v>254</v>
      </c>
      <c r="D1597" s="232" cm="1">
        <f t="array" ref="D1597">_xlfn.XLOOKUP($C1597,'Standardized Scores'!$C$7:$C$96,_xlfn.XLOOKUP('Data (All Pillars)'!$A1597,'Standardized Scores'!$D$6:$DO$6,'Standardized Scores'!$D$7:$DO$96))</f>
        <v>7.8271373503948798</v>
      </c>
      <c r="E1597" s="232" cm="1">
        <f t="array" ref="E1597">_xlfn.XLOOKUP($C1597,Ranking!$C$7:$C$96,_xlfn.XLOOKUP('Data (All Pillars)'!$A1597,Ranking!$D$6:$DO$6,Ranking!$D$7:$DO$96))</f>
        <v>95</v>
      </c>
      <c r="F1597" s="232" t="str">
        <f>INDEX(Categories!$C$7:$DO$96,MATCH($C1597,Categories!C$7:C$96,0),MATCH($A1597,Categories!$C$6:$DO$6,0))</f>
        <v>Inadequate capacity</v>
      </c>
    </row>
    <row r="1598" spans="1:6" ht="13.8" x14ac:dyDescent="0.25">
      <c r="A1598" s="231" t="s">
        <v>131</v>
      </c>
      <c r="B1598" s="50" t="str">
        <f>_xlfn.XLOOKUP(A1598, 'Country to Region'!$A$2:$A$116, 'Country to Region'!$B$2:$B$116, "Not Found")</f>
        <v>Sub-Saharan Africa</v>
      </c>
      <c r="C1598" s="203" t="s">
        <v>133</v>
      </c>
      <c r="D1598" s="232" cm="1">
        <f t="array" ref="D1598">_xlfn.XLOOKUP($C1598,'Standardized Scores'!$C$7:$C$96,_xlfn.XLOOKUP('Data (All Pillars)'!$A1598,'Standardized Scores'!$D$6:$DO$6,'Standardized Scores'!$D$7:$DO$96))</f>
        <v>23.630339846814103</v>
      </c>
      <c r="E1598" s="232" cm="1">
        <f t="array" ref="E1598">_xlfn.XLOOKUP($C1598,Ranking!$C$7:$C$96,_xlfn.XLOOKUP('Data (All Pillars)'!$A1598,Ranking!$D$6:$DO$6,Ranking!$D$7:$DO$96))</f>
        <v>114</v>
      </c>
      <c r="F1598" s="232" t="str">
        <f>INDEX(Categories!$C$7:$DO$96,MATCH($C1598,Categories!C$7:C$96,0),MATCH($A1598,Categories!$C$6:$DO$6,0))</f>
        <v>Inadequate capacity</v>
      </c>
    </row>
    <row r="1599" spans="1:6" ht="13.8" x14ac:dyDescent="0.25">
      <c r="A1599" s="231" t="s">
        <v>131</v>
      </c>
      <c r="B1599" s="50" t="str">
        <f>_xlfn.XLOOKUP(A1599, 'Country to Region'!$A$2:$A$116, 'Country to Region'!$B$2:$B$116, "Not Found")</f>
        <v>Sub-Saharan Africa</v>
      </c>
      <c r="C1599" s="203" t="s">
        <v>135</v>
      </c>
      <c r="D1599" s="232" cm="1">
        <f t="array" ref="D1599">_xlfn.XLOOKUP($C1599,'Standardized Scores'!$C$7:$C$96,_xlfn.XLOOKUP('Data (All Pillars)'!$A1599,'Standardized Scores'!$D$6:$DO$6,'Standardized Scores'!$D$7:$DO$96))</f>
        <v>19.706558967281268</v>
      </c>
      <c r="E1599" s="232" cm="1">
        <f t="array" ref="E1599">_xlfn.XLOOKUP($C1599,Ranking!$C$7:$C$96,_xlfn.XLOOKUP('Data (All Pillars)'!$A1599,Ranking!$D$6:$DO$6,Ranking!$D$7:$DO$96))</f>
        <v>114</v>
      </c>
      <c r="F1599" s="232" t="str">
        <f>INDEX(Categories!$C$7:$DO$96,MATCH($C1599,Categories!C$7:C$96,0),MATCH($A1599,Categories!$C$6:$DO$6,0))</f>
        <v>Inadequate capacity</v>
      </c>
    </row>
    <row r="1600" spans="1:6" ht="13.8" x14ac:dyDescent="0.25">
      <c r="A1600" s="231" t="s">
        <v>131</v>
      </c>
      <c r="B1600" s="50" t="str">
        <f>_xlfn.XLOOKUP(A1600, 'Country to Region'!$A$2:$A$116, 'Country to Region'!$B$2:$B$116, "Not Found")</f>
        <v>Sub-Saharan Africa</v>
      </c>
      <c r="C1600" s="203" t="s">
        <v>137</v>
      </c>
      <c r="D1600" s="232" cm="1">
        <f t="array" ref="D1600">_xlfn.XLOOKUP($C1600,'Standardized Scores'!$C$7:$C$96,_xlfn.XLOOKUP('Data (All Pillars)'!$A1600,'Standardized Scores'!$D$6:$DO$6,'Standardized Scores'!$D$7:$DO$96))</f>
        <v>19.729845007158517</v>
      </c>
      <c r="E1600" s="232" cm="1">
        <f t="array" ref="E1600">_xlfn.XLOOKUP($C1600,Ranking!$C$7:$C$96,_xlfn.XLOOKUP('Data (All Pillars)'!$A1600,Ranking!$D$6:$DO$6,Ranking!$D$7:$DO$96))</f>
        <v>112</v>
      </c>
      <c r="F1600" s="232" t="str">
        <f>INDEX(Categories!$C$7:$DO$96,MATCH($C1600,Categories!C$7:C$96,0),MATCH($A1600,Categories!$C$6:$DO$6,0))</f>
        <v>Inadequate capacity</v>
      </c>
    </row>
    <row r="1601" spans="1:6" ht="13.8" x14ac:dyDescent="0.25">
      <c r="A1601" s="231" t="s">
        <v>131</v>
      </c>
      <c r="B1601" s="50" t="str">
        <f>_xlfn.XLOOKUP(A1601, 'Country to Region'!$A$2:$A$116, 'Country to Region'!$B$2:$B$116, "Not Found")</f>
        <v>Sub-Saharan Africa</v>
      </c>
      <c r="C1601" s="203" t="s">
        <v>147</v>
      </c>
      <c r="D1601" s="232" cm="1">
        <f t="array" ref="D1601">_xlfn.XLOOKUP($C1601,'Standardized Scores'!$C$7:$C$96,_xlfn.XLOOKUP('Data (All Pillars)'!$A1601,'Standardized Scores'!$D$6:$DO$6,'Standardized Scores'!$D$7:$DO$96))</f>
        <v>15.065497260935036</v>
      </c>
      <c r="E1601" s="232" cm="1">
        <f t="array" ref="E1601">_xlfn.XLOOKUP($C1601,Ranking!$C$7:$C$96,_xlfn.XLOOKUP('Data (All Pillars)'!$A1601,Ranking!$D$6:$DO$6,Ranking!$D$7:$DO$96))</f>
        <v>107</v>
      </c>
      <c r="F1601" s="232" t="str">
        <f>INDEX(Categories!$C$7:$DO$96,MATCH($C1601,Categories!C$7:C$96,0),MATCH($A1601,Categories!$C$6:$DO$6,0))</f>
        <v>Inadequate capacity</v>
      </c>
    </row>
    <row r="1602" spans="1:6" ht="13.8" x14ac:dyDescent="0.25">
      <c r="A1602" s="231" t="s">
        <v>131</v>
      </c>
      <c r="B1602" s="50" t="str">
        <f>_xlfn.XLOOKUP(A1602, 'Country to Region'!$A$2:$A$116, 'Country to Region'!$B$2:$B$116, "Not Found")</f>
        <v>Sub-Saharan Africa</v>
      </c>
      <c r="C1602" s="203" t="s">
        <v>156</v>
      </c>
      <c r="D1602" s="232" cm="1">
        <f t="array" ref="D1602">_xlfn.XLOOKUP($C1602,'Standardized Scores'!$C$7:$C$96,_xlfn.XLOOKUP('Data (All Pillars)'!$A1602,'Standardized Scores'!$D$6:$DO$6,'Standardized Scores'!$D$7:$DO$96))</f>
        <v>25.093963911495088</v>
      </c>
      <c r="E1602" s="232" cm="1">
        <f t="array" ref="E1602">_xlfn.XLOOKUP($C1602,Ranking!$C$7:$C$96,_xlfn.XLOOKUP('Data (All Pillars)'!$A1602,Ranking!$D$6:$DO$6,Ranking!$D$7:$DO$96))</f>
        <v>112</v>
      </c>
      <c r="F1602" s="232" t="str">
        <f>INDEX(Categories!$C$7:$DO$96,MATCH($C1602,Categories!C$7:C$96,0),MATCH($A1602,Categories!$C$6:$DO$6,0))</f>
        <v>Inadequate capacity</v>
      </c>
    </row>
    <row r="1603" spans="1:6" ht="13.8" x14ac:dyDescent="0.25">
      <c r="A1603" s="231" t="s">
        <v>131</v>
      </c>
      <c r="B1603" s="50" t="str">
        <f>_xlfn.XLOOKUP(A1603, 'Country to Region'!$A$2:$A$116, 'Country to Region'!$B$2:$B$116, "Not Found")</f>
        <v>Sub-Saharan Africa</v>
      </c>
      <c r="C1603" s="203" t="s">
        <v>163</v>
      </c>
      <c r="D1603" s="232" cm="1">
        <f t="array" ref="D1603">_xlfn.XLOOKUP($C1603,'Standardized Scores'!$C$7:$C$96,_xlfn.XLOOKUP('Data (All Pillars)'!$A1603,'Standardized Scores'!$D$6:$DO$6,'Standardized Scores'!$D$7:$DO$96))</f>
        <v>29.84103028315829</v>
      </c>
      <c r="E1603" s="232" cm="1">
        <f t="array" ref="E1603">_xlfn.XLOOKUP($C1603,Ranking!$C$7:$C$96,_xlfn.XLOOKUP('Data (All Pillars)'!$A1603,Ranking!$D$6:$DO$6,Ranking!$D$7:$DO$96))</f>
        <v>109</v>
      </c>
      <c r="F1603" s="232" t="str">
        <f>INDEX(Categories!$C$7:$DO$96,MATCH($C1603,Categories!C$7:C$96,0),MATCH($A1603,Categories!$C$6:$DO$6,0))</f>
        <v>Inadequate capacity</v>
      </c>
    </row>
    <row r="1604" spans="1:6" ht="13.8" x14ac:dyDescent="0.25">
      <c r="A1604" s="231" t="s">
        <v>131</v>
      </c>
      <c r="B1604" s="50" t="str">
        <f>_xlfn.XLOOKUP(A1604, 'Country to Region'!$A$2:$A$116, 'Country to Region'!$B$2:$B$116, "Not Found")</f>
        <v>Sub-Saharan Africa</v>
      </c>
      <c r="C1604" s="203" t="s">
        <v>251</v>
      </c>
      <c r="D1604" s="232" cm="1">
        <f t="array" ref="D1604">_xlfn.XLOOKUP($C1604,'Standardized Scores'!$C$7:$C$96,_xlfn.XLOOKUP('Data (All Pillars)'!$A1604,'Standardized Scores'!$D$6:$DO$6,'Standardized Scores'!$D$7:$DO$96))</f>
        <v>36.996634598322188</v>
      </c>
      <c r="E1604" s="232" cm="1">
        <f t="array" ref="E1604">_xlfn.XLOOKUP($C1604,Ranking!$C$7:$C$96,_xlfn.XLOOKUP('Data (All Pillars)'!$A1604,Ranking!$D$6:$DO$6,Ranking!$D$7:$DO$96))</f>
        <v>98</v>
      </c>
      <c r="F1604" s="232" t="str">
        <f>INDEX(Categories!$C$7:$DO$96,MATCH($C1604,Categories!C$7:C$96,0),MATCH($A1604,Categories!$C$6:$DO$6,0))</f>
        <v>Low capacity</v>
      </c>
    </row>
    <row r="1605" spans="1:6" ht="13.8" x14ac:dyDescent="0.25">
      <c r="A1605" s="231" t="s">
        <v>131</v>
      </c>
      <c r="B1605" s="50" t="str">
        <f>_xlfn.XLOOKUP(A1605, 'Country to Region'!$A$2:$A$116, 'Country to Region'!$B$2:$B$116, "Not Found")</f>
        <v>Sub-Saharan Africa</v>
      </c>
      <c r="C1605" s="203" t="s">
        <v>174</v>
      </c>
      <c r="D1605" s="232" cm="1">
        <f t="array" ref="D1605">_xlfn.XLOOKUP($C1605,'Standardized Scores'!$C$7:$C$96,_xlfn.XLOOKUP('Data (All Pillars)'!$A1605,'Standardized Scores'!$D$6:$DO$6,'Standardized Scores'!$D$7:$DO$96))</f>
        <v>19.080474263388634</v>
      </c>
      <c r="E1605" s="232" cm="1">
        <f t="array" ref="E1605">_xlfn.XLOOKUP($C1605,Ranking!$C$7:$C$96,_xlfn.XLOOKUP('Data (All Pillars)'!$A1605,Ranking!$D$6:$DO$6,Ranking!$D$7:$DO$96))</f>
        <v>110</v>
      </c>
      <c r="F1605" s="232" t="str">
        <f>INDEX(Categories!$C$7:$DO$96,MATCH($C1605,Categories!C$7:C$96,0),MATCH($A1605,Categories!$C$6:$DO$6,0))</f>
        <v>Inadequate capacity</v>
      </c>
    </row>
    <row r="1606" spans="1:6" ht="13.8" x14ac:dyDescent="0.25">
      <c r="A1606" s="231" t="s">
        <v>131</v>
      </c>
      <c r="B1606" s="50" t="str">
        <f>_xlfn.XLOOKUP(A1606, 'Country to Region'!$A$2:$A$116, 'Country to Region'!$B$2:$B$116, "Not Found")</f>
        <v>Sub-Saharan Africa</v>
      </c>
      <c r="C1606" s="203" t="s">
        <v>181</v>
      </c>
      <c r="D1606" s="232" cm="1">
        <f t="array" ref="D1606">_xlfn.XLOOKUP($C1606,'Standardized Scores'!$C$7:$C$96,_xlfn.XLOOKUP('Data (All Pillars)'!$A1606,'Standardized Scores'!$D$6:$DO$6,'Standardized Scores'!$D$7:$DO$96))</f>
        <v>32.544744061612604</v>
      </c>
      <c r="E1606" s="232" cm="1">
        <f t="array" ref="E1606">_xlfn.XLOOKUP($C1606,Ranking!$C$7:$C$96,_xlfn.XLOOKUP('Data (All Pillars)'!$A1606,Ranking!$D$6:$DO$6,Ranking!$D$7:$DO$96))</f>
        <v>110</v>
      </c>
      <c r="F1606" s="232" t="str">
        <f>INDEX(Categories!$C$7:$DO$96,MATCH($C1606,Categories!C$7:C$96,0),MATCH($A1606,Categories!$C$6:$DO$6,0))</f>
        <v>Inadequate capacity</v>
      </c>
    </row>
    <row r="1607" spans="1:6" ht="13.8" x14ac:dyDescent="0.25">
      <c r="A1607" s="231" t="s">
        <v>131</v>
      </c>
      <c r="B1607" s="50" t="str">
        <f>_xlfn.XLOOKUP(A1607, 'Country to Region'!$A$2:$A$116, 'Country to Region'!$B$2:$B$116, "Not Found")</f>
        <v>Sub-Saharan Africa</v>
      </c>
      <c r="C1607" s="203" t="s">
        <v>192</v>
      </c>
      <c r="D1607" s="232" cm="1">
        <f t="array" ref="D1607">_xlfn.XLOOKUP($C1607,'Standardized Scores'!$C$7:$C$96,_xlfn.XLOOKUP('Data (All Pillars)'!$A1607,'Standardized Scores'!$D$6:$DO$6,'Standardized Scores'!$D$7:$DO$96))</f>
        <v>19.273200144554686</v>
      </c>
      <c r="E1607" s="232" cm="1">
        <f t="array" ref="E1607">_xlfn.XLOOKUP($C1607,Ranking!$C$7:$C$96,_xlfn.XLOOKUP('Data (All Pillars)'!$A1607,Ranking!$D$6:$DO$6,Ranking!$D$7:$DO$96))</f>
        <v>109</v>
      </c>
      <c r="F1607" s="232" t="str">
        <f>INDEX(Categories!$C$7:$DO$96,MATCH($C1607,Categories!C$7:C$96,0),MATCH($A1607,Categories!$C$6:$DO$6,0))</f>
        <v>Inadequate capacity</v>
      </c>
    </row>
    <row r="1608" spans="1:6" ht="13.8" x14ac:dyDescent="0.25">
      <c r="A1608" s="231" t="s">
        <v>131</v>
      </c>
      <c r="B1608" s="50" t="str">
        <f>_xlfn.XLOOKUP(A1608, 'Country to Region'!$A$2:$A$116, 'Country to Region'!$B$2:$B$116, "Not Found")</f>
        <v>Sub-Saharan Africa</v>
      </c>
      <c r="C1608" s="203" t="s">
        <v>194</v>
      </c>
      <c r="D1608" s="232" cm="1">
        <f t="array" ref="D1608">_xlfn.XLOOKUP($C1608,'Standardized Scores'!$C$7:$C$96,_xlfn.XLOOKUP('Data (All Pillars)'!$A1608,'Standardized Scores'!$D$6:$DO$6,'Standardized Scores'!$D$7:$DO$96))</f>
        <v>16.958444023084169</v>
      </c>
      <c r="E1608" s="232" cm="1">
        <f t="array" ref="E1608">_xlfn.XLOOKUP($C1608,Ranking!$C$7:$C$96,_xlfn.XLOOKUP('Data (All Pillars)'!$A1608,Ranking!$D$6:$DO$6,Ranking!$D$7:$DO$96))</f>
        <v>107</v>
      </c>
      <c r="F1608" s="232" t="str">
        <f>INDEX(Categories!$C$7:$DO$96,MATCH($C1608,Categories!C$7:C$96,0),MATCH($A1608,Categories!$C$6:$DO$6,0))</f>
        <v>Inadequate capacity</v>
      </c>
    </row>
    <row r="1609" spans="1:6" ht="13.8" x14ac:dyDescent="0.25">
      <c r="A1609" s="231" t="s">
        <v>131</v>
      </c>
      <c r="B1609" s="50" t="str">
        <f>_xlfn.XLOOKUP(A1609, 'Country to Region'!$A$2:$A$116, 'Country to Region'!$B$2:$B$116, "Not Found")</f>
        <v>Sub-Saharan Africa</v>
      </c>
      <c r="C1609" s="203" t="s">
        <v>202</v>
      </c>
      <c r="D1609" s="232" cm="1">
        <f t="array" ref="D1609">_xlfn.XLOOKUP($C1609,'Standardized Scores'!$C$7:$C$96,_xlfn.XLOOKUP('Data (All Pillars)'!$A1609,'Standardized Scores'!$D$6:$DO$6,'Standardized Scores'!$D$7:$DO$96))</f>
        <v>19.829763612762179</v>
      </c>
      <c r="E1609" s="232" cm="1">
        <f t="array" ref="E1609">_xlfn.XLOOKUP($C1609,Ranking!$C$7:$C$96,_xlfn.XLOOKUP('Data (All Pillars)'!$A1609,Ranking!$D$6:$DO$6,Ranking!$D$7:$DO$96))</f>
        <v>60</v>
      </c>
      <c r="F1609" s="232" t="str">
        <f>INDEX(Categories!$C$7:$DO$96,MATCH($C1609,Categories!C$7:C$96,0),MATCH($A1609,Categories!$C$6:$DO$6,0))</f>
        <v>Inadequate capacity</v>
      </c>
    </row>
    <row r="1610" spans="1:6" ht="13.8" x14ac:dyDescent="0.25">
      <c r="A1610" s="231" t="s">
        <v>131</v>
      </c>
      <c r="B1610" s="50" t="str">
        <f>_xlfn.XLOOKUP(A1610, 'Country to Region'!$A$2:$A$116, 'Country to Region'!$B$2:$B$116, "Not Found")</f>
        <v>Sub-Saharan Africa</v>
      </c>
      <c r="C1610" s="203" t="s">
        <v>212</v>
      </c>
      <c r="D1610" s="232" cm="1">
        <f t="array" ref="D1610">_xlfn.XLOOKUP($C1610,'Standardized Scores'!$C$7:$C$96,_xlfn.XLOOKUP('Data (All Pillars)'!$A1610,'Standardized Scores'!$D$6:$DO$6,'Standardized Scores'!$D$7:$DO$96))</f>
        <v>33.671194285202446</v>
      </c>
      <c r="E1610" s="232" cm="1">
        <f t="array" ref="E1610">_xlfn.XLOOKUP($C1610,Ranking!$C$7:$C$96,_xlfn.XLOOKUP('Data (All Pillars)'!$A1610,Ranking!$D$6:$DO$6,Ranking!$D$7:$DO$96))</f>
        <v>98</v>
      </c>
      <c r="F1610" s="232" t="str">
        <f>INDEX(Categories!$C$7:$DO$96,MATCH($C1610,Categories!C$7:C$96,0),MATCH($A1610,Categories!$C$6:$DO$6,0))</f>
        <v>Inadequate capacity</v>
      </c>
    </row>
    <row r="1611" spans="1:6" ht="13.8" x14ac:dyDescent="0.25">
      <c r="A1611" s="231" t="s">
        <v>131</v>
      </c>
      <c r="B1611" s="50" t="str">
        <f>_xlfn.XLOOKUP(A1611, 'Country to Region'!$A$2:$A$116, 'Country to Region'!$B$2:$B$116, "Not Found")</f>
        <v>Sub-Saharan Africa</v>
      </c>
      <c r="C1611" s="203" t="s">
        <v>254</v>
      </c>
      <c r="D1611" s="232" cm="1">
        <f t="array" ref="D1611">_xlfn.XLOOKUP($C1611,'Standardized Scores'!$C$7:$C$96,_xlfn.XLOOKUP('Data (All Pillars)'!$A1611,'Standardized Scores'!$D$6:$DO$6,'Standardized Scores'!$D$7:$DO$96))</f>
        <v>6.633398657169943</v>
      </c>
      <c r="E1611" s="232" cm="1">
        <f t="array" ref="E1611">_xlfn.XLOOKUP($C1611,Ranking!$C$7:$C$96,_xlfn.XLOOKUP('Data (All Pillars)'!$A1611,Ranking!$D$6:$DO$6,Ranking!$D$7:$DO$96))</f>
        <v>101</v>
      </c>
      <c r="F1611" s="232" t="str">
        <f>INDEX(Categories!$C$7:$DO$96,MATCH($C1611,Categories!C$7:C$96,0),MATCH($A1611,Categories!$C$6:$DO$6,0))</f>
        <v>Inadequate capacity</v>
      </c>
    </row>
  </sheetData>
  <autoFilter ref="A1:F1611" xr:uid="{B13445A6-2EFB-4E7B-9A21-2DAEF2A3A7BF}">
    <sortState xmlns:xlrd2="http://schemas.microsoft.com/office/spreadsheetml/2017/richdata2" ref="A2:F1611">
      <sortCondition ref="A1:A1611"/>
    </sortState>
  </autoFilter>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476C-4271-4296-A046-2A17C9F05D77}">
  <sheetPr codeName="Sheet12">
    <tabColor theme="8"/>
  </sheetPr>
  <dimension ref="A1:F461"/>
  <sheetViews>
    <sheetView workbookViewId="0">
      <selection activeCell="F2" sqref="F2"/>
    </sheetView>
  </sheetViews>
  <sheetFormatPr defaultRowHeight="10.199999999999999" x14ac:dyDescent="0.2"/>
  <cols>
    <col min="1" max="1" width="28.140625" customWidth="1"/>
    <col min="2" max="2" width="26.28515625" bestFit="1" customWidth="1"/>
    <col min="3" max="3" width="29.7109375" bestFit="1" customWidth="1"/>
    <col min="4" max="4" width="27.7109375" bestFit="1" customWidth="1"/>
    <col min="5" max="5" width="13.7109375" bestFit="1" customWidth="1"/>
    <col min="6" max="6" width="24" bestFit="1" customWidth="1"/>
  </cols>
  <sheetData>
    <row r="1" spans="1:6" ht="13.8" x14ac:dyDescent="0.25">
      <c r="A1" s="49" t="s">
        <v>258</v>
      </c>
      <c r="B1" s="49" t="s">
        <v>259</v>
      </c>
      <c r="C1" s="49" t="s">
        <v>285</v>
      </c>
      <c r="D1" s="49" t="s">
        <v>286</v>
      </c>
      <c r="E1" s="49" t="s">
        <v>239</v>
      </c>
      <c r="F1" s="49" t="s">
        <v>287</v>
      </c>
    </row>
    <row r="2" spans="1:6" ht="13.8" x14ac:dyDescent="0.25">
      <c r="A2" s="231" t="s">
        <v>17</v>
      </c>
      <c r="B2" s="50" t="str">
        <f>INDEX('Country to Region'!$B$2:$B$116,MATCH($A2,'Country to Region'!$A$2:$A$116,0))</f>
        <v>Eastern Europe</v>
      </c>
      <c r="C2" s="203" t="s">
        <v>133</v>
      </c>
      <c r="D2" s="232" cm="1">
        <f t="array" ref="D2">_xlfn.XLOOKUP($C2,'Standardized Scores'!$C$7:$C$96,_xlfn.XLOOKUP('Data (Main Pillars)'!$A2,'Standardized Scores'!$D$6:$DO$6,'Standardized Scores'!$D$7:$DO$96))</f>
        <v>33.431549802954528</v>
      </c>
      <c r="E2" s="232" cm="1">
        <f t="array" ref="E2">_xlfn.XLOOKUP($C2,Ranking!$C$7:$C$96,_xlfn.XLOOKUP('Data (Main Pillars)'!$A2,Ranking!$D$6:$DO$6,Ranking!$D$7:$DO$96))</f>
        <v>74</v>
      </c>
      <c r="F2" s="232" t="str" cm="1">
        <f t="array" ref="F2">_xlfn.XLOOKUP($C2,Categories!$C$7:$C$96,_xlfn.XLOOKUP('Data (Main Pillars)'!$A2,Categories!$D$6:$DO$6,Categories!$D$7:$DO$96))</f>
        <v>Low capacity</v>
      </c>
    </row>
    <row r="3" spans="1:6" ht="13.8" x14ac:dyDescent="0.25">
      <c r="A3" s="231" t="s">
        <v>17</v>
      </c>
      <c r="B3" s="50" t="str">
        <f>INDEX('Country to Region'!$B$2:$B$116,MATCH($A3,'Country to Region'!$A$2:$A$116,0))</f>
        <v>Eastern Europe</v>
      </c>
      <c r="C3" s="203" t="s">
        <v>135</v>
      </c>
      <c r="D3" s="232" cm="1">
        <f t="array" ref="D3">_xlfn.XLOOKUP($C3,'Standardized Scores'!$C$7:$C$96,_xlfn.XLOOKUP('Data (Main Pillars)'!$A3,'Standardized Scores'!$D$6:$DO$6,'Standardized Scores'!$D$7:$DO$96))</f>
        <v>31.016940852167515</v>
      </c>
      <c r="E3" s="232" cm="1">
        <f t="array" ref="E3">_xlfn.XLOOKUP($C3,Ranking!$C$7:$C$96,_xlfn.XLOOKUP('Data (Main Pillars)'!$A3,Ranking!$D$6:$DO$6,Ranking!$D$7:$DO$96))</f>
        <v>81</v>
      </c>
      <c r="F3" s="232" t="str" cm="1">
        <f t="array" ref="F3">_xlfn.XLOOKUP($C3,Categories!$C$7:$C$96,_xlfn.XLOOKUP('Data (Main Pillars)'!$A3,Categories!$D$6:$DO$6,Categories!$D$7:$DO$96))</f>
        <v>Inadequate capacity</v>
      </c>
    </row>
    <row r="4" spans="1:6" ht="13.8" x14ac:dyDescent="0.25">
      <c r="A4" s="231" t="s">
        <v>17</v>
      </c>
      <c r="B4" s="50" t="str">
        <f>INDEX('Country to Region'!$B$2:$B$116,MATCH($A4,'Country to Region'!$A$2:$A$116,0))</f>
        <v>Eastern Europe</v>
      </c>
      <c r="C4" s="203" t="s">
        <v>163</v>
      </c>
      <c r="D4" s="232" cm="1">
        <f t="array" ref="D4">_xlfn.XLOOKUP($C4,'Standardized Scores'!$C$7:$C$96,_xlfn.XLOOKUP('Data (Main Pillars)'!$A4,'Standardized Scores'!$D$6:$DO$6,'Standardized Scores'!$D$7:$DO$96))</f>
        <v>41.178870495547059</v>
      </c>
      <c r="E4" s="232" cm="1">
        <f t="array" ref="E4">_xlfn.XLOOKUP($C4,Ranking!$C$7:$C$96,_xlfn.XLOOKUP('Data (Main Pillars)'!$A4,Ranking!$D$6:$DO$6,Ranking!$D$7:$DO$96))</f>
        <v>71</v>
      </c>
      <c r="F4" s="232" t="str" cm="1">
        <f t="array" ref="F4">_xlfn.XLOOKUP($C4,Categories!$C$7:$C$96,_xlfn.XLOOKUP('Data (Main Pillars)'!$A4,Categories!$D$6:$DO$6,Categories!$D$7:$DO$96))</f>
        <v>Low capacity</v>
      </c>
    </row>
    <row r="5" spans="1:6" ht="13.8" x14ac:dyDescent="0.25">
      <c r="A5" s="231" t="s">
        <v>17</v>
      </c>
      <c r="B5" s="50" t="str">
        <f>INDEX('Country to Region'!$B$2:$B$116,MATCH($A5,'Country to Region'!$A$2:$A$116,0))</f>
        <v>Eastern Europe</v>
      </c>
      <c r="C5" s="203" t="s">
        <v>192</v>
      </c>
      <c r="D5" s="232" cm="1">
        <f t="array" ref="D5">_xlfn.XLOOKUP($C5,'Standardized Scores'!$C$7:$C$96,_xlfn.XLOOKUP('Data (Main Pillars)'!$A5,'Standardized Scores'!$D$6:$DO$6,'Standardized Scores'!$D$7:$DO$96))</f>
        <v>25.516397830284838</v>
      </c>
      <c r="E5" s="232" cm="1">
        <f t="array" ref="E5">_xlfn.XLOOKUP($C5,Ranking!$C$7:$C$96,_xlfn.XLOOKUP('Data (Main Pillars)'!$A5,Ranking!$D$6:$DO$6,Ranking!$D$7:$DO$96))</f>
        <v>75</v>
      </c>
      <c r="F5" s="232" t="str" cm="1">
        <f t="array" ref="F5">_xlfn.XLOOKUP($C5,Categories!$C$7:$C$96,_xlfn.XLOOKUP('Data (Main Pillars)'!$A5,Categories!$D$6:$DO$6,Categories!$D$7:$DO$96))</f>
        <v>Inadequate capacity</v>
      </c>
    </row>
    <row r="6" spans="1:6" ht="13.8" x14ac:dyDescent="0.25">
      <c r="A6" s="231" t="s">
        <v>18</v>
      </c>
      <c r="B6" s="50" t="str">
        <f>INDEX('Country to Region'!$B$2:$B$116,MATCH($A6,'Country to Region'!$A$2:$A$116,0))</f>
        <v>MENA</v>
      </c>
      <c r="C6" s="203" t="s">
        <v>133</v>
      </c>
      <c r="D6" s="232" cm="1">
        <f t="array" ref="D6">_xlfn.XLOOKUP($C6,'Standardized Scores'!$C$7:$C$96,_xlfn.XLOOKUP('Data (Main Pillars)'!$A6,'Standardized Scores'!$D$6:$DO$6,'Standardized Scores'!$D$7:$DO$96))</f>
        <v>29.344749274311404</v>
      </c>
      <c r="E6" s="232" cm="1">
        <f t="array" ref="E6">_xlfn.XLOOKUP($C6,Ranking!$C$7:$C$96,_xlfn.XLOOKUP('Data (Main Pillars)'!$A6,Ranking!$D$6:$DO$6,Ranking!$D$7:$DO$96))</f>
        <v>99</v>
      </c>
      <c r="F6" s="232" t="str" cm="1">
        <f t="array" ref="F6">_xlfn.XLOOKUP($C6,Categories!$C$7:$C$96,_xlfn.XLOOKUP('Data (Main Pillars)'!$A6,Categories!$D$6:$DO$6,Categories!$D$7:$DO$96))</f>
        <v>Inadequate capacity</v>
      </c>
    </row>
    <row r="7" spans="1:6" ht="13.8" x14ac:dyDescent="0.25">
      <c r="A7" s="231" t="s">
        <v>18</v>
      </c>
      <c r="B7" s="50" t="str">
        <f>INDEX('Country to Region'!$B$2:$B$116,MATCH($A7,'Country to Region'!$A$2:$A$116,0))</f>
        <v>MENA</v>
      </c>
      <c r="C7" s="203" t="s">
        <v>135</v>
      </c>
      <c r="D7" s="232" cm="1">
        <f t="array" ref="D7">_xlfn.XLOOKUP($C7,'Standardized Scores'!$C$7:$C$96,_xlfn.XLOOKUP('Data (Main Pillars)'!$A7,'Standardized Scores'!$D$6:$DO$6,'Standardized Scores'!$D$7:$DO$96))</f>
        <v>27.343885235584175</v>
      </c>
      <c r="E7" s="232" cm="1">
        <f t="array" ref="E7">_xlfn.XLOOKUP($C7,Ranking!$C$7:$C$96,_xlfn.XLOOKUP('Data (Main Pillars)'!$A7,Ranking!$D$6:$DO$6,Ranking!$D$7:$DO$96))</f>
        <v>94</v>
      </c>
      <c r="F7" s="232" t="str" cm="1">
        <f t="array" ref="F7">_xlfn.XLOOKUP($C7,Categories!$C$7:$C$96,_xlfn.XLOOKUP('Data (Main Pillars)'!$A7,Categories!$D$6:$DO$6,Categories!$D$7:$DO$96))</f>
        <v>Inadequate capacity</v>
      </c>
    </row>
    <row r="8" spans="1:6" ht="13.8" x14ac:dyDescent="0.25">
      <c r="A8" s="231" t="s">
        <v>18</v>
      </c>
      <c r="B8" s="50" t="str">
        <f>INDEX('Country to Region'!$B$2:$B$116,MATCH($A8,'Country to Region'!$A$2:$A$116,0))</f>
        <v>MENA</v>
      </c>
      <c r="C8" s="203" t="s">
        <v>163</v>
      </c>
      <c r="D8" s="232" cm="1">
        <f t="array" ref="D8">_xlfn.XLOOKUP($C8,'Standardized Scores'!$C$7:$C$96,_xlfn.XLOOKUP('Data (Main Pillars)'!$A8,'Standardized Scores'!$D$6:$DO$6,'Standardized Scores'!$D$7:$DO$96))</f>
        <v>33.193218350063987</v>
      </c>
      <c r="E8" s="232" cm="1">
        <f t="array" ref="E8">_xlfn.XLOOKUP($C8,Ranking!$C$7:$C$96,_xlfn.XLOOKUP('Data (Main Pillars)'!$A8,Ranking!$D$6:$DO$6,Ranking!$D$7:$DO$96))</f>
        <v>105</v>
      </c>
      <c r="F8" s="232" t="str" cm="1">
        <f t="array" ref="F8">_xlfn.XLOOKUP($C8,Categories!$C$7:$C$96,_xlfn.XLOOKUP('Data (Main Pillars)'!$A8,Categories!$D$6:$DO$6,Categories!$D$7:$DO$96))</f>
        <v>Inadequate capacity</v>
      </c>
    </row>
    <row r="9" spans="1:6" ht="13.8" x14ac:dyDescent="0.25">
      <c r="A9" s="231" t="s">
        <v>18</v>
      </c>
      <c r="B9" s="50" t="str">
        <f>INDEX('Country to Region'!$B$2:$B$116,MATCH($A9,'Country to Region'!$A$2:$A$116,0))</f>
        <v>MENA</v>
      </c>
      <c r="C9" s="203" t="s">
        <v>192</v>
      </c>
      <c r="D9" s="232" cm="1">
        <f t="array" ref="D9">_xlfn.XLOOKUP($C9,'Standardized Scores'!$C$7:$C$96,_xlfn.XLOOKUP('Data (Main Pillars)'!$A9,'Standardized Scores'!$D$6:$DO$6,'Standardized Scores'!$D$7:$DO$96))</f>
        <v>26.214321212035188</v>
      </c>
      <c r="E9" s="232" cm="1">
        <f t="array" ref="E9">_xlfn.XLOOKUP($C9,Ranking!$C$7:$C$96,_xlfn.XLOOKUP('Data (Main Pillars)'!$A9,Ranking!$D$6:$DO$6,Ranking!$D$7:$DO$96))</f>
        <v>70</v>
      </c>
      <c r="F9" s="232" t="str" cm="1">
        <f t="array" ref="F9">_xlfn.XLOOKUP($C9,Categories!$C$7:$C$96,_xlfn.XLOOKUP('Data (Main Pillars)'!$A9,Categories!$D$6:$DO$6,Categories!$D$7:$DO$96))</f>
        <v>Low capacity</v>
      </c>
    </row>
    <row r="10" spans="1:6" ht="13.8" x14ac:dyDescent="0.25">
      <c r="A10" s="231" t="s">
        <v>19</v>
      </c>
      <c r="B10" s="50" t="str">
        <f>INDEX('Country to Region'!$B$2:$B$116,MATCH($A10,'Country to Region'!$A$2:$A$116,0))</f>
        <v>Sub-Saharan Africa</v>
      </c>
      <c r="C10" s="203" t="s">
        <v>133</v>
      </c>
      <c r="D10" s="232" cm="1">
        <f t="array" ref="D10">_xlfn.XLOOKUP($C10,'Standardized Scores'!$C$7:$C$96,_xlfn.XLOOKUP('Data (Main Pillars)'!$A10,'Standardized Scores'!$D$6:$DO$6,'Standardized Scores'!$D$7:$DO$96))</f>
        <v>25.110549761315507</v>
      </c>
      <c r="E10" s="232" cm="1">
        <f t="array" ref="E10">_xlfn.XLOOKUP($C10,Ranking!$C$7:$C$96,_xlfn.XLOOKUP('Data (Main Pillars)'!$A10,Ranking!$D$6:$DO$6,Ranking!$D$7:$DO$96))</f>
        <v>112</v>
      </c>
      <c r="F10" s="232" t="str" cm="1">
        <f t="array" ref="F10">_xlfn.XLOOKUP($C10,Categories!$C$7:$C$96,_xlfn.XLOOKUP('Data (Main Pillars)'!$A10,Categories!$D$6:$DO$6,Categories!$D$7:$DO$96))</f>
        <v>Inadequate capacity</v>
      </c>
    </row>
    <row r="11" spans="1:6" ht="13.8" x14ac:dyDescent="0.25">
      <c r="A11" s="231" t="s">
        <v>19</v>
      </c>
      <c r="B11" s="50" t="str">
        <f>INDEX('Country to Region'!$B$2:$B$116,MATCH($A11,'Country to Region'!$A$2:$A$116,0))</f>
        <v>Sub-Saharan Africa</v>
      </c>
      <c r="C11" s="203" t="s">
        <v>135</v>
      </c>
      <c r="D11" s="232" cm="1">
        <f t="array" ref="D11">_xlfn.XLOOKUP($C11,'Standardized Scores'!$C$7:$C$96,_xlfn.XLOOKUP('Data (Main Pillars)'!$A11,'Standardized Scores'!$D$6:$DO$6,'Standardized Scores'!$D$7:$DO$96))</f>
        <v>17.672820675771032</v>
      </c>
      <c r="E11" s="232" cm="1">
        <f t="array" ref="E11">_xlfn.XLOOKUP($C11,Ranking!$C$7:$C$96,_xlfn.XLOOKUP('Data (Main Pillars)'!$A11,Ranking!$D$6:$DO$6,Ranking!$D$7:$DO$96))</f>
        <v>115</v>
      </c>
      <c r="F11" s="232" t="str" cm="1">
        <f t="array" ref="F11">_xlfn.XLOOKUP($C11,Categories!$C$7:$C$96,_xlfn.XLOOKUP('Data (Main Pillars)'!$A11,Categories!$D$6:$DO$6,Categories!$D$7:$DO$96))</f>
        <v>Inadequate capacity</v>
      </c>
    </row>
    <row r="12" spans="1:6" ht="13.8" x14ac:dyDescent="0.25">
      <c r="A12" s="231" t="s">
        <v>19</v>
      </c>
      <c r="B12" s="50" t="str">
        <f>INDEX('Country to Region'!$B$2:$B$116,MATCH($A12,'Country to Region'!$A$2:$A$116,0))</f>
        <v>Sub-Saharan Africa</v>
      </c>
      <c r="C12" s="203" t="s">
        <v>163</v>
      </c>
      <c r="D12" s="232" cm="1">
        <f t="array" ref="D12">_xlfn.XLOOKUP($C12,'Standardized Scores'!$C$7:$C$96,_xlfn.XLOOKUP('Data (Main Pillars)'!$A12,'Standardized Scores'!$D$6:$DO$6,'Standardized Scores'!$D$7:$DO$96))</f>
        <v>34.373132211577591</v>
      </c>
      <c r="E12" s="232" cm="1">
        <f t="array" ref="E12">_xlfn.XLOOKUP($C12,Ranking!$C$7:$C$96,_xlfn.XLOOKUP('Data (Main Pillars)'!$A12,Ranking!$D$6:$DO$6,Ranking!$D$7:$DO$96))</f>
        <v>101</v>
      </c>
      <c r="F12" s="232" t="str" cm="1">
        <f t="array" ref="F12">_xlfn.XLOOKUP($C12,Categories!$C$7:$C$96,_xlfn.XLOOKUP('Data (Main Pillars)'!$A12,Categories!$D$6:$DO$6,Categories!$D$7:$DO$96))</f>
        <v>Inadequate capacity</v>
      </c>
    </row>
    <row r="13" spans="1:6" ht="13.8" x14ac:dyDescent="0.25">
      <c r="A13" s="231" t="s">
        <v>19</v>
      </c>
      <c r="B13" s="50" t="str">
        <f>INDEX('Country to Region'!$B$2:$B$116,MATCH($A13,'Country to Region'!$A$2:$A$116,0))</f>
        <v>Sub-Saharan Africa</v>
      </c>
      <c r="C13" s="203" t="s">
        <v>192</v>
      </c>
      <c r="D13" s="232" cm="1">
        <f t="array" ref="D13">_xlfn.XLOOKUP($C13,'Standardized Scores'!$C$7:$C$96,_xlfn.XLOOKUP('Data (Main Pillars)'!$A13,'Standardized Scores'!$D$6:$DO$6,'Standardized Scores'!$D$7:$DO$96))</f>
        <v>20.198168913177206</v>
      </c>
      <c r="E13" s="232" cm="1">
        <f t="array" ref="E13">_xlfn.XLOOKUP($C13,Ranking!$C$7:$C$96,_xlfn.XLOOKUP('Data (Main Pillars)'!$A13,Ranking!$D$6:$DO$6,Ranking!$D$7:$DO$96))</f>
        <v>106</v>
      </c>
      <c r="F13" s="232" t="str" cm="1">
        <f t="array" ref="F13">_xlfn.XLOOKUP($C13,Categories!$C$7:$C$96,_xlfn.XLOOKUP('Data (Main Pillars)'!$A13,Categories!$D$6:$DO$6,Categories!$D$7:$DO$96))</f>
        <v>Inadequate capacity</v>
      </c>
    </row>
    <row r="14" spans="1:6" ht="13.8" x14ac:dyDescent="0.25">
      <c r="A14" s="231" t="s">
        <v>20</v>
      </c>
      <c r="B14" s="50" t="str">
        <f>INDEX('Country to Region'!$B$2:$B$116,MATCH($A14,'Country to Region'!$A$2:$A$116,0))</f>
        <v>South/Central America</v>
      </c>
      <c r="C14" s="203" t="s">
        <v>133</v>
      </c>
      <c r="D14" s="232" cm="1">
        <f t="array" ref="D14">_xlfn.XLOOKUP($C14,'Standardized Scores'!$C$7:$C$96,_xlfn.XLOOKUP('Data (Main Pillars)'!$A14,'Standardized Scores'!$D$6:$DO$6,'Standardized Scores'!$D$7:$DO$96))</f>
        <v>34.072163425427703</v>
      </c>
      <c r="E14" s="232" cm="1">
        <f t="array" ref="E14">_xlfn.XLOOKUP($C14,Ranking!$C$7:$C$96,_xlfn.XLOOKUP('Data (Main Pillars)'!$A14,Ranking!$D$6:$DO$6,Ranking!$D$7:$DO$96))</f>
        <v>68</v>
      </c>
      <c r="F14" s="232" t="str" cm="1">
        <f t="array" ref="F14">_xlfn.XLOOKUP($C14,Categories!$C$7:$C$96,_xlfn.XLOOKUP('Data (Main Pillars)'!$A14,Categories!$D$6:$DO$6,Categories!$D$7:$DO$96))</f>
        <v>Low capacity</v>
      </c>
    </row>
    <row r="15" spans="1:6" ht="13.8" x14ac:dyDescent="0.25">
      <c r="A15" s="231" t="s">
        <v>20</v>
      </c>
      <c r="B15" s="50" t="str">
        <f>INDEX('Country to Region'!$B$2:$B$116,MATCH($A15,'Country to Region'!$A$2:$A$116,0))</f>
        <v>South/Central America</v>
      </c>
      <c r="C15" s="203" t="s">
        <v>135</v>
      </c>
      <c r="D15" s="232" cm="1">
        <f t="array" ref="D15">_xlfn.XLOOKUP($C15,'Standardized Scores'!$C$7:$C$96,_xlfn.XLOOKUP('Data (Main Pillars)'!$A15,'Standardized Scores'!$D$6:$DO$6,'Standardized Scores'!$D$7:$DO$96))</f>
        <v>27.702585451352775</v>
      </c>
      <c r="E15" s="232" cm="1">
        <f t="array" ref="E15">_xlfn.XLOOKUP($C15,Ranking!$C$7:$C$96,_xlfn.XLOOKUP('Data (Main Pillars)'!$A15,Ranking!$D$6:$DO$6,Ranking!$D$7:$DO$96))</f>
        <v>92</v>
      </c>
      <c r="F15" s="232" t="str" cm="1">
        <f t="array" ref="F15">_xlfn.XLOOKUP($C15,Categories!$C$7:$C$96,_xlfn.XLOOKUP('Data (Main Pillars)'!$A15,Categories!$D$6:$DO$6,Categories!$D$7:$DO$96))</f>
        <v>Inadequate capacity</v>
      </c>
    </row>
    <row r="16" spans="1:6" ht="13.8" x14ac:dyDescent="0.25">
      <c r="A16" s="231" t="s">
        <v>20</v>
      </c>
      <c r="B16" s="50" t="str">
        <f>INDEX('Country to Region'!$B$2:$B$116,MATCH($A16,'Country to Region'!$A$2:$A$116,0))</f>
        <v>South/Central America</v>
      </c>
      <c r="C16" s="203" t="s">
        <v>163</v>
      </c>
      <c r="D16" s="232" cm="1">
        <f t="array" ref="D16">_xlfn.XLOOKUP($C16,'Standardized Scores'!$C$7:$C$96,_xlfn.XLOOKUP('Data (Main Pillars)'!$A16,'Standardized Scores'!$D$6:$DO$6,'Standardized Scores'!$D$7:$DO$96))</f>
        <v>44.231079882693805</v>
      </c>
      <c r="E16" s="232" cm="1">
        <f t="array" ref="E16">_xlfn.XLOOKUP($C16,Ranking!$C$7:$C$96,_xlfn.XLOOKUP('Data (Main Pillars)'!$A16,Ranking!$D$6:$DO$6,Ranking!$D$7:$DO$96))</f>
        <v>55</v>
      </c>
      <c r="F16" s="232" t="str" cm="1">
        <f t="array" ref="F16">_xlfn.XLOOKUP($C16,Categories!$C$7:$C$96,_xlfn.XLOOKUP('Data (Main Pillars)'!$A16,Categories!$D$6:$DO$6,Categories!$D$7:$DO$96))</f>
        <v>Low capacity</v>
      </c>
    </row>
    <row r="17" spans="1:6" ht="13.8" x14ac:dyDescent="0.25">
      <c r="A17" s="231" t="s">
        <v>20</v>
      </c>
      <c r="B17" s="50" t="str">
        <f>INDEX('Country to Region'!$B$2:$B$116,MATCH($A17,'Country to Region'!$A$2:$A$116,0))</f>
        <v>South/Central America</v>
      </c>
      <c r="C17" s="203" t="s">
        <v>192</v>
      </c>
      <c r="D17" s="232" cm="1">
        <f t="array" ref="D17">_xlfn.XLOOKUP($C17,'Standardized Scores'!$C$7:$C$96,_xlfn.XLOOKUP('Data (Main Pillars)'!$A17,'Standardized Scores'!$D$6:$DO$6,'Standardized Scores'!$D$7:$DO$96))</f>
        <v>26.896519456481172</v>
      </c>
      <c r="E17" s="232" cm="1">
        <f t="array" ref="E17">_xlfn.XLOOKUP($C17,Ranking!$C$7:$C$96,_xlfn.XLOOKUP('Data (Main Pillars)'!$A17,Ranking!$D$6:$DO$6,Ranking!$D$7:$DO$96))</f>
        <v>60</v>
      </c>
      <c r="F17" s="232" t="str" cm="1">
        <f t="array" ref="F17">_xlfn.XLOOKUP($C17,Categories!$C$7:$C$96,_xlfn.XLOOKUP('Data (Main Pillars)'!$A17,Categories!$D$6:$DO$6,Categories!$D$7:$DO$96))</f>
        <v>Low capacity</v>
      </c>
    </row>
    <row r="18" spans="1:6" ht="13.8" x14ac:dyDescent="0.25">
      <c r="A18" s="231" t="s">
        <v>21</v>
      </c>
      <c r="B18" s="50" t="str">
        <f>INDEX('Country to Region'!$B$2:$B$116,MATCH($A18,'Country to Region'!$A$2:$A$116,0))</f>
        <v>Eastern Europe</v>
      </c>
      <c r="C18" s="203" t="s">
        <v>133</v>
      </c>
      <c r="D18" s="232" cm="1">
        <f t="array" ref="D18">_xlfn.XLOOKUP($C18,'Standardized Scores'!$C$7:$C$96,_xlfn.XLOOKUP('Data (Main Pillars)'!$A18,'Standardized Scores'!$D$6:$DO$6,'Standardized Scores'!$D$7:$DO$96))</f>
        <v>35.068542835503791</v>
      </c>
      <c r="E18" s="232" cm="1">
        <f t="array" ref="E18">_xlfn.XLOOKUP($C18,Ranking!$C$7:$C$96,_xlfn.XLOOKUP('Data (Main Pillars)'!$A18,Ranking!$D$6:$DO$6,Ranking!$D$7:$DO$96))</f>
        <v>65</v>
      </c>
      <c r="F18" s="232" t="str" cm="1">
        <f t="array" ref="F18">_xlfn.XLOOKUP($C18,Categories!$C$7:$C$96,_xlfn.XLOOKUP('Data (Main Pillars)'!$A18,Categories!$D$6:$DO$6,Categories!$D$7:$DO$96))</f>
        <v>Low capacity</v>
      </c>
    </row>
    <row r="19" spans="1:6" ht="13.8" x14ac:dyDescent="0.25">
      <c r="A19" s="231" t="s">
        <v>21</v>
      </c>
      <c r="B19" s="50" t="str">
        <f>INDEX('Country to Region'!$B$2:$B$116,MATCH($A19,'Country to Region'!$A$2:$A$116,0))</f>
        <v>Eastern Europe</v>
      </c>
      <c r="C19" s="203" t="s">
        <v>135</v>
      </c>
      <c r="D19" s="232" cm="1">
        <f t="array" ref="D19">_xlfn.XLOOKUP($C19,'Standardized Scores'!$C$7:$C$96,_xlfn.XLOOKUP('Data (Main Pillars)'!$A19,'Standardized Scores'!$D$6:$DO$6,'Standardized Scores'!$D$7:$DO$96))</f>
        <v>36.469756637472024</v>
      </c>
      <c r="E19" s="232" cm="1">
        <f t="array" ref="E19">_xlfn.XLOOKUP($C19,Ranking!$C$7:$C$96,_xlfn.XLOOKUP('Data (Main Pillars)'!$A19,Ranking!$D$6:$DO$6,Ranking!$D$7:$DO$96))</f>
        <v>58</v>
      </c>
      <c r="F19" s="232" t="str" cm="1">
        <f t="array" ref="F19">_xlfn.XLOOKUP($C19,Categories!$C$7:$C$96,_xlfn.XLOOKUP('Data (Main Pillars)'!$A19,Categories!$D$6:$DO$6,Categories!$D$7:$DO$96))</f>
        <v>Low capacity</v>
      </c>
    </row>
    <row r="20" spans="1:6" ht="13.8" x14ac:dyDescent="0.25">
      <c r="A20" s="231" t="s">
        <v>21</v>
      </c>
      <c r="B20" s="50" t="str">
        <f>INDEX('Country to Region'!$B$2:$B$116,MATCH($A20,'Country to Region'!$A$2:$A$116,0))</f>
        <v>Eastern Europe</v>
      </c>
      <c r="C20" s="203" t="s">
        <v>163</v>
      </c>
      <c r="D20" s="232" cm="1">
        <f t="array" ref="D20">_xlfn.XLOOKUP($C20,'Standardized Scores'!$C$7:$C$96,_xlfn.XLOOKUP('Data (Main Pillars)'!$A20,'Standardized Scores'!$D$6:$DO$6,'Standardized Scores'!$D$7:$DO$96))</f>
        <v>39.908221557572631</v>
      </c>
      <c r="E20" s="232" cm="1">
        <f t="array" ref="E20">_xlfn.XLOOKUP($C20,Ranking!$C$7:$C$96,_xlfn.XLOOKUP('Data (Main Pillars)'!$A20,Ranking!$D$6:$DO$6,Ranking!$D$7:$DO$96))</f>
        <v>77</v>
      </c>
      <c r="F20" s="232" t="str" cm="1">
        <f t="array" ref="F20">_xlfn.XLOOKUP($C20,Categories!$C$7:$C$96,_xlfn.XLOOKUP('Data (Main Pillars)'!$A20,Categories!$D$6:$DO$6,Categories!$D$7:$DO$96))</f>
        <v>Low capacity</v>
      </c>
    </row>
    <row r="21" spans="1:6" ht="13.8" x14ac:dyDescent="0.25">
      <c r="A21" s="231" t="s">
        <v>21</v>
      </c>
      <c r="B21" s="50" t="str">
        <f>INDEX('Country to Region'!$B$2:$B$116,MATCH($A21,'Country to Region'!$A$2:$A$116,0))</f>
        <v>Eastern Europe</v>
      </c>
      <c r="C21" s="203" t="s">
        <v>192</v>
      </c>
      <c r="D21" s="232" cm="1">
        <f t="array" ref="D21">_xlfn.XLOOKUP($C21,'Standardized Scores'!$C$7:$C$96,_xlfn.XLOOKUP('Data (Main Pillars)'!$A21,'Standardized Scores'!$D$6:$DO$6,'Standardized Scores'!$D$7:$DO$96))</f>
        <v>27.214424070777106</v>
      </c>
      <c r="E21" s="232" cm="1">
        <f t="array" ref="E21">_xlfn.XLOOKUP($C21,Ranking!$C$7:$C$96,_xlfn.XLOOKUP('Data (Main Pillars)'!$A21,Ranking!$D$6:$DO$6,Ranking!$D$7:$DO$96))</f>
        <v>57</v>
      </c>
      <c r="F21" s="232" t="str" cm="1">
        <f t="array" ref="F21">_xlfn.XLOOKUP($C21,Categories!$C$7:$C$96,_xlfn.XLOOKUP('Data (Main Pillars)'!$A21,Categories!$D$6:$DO$6,Categories!$D$7:$DO$96))</f>
        <v>Low capacity</v>
      </c>
    </row>
    <row r="22" spans="1:6" ht="13.8" x14ac:dyDescent="0.25">
      <c r="A22" s="231" t="s">
        <v>22</v>
      </c>
      <c r="B22" s="50" t="str">
        <f>INDEX('Country to Region'!$B$2:$B$116,MATCH($A22,'Country to Region'!$A$2:$A$116,0))</f>
        <v>NA-Oceania</v>
      </c>
      <c r="C22" s="203" t="s">
        <v>133</v>
      </c>
      <c r="D22" s="232" cm="1">
        <f t="array" ref="D22">_xlfn.XLOOKUP($C22,'Standardized Scores'!$C$7:$C$96,_xlfn.XLOOKUP('Data (Main Pillars)'!$A22,'Standardized Scores'!$D$6:$DO$6,'Standardized Scores'!$D$7:$DO$96))</f>
        <v>55.820319511883909</v>
      </c>
      <c r="E22" s="232" cm="1">
        <f t="array" ref="E22">_xlfn.XLOOKUP($C22,Ranking!$C$7:$C$96,_xlfn.XLOOKUP('Data (Main Pillars)'!$A22,Ranking!$D$6:$DO$6,Ranking!$D$7:$DO$96))</f>
        <v>2</v>
      </c>
      <c r="F22" s="232" t="str" cm="1">
        <f t="array" ref="F22">_xlfn.XLOOKUP($C22,Categories!$C$7:$C$96,_xlfn.XLOOKUP('Data (Main Pillars)'!$A22,Categories!$D$6:$DO$6,Categories!$D$7:$DO$96))</f>
        <v>Advanced capacity</v>
      </c>
    </row>
    <row r="23" spans="1:6" ht="13.8" x14ac:dyDescent="0.25">
      <c r="A23" s="231" t="s">
        <v>22</v>
      </c>
      <c r="B23" s="50" t="str">
        <f>INDEX('Country to Region'!$B$2:$B$116,MATCH($A23,'Country to Region'!$A$2:$A$116,0))</f>
        <v>NA-Oceania</v>
      </c>
      <c r="C23" s="203" t="s">
        <v>135</v>
      </c>
      <c r="D23" s="232" cm="1">
        <f t="array" ref="D23">_xlfn.XLOOKUP($C23,'Standardized Scores'!$C$7:$C$96,_xlfn.XLOOKUP('Data (Main Pillars)'!$A23,'Standardized Scores'!$D$6:$DO$6,'Standardized Scores'!$D$7:$DO$96))</f>
        <v>51.975690346210911</v>
      </c>
      <c r="E23" s="232" cm="1">
        <f t="array" ref="E23">_xlfn.XLOOKUP($C23,Ranking!$C$7:$C$96,_xlfn.XLOOKUP('Data (Main Pillars)'!$A23,Ranking!$D$6:$DO$6,Ranking!$D$7:$DO$96))</f>
        <v>7</v>
      </c>
      <c r="F23" s="232" t="str" cm="1">
        <f t="array" ref="F23">_xlfn.XLOOKUP($C23,Categories!$C$7:$C$96,_xlfn.XLOOKUP('Data (Main Pillars)'!$A23,Categories!$D$6:$DO$6,Categories!$D$7:$DO$96))</f>
        <v>High capacity</v>
      </c>
    </row>
    <row r="24" spans="1:6" ht="13.8" x14ac:dyDescent="0.25">
      <c r="A24" s="231" t="s">
        <v>22</v>
      </c>
      <c r="B24" s="50" t="str">
        <f>INDEX('Country to Region'!$B$2:$B$116,MATCH($A24,'Country to Region'!$A$2:$A$116,0))</f>
        <v>NA-Oceania</v>
      </c>
      <c r="C24" s="203" t="s">
        <v>163</v>
      </c>
      <c r="D24" s="232" cm="1">
        <f t="array" ref="D24">_xlfn.XLOOKUP($C24,'Standardized Scores'!$C$7:$C$96,_xlfn.XLOOKUP('Data (Main Pillars)'!$A24,'Standardized Scores'!$D$6:$DO$6,'Standardized Scores'!$D$7:$DO$96))</f>
        <v>68.194418123282929</v>
      </c>
      <c r="E24" s="232" cm="1">
        <f t="array" ref="E24">_xlfn.XLOOKUP($C24,Ranking!$C$7:$C$96,_xlfn.XLOOKUP('Data (Main Pillars)'!$A24,Ranking!$D$6:$DO$6,Ranking!$D$7:$DO$96))</f>
        <v>1</v>
      </c>
      <c r="F24" s="232" t="str" cm="1">
        <f t="array" ref="F24">_xlfn.XLOOKUP($C24,Categories!$C$7:$C$96,_xlfn.XLOOKUP('Data (Main Pillars)'!$A24,Categories!$D$6:$DO$6,Categories!$D$7:$DO$96))</f>
        <v>Advanced capacity</v>
      </c>
    </row>
    <row r="25" spans="1:6" ht="13.8" x14ac:dyDescent="0.25">
      <c r="A25" s="231" t="s">
        <v>22</v>
      </c>
      <c r="B25" s="50" t="str">
        <f>INDEX('Country to Region'!$B$2:$B$116,MATCH($A25,'Country to Region'!$A$2:$A$116,0))</f>
        <v>NA-Oceania</v>
      </c>
      <c r="C25" s="203" t="s">
        <v>192</v>
      </c>
      <c r="D25" s="232" cm="1">
        <f t="array" ref="D25">_xlfn.XLOOKUP($C25,'Standardized Scores'!$C$7:$C$96,_xlfn.XLOOKUP('Data (Main Pillars)'!$A25,'Standardized Scores'!$D$6:$DO$6,'Standardized Scores'!$D$7:$DO$96))</f>
        <v>43.166150529024861</v>
      </c>
      <c r="E25" s="232" cm="1">
        <f t="array" ref="E25">_xlfn.XLOOKUP($C25,Ranking!$C$7:$C$96,_xlfn.XLOOKUP('Data (Main Pillars)'!$A25,Ranking!$D$6:$DO$6,Ranking!$D$7:$DO$96))</f>
        <v>6</v>
      </c>
      <c r="F25" s="232" t="str" cm="1">
        <f t="array" ref="F25">_xlfn.XLOOKUP($C25,Categories!$C$7:$C$96,_xlfn.XLOOKUP('Data (Main Pillars)'!$A25,Categories!$D$6:$DO$6,Categories!$D$7:$DO$96))</f>
        <v>Advanced capacity</v>
      </c>
    </row>
    <row r="26" spans="1:6" ht="13.8" x14ac:dyDescent="0.25">
      <c r="A26" s="231" t="s">
        <v>23</v>
      </c>
      <c r="B26" s="50" t="str">
        <f>INDEX('Country to Region'!$B$2:$B$116,MATCH($A26,'Country to Region'!$A$2:$A$116,0))</f>
        <v>Western Europe</v>
      </c>
      <c r="C26" s="203" t="s">
        <v>133</v>
      </c>
      <c r="D26" s="232" cm="1">
        <f t="array" ref="D26">_xlfn.XLOOKUP($C26,'Standardized Scores'!$C$7:$C$96,_xlfn.XLOOKUP('Data (Main Pillars)'!$A26,'Standardized Scores'!$D$6:$DO$6,'Standardized Scores'!$D$7:$DO$96))</f>
        <v>46.480638527980588</v>
      </c>
      <c r="E26" s="232" cm="1">
        <f t="array" ref="E26">_xlfn.XLOOKUP($C26,Ranking!$C$7:$C$96,_xlfn.XLOOKUP('Data (Main Pillars)'!$A26,Ranking!$D$6:$DO$6,Ranking!$D$7:$DO$96))</f>
        <v>23</v>
      </c>
      <c r="F26" s="232" t="str" cm="1">
        <f t="array" ref="F26">_xlfn.XLOOKUP($C26,Categories!$C$7:$C$96,_xlfn.XLOOKUP('Data (Main Pillars)'!$A26,Categories!$D$6:$DO$6,Categories!$D$7:$DO$96))</f>
        <v>High capacity</v>
      </c>
    </row>
    <row r="27" spans="1:6" ht="13.8" x14ac:dyDescent="0.25">
      <c r="A27" s="231" t="s">
        <v>23</v>
      </c>
      <c r="B27" s="50" t="str">
        <f>INDEX('Country to Region'!$B$2:$B$116,MATCH($A27,'Country to Region'!$A$2:$A$116,0))</f>
        <v>Western Europe</v>
      </c>
      <c r="C27" s="203" t="s">
        <v>135</v>
      </c>
      <c r="D27" s="232" cm="1">
        <f t="array" ref="D27">_xlfn.XLOOKUP($C27,'Standardized Scores'!$C$7:$C$96,_xlfn.XLOOKUP('Data (Main Pillars)'!$A27,'Standardized Scores'!$D$6:$DO$6,'Standardized Scores'!$D$7:$DO$96))</f>
        <v>46.63193332609282</v>
      </c>
      <c r="E27" s="232" cm="1">
        <f t="array" ref="E27">_xlfn.XLOOKUP($C27,Ranking!$C$7:$C$96,_xlfn.XLOOKUP('Data (Main Pillars)'!$A27,Ranking!$D$6:$DO$6,Ranking!$D$7:$DO$96))</f>
        <v>27</v>
      </c>
      <c r="F27" s="232" t="str" cm="1">
        <f t="array" ref="F27">_xlfn.XLOOKUP($C27,Categories!$C$7:$C$96,_xlfn.XLOOKUP('Data (Main Pillars)'!$A27,Categories!$D$6:$DO$6,Categories!$D$7:$DO$96))</f>
        <v>Adequate capacity</v>
      </c>
    </row>
    <row r="28" spans="1:6" ht="13.8" x14ac:dyDescent="0.25">
      <c r="A28" s="231" t="s">
        <v>23</v>
      </c>
      <c r="B28" s="50" t="str">
        <f>INDEX('Country to Region'!$B$2:$B$116,MATCH($A28,'Country to Region'!$A$2:$A$116,0))</f>
        <v>Western Europe</v>
      </c>
      <c r="C28" s="203" t="s">
        <v>163</v>
      </c>
      <c r="D28" s="232" cm="1">
        <f t="array" ref="D28">_xlfn.XLOOKUP($C28,'Standardized Scores'!$C$7:$C$96,_xlfn.XLOOKUP('Data (Main Pillars)'!$A28,'Standardized Scores'!$D$6:$DO$6,'Standardized Scores'!$D$7:$DO$96))</f>
        <v>54.372558367672319</v>
      </c>
      <c r="E28" s="232" cm="1">
        <f t="array" ref="E28">_xlfn.XLOOKUP($C28,Ranking!$C$7:$C$96,_xlfn.XLOOKUP('Data (Main Pillars)'!$A28,Ranking!$D$6:$DO$6,Ranking!$D$7:$DO$96))</f>
        <v>24</v>
      </c>
      <c r="F28" s="232" t="str" cm="1">
        <f t="array" ref="F28">_xlfn.XLOOKUP($C28,Categories!$C$7:$C$96,_xlfn.XLOOKUP('Data (Main Pillars)'!$A28,Categories!$D$6:$DO$6,Categories!$D$7:$DO$96))</f>
        <v>Adequate capacity</v>
      </c>
    </row>
    <row r="29" spans="1:6" ht="13.8" x14ac:dyDescent="0.25">
      <c r="A29" s="231" t="s">
        <v>23</v>
      </c>
      <c r="B29" s="50" t="str">
        <f>INDEX('Country to Region'!$B$2:$B$116,MATCH($A29,'Country to Region'!$A$2:$A$116,0))</f>
        <v>Western Europe</v>
      </c>
      <c r="C29" s="203" t="s">
        <v>192</v>
      </c>
      <c r="D29" s="232" cm="1">
        <f t="array" ref="D29">_xlfn.XLOOKUP($C29,'Standardized Scores'!$C$7:$C$96,_xlfn.XLOOKUP('Data (Main Pillars)'!$A29,'Standardized Scores'!$D$6:$DO$6,'Standardized Scores'!$D$7:$DO$96))</f>
        <v>35.806783943612707</v>
      </c>
      <c r="E29" s="232" cm="1">
        <f t="array" ref="E29">_xlfn.XLOOKUP($C29,Ranking!$C$7:$C$96,_xlfn.XLOOKUP('Data (Main Pillars)'!$A29,Ranking!$D$6:$DO$6,Ranking!$D$7:$DO$96))</f>
        <v>19</v>
      </c>
      <c r="F29" s="232" t="str" cm="1">
        <f t="array" ref="F29">_xlfn.XLOOKUP($C29,Categories!$C$7:$C$96,_xlfn.XLOOKUP('Data (Main Pillars)'!$A29,Categories!$D$6:$DO$6,Categories!$D$7:$DO$96))</f>
        <v>Adequate capacity</v>
      </c>
    </row>
    <row r="30" spans="1:6" ht="13.8" x14ac:dyDescent="0.25">
      <c r="A30" s="231" t="s">
        <v>24</v>
      </c>
      <c r="B30" s="50" t="str">
        <f>INDEX('Country to Region'!$B$2:$B$116,MATCH($A30,'Country to Region'!$A$2:$A$116,0))</f>
        <v>East and Central Asia</v>
      </c>
      <c r="C30" s="203" t="s">
        <v>133</v>
      </c>
      <c r="D30" s="232" cm="1">
        <f t="array" ref="D30">_xlfn.XLOOKUP($C30,'Standardized Scores'!$C$7:$C$96,_xlfn.XLOOKUP('Data (Main Pillars)'!$A30,'Standardized Scores'!$D$6:$DO$6,'Standardized Scores'!$D$7:$DO$96))</f>
        <v>31.326627219458416</v>
      </c>
      <c r="E30" s="232" cm="1">
        <f t="array" ref="E30">_xlfn.XLOOKUP($C30,Ranking!$C$7:$C$96,_xlfn.XLOOKUP('Data (Main Pillars)'!$A30,Ranking!$D$6:$DO$6,Ranking!$D$7:$DO$96))</f>
        <v>89</v>
      </c>
      <c r="F30" s="232" t="str" cm="1">
        <f t="array" ref="F30">_xlfn.XLOOKUP($C30,Categories!$C$7:$C$96,_xlfn.XLOOKUP('Data (Main Pillars)'!$A30,Categories!$D$6:$DO$6,Categories!$D$7:$DO$96))</f>
        <v>Low capacity</v>
      </c>
    </row>
    <row r="31" spans="1:6" ht="13.8" x14ac:dyDescent="0.25">
      <c r="A31" s="231" t="s">
        <v>24</v>
      </c>
      <c r="B31" s="50" t="str">
        <f>INDEX('Country to Region'!$B$2:$B$116,MATCH($A31,'Country to Region'!$A$2:$A$116,0))</f>
        <v>East and Central Asia</v>
      </c>
      <c r="C31" s="203" t="s">
        <v>135</v>
      </c>
      <c r="D31" s="232" cm="1">
        <f t="array" ref="D31">_xlfn.XLOOKUP($C31,'Standardized Scores'!$C$7:$C$96,_xlfn.XLOOKUP('Data (Main Pillars)'!$A31,'Standardized Scores'!$D$6:$DO$6,'Standardized Scores'!$D$7:$DO$96))</f>
        <v>28.568390803876113</v>
      </c>
      <c r="E31" s="232" cm="1">
        <f t="array" ref="E31">_xlfn.XLOOKUP($C31,Ranking!$C$7:$C$96,_xlfn.XLOOKUP('Data (Main Pillars)'!$A31,Ranking!$D$6:$DO$6,Ranking!$D$7:$DO$96))</f>
        <v>90</v>
      </c>
      <c r="F31" s="232" t="str" cm="1">
        <f t="array" ref="F31">_xlfn.XLOOKUP($C31,Categories!$C$7:$C$96,_xlfn.XLOOKUP('Data (Main Pillars)'!$A31,Categories!$D$6:$DO$6,Categories!$D$7:$DO$96))</f>
        <v>Inadequate capacity</v>
      </c>
    </row>
    <row r="32" spans="1:6" ht="13.8" x14ac:dyDescent="0.25">
      <c r="A32" s="231" t="s">
        <v>24</v>
      </c>
      <c r="B32" s="50" t="str">
        <f>INDEX('Country to Region'!$B$2:$B$116,MATCH($A32,'Country to Region'!$A$2:$A$116,0))</f>
        <v>East and Central Asia</v>
      </c>
      <c r="C32" s="203" t="s">
        <v>163</v>
      </c>
      <c r="D32" s="232" cm="1">
        <f t="array" ref="D32">_xlfn.XLOOKUP($C32,'Standardized Scores'!$C$7:$C$96,_xlfn.XLOOKUP('Data (Main Pillars)'!$A32,'Standardized Scores'!$D$6:$DO$6,'Standardized Scores'!$D$7:$DO$96))</f>
        <v>39.247477216134087</v>
      </c>
      <c r="E32" s="232" cm="1">
        <f t="array" ref="E32">_xlfn.XLOOKUP($C32,Ranking!$C$7:$C$96,_xlfn.XLOOKUP('Data (Main Pillars)'!$A32,Ranking!$D$6:$DO$6,Ranking!$D$7:$DO$96))</f>
        <v>83</v>
      </c>
      <c r="F32" s="232" t="str" cm="1">
        <f t="array" ref="F32">_xlfn.XLOOKUP($C32,Categories!$C$7:$C$96,_xlfn.XLOOKUP('Data (Main Pillars)'!$A32,Categories!$D$6:$DO$6,Categories!$D$7:$DO$96))</f>
        <v>Low capacity</v>
      </c>
    </row>
    <row r="33" spans="1:6" ht="13.8" x14ac:dyDescent="0.25">
      <c r="A33" s="231" t="s">
        <v>24</v>
      </c>
      <c r="B33" s="50" t="str">
        <f>INDEX('Country to Region'!$B$2:$B$116,MATCH($A33,'Country to Region'!$A$2:$A$116,0))</f>
        <v>East and Central Asia</v>
      </c>
      <c r="C33" s="203" t="s">
        <v>192</v>
      </c>
      <c r="D33" s="232" cm="1">
        <f t="array" ref="D33">_xlfn.XLOOKUP($C33,'Standardized Scores'!$C$7:$C$96,_xlfn.XLOOKUP('Data (Main Pillars)'!$A33,'Standardized Scores'!$D$6:$DO$6,'Standardized Scores'!$D$7:$DO$96))</f>
        <v>23.523730306139829</v>
      </c>
      <c r="E33" s="232" cm="1">
        <f t="array" ref="E33">_xlfn.XLOOKUP($C33,Ranking!$C$7:$C$96,_xlfn.XLOOKUP('Data (Main Pillars)'!$A33,Ranking!$D$6:$DO$6,Ranking!$D$7:$DO$96))</f>
        <v>89</v>
      </c>
      <c r="F33" s="232" t="str" cm="1">
        <f t="array" ref="F33">_xlfn.XLOOKUP($C33,Categories!$C$7:$C$96,_xlfn.XLOOKUP('Data (Main Pillars)'!$A33,Categories!$D$6:$DO$6,Categories!$D$7:$DO$96))</f>
        <v>Inadequate capacity</v>
      </c>
    </row>
    <row r="34" spans="1:6" ht="13.8" x14ac:dyDescent="0.25">
      <c r="A34" s="231" t="s">
        <v>25</v>
      </c>
      <c r="B34" s="50" t="str">
        <f>INDEX('Country to Region'!$B$2:$B$116,MATCH($A34,'Country to Region'!$A$2:$A$116,0))</f>
        <v>MENA</v>
      </c>
      <c r="C34" s="203" t="s">
        <v>133</v>
      </c>
      <c r="D34" s="232" cm="1">
        <f t="array" ref="D34">_xlfn.XLOOKUP($C34,'Standardized Scores'!$C$7:$C$96,_xlfn.XLOOKUP('Data (Main Pillars)'!$A34,'Standardized Scores'!$D$6:$DO$6,'Standardized Scores'!$D$7:$DO$96))</f>
        <v>35.020283298426747</v>
      </c>
      <c r="E34" s="232" cm="1">
        <f t="array" ref="E34">_xlfn.XLOOKUP($C34,Ranking!$C$7:$C$96,_xlfn.XLOOKUP('Data (Main Pillars)'!$A34,Ranking!$D$6:$DO$6,Ranking!$D$7:$DO$96))</f>
        <v>66</v>
      </c>
      <c r="F34" s="232" t="str" cm="1">
        <f t="array" ref="F34">_xlfn.XLOOKUP($C34,Categories!$C$7:$C$96,_xlfn.XLOOKUP('Data (Main Pillars)'!$A34,Categories!$D$6:$DO$6,Categories!$D$7:$DO$96))</f>
        <v>Low capacity</v>
      </c>
    </row>
    <row r="35" spans="1:6" ht="13.8" x14ac:dyDescent="0.25">
      <c r="A35" s="231" t="s">
        <v>25</v>
      </c>
      <c r="B35" s="50" t="str">
        <f>INDEX('Country to Region'!$B$2:$B$116,MATCH($A35,'Country to Region'!$A$2:$A$116,0))</f>
        <v>MENA</v>
      </c>
      <c r="C35" s="203" t="s">
        <v>135</v>
      </c>
      <c r="D35" s="232" cm="1">
        <f t="array" ref="D35">_xlfn.XLOOKUP($C35,'Standardized Scores'!$C$7:$C$96,_xlfn.XLOOKUP('Data (Main Pillars)'!$A35,'Standardized Scores'!$D$6:$DO$6,'Standardized Scores'!$D$7:$DO$96))</f>
        <v>34.512985366652607</v>
      </c>
      <c r="E35" s="232" cm="1">
        <f t="array" ref="E35">_xlfn.XLOOKUP($C35,Ranking!$C$7:$C$96,_xlfn.XLOOKUP('Data (Main Pillars)'!$A35,Ranking!$D$6:$DO$6,Ranking!$D$7:$DO$96))</f>
        <v>67</v>
      </c>
      <c r="F35" s="232" t="str" cm="1">
        <f t="array" ref="F35">_xlfn.XLOOKUP($C35,Categories!$C$7:$C$96,_xlfn.XLOOKUP('Data (Main Pillars)'!$A35,Categories!$D$6:$DO$6,Categories!$D$7:$DO$96))</f>
        <v>Inadequate capacity</v>
      </c>
    </row>
    <row r="36" spans="1:6" ht="13.8" x14ac:dyDescent="0.25">
      <c r="A36" s="231" t="s">
        <v>25</v>
      </c>
      <c r="B36" s="50" t="str">
        <f>INDEX('Country to Region'!$B$2:$B$116,MATCH($A36,'Country to Region'!$A$2:$A$116,0))</f>
        <v>MENA</v>
      </c>
      <c r="C36" s="203" t="s">
        <v>163</v>
      </c>
      <c r="D36" s="232" cm="1">
        <f t="array" ref="D36">_xlfn.XLOOKUP($C36,'Standardized Scores'!$C$7:$C$96,_xlfn.XLOOKUP('Data (Main Pillars)'!$A36,'Standardized Scores'!$D$6:$DO$6,'Standardized Scores'!$D$7:$DO$96))</f>
        <v>41.895371928920717</v>
      </c>
      <c r="E36" s="232" cm="1">
        <f t="array" ref="E36">_xlfn.XLOOKUP($C36,Ranking!$C$7:$C$96,_xlfn.XLOOKUP('Data (Main Pillars)'!$A36,Ranking!$D$6:$DO$6,Ranking!$D$7:$DO$96))</f>
        <v>66</v>
      </c>
      <c r="F36" s="232" t="str" cm="1">
        <f t="array" ref="F36">_xlfn.XLOOKUP($C36,Categories!$C$7:$C$96,_xlfn.XLOOKUP('Data (Main Pillars)'!$A36,Categories!$D$6:$DO$6,Categories!$D$7:$DO$96))</f>
        <v>Low capacity</v>
      </c>
    </row>
    <row r="37" spans="1:6" ht="13.8" x14ac:dyDescent="0.25">
      <c r="A37" s="231" t="s">
        <v>25</v>
      </c>
      <c r="B37" s="50" t="str">
        <f>INDEX('Country to Region'!$B$2:$B$116,MATCH($A37,'Country to Region'!$A$2:$A$116,0))</f>
        <v>MENA</v>
      </c>
      <c r="C37" s="203" t="s">
        <v>192</v>
      </c>
      <c r="D37" s="232" cm="1">
        <f t="array" ref="D37">_xlfn.XLOOKUP($C37,'Standardized Scores'!$C$7:$C$96,_xlfn.XLOOKUP('Data (Main Pillars)'!$A37,'Standardized Scores'!$D$6:$DO$6,'Standardized Scores'!$D$7:$DO$96))</f>
        <v>26.360796389542276</v>
      </c>
      <c r="E37" s="232" cm="1">
        <f t="array" ref="E37">_xlfn.XLOOKUP($C37,Ranking!$C$7:$C$96,_xlfn.XLOOKUP('Data (Main Pillars)'!$A37,Ranking!$D$6:$DO$6,Ranking!$D$7:$DO$96))</f>
        <v>67</v>
      </c>
      <c r="F37" s="232" t="str" cm="1">
        <f t="array" ref="F37">_xlfn.XLOOKUP($C37,Categories!$C$7:$C$96,_xlfn.XLOOKUP('Data (Main Pillars)'!$A37,Categories!$D$6:$DO$6,Categories!$D$7:$DO$96))</f>
        <v>Low capacity</v>
      </c>
    </row>
    <row r="38" spans="1:6" ht="13.8" x14ac:dyDescent="0.25">
      <c r="A38" s="231" t="s">
        <v>26</v>
      </c>
      <c r="B38" s="50" t="str">
        <f>INDEX('Country to Region'!$B$2:$B$116,MATCH($A38,'Country to Region'!$A$2:$A$116,0))</f>
        <v>South and Southeast Asia</v>
      </c>
      <c r="C38" s="203" t="s">
        <v>133</v>
      </c>
      <c r="D38" s="232" cm="1">
        <f t="array" ref="D38">_xlfn.XLOOKUP($C38,'Standardized Scores'!$C$7:$C$96,_xlfn.XLOOKUP('Data (Main Pillars)'!$A38,'Standardized Scores'!$D$6:$DO$6,'Standardized Scores'!$D$7:$DO$96))</f>
        <v>31.073622030305977</v>
      </c>
      <c r="E38" s="232" cm="1">
        <f t="array" ref="E38">_xlfn.XLOOKUP($C38,Ranking!$C$7:$C$96,_xlfn.XLOOKUP('Data (Main Pillars)'!$A38,Ranking!$D$6:$DO$6,Ranking!$D$7:$DO$96))</f>
        <v>90</v>
      </c>
      <c r="F38" s="232" t="str" cm="1">
        <f t="array" ref="F38">_xlfn.XLOOKUP($C38,Categories!$C$7:$C$96,_xlfn.XLOOKUP('Data (Main Pillars)'!$A38,Categories!$D$6:$DO$6,Categories!$D$7:$DO$96))</f>
        <v>Inadequate capacity</v>
      </c>
    </row>
    <row r="39" spans="1:6" ht="13.8" x14ac:dyDescent="0.25">
      <c r="A39" s="231" t="s">
        <v>26</v>
      </c>
      <c r="B39" s="50" t="str">
        <f>INDEX('Country to Region'!$B$2:$B$116,MATCH($A39,'Country to Region'!$A$2:$A$116,0))</f>
        <v>South and Southeast Asia</v>
      </c>
      <c r="C39" s="203" t="s">
        <v>135</v>
      </c>
      <c r="D39" s="232" cm="1">
        <f t="array" ref="D39">_xlfn.XLOOKUP($C39,'Standardized Scores'!$C$7:$C$96,_xlfn.XLOOKUP('Data (Main Pillars)'!$A39,'Standardized Scores'!$D$6:$DO$6,'Standardized Scores'!$D$7:$DO$96))</f>
        <v>30.794403060513687</v>
      </c>
      <c r="E39" s="232" cm="1">
        <f t="array" ref="E39">_xlfn.XLOOKUP($C39,Ranking!$C$7:$C$96,_xlfn.XLOOKUP('Data (Main Pillars)'!$A39,Ranking!$D$6:$DO$6,Ranking!$D$7:$DO$96))</f>
        <v>82</v>
      </c>
      <c r="F39" s="232" t="str" cm="1">
        <f t="array" ref="F39">_xlfn.XLOOKUP($C39,Categories!$C$7:$C$96,_xlfn.XLOOKUP('Data (Main Pillars)'!$A39,Categories!$D$6:$DO$6,Categories!$D$7:$DO$96))</f>
        <v>Inadequate capacity</v>
      </c>
    </row>
    <row r="40" spans="1:6" ht="13.8" x14ac:dyDescent="0.25">
      <c r="A40" s="231" t="s">
        <v>26</v>
      </c>
      <c r="B40" s="50" t="str">
        <f>INDEX('Country to Region'!$B$2:$B$116,MATCH($A40,'Country to Region'!$A$2:$A$116,0))</f>
        <v>South and Southeast Asia</v>
      </c>
      <c r="C40" s="203" t="s">
        <v>163</v>
      </c>
      <c r="D40" s="232" cm="1">
        <f t="array" ref="D40">_xlfn.XLOOKUP($C40,'Standardized Scores'!$C$7:$C$96,_xlfn.XLOOKUP('Data (Main Pillars)'!$A40,'Standardized Scores'!$D$6:$DO$6,'Standardized Scores'!$D$7:$DO$96))</f>
        <v>34.465818155061768</v>
      </c>
      <c r="E40" s="232" cm="1">
        <f t="array" ref="E40">_xlfn.XLOOKUP($C40,Ranking!$C$7:$C$96,_xlfn.XLOOKUP('Data (Main Pillars)'!$A40,Ranking!$D$6:$DO$6,Ranking!$D$7:$DO$96))</f>
        <v>100</v>
      </c>
      <c r="F40" s="232" t="str" cm="1">
        <f t="array" ref="F40">_xlfn.XLOOKUP($C40,Categories!$C$7:$C$96,_xlfn.XLOOKUP('Data (Main Pillars)'!$A40,Categories!$D$6:$DO$6,Categories!$D$7:$DO$96))</f>
        <v>Inadequate capacity</v>
      </c>
    </row>
    <row r="41" spans="1:6" ht="13.8" x14ac:dyDescent="0.25">
      <c r="A41" s="231" t="s">
        <v>26</v>
      </c>
      <c r="B41" s="50" t="str">
        <f>INDEX('Country to Region'!$B$2:$B$116,MATCH($A41,'Country to Region'!$A$2:$A$116,0))</f>
        <v>South and Southeast Asia</v>
      </c>
      <c r="C41" s="203" t="s">
        <v>192</v>
      </c>
      <c r="D41" s="232" cm="1">
        <f t="array" ref="D41">_xlfn.XLOOKUP($C41,'Standardized Scores'!$C$7:$C$96,_xlfn.XLOOKUP('Data (Main Pillars)'!$A41,'Standardized Scores'!$D$6:$DO$6,'Standardized Scores'!$D$7:$DO$96))</f>
        <v>26.829912833757213</v>
      </c>
      <c r="E41" s="232" cm="1">
        <f t="array" ref="E41">_xlfn.XLOOKUP($C41,Ranking!$C$7:$C$96,_xlfn.XLOOKUP('Data (Main Pillars)'!$A41,Ranking!$D$6:$DO$6,Ranking!$D$7:$DO$96))</f>
        <v>61</v>
      </c>
      <c r="F41" s="232" t="str" cm="1">
        <f t="array" ref="F41">_xlfn.XLOOKUP($C41,Categories!$C$7:$C$96,_xlfn.XLOOKUP('Data (Main Pillars)'!$A41,Categories!$D$6:$DO$6,Categories!$D$7:$DO$96))</f>
        <v>Low capacity</v>
      </c>
    </row>
    <row r="42" spans="1:6" ht="13.8" x14ac:dyDescent="0.25">
      <c r="A42" s="231" t="s">
        <v>27</v>
      </c>
      <c r="B42" s="50" t="str">
        <f>INDEX('Country to Region'!$B$2:$B$116,MATCH($A42,'Country to Region'!$A$2:$A$116,0))</f>
        <v>Eastern Europe</v>
      </c>
      <c r="C42" s="203" t="s">
        <v>133</v>
      </c>
      <c r="D42" s="232" cm="1">
        <f t="array" ref="D42">_xlfn.XLOOKUP($C42,'Standardized Scores'!$C$7:$C$96,_xlfn.XLOOKUP('Data (Main Pillars)'!$A42,'Standardized Scores'!$D$6:$DO$6,'Standardized Scores'!$D$7:$DO$96))</f>
        <v>31.579520795861328</v>
      </c>
      <c r="E42" s="232" cm="1">
        <f t="array" ref="E42">_xlfn.XLOOKUP($C42,Ranking!$C$7:$C$96,_xlfn.XLOOKUP('Data (Main Pillars)'!$A42,Ranking!$D$6:$DO$6,Ranking!$D$7:$DO$96))</f>
        <v>87</v>
      </c>
      <c r="F42" s="232" t="str" cm="1">
        <f t="array" ref="F42">_xlfn.XLOOKUP($C42,Categories!$C$7:$C$96,_xlfn.XLOOKUP('Data (Main Pillars)'!$A42,Categories!$D$6:$DO$6,Categories!$D$7:$DO$96))</f>
        <v>Low capacity</v>
      </c>
    </row>
    <row r="43" spans="1:6" ht="13.8" x14ac:dyDescent="0.25">
      <c r="A43" s="231" t="s">
        <v>27</v>
      </c>
      <c r="B43" s="50" t="str">
        <f>INDEX('Country to Region'!$B$2:$B$116,MATCH($A43,'Country to Region'!$A$2:$A$116,0))</f>
        <v>Eastern Europe</v>
      </c>
      <c r="C43" s="203" t="s">
        <v>135</v>
      </c>
      <c r="D43" s="232" cm="1">
        <f t="array" ref="D43">_xlfn.XLOOKUP($C43,'Standardized Scores'!$C$7:$C$96,_xlfn.XLOOKUP('Data (Main Pillars)'!$A43,'Standardized Scores'!$D$6:$DO$6,'Standardized Scores'!$D$7:$DO$96))</f>
        <v>46.901553158258764</v>
      </c>
      <c r="E43" s="232" cm="1">
        <f t="array" ref="E43">_xlfn.XLOOKUP($C43,Ranking!$C$7:$C$96,_xlfn.XLOOKUP('Data (Main Pillars)'!$A43,Ranking!$D$6:$DO$6,Ranking!$D$7:$DO$96))</f>
        <v>26</v>
      </c>
      <c r="F43" s="232" t="str" cm="1">
        <f t="array" ref="F43">_xlfn.XLOOKUP($C43,Categories!$C$7:$C$96,_xlfn.XLOOKUP('Data (Main Pillars)'!$A43,Categories!$D$6:$DO$6,Categories!$D$7:$DO$96))</f>
        <v>Adequate capacity</v>
      </c>
    </row>
    <row r="44" spans="1:6" ht="13.8" x14ac:dyDescent="0.25">
      <c r="A44" s="231" t="s">
        <v>27</v>
      </c>
      <c r="B44" s="50" t="str">
        <f>INDEX('Country to Region'!$B$2:$B$116,MATCH($A44,'Country to Region'!$A$2:$A$116,0))</f>
        <v>Eastern Europe</v>
      </c>
      <c r="C44" s="203" t="s">
        <v>163</v>
      </c>
      <c r="D44" s="232" cm="1">
        <f t="array" ref="D44">_xlfn.XLOOKUP($C44,'Standardized Scores'!$C$7:$C$96,_xlfn.XLOOKUP('Data (Main Pillars)'!$A44,'Standardized Scores'!$D$6:$DO$6,'Standardized Scores'!$D$7:$DO$96))</f>
        <v>24.715627356432911</v>
      </c>
      <c r="E44" s="232" cm="1">
        <f t="array" ref="E44">_xlfn.XLOOKUP($C44,Ranking!$C$7:$C$96,_xlfn.XLOOKUP('Data (Main Pillars)'!$A44,Ranking!$D$6:$DO$6,Ranking!$D$7:$DO$96))</f>
        <v>110</v>
      </c>
      <c r="F44" s="232" t="str" cm="1">
        <f t="array" ref="F44">_xlfn.XLOOKUP($C44,Categories!$C$7:$C$96,_xlfn.XLOOKUP('Data (Main Pillars)'!$A44,Categories!$D$6:$DO$6,Categories!$D$7:$DO$96))</f>
        <v>Inadequate capacity</v>
      </c>
    </row>
    <row r="45" spans="1:6" ht="13.8" x14ac:dyDescent="0.25">
      <c r="A45" s="231" t="s">
        <v>27</v>
      </c>
      <c r="B45" s="50" t="str">
        <f>INDEX('Country to Region'!$B$2:$B$116,MATCH($A45,'Country to Region'!$A$2:$A$116,0))</f>
        <v>Eastern Europe</v>
      </c>
      <c r="C45" s="203" t="s">
        <v>192</v>
      </c>
      <c r="D45" s="232" cm="1">
        <f t="array" ref="D45">_xlfn.XLOOKUP($C45,'Standardized Scores'!$C$7:$C$96,_xlfn.XLOOKUP('Data (Main Pillars)'!$A45,'Standardized Scores'!$D$6:$DO$6,'Standardized Scores'!$D$7:$DO$96))</f>
        <v>25.409346352701782</v>
      </c>
      <c r="E45" s="232" cm="1">
        <f t="array" ref="E45">_xlfn.XLOOKUP($C45,Ranking!$C$7:$C$96,_xlfn.XLOOKUP('Data (Main Pillars)'!$A45,Ranking!$D$6:$DO$6,Ranking!$D$7:$DO$96))</f>
        <v>76</v>
      </c>
      <c r="F45" s="232" t="str" cm="1">
        <f t="array" ref="F45">_xlfn.XLOOKUP($C45,Categories!$C$7:$C$96,_xlfn.XLOOKUP('Data (Main Pillars)'!$A45,Categories!$D$6:$DO$6,Categories!$D$7:$DO$96))</f>
        <v>Inadequate capacity</v>
      </c>
    </row>
    <row r="46" spans="1:6" ht="13.8" x14ac:dyDescent="0.25">
      <c r="A46" s="231" t="s">
        <v>28</v>
      </c>
      <c r="B46" s="50" t="str">
        <f>INDEX('Country to Region'!$B$2:$B$116,MATCH($A46,'Country to Region'!$A$2:$A$116,0))</f>
        <v>Western Europe</v>
      </c>
      <c r="C46" s="203" t="s">
        <v>133</v>
      </c>
      <c r="D46" s="232" cm="1">
        <f t="array" ref="D46">_xlfn.XLOOKUP($C46,'Standardized Scores'!$C$7:$C$96,_xlfn.XLOOKUP('Data (Main Pillars)'!$A46,'Standardized Scores'!$D$6:$DO$6,'Standardized Scores'!$D$7:$DO$96))</f>
        <v>47.804069272701085</v>
      </c>
      <c r="E46" s="232" cm="1">
        <f t="array" ref="E46">_xlfn.XLOOKUP($C46,Ranking!$C$7:$C$96,_xlfn.XLOOKUP('Data (Main Pillars)'!$A46,Ranking!$D$6:$DO$6,Ranking!$D$7:$DO$96))</f>
        <v>17</v>
      </c>
      <c r="F46" s="232" t="str" cm="1">
        <f t="array" ref="F46">_xlfn.XLOOKUP($C46,Categories!$C$7:$C$96,_xlfn.XLOOKUP('Data (Main Pillars)'!$A46,Categories!$D$6:$DO$6,Categories!$D$7:$DO$96))</f>
        <v>High capacity</v>
      </c>
    </row>
    <row r="47" spans="1:6" ht="13.8" x14ac:dyDescent="0.25">
      <c r="A47" s="231" t="s">
        <v>28</v>
      </c>
      <c r="B47" s="50" t="str">
        <f>INDEX('Country to Region'!$B$2:$B$116,MATCH($A47,'Country to Region'!$A$2:$A$116,0))</f>
        <v>Western Europe</v>
      </c>
      <c r="C47" s="203" t="s">
        <v>135</v>
      </c>
      <c r="D47" s="232" cm="1">
        <f t="array" ref="D47">_xlfn.XLOOKUP($C47,'Standardized Scores'!$C$7:$C$96,_xlfn.XLOOKUP('Data (Main Pillars)'!$A47,'Standardized Scores'!$D$6:$DO$6,'Standardized Scores'!$D$7:$DO$96))</f>
        <v>45.475437506518759</v>
      </c>
      <c r="E47" s="232" cm="1">
        <f t="array" ref="E47">_xlfn.XLOOKUP($C47,Ranking!$C$7:$C$96,_xlfn.XLOOKUP('Data (Main Pillars)'!$A47,Ranking!$D$6:$DO$6,Ranking!$D$7:$DO$96))</f>
        <v>30</v>
      </c>
      <c r="F47" s="232" t="str" cm="1">
        <f t="array" ref="F47">_xlfn.XLOOKUP($C47,Categories!$C$7:$C$96,_xlfn.XLOOKUP('Data (Main Pillars)'!$A47,Categories!$D$6:$DO$6,Categories!$D$7:$DO$96))</f>
        <v>Adequate capacity</v>
      </c>
    </row>
    <row r="48" spans="1:6" ht="13.8" x14ac:dyDescent="0.25">
      <c r="A48" s="231" t="s">
        <v>28</v>
      </c>
      <c r="B48" s="50" t="str">
        <f>INDEX('Country to Region'!$B$2:$B$116,MATCH($A48,'Country to Region'!$A$2:$A$116,0))</f>
        <v>Western Europe</v>
      </c>
      <c r="C48" s="203" t="s">
        <v>163</v>
      </c>
      <c r="D48" s="232" cm="1">
        <f t="array" ref="D48">_xlfn.XLOOKUP($C48,'Standardized Scores'!$C$7:$C$96,_xlfn.XLOOKUP('Data (Main Pillars)'!$A48,'Standardized Scores'!$D$6:$DO$6,'Standardized Scores'!$D$7:$DO$96))</f>
        <v>58.023570215824535</v>
      </c>
      <c r="E48" s="232" cm="1">
        <f t="array" ref="E48">_xlfn.XLOOKUP($C48,Ranking!$C$7:$C$96,_xlfn.XLOOKUP('Data (Main Pillars)'!$A48,Ranking!$D$6:$DO$6,Ranking!$D$7:$DO$96))</f>
        <v>17</v>
      </c>
      <c r="F48" s="232" t="str" cm="1">
        <f t="array" ref="F48">_xlfn.XLOOKUP($C48,Categories!$C$7:$C$96,_xlfn.XLOOKUP('Data (Main Pillars)'!$A48,Categories!$D$6:$DO$6,Categories!$D$7:$DO$96))</f>
        <v>High capacity</v>
      </c>
    </row>
    <row r="49" spans="1:6" ht="13.8" x14ac:dyDescent="0.25">
      <c r="A49" s="231" t="s">
        <v>28</v>
      </c>
      <c r="B49" s="50" t="str">
        <f>INDEX('Country to Region'!$B$2:$B$116,MATCH($A49,'Country to Region'!$A$2:$A$116,0))</f>
        <v>Western Europe</v>
      </c>
      <c r="C49" s="203" t="s">
        <v>192</v>
      </c>
      <c r="D49" s="232" cm="1">
        <f t="array" ref="D49">_xlfn.XLOOKUP($C49,'Standardized Scores'!$C$7:$C$96,_xlfn.XLOOKUP('Data (Main Pillars)'!$A49,'Standardized Scores'!$D$6:$DO$6,'Standardized Scores'!$D$7:$DO$96))</f>
        <v>36.506699781385478</v>
      </c>
      <c r="E49" s="232" cm="1">
        <f t="array" ref="E49">_xlfn.XLOOKUP($C49,Ranking!$C$7:$C$96,_xlfn.XLOOKUP('Data (Main Pillars)'!$A49,Ranking!$D$6:$DO$6,Ranking!$D$7:$DO$96))</f>
        <v>17</v>
      </c>
      <c r="F49" s="232" t="str" cm="1">
        <f t="array" ref="F49">_xlfn.XLOOKUP($C49,Categories!$C$7:$C$96,_xlfn.XLOOKUP('Data (Main Pillars)'!$A49,Categories!$D$6:$DO$6,Categories!$D$7:$DO$96))</f>
        <v>Adequate capacity</v>
      </c>
    </row>
    <row r="50" spans="1:6" ht="13.8" x14ac:dyDescent="0.25">
      <c r="A50" s="231" t="s">
        <v>29</v>
      </c>
      <c r="B50" s="50" t="str">
        <f>INDEX('Country to Region'!$B$2:$B$116,MATCH($A50,'Country to Region'!$A$2:$A$116,0))</f>
        <v>South/Central America</v>
      </c>
      <c r="C50" s="203" t="s">
        <v>133</v>
      </c>
      <c r="D50" s="232" cm="1">
        <f t="array" ref="D50">_xlfn.XLOOKUP($C50,'Standardized Scores'!$C$7:$C$96,_xlfn.XLOOKUP('Data (Main Pillars)'!$A50,'Standardized Scores'!$D$6:$DO$6,'Standardized Scores'!$D$7:$DO$96))</f>
        <v>29.1385526606269</v>
      </c>
      <c r="E50" s="232" cm="1">
        <f t="array" ref="E50">_xlfn.XLOOKUP($C50,Ranking!$C$7:$C$96,_xlfn.XLOOKUP('Data (Main Pillars)'!$A50,Ranking!$D$6:$DO$6,Ranking!$D$7:$DO$96))</f>
        <v>102</v>
      </c>
      <c r="F50" s="232" t="str" cm="1">
        <f t="array" ref="F50">_xlfn.XLOOKUP($C50,Categories!$C$7:$C$96,_xlfn.XLOOKUP('Data (Main Pillars)'!$A50,Categories!$D$6:$DO$6,Categories!$D$7:$DO$96))</f>
        <v>Inadequate capacity</v>
      </c>
    </row>
    <row r="51" spans="1:6" ht="13.8" x14ac:dyDescent="0.25">
      <c r="A51" s="231" t="s">
        <v>29</v>
      </c>
      <c r="B51" s="50" t="str">
        <f>INDEX('Country to Region'!$B$2:$B$116,MATCH($A51,'Country to Region'!$A$2:$A$116,0))</f>
        <v>South/Central America</v>
      </c>
      <c r="C51" s="203" t="s">
        <v>135</v>
      </c>
      <c r="D51" s="232" cm="1">
        <f t="array" ref="D51">_xlfn.XLOOKUP($C51,'Standardized Scores'!$C$7:$C$96,_xlfn.XLOOKUP('Data (Main Pillars)'!$A51,'Standardized Scores'!$D$6:$DO$6,'Standardized Scores'!$D$7:$DO$96))</f>
        <v>28.689597291008674</v>
      </c>
      <c r="E51" s="232" cm="1">
        <f t="array" ref="E51">_xlfn.XLOOKUP($C51,Ranking!$C$7:$C$96,_xlfn.XLOOKUP('Data (Main Pillars)'!$A51,Ranking!$D$6:$DO$6,Ranking!$D$7:$DO$96))</f>
        <v>89</v>
      </c>
      <c r="F51" s="232" t="str" cm="1">
        <f t="array" ref="F51">_xlfn.XLOOKUP($C51,Categories!$C$7:$C$96,_xlfn.XLOOKUP('Data (Main Pillars)'!$A51,Categories!$D$6:$DO$6,Categories!$D$7:$DO$96))</f>
        <v>Inadequate capacity</v>
      </c>
    </row>
    <row r="52" spans="1:6" ht="13.8" x14ac:dyDescent="0.25">
      <c r="A52" s="231" t="s">
        <v>29</v>
      </c>
      <c r="B52" s="50" t="str">
        <f>INDEX('Country to Region'!$B$2:$B$116,MATCH($A52,'Country to Region'!$A$2:$A$116,0))</f>
        <v>South/Central America</v>
      </c>
      <c r="C52" s="203" t="s">
        <v>163</v>
      </c>
      <c r="D52" s="232" cm="1">
        <f t="array" ref="D52">_xlfn.XLOOKUP($C52,'Standardized Scores'!$C$7:$C$96,_xlfn.XLOOKUP('Data (Main Pillars)'!$A52,'Standardized Scores'!$D$6:$DO$6,'Standardized Scores'!$D$7:$DO$96))</f>
        <v>34.804700840226111</v>
      </c>
      <c r="E52" s="232" cm="1">
        <f t="array" ref="E52">_xlfn.XLOOKUP($C52,Ranking!$C$7:$C$96,_xlfn.XLOOKUP('Data (Main Pillars)'!$A52,Ranking!$D$6:$DO$6,Ranking!$D$7:$DO$96))</f>
        <v>98</v>
      </c>
      <c r="F52" s="232" t="str" cm="1">
        <f t="array" ref="F52">_xlfn.XLOOKUP($C52,Categories!$C$7:$C$96,_xlfn.XLOOKUP('Data (Main Pillars)'!$A52,Categories!$D$6:$DO$6,Categories!$D$7:$DO$96))</f>
        <v>Inadequate capacity</v>
      </c>
    </row>
    <row r="53" spans="1:6" ht="13.8" x14ac:dyDescent="0.25">
      <c r="A53" s="231" t="s">
        <v>29</v>
      </c>
      <c r="B53" s="50" t="str">
        <f>INDEX('Country to Region'!$B$2:$B$116,MATCH($A53,'Country to Region'!$A$2:$A$116,0))</f>
        <v>South/Central America</v>
      </c>
      <c r="C53" s="203" t="s">
        <v>192</v>
      </c>
      <c r="D53" s="232" cm="1">
        <f t="array" ref="D53">_xlfn.XLOOKUP($C53,'Standardized Scores'!$C$7:$C$96,_xlfn.XLOOKUP('Data (Main Pillars)'!$A53,'Standardized Scores'!$D$6:$DO$6,'Standardized Scores'!$D$7:$DO$96))</f>
        <v>22.03264379077951</v>
      </c>
      <c r="E53" s="232" cm="1">
        <f t="array" ref="E53">_xlfn.XLOOKUP($C53,Ranking!$C$7:$C$96,_xlfn.XLOOKUP('Data (Main Pillars)'!$A53,Ranking!$D$6:$DO$6,Ranking!$D$7:$DO$96))</f>
        <v>98</v>
      </c>
      <c r="F53" s="232" t="str" cm="1">
        <f t="array" ref="F53">_xlfn.XLOOKUP($C53,Categories!$C$7:$C$96,_xlfn.XLOOKUP('Data (Main Pillars)'!$A53,Categories!$D$6:$DO$6,Categories!$D$7:$DO$96))</f>
        <v>Inadequate capacity</v>
      </c>
    </row>
    <row r="54" spans="1:6" ht="13.8" x14ac:dyDescent="0.25">
      <c r="A54" s="231" t="s">
        <v>30</v>
      </c>
      <c r="B54" s="50" t="str">
        <f>INDEX('Country to Region'!$B$2:$B$116,MATCH($A54,'Country to Region'!$A$2:$A$116,0))</f>
        <v>Eastern Europe</v>
      </c>
      <c r="C54" s="203" t="s">
        <v>133</v>
      </c>
      <c r="D54" s="232" cm="1">
        <f t="array" ref="D54">_xlfn.XLOOKUP($C54,'Standardized Scores'!$C$7:$C$96,_xlfn.XLOOKUP('Data (Main Pillars)'!$A54,'Standardized Scores'!$D$6:$DO$6,'Standardized Scores'!$D$7:$DO$96))</f>
        <v>33.802210126348854</v>
      </c>
      <c r="E54" s="232" cm="1">
        <f t="array" ref="E54">_xlfn.XLOOKUP($C54,Ranking!$C$7:$C$96,_xlfn.XLOOKUP('Data (Main Pillars)'!$A54,Ranking!$D$6:$DO$6,Ranking!$D$7:$DO$96))</f>
        <v>71</v>
      </c>
      <c r="F54" s="232" t="str" cm="1">
        <f t="array" ref="F54">_xlfn.XLOOKUP($C54,Categories!$C$7:$C$96,_xlfn.XLOOKUP('Data (Main Pillars)'!$A54,Categories!$D$6:$DO$6,Categories!$D$7:$DO$96))</f>
        <v>Low capacity</v>
      </c>
    </row>
    <row r="55" spans="1:6" ht="13.8" x14ac:dyDescent="0.25">
      <c r="A55" s="231" t="s">
        <v>30</v>
      </c>
      <c r="B55" s="50" t="str">
        <f>INDEX('Country to Region'!$B$2:$B$116,MATCH($A55,'Country to Region'!$A$2:$A$116,0))</f>
        <v>Eastern Europe</v>
      </c>
      <c r="C55" s="203" t="s">
        <v>135</v>
      </c>
      <c r="D55" s="232" cm="1">
        <f t="array" ref="D55">_xlfn.XLOOKUP($C55,'Standardized Scores'!$C$7:$C$96,_xlfn.XLOOKUP('Data (Main Pillars)'!$A55,'Standardized Scores'!$D$6:$DO$6,'Standardized Scores'!$D$7:$DO$96))</f>
        <v>31.573778891202423</v>
      </c>
      <c r="E55" s="232" cm="1">
        <f t="array" ref="E55">_xlfn.XLOOKUP($C55,Ranking!$C$7:$C$96,_xlfn.XLOOKUP('Data (Main Pillars)'!$A55,Ranking!$D$6:$DO$6,Ranking!$D$7:$DO$96))</f>
        <v>76</v>
      </c>
      <c r="F55" s="232" t="str" cm="1">
        <f t="array" ref="F55">_xlfn.XLOOKUP($C55,Categories!$C$7:$C$96,_xlfn.XLOOKUP('Data (Main Pillars)'!$A55,Categories!$D$6:$DO$6,Categories!$D$7:$DO$96))</f>
        <v>Inadequate capacity</v>
      </c>
    </row>
    <row r="56" spans="1:6" ht="13.8" x14ac:dyDescent="0.25">
      <c r="A56" s="231" t="s">
        <v>30</v>
      </c>
      <c r="B56" s="50" t="str">
        <f>INDEX('Country to Region'!$B$2:$B$116,MATCH($A56,'Country to Region'!$A$2:$A$116,0))</f>
        <v>Eastern Europe</v>
      </c>
      <c r="C56" s="203" t="s">
        <v>163</v>
      </c>
      <c r="D56" s="232" cm="1">
        <f t="array" ref="D56">_xlfn.XLOOKUP($C56,'Standardized Scores'!$C$7:$C$96,_xlfn.XLOOKUP('Data (Main Pillars)'!$A56,'Standardized Scores'!$D$6:$DO$6,'Standardized Scores'!$D$7:$DO$96))</f>
        <v>38.813003781014473</v>
      </c>
      <c r="E56" s="232" cm="1">
        <f t="array" ref="E56">_xlfn.XLOOKUP($C56,Ranking!$C$7:$C$96,_xlfn.XLOOKUP('Data (Main Pillars)'!$A56,Ranking!$D$6:$DO$6,Ranking!$D$7:$DO$96))</f>
        <v>84</v>
      </c>
      <c r="F56" s="232" t="str" cm="1">
        <f t="array" ref="F56">_xlfn.XLOOKUP($C56,Categories!$C$7:$C$96,_xlfn.XLOOKUP('Data (Main Pillars)'!$A56,Categories!$D$6:$DO$6,Categories!$D$7:$DO$96))</f>
        <v>Low capacity</v>
      </c>
    </row>
    <row r="57" spans="1:6" ht="13.8" x14ac:dyDescent="0.25">
      <c r="A57" s="231" t="s">
        <v>30</v>
      </c>
      <c r="B57" s="50" t="str">
        <f>INDEX('Country to Region'!$B$2:$B$116,MATCH($A57,'Country to Region'!$A$2:$A$116,0))</f>
        <v>Eastern Europe</v>
      </c>
      <c r="C57" s="203" t="s">
        <v>192</v>
      </c>
      <c r="D57" s="232" cm="1">
        <f t="array" ref="D57">_xlfn.XLOOKUP($C57,'Standardized Scores'!$C$7:$C$96,_xlfn.XLOOKUP('Data (Main Pillars)'!$A57,'Standardized Scores'!$D$6:$DO$6,'Standardized Scores'!$D$7:$DO$96))</f>
        <v>29.349583155274448</v>
      </c>
      <c r="E57" s="232" cm="1">
        <f t="array" ref="E57">_xlfn.XLOOKUP($C57,Ranking!$C$7:$C$96,_xlfn.XLOOKUP('Data (Main Pillars)'!$A57,Ranking!$D$6:$DO$6,Ranking!$D$7:$DO$96))</f>
        <v>44</v>
      </c>
      <c r="F57" s="232" t="str" cm="1">
        <f t="array" ref="F57">_xlfn.XLOOKUP($C57,Categories!$C$7:$C$96,_xlfn.XLOOKUP('Data (Main Pillars)'!$A57,Categories!$D$6:$DO$6,Categories!$D$7:$DO$96))</f>
        <v>Low capacity</v>
      </c>
    </row>
    <row r="58" spans="1:6" ht="13.8" x14ac:dyDescent="0.25">
      <c r="A58" s="231" t="s">
        <v>31</v>
      </c>
      <c r="B58" s="50" t="str">
        <f>INDEX('Country to Region'!$B$2:$B$116,MATCH($A58,'Country to Region'!$A$2:$A$116,0))</f>
        <v>Sub-Saharan Africa</v>
      </c>
      <c r="C58" s="203" t="s">
        <v>133</v>
      </c>
      <c r="D58" s="232" cm="1">
        <f t="array" ref="D58">_xlfn.XLOOKUP($C58,'Standardized Scores'!$C$7:$C$96,_xlfn.XLOOKUP('Data (Main Pillars)'!$A58,'Standardized Scores'!$D$6:$DO$6,'Standardized Scores'!$D$7:$DO$96))</f>
        <v>36.14216150559394</v>
      </c>
      <c r="E58" s="232" cm="1">
        <f t="array" ref="E58">_xlfn.XLOOKUP($C58,Ranking!$C$7:$C$96,_xlfn.XLOOKUP('Data (Main Pillars)'!$A58,Ranking!$D$6:$DO$6,Ranking!$D$7:$DO$96))</f>
        <v>58</v>
      </c>
      <c r="F58" s="232" t="str" cm="1">
        <f t="array" ref="F58">_xlfn.XLOOKUP($C58,Categories!$C$7:$C$96,_xlfn.XLOOKUP('Data (Main Pillars)'!$A58,Categories!$D$6:$DO$6,Categories!$D$7:$DO$96))</f>
        <v>Low capacity</v>
      </c>
    </row>
    <row r="59" spans="1:6" ht="13.8" x14ac:dyDescent="0.25">
      <c r="A59" s="231" t="s">
        <v>31</v>
      </c>
      <c r="B59" s="50" t="str">
        <f>INDEX('Country to Region'!$B$2:$B$116,MATCH($A59,'Country to Region'!$A$2:$A$116,0))</f>
        <v>Sub-Saharan Africa</v>
      </c>
      <c r="C59" s="203" t="s">
        <v>135</v>
      </c>
      <c r="D59" s="232" cm="1">
        <f t="array" ref="D59">_xlfn.XLOOKUP($C59,'Standardized Scores'!$C$7:$C$96,_xlfn.XLOOKUP('Data (Main Pillars)'!$A59,'Standardized Scores'!$D$6:$DO$6,'Standardized Scores'!$D$7:$DO$96))</f>
        <v>23.378019709855611</v>
      </c>
      <c r="E59" s="232" cm="1">
        <f t="array" ref="E59">_xlfn.XLOOKUP($C59,Ranking!$C$7:$C$96,_xlfn.XLOOKUP('Data (Main Pillars)'!$A59,Ranking!$D$6:$DO$6,Ranking!$D$7:$DO$96))</f>
        <v>106</v>
      </c>
      <c r="F59" s="232" t="str" cm="1">
        <f t="array" ref="F59">_xlfn.XLOOKUP($C59,Categories!$C$7:$C$96,_xlfn.XLOOKUP('Data (Main Pillars)'!$A59,Categories!$D$6:$DO$6,Categories!$D$7:$DO$96))</f>
        <v>Inadequate capacity</v>
      </c>
    </row>
    <row r="60" spans="1:6" ht="13.8" x14ac:dyDescent="0.25">
      <c r="A60" s="231" t="s">
        <v>31</v>
      </c>
      <c r="B60" s="50" t="str">
        <f>INDEX('Country to Region'!$B$2:$B$116,MATCH($A60,'Country to Region'!$A$2:$A$116,0))</f>
        <v>Sub-Saharan Africa</v>
      </c>
      <c r="C60" s="203" t="s">
        <v>163</v>
      </c>
      <c r="D60" s="232" cm="1">
        <f t="array" ref="D60">_xlfn.XLOOKUP($C60,'Standardized Scores'!$C$7:$C$96,_xlfn.XLOOKUP('Data (Main Pillars)'!$A60,'Standardized Scores'!$D$6:$DO$6,'Standardized Scores'!$D$7:$DO$96))</f>
        <v>51.265776800423367</v>
      </c>
      <c r="E60" s="232" cm="1">
        <f t="array" ref="E60">_xlfn.XLOOKUP($C60,Ranking!$C$7:$C$96,_xlfn.XLOOKUP('Data (Main Pillars)'!$A60,Ranking!$D$6:$DO$6,Ranking!$D$7:$DO$96))</f>
        <v>35</v>
      </c>
      <c r="F60" s="232" t="str" cm="1">
        <f t="array" ref="F60">_xlfn.XLOOKUP($C60,Categories!$C$7:$C$96,_xlfn.XLOOKUP('Data (Main Pillars)'!$A60,Categories!$D$6:$DO$6,Categories!$D$7:$DO$96))</f>
        <v>Adequate capacity</v>
      </c>
    </row>
    <row r="61" spans="1:6" ht="13.8" x14ac:dyDescent="0.25">
      <c r="A61" s="231" t="s">
        <v>31</v>
      </c>
      <c r="B61" s="50" t="str">
        <f>INDEX('Country to Region'!$B$2:$B$116,MATCH($A61,'Country to Region'!$A$2:$A$116,0))</f>
        <v>Sub-Saharan Africa</v>
      </c>
      <c r="C61" s="203" t="s">
        <v>192</v>
      </c>
      <c r="D61" s="232" cm="1">
        <f t="array" ref="D61">_xlfn.XLOOKUP($C61,'Standardized Scores'!$C$7:$C$96,_xlfn.XLOOKUP('Data (Main Pillars)'!$A61,'Standardized Scores'!$D$6:$DO$6,'Standardized Scores'!$D$7:$DO$96))</f>
        <v>28.741482908226359</v>
      </c>
      <c r="E61" s="232" cm="1">
        <f t="array" ref="E61">_xlfn.XLOOKUP($C61,Ranking!$C$7:$C$96,_xlfn.XLOOKUP('Data (Main Pillars)'!$A61,Ranking!$D$6:$DO$6,Ranking!$D$7:$DO$96))</f>
        <v>50</v>
      </c>
      <c r="F61" s="232" t="str" cm="1">
        <f t="array" ref="F61">_xlfn.XLOOKUP($C61,Categories!$C$7:$C$96,_xlfn.XLOOKUP('Data (Main Pillars)'!$A61,Categories!$D$6:$DO$6,Categories!$D$7:$DO$96))</f>
        <v>Low capacity</v>
      </c>
    </row>
    <row r="62" spans="1:6" ht="13.8" x14ac:dyDescent="0.25">
      <c r="A62" s="231" t="s">
        <v>32</v>
      </c>
      <c r="B62" s="50" t="str">
        <f>INDEX('Country to Region'!$B$2:$B$116,MATCH($A62,'Country to Region'!$A$2:$A$116,0))</f>
        <v>South/Central America</v>
      </c>
      <c r="C62" s="203" t="s">
        <v>133</v>
      </c>
      <c r="D62" s="232" cm="1">
        <f t="array" ref="D62">_xlfn.XLOOKUP($C62,'Standardized Scores'!$C$7:$C$96,_xlfn.XLOOKUP('Data (Main Pillars)'!$A62,'Standardized Scores'!$D$6:$DO$6,'Standardized Scores'!$D$7:$DO$96))</f>
        <v>35.482091834428672</v>
      </c>
      <c r="E62" s="232" cm="1">
        <f t="array" ref="E62">_xlfn.XLOOKUP($C62,Ranking!$C$7:$C$96,_xlfn.XLOOKUP('Data (Main Pillars)'!$A62,Ranking!$D$6:$DO$6,Ranking!$D$7:$DO$96))</f>
        <v>62</v>
      </c>
      <c r="F62" s="232" t="str" cm="1">
        <f t="array" ref="F62">_xlfn.XLOOKUP($C62,Categories!$C$7:$C$96,_xlfn.XLOOKUP('Data (Main Pillars)'!$A62,Categories!$D$6:$DO$6,Categories!$D$7:$DO$96))</f>
        <v>Low capacity</v>
      </c>
    </row>
    <row r="63" spans="1:6" ht="13.8" x14ac:dyDescent="0.25">
      <c r="A63" s="231" t="s">
        <v>32</v>
      </c>
      <c r="B63" s="50" t="str">
        <f>INDEX('Country to Region'!$B$2:$B$116,MATCH($A63,'Country to Region'!$A$2:$A$116,0))</f>
        <v>South/Central America</v>
      </c>
      <c r="C63" s="203" t="s">
        <v>135</v>
      </c>
      <c r="D63" s="232" cm="1">
        <f t="array" ref="D63">_xlfn.XLOOKUP($C63,'Standardized Scores'!$C$7:$C$96,_xlfn.XLOOKUP('Data (Main Pillars)'!$A63,'Standardized Scores'!$D$6:$DO$6,'Standardized Scores'!$D$7:$DO$96))</f>
        <v>34.641626080648116</v>
      </c>
      <c r="E63" s="232" cm="1">
        <f t="array" ref="E63">_xlfn.XLOOKUP($C63,Ranking!$C$7:$C$96,_xlfn.XLOOKUP('Data (Main Pillars)'!$A63,Ranking!$D$6:$DO$6,Ranking!$D$7:$DO$96))</f>
        <v>66</v>
      </c>
      <c r="F63" s="232" t="str" cm="1">
        <f t="array" ref="F63">_xlfn.XLOOKUP($C63,Categories!$C$7:$C$96,_xlfn.XLOOKUP('Data (Main Pillars)'!$A63,Categories!$D$6:$DO$6,Categories!$D$7:$DO$96))</f>
        <v>Inadequate capacity</v>
      </c>
    </row>
    <row r="64" spans="1:6" ht="13.8" x14ac:dyDescent="0.25">
      <c r="A64" s="231" t="s">
        <v>32</v>
      </c>
      <c r="B64" s="50" t="str">
        <f>INDEX('Country to Region'!$B$2:$B$116,MATCH($A64,'Country to Region'!$A$2:$A$116,0))</f>
        <v>South/Central America</v>
      </c>
      <c r="C64" s="203" t="s">
        <v>163</v>
      </c>
      <c r="D64" s="232" cm="1">
        <f t="array" ref="D64">_xlfn.XLOOKUP($C64,'Standardized Scores'!$C$7:$C$96,_xlfn.XLOOKUP('Data (Main Pillars)'!$A64,'Standardized Scores'!$D$6:$DO$6,'Standardized Scores'!$D$7:$DO$96))</f>
        <v>40.376622738826079</v>
      </c>
      <c r="E64" s="232" cm="1">
        <f t="array" ref="E64">_xlfn.XLOOKUP($C64,Ranking!$C$7:$C$96,_xlfn.XLOOKUP('Data (Main Pillars)'!$A64,Ranking!$D$6:$DO$6,Ranking!$D$7:$DO$96))</f>
        <v>75</v>
      </c>
      <c r="F64" s="232" t="str" cm="1">
        <f t="array" ref="F64">_xlfn.XLOOKUP($C64,Categories!$C$7:$C$96,_xlfn.XLOOKUP('Data (Main Pillars)'!$A64,Categories!$D$6:$DO$6,Categories!$D$7:$DO$96))</f>
        <v>Low capacity</v>
      </c>
    </row>
    <row r="65" spans="1:6" ht="13.8" x14ac:dyDescent="0.25">
      <c r="A65" s="231" t="s">
        <v>32</v>
      </c>
      <c r="B65" s="50" t="str">
        <f>INDEX('Country to Region'!$B$2:$B$116,MATCH($A65,'Country to Region'!$A$2:$A$116,0))</f>
        <v>South/Central America</v>
      </c>
      <c r="C65" s="203" t="s">
        <v>192</v>
      </c>
      <c r="D65" s="232" cm="1">
        <f t="array" ref="D65">_xlfn.XLOOKUP($C65,'Standardized Scores'!$C$7:$C$96,_xlfn.XLOOKUP('Data (Main Pillars)'!$A65,'Standardized Scores'!$D$6:$DO$6,'Standardized Scores'!$D$7:$DO$96))</f>
        <v>29.79651638234601</v>
      </c>
      <c r="E65" s="232" cm="1">
        <f t="array" ref="E65">_xlfn.XLOOKUP($C65,Ranking!$C$7:$C$96,_xlfn.XLOOKUP('Data (Main Pillars)'!$A65,Ranking!$D$6:$DO$6,Ranking!$D$7:$DO$96))</f>
        <v>42</v>
      </c>
      <c r="F65" s="232" t="str" cm="1">
        <f t="array" ref="F65">_xlfn.XLOOKUP($C65,Categories!$C$7:$C$96,_xlfn.XLOOKUP('Data (Main Pillars)'!$A65,Categories!$D$6:$DO$6,Categories!$D$7:$DO$96))</f>
        <v>Low capacity</v>
      </c>
    </row>
    <row r="66" spans="1:6" ht="13.8" x14ac:dyDescent="0.25">
      <c r="A66" s="231" t="s">
        <v>33</v>
      </c>
      <c r="B66" s="50" t="str">
        <f>INDEX('Country to Region'!$B$2:$B$116,MATCH($A66,'Country to Region'!$A$2:$A$116,0))</f>
        <v>Eastern Europe</v>
      </c>
      <c r="C66" s="203" t="s">
        <v>133</v>
      </c>
      <c r="D66" s="232" cm="1">
        <f t="array" ref="D66">_xlfn.XLOOKUP($C66,'Standardized Scores'!$C$7:$C$96,_xlfn.XLOOKUP('Data (Main Pillars)'!$A66,'Standardized Scores'!$D$6:$DO$6,'Standardized Scores'!$D$7:$DO$96))</f>
        <v>41.790442597676645</v>
      </c>
      <c r="E66" s="232" cm="1">
        <f t="array" ref="E66">_xlfn.XLOOKUP($C66,Ranking!$C$7:$C$96,_xlfn.XLOOKUP('Data (Main Pillars)'!$A66,Ranking!$D$6:$DO$6,Ranking!$D$7:$DO$96))</f>
        <v>39</v>
      </c>
      <c r="F66" s="232" t="str" cm="1">
        <f t="array" ref="F66">_xlfn.XLOOKUP($C66,Categories!$C$7:$C$96,_xlfn.XLOOKUP('Data (Main Pillars)'!$A66,Categories!$D$6:$DO$6,Categories!$D$7:$DO$96))</f>
        <v>Adequate capacity</v>
      </c>
    </row>
    <row r="67" spans="1:6" ht="13.8" x14ac:dyDescent="0.25">
      <c r="A67" s="231" t="s">
        <v>33</v>
      </c>
      <c r="B67" s="50" t="str">
        <f>INDEX('Country to Region'!$B$2:$B$116,MATCH($A67,'Country to Region'!$A$2:$A$116,0))</f>
        <v>Eastern Europe</v>
      </c>
      <c r="C67" s="203" t="s">
        <v>135</v>
      </c>
      <c r="D67" s="232" cm="1">
        <f t="array" ref="D67">_xlfn.XLOOKUP($C67,'Standardized Scores'!$C$7:$C$96,_xlfn.XLOOKUP('Data (Main Pillars)'!$A67,'Standardized Scores'!$D$6:$DO$6,'Standardized Scores'!$D$7:$DO$96))</f>
        <v>40.374041102005883</v>
      </c>
      <c r="E67" s="232" cm="1">
        <f t="array" ref="E67">_xlfn.XLOOKUP($C67,Ranking!$C$7:$C$96,_xlfn.XLOOKUP('Data (Main Pillars)'!$A67,Ranking!$D$6:$DO$6,Ranking!$D$7:$DO$96))</f>
        <v>48</v>
      </c>
      <c r="F67" s="232" t="str" cm="1">
        <f t="array" ref="F67">_xlfn.XLOOKUP($C67,Categories!$C$7:$C$96,_xlfn.XLOOKUP('Data (Main Pillars)'!$A67,Categories!$D$6:$DO$6,Categories!$D$7:$DO$96))</f>
        <v>Low capacity</v>
      </c>
    </row>
    <row r="68" spans="1:6" ht="13.8" x14ac:dyDescent="0.25">
      <c r="A68" s="231" t="s">
        <v>33</v>
      </c>
      <c r="B68" s="50" t="str">
        <f>INDEX('Country to Region'!$B$2:$B$116,MATCH($A68,'Country to Region'!$A$2:$A$116,0))</f>
        <v>Eastern Europe</v>
      </c>
      <c r="C68" s="203" t="s">
        <v>163</v>
      </c>
      <c r="D68" s="232" cm="1">
        <f t="array" ref="D68">_xlfn.XLOOKUP($C68,'Standardized Scores'!$C$7:$C$96,_xlfn.XLOOKUP('Data (Main Pillars)'!$A68,'Standardized Scores'!$D$6:$DO$6,'Standardized Scores'!$D$7:$DO$96))</f>
        <v>49.703327053188197</v>
      </c>
      <c r="E68" s="232" cm="1">
        <f t="array" ref="E68">_xlfn.XLOOKUP($C68,Ranking!$C$7:$C$96,_xlfn.XLOOKUP('Data (Main Pillars)'!$A68,Ranking!$D$6:$DO$6,Ranking!$D$7:$DO$96))</f>
        <v>40</v>
      </c>
      <c r="F68" s="232" t="str" cm="1">
        <f t="array" ref="F68">_xlfn.XLOOKUP($C68,Categories!$C$7:$C$96,_xlfn.XLOOKUP('Data (Main Pillars)'!$A68,Categories!$D$6:$DO$6,Categories!$D$7:$DO$96))</f>
        <v>Adequate capacity</v>
      </c>
    </row>
    <row r="69" spans="1:6" ht="13.8" x14ac:dyDescent="0.25">
      <c r="A69" s="231" t="s">
        <v>33</v>
      </c>
      <c r="B69" s="50" t="str">
        <f>INDEX('Country to Region'!$B$2:$B$116,MATCH($A69,'Country to Region'!$A$2:$A$116,0))</f>
        <v>Eastern Europe</v>
      </c>
      <c r="C69" s="203" t="s">
        <v>192</v>
      </c>
      <c r="D69" s="232" cm="1">
        <f t="array" ref="D69">_xlfn.XLOOKUP($C69,'Standardized Scores'!$C$7:$C$96,_xlfn.XLOOKUP('Data (Main Pillars)'!$A69,'Standardized Scores'!$D$6:$DO$6,'Standardized Scores'!$D$7:$DO$96))</f>
        <v>32.65633148599867</v>
      </c>
      <c r="E69" s="232" cm="1">
        <f t="array" ref="E69">_xlfn.XLOOKUP($C69,Ranking!$C$7:$C$96,_xlfn.XLOOKUP('Data (Main Pillars)'!$A69,Ranking!$D$6:$DO$6,Ranking!$D$7:$DO$96))</f>
        <v>32</v>
      </c>
      <c r="F69" s="232" t="str" cm="1">
        <f t="array" ref="F69">_xlfn.XLOOKUP($C69,Categories!$C$7:$C$96,_xlfn.XLOOKUP('Data (Main Pillars)'!$A69,Categories!$D$6:$DO$6,Categories!$D$7:$DO$96))</f>
        <v>Adequate capacity</v>
      </c>
    </row>
    <row r="70" spans="1:6" ht="13.8" x14ac:dyDescent="0.25">
      <c r="A70" s="231" t="s">
        <v>34</v>
      </c>
      <c r="B70" s="50" t="str">
        <f>INDEX('Country to Region'!$B$2:$B$116,MATCH($A70,'Country to Region'!$A$2:$A$116,0))</f>
        <v>Sub-Saharan Africa</v>
      </c>
      <c r="C70" s="203" t="s">
        <v>133</v>
      </c>
      <c r="D70" s="232" cm="1">
        <f t="array" ref="D70">_xlfn.XLOOKUP($C70,'Standardized Scores'!$C$7:$C$96,_xlfn.XLOOKUP('Data (Main Pillars)'!$A70,'Standardized Scores'!$D$6:$DO$6,'Standardized Scores'!$D$7:$DO$96))</f>
        <v>27.165853102136033</v>
      </c>
      <c r="E70" s="232" cm="1">
        <f t="array" ref="E70">_xlfn.XLOOKUP($C70,Ranking!$C$7:$C$96,_xlfn.XLOOKUP('Data (Main Pillars)'!$A70,Ranking!$D$6:$DO$6,Ranking!$D$7:$DO$96))</f>
        <v>107</v>
      </c>
      <c r="F70" s="232" t="str" cm="1">
        <f t="array" ref="F70">_xlfn.XLOOKUP($C70,Categories!$C$7:$C$96,_xlfn.XLOOKUP('Data (Main Pillars)'!$A70,Categories!$D$6:$DO$6,Categories!$D$7:$DO$96))</f>
        <v>Inadequate capacity</v>
      </c>
    </row>
    <row r="71" spans="1:6" ht="13.8" x14ac:dyDescent="0.25">
      <c r="A71" s="231" t="s">
        <v>34</v>
      </c>
      <c r="B71" s="50" t="str">
        <f>INDEX('Country to Region'!$B$2:$B$116,MATCH($A71,'Country to Region'!$A$2:$A$116,0))</f>
        <v>Sub-Saharan Africa</v>
      </c>
      <c r="C71" s="203" t="s">
        <v>135</v>
      </c>
      <c r="D71" s="232" cm="1">
        <f t="array" ref="D71">_xlfn.XLOOKUP($C71,'Standardized Scores'!$C$7:$C$96,_xlfn.XLOOKUP('Data (Main Pillars)'!$A71,'Standardized Scores'!$D$6:$DO$6,'Standardized Scores'!$D$7:$DO$96))</f>
        <v>24.628723243144286</v>
      </c>
      <c r="E71" s="232" cm="1">
        <f t="array" ref="E71">_xlfn.XLOOKUP($C71,Ranking!$C$7:$C$96,_xlfn.XLOOKUP('Data (Main Pillars)'!$A71,Ranking!$D$6:$DO$6,Ranking!$D$7:$DO$96))</f>
        <v>105</v>
      </c>
      <c r="F71" s="232" t="str" cm="1">
        <f t="array" ref="F71">_xlfn.XLOOKUP($C71,Categories!$C$7:$C$96,_xlfn.XLOOKUP('Data (Main Pillars)'!$A71,Categories!$D$6:$DO$6,Categories!$D$7:$DO$96))</f>
        <v>Inadequate capacity</v>
      </c>
    </row>
    <row r="72" spans="1:6" ht="13.8" x14ac:dyDescent="0.25">
      <c r="A72" s="231" t="s">
        <v>34</v>
      </c>
      <c r="B72" s="50" t="str">
        <f>INDEX('Country to Region'!$B$2:$B$116,MATCH($A72,'Country to Region'!$A$2:$A$116,0))</f>
        <v>Sub-Saharan Africa</v>
      </c>
      <c r="C72" s="203" t="s">
        <v>163</v>
      </c>
      <c r="D72" s="232" cm="1">
        <f t="array" ref="D72">_xlfn.XLOOKUP($C72,'Standardized Scores'!$C$7:$C$96,_xlfn.XLOOKUP('Data (Main Pillars)'!$A72,'Standardized Scores'!$D$6:$DO$6,'Standardized Scores'!$D$7:$DO$96))</f>
        <v>31.21158477068294</v>
      </c>
      <c r="E72" s="232" cm="1">
        <f t="array" ref="E72">_xlfn.XLOOKUP($C72,Ranking!$C$7:$C$96,_xlfn.XLOOKUP('Data (Main Pillars)'!$A72,Ranking!$D$6:$DO$6,Ranking!$D$7:$DO$96))</f>
        <v>108</v>
      </c>
      <c r="F72" s="232" t="str" cm="1">
        <f t="array" ref="F72">_xlfn.XLOOKUP($C72,Categories!$C$7:$C$96,_xlfn.XLOOKUP('Data (Main Pillars)'!$A72,Categories!$D$6:$DO$6,Categories!$D$7:$DO$96))</f>
        <v>Inadequate capacity</v>
      </c>
    </row>
    <row r="73" spans="1:6" ht="13.8" x14ac:dyDescent="0.25">
      <c r="A73" s="231" t="s">
        <v>34</v>
      </c>
      <c r="B73" s="50" t="str">
        <f>INDEX('Country to Region'!$B$2:$B$116,MATCH($A73,'Country to Region'!$A$2:$A$116,0))</f>
        <v>Sub-Saharan Africa</v>
      </c>
      <c r="C73" s="203" t="s">
        <v>192</v>
      </c>
      <c r="D73" s="232" cm="1">
        <f t="array" ref="D73">_xlfn.XLOOKUP($C73,'Standardized Scores'!$C$7:$C$96,_xlfn.XLOOKUP('Data (Main Pillars)'!$A73,'Standardized Scores'!$D$6:$DO$6,'Standardized Scores'!$D$7:$DO$96))</f>
        <v>24.308674069731893</v>
      </c>
      <c r="E73" s="232" cm="1">
        <f t="array" ref="E73">_xlfn.XLOOKUP($C73,Ranking!$C$7:$C$96,_xlfn.XLOOKUP('Data (Main Pillars)'!$A73,Ranking!$D$6:$DO$6,Ranking!$D$7:$DO$96))</f>
        <v>85</v>
      </c>
      <c r="F73" s="232" t="str" cm="1">
        <f t="array" ref="F73">_xlfn.XLOOKUP($C73,Categories!$C$7:$C$96,_xlfn.XLOOKUP('Data (Main Pillars)'!$A73,Categories!$D$6:$DO$6,Categories!$D$7:$DO$96))</f>
        <v>Inadequate capacity</v>
      </c>
    </row>
    <row r="74" spans="1:6" ht="13.8" x14ac:dyDescent="0.25">
      <c r="A74" s="231" t="s">
        <v>35</v>
      </c>
      <c r="B74" s="50" t="str">
        <f>INDEX('Country to Region'!$B$2:$B$116,MATCH($A74,'Country to Region'!$A$2:$A$116,0))</f>
        <v>NA-Oceania</v>
      </c>
      <c r="C74" s="203" t="s">
        <v>133</v>
      </c>
      <c r="D74" s="232" cm="1">
        <f t="array" ref="D74">_xlfn.XLOOKUP($C74,'Standardized Scores'!$C$7:$C$96,_xlfn.XLOOKUP('Data (Main Pillars)'!$A74,'Standardized Scores'!$D$6:$DO$6,'Standardized Scores'!$D$7:$DO$96))</f>
        <v>53.459368157537128</v>
      </c>
      <c r="E74" s="232" cm="1">
        <f t="array" ref="E74">_xlfn.XLOOKUP($C74,Ranking!$C$7:$C$96,_xlfn.XLOOKUP('Data (Main Pillars)'!$A74,Ranking!$D$6:$DO$6,Ranking!$D$7:$DO$96))</f>
        <v>4</v>
      </c>
      <c r="F74" s="232" t="str" cm="1">
        <f t="array" ref="F74">_xlfn.XLOOKUP($C74,Categories!$C$7:$C$96,_xlfn.XLOOKUP('Data (Main Pillars)'!$A74,Categories!$D$6:$DO$6,Categories!$D$7:$DO$96))</f>
        <v>Advanced capacity</v>
      </c>
    </row>
    <row r="75" spans="1:6" ht="13.8" x14ac:dyDescent="0.25">
      <c r="A75" s="231" t="s">
        <v>35</v>
      </c>
      <c r="B75" s="50" t="str">
        <f>INDEX('Country to Region'!$B$2:$B$116,MATCH($A75,'Country to Region'!$A$2:$A$116,0))</f>
        <v>NA-Oceania</v>
      </c>
      <c r="C75" s="203" t="s">
        <v>135</v>
      </c>
      <c r="D75" s="232" cm="1">
        <f t="array" ref="D75">_xlfn.XLOOKUP($C75,'Standardized Scores'!$C$7:$C$96,_xlfn.XLOOKUP('Data (Main Pillars)'!$A75,'Standardized Scores'!$D$6:$DO$6,'Standardized Scores'!$D$7:$DO$96))</f>
        <v>53.375729221750902</v>
      </c>
      <c r="E75" s="232" cm="1">
        <f t="array" ref="E75">_xlfn.XLOOKUP($C75,Ranking!$C$7:$C$96,_xlfn.XLOOKUP('Data (Main Pillars)'!$A75,Ranking!$D$6:$DO$6,Ranking!$D$7:$DO$96))</f>
        <v>3</v>
      </c>
      <c r="F75" s="232" t="str" cm="1">
        <f t="array" ref="F75">_xlfn.XLOOKUP($C75,Categories!$C$7:$C$96,_xlfn.XLOOKUP('Data (Main Pillars)'!$A75,Categories!$D$6:$DO$6,Categories!$D$7:$DO$96))</f>
        <v>High capacity</v>
      </c>
    </row>
    <row r="76" spans="1:6" ht="13.8" x14ac:dyDescent="0.25">
      <c r="A76" s="231" t="s">
        <v>35</v>
      </c>
      <c r="B76" s="50" t="str">
        <f>INDEX('Country to Region'!$B$2:$B$116,MATCH($A76,'Country to Region'!$A$2:$A$116,0))</f>
        <v>NA-Oceania</v>
      </c>
      <c r="C76" s="203" t="s">
        <v>163</v>
      </c>
      <c r="D76" s="232" cm="1">
        <f t="array" ref="D76">_xlfn.XLOOKUP($C76,'Standardized Scores'!$C$7:$C$96,_xlfn.XLOOKUP('Data (Main Pillars)'!$A76,'Standardized Scores'!$D$6:$DO$6,'Standardized Scores'!$D$7:$DO$96))</f>
        <v>63.369017077494277</v>
      </c>
      <c r="E76" s="232" cm="1">
        <f t="array" ref="E76">_xlfn.XLOOKUP($C76,Ranking!$C$7:$C$96,_xlfn.XLOOKUP('Data (Main Pillars)'!$A76,Ranking!$D$6:$DO$6,Ranking!$D$7:$DO$96))</f>
        <v>4</v>
      </c>
      <c r="F76" s="232" t="str" cm="1">
        <f t="array" ref="F76">_xlfn.XLOOKUP($C76,Categories!$C$7:$C$96,_xlfn.XLOOKUP('Data (Main Pillars)'!$A76,Categories!$D$6:$DO$6,Categories!$D$7:$DO$96))</f>
        <v>Advanced capacity</v>
      </c>
    </row>
    <row r="77" spans="1:6" ht="13.8" x14ac:dyDescent="0.25">
      <c r="A77" s="231" t="s">
        <v>35</v>
      </c>
      <c r="B77" s="50" t="str">
        <f>INDEX('Country to Region'!$B$2:$B$116,MATCH($A77,'Country to Region'!$A$2:$A$116,0))</f>
        <v>NA-Oceania</v>
      </c>
      <c r="C77" s="203" t="s">
        <v>192</v>
      </c>
      <c r="D77" s="232" cm="1">
        <f t="array" ref="D77">_xlfn.XLOOKUP($C77,'Standardized Scores'!$C$7:$C$96,_xlfn.XLOOKUP('Data (Main Pillars)'!$A77,'Standardized Scores'!$D$6:$DO$6,'Standardized Scores'!$D$7:$DO$96))</f>
        <v>40.330141866713817</v>
      </c>
      <c r="E77" s="232" cm="1">
        <f t="array" ref="E77">_xlfn.XLOOKUP($C77,Ranking!$C$7:$C$96,_xlfn.XLOOKUP('Data (Main Pillars)'!$A77,Ranking!$D$6:$DO$6,Ranking!$D$7:$DO$96))</f>
        <v>12</v>
      </c>
      <c r="F77" s="232" t="str" cm="1">
        <f t="array" ref="F77">_xlfn.XLOOKUP($C77,Categories!$C$7:$C$96,_xlfn.XLOOKUP('Data (Main Pillars)'!$A77,Categories!$D$6:$DO$6,Categories!$D$7:$DO$96))</f>
        <v>High capacity</v>
      </c>
    </row>
    <row r="78" spans="1:6" ht="13.8" x14ac:dyDescent="0.25">
      <c r="A78" s="231" t="s">
        <v>36</v>
      </c>
      <c r="B78" s="50" t="str">
        <f>INDEX('Country to Region'!$B$2:$B$116,MATCH($A78,'Country to Region'!$A$2:$A$116,0))</f>
        <v>South/Central America</v>
      </c>
      <c r="C78" s="203" t="s">
        <v>133</v>
      </c>
      <c r="D78" s="232" cm="1">
        <f t="array" ref="D78">_xlfn.XLOOKUP($C78,'Standardized Scores'!$C$7:$C$96,_xlfn.XLOOKUP('Data (Main Pillars)'!$A78,'Standardized Scores'!$D$6:$DO$6,'Standardized Scores'!$D$7:$DO$96))</f>
        <v>43.359400352959781</v>
      </c>
      <c r="E78" s="232" cm="1">
        <f t="array" ref="E78">_xlfn.XLOOKUP($C78,Ranking!$C$7:$C$96,_xlfn.XLOOKUP('Data (Main Pillars)'!$A78,Ranking!$D$6:$DO$6,Ranking!$D$7:$DO$96))</f>
        <v>33</v>
      </c>
      <c r="F78" s="232" t="str" cm="1">
        <f t="array" ref="F78">_xlfn.XLOOKUP($C78,Categories!$C$7:$C$96,_xlfn.XLOOKUP('Data (Main Pillars)'!$A78,Categories!$D$6:$DO$6,Categories!$D$7:$DO$96))</f>
        <v>Adequate capacity</v>
      </c>
    </row>
    <row r="79" spans="1:6" ht="13.8" x14ac:dyDescent="0.25">
      <c r="A79" s="231" t="s">
        <v>36</v>
      </c>
      <c r="B79" s="50" t="str">
        <f>INDEX('Country to Region'!$B$2:$B$116,MATCH($A79,'Country to Region'!$A$2:$A$116,0))</f>
        <v>South/Central America</v>
      </c>
      <c r="C79" s="203" t="s">
        <v>135</v>
      </c>
      <c r="D79" s="232" cm="1">
        <f t="array" ref="D79">_xlfn.XLOOKUP($C79,'Standardized Scores'!$C$7:$C$96,_xlfn.XLOOKUP('Data (Main Pillars)'!$A79,'Standardized Scores'!$D$6:$DO$6,'Standardized Scores'!$D$7:$DO$96))</f>
        <v>34.348258419105875</v>
      </c>
      <c r="E79" s="232" cm="1">
        <f t="array" ref="E79">_xlfn.XLOOKUP($C79,Ranking!$C$7:$C$96,_xlfn.XLOOKUP('Data (Main Pillars)'!$A79,Ranking!$D$6:$DO$6,Ranking!$D$7:$DO$96))</f>
        <v>69</v>
      </c>
      <c r="F79" s="232" t="str" cm="1">
        <f t="array" ref="F79">_xlfn.XLOOKUP($C79,Categories!$C$7:$C$96,_xlfn.XLOOKUP('Data (Main Pillars)'!$A79,Categories!$D$6:$DO$6,Categories!$D$7:$DO$96))</f>
        <v>Inadequate capacity</v>
      </c>
    </row>
    <row r="80" spans="1:6" ht="13.8" x14ac:dyDescent="0.25">
      <c r="A80" s="231" t="s">
        <v>36</v>
      </c>
      <c r="B80" s="50" t="str">
        <f>INDEX('Country to Region'!$B$2:$B$116,MATCH($A80,'Country to Region'!$A$2:$A$116,0))</f>
        <v>South/Central America</v>
      </c>
      <c r="C80" s="203" t="s">
        <v>163</v>
      </c>
      <c r="D80" s="232" cm="1">
        <f t="array" ref="D80">_xlfn.XLOOKUP($C80,'Standardized Scores'!$C$7:$C$96,_xlfn.XLOOKUP('Data (Main Pillars)'!$A80,'Standardized Scores'!$D$6:$DO$6,'Standardized Scores'!$D$7:$DO$96))</f>
        <v>56.435124104782908</v>
      </c>
      <c r="E80" s="232" cm="1">
        <f t="array" ref="E80">_xlfn.XLOOKUP($C80,Ranking!$C$7:$C$96,_xlfn.XLOOKUP('Data (Main Pillars)'!$A80,Ranking!$D$6:$DO$6,Ranking!$D$7:$DO$96))</f>
        <v>19</v>
      </c>
      <c r="F80" s="232" t="str" cm="1">
        <f t="array" ref="F80">_xlfn.XLOOKUP($C80,Categories!$C$7:$C$96,_xlfn.XLOOKUP('Data (Main Pillars)'!$A80,Categories!$D$6:$DO$6,Categories!$D$7:$DO$96))</f>
        <v>High capacity</v>
      </c>
    </row>
    <row r="81" spans="1:6" ht="13.8" x14ac:dyDescent="0.25">
      <c r="A81" s="231" t="s">
        <v>36</v>
      </c>
      <c r="B81" s="50" t="str">
        <f>INDEX('Country to Region'!$B$2:$B$116,MATCH($A81,'Country to Region'!$A$2:$A$116,0))</f>
        <v>South/Central America</v>
      </c>
      <c r="C81" s="203" t="s">
        <v>192</v>
      </c>
      <c r="D81" s="232" cm="1">
        <f t="array" ref="D81">_xlfn.XLOOKUP($C81,'Standardized Scores'!$C$7:$C$96,_xlfn.XLOOKUP('Data (Main Pillars)'!$A81,'Standardized Scores'!$D$6:$DO$6,'Standardized Scores'!$D$7:$DO$96))</f>
        <v>34.936243951049512</v>
      </c>
      <c r="E81" s="232" cm="1">
        <f t="array" ref="E81">_xlfn.XLOOKUP($C81,Ranking!$C$7:$C$96,_xlfn.XLOOKUP('Data (Main Pillars)'!$A81,Ranking!$D$6:$DO$6,Ranking!$D$7:$DO$96))</f>
        <v>21</v>
      </c>
      <c r="F81" s="232" t="str" cm="1">
        <f t="array" ref="F81">_xlfn.XLOOKUP($C81,Categories!$C$7:$C$96,_xlfn.XLOOKUP('Data (Main Pillars)'!$A81,Categories!$D$6:$DO$6,Categories!$D$7:$DO$96))</f>
        <v>Adequate capacity</v>
      </c>
    </row>
    <row r="82" spans="1:6" ht="13.8" x14ac:dyDescent="0.25">
      <c r="A82" s="231" t="s">
        <v>37</v>
      </c>
      <c r="B82" s="50" t="str">
        <f>INDEX('Country to Region'!$B$2:$B$116,MATCH($A82,'Country to Region'!$A$2:$A$116,0))</f>
        <v>East and Central Asia</v>
      </c>
      <c r="C82" s="203" t="s">
        <v>133</v>
      </c>
      <c r="D82" s="232" cm="1">
        <f t="array" ref="D82">_xlfn.XLOOKUP($C82,'Standardized Scores'!$C$7:$C$96,_xlfn.XLOOKUP('Data (Main Pillars)'!$A82,'Standardized Scores'!$D$6:$DO$6,'Standardized Scores'!$D$7:$DO$96))</f>
        <v>41.60004599911052</v>
      </c>
      <c r="E82" s="232" cm="1">
        <f t="array" ref="E82">_xlfn.XLOOKUP($C82,Ranking!$C$7:$C$96,_xlfn.XLOOKUP('Data (Main Pillars)'!$A82,Ranking!$D$6:$DO$6,Ranking!$D$7:$DO$96))</f>
        <v>40</v>
      </c>
      <c r="F82" s="232" t="str" cm="1">
        <f t="array" ref="F82">_xlfn.XLOOKUP($C82,Categories!$C$7:$C$96,_xlfn.XLOOKUP('Data (Main Pillars)'!$A82,Categories!$D$6:$DO$6,Categories!$D$7:$DO$96))</f>
        <v>Adequate capacity</v>
      </c>
    </row>
    <row r="83" spans="1:6" ht="13.8" x14ac:dyDescent="0.25">
      <c r="A83" s="231" t="s">
        <v>37</v>
      </c>
      <c r="B83" s="50" t="str">
        <f>INDEX('Country to Region'!$B$2:$B$116,MATCH($A83,'Country to Region'!$A$2:$A$116,0))</f>
        <v>East and Central Asia</v>
      </c>
      <c r="C83" s="203" t="s">
        <v>135</v>
      </c>
      <c r="D83" s="232" cm="1">
        <f t="array" ref="D83">_xlfn.XLOOKUP($C83,'Standardized Scores'!$C$7:$C$96,_xlfn.XLOOKUP('Data (Main Pillars)'!$A83,'Standardized Scores'!$D$6:$DO$6,'Standardized Scores'!$D$7:$DO$96))</f>
        <v>43.943759681844071</v>
      </c>
      <c r="E83" s="232" cm="1">
        <f t="array" ref="E83">_xlfn.XLOOKUP($C83,Ranking!$C$7:$C$96,_xlfn.XLOOKUP('Data (Main Pillars)'!$A83,Ranking!$D$6:$DO$6,Ranking!$D$7:$DO$96))</f>
        <v>34</v>
      </c>
      <c r="F83" s="232" t="str" cm="1">
        <f t="array" ref="F83">_xlfn.XLOOKUP($C83,Categories!$C$7:$C$96,_xlfn.XLOOKUP('Data (Main Pillars)'!$A83,Categories!$D$6:$DO$6,Categories!$D$7:$DO$96))</f>
        <v>Adequate capacity</v>
      </c>
    </row>
    <row r="84" spans="1:6" ht="13.8" x14ac:dyDescent="0.25">
      <c r="A84" s="231" t="s">
        <v>37</v>
      </c>
      <c r="B84" s="50" t="str">
        <f>INDEX('Country to Region'!$B$2:$B$116,MATCH($A84,'Country to Region'!$A$2:$A$116,0))</f>
        <v>East and Central Asia</v>
      </c>
      <c r="C84" s="203" t="s">
        <v>163</v>
      </c>
      <c r="D84" s="232" cm="1">
        <f t="array" ref="D84">_xlfn.XLOOKUP($C84,'Standardized Scores'!$C$7:$C$96,_xlfn.XLOOKUP('Data (Main Pillars)'!$A84,'Standardized Scores'!$D$6:$DO$6,'Standardized Scores'!$D$7:$DO$96))</f>
        <v>37.59154926178995</v>
      </c>
      <c r="E84" s="232" cm="1">
        <f t="array" ref="E84">_xlfn.XLOOKUP($C84,Ranking!$C$7:$C$96,_xlfn.XLOOKUP('Data (Main Pillars)'!$A84,Ranking!$D$6:$DO$6,Ranking!$D$7:$DO$96))</f>
        <v>90</v>
      </c>
      <c r="F84" s="232" t="str" cm="1">
        <f t="array" ref="F84">_xlfn.XLOOKUP($C84,Categories!$C$7:$C$96,_xlfn.XLOOKUP('Data (Main Pillars)'!$A84,Categories!$D$6:$DO$6,Categories!$D$7:$DO$96))</f>
        <v>Inadequate capacity</v>
      </c>
    </row>
    <row r="85" spans="1:6" ht="13.8" x14ac:dyDescent="0.25">
      <c r="A85" s="231" t="s">
        <v>37</v>
      </c>
      <c r="B85" s="50" t="str">
        <f>INDEX('Country to Region'!$B$2:$B$116,MATCH($A85,'Country to Region'!$A$2:$A$116,0))</f>
        <v>East and Central Asia</v>
      </c>
      <c r="C85" s="203" t="s">
        <v>192</v>
      </c>
      <c r="D85" s="232" cm="1">
        <f t="array" ref="D85">_xlfn.XLOOKUP($C85,'Standardized Scores'!$C$7:$C$96,_xlfn.XLOOKUP('Data (Main Pillars)'!$A85,'Standardized Scores'!$D$6:$DO$6,'Standardized Scores'!$D$7:$DO$96))</f>
        <v>44.600994632804387</v>
      </c>
      <c r="E85" s="232" cm="1">
        <f t="array" ref="E85">_xlfn.XLOOKUP($C85,Ranking!$C$7:$C$96,_xlfn.XLOOKUP('Data (Main Pillars)'!$A85,Ranking!$D$6:$DO$6,Ranking!$D$7:$DO$96))</f>
        <v>4</v>
      </c>
      <c r="F85" s="232" t="str" cm="1">
        <f t="array" ref="F85">_xlfn.XLOOKUP($C85,Categories!$C$7:$C$96,_xlfn.XLOOKUP('Data (Main Pillars)'!$A85,Categories!$D$6:$DO$6,Categories!$D$7:$DO$96))</f>
        <v>Advanced capacity</v>
      </c>
    </row>
    <row r="86" spans="1:6" ht="13.8" x14ac:dyDescent="0.25">
      <c r="A86" s="231" t="s">
        <v>38</v>
      </c>
      <c r="B86" s="50" t="str">
        <f>INDEX('Country to Region'!$B$2:$B$116,MATCH($A86,'Country to Region'!$A$2:$A$116,0))</f>
        <v>South/Central America</v>
      </c>
      <c r="C86" s="203" t="s">
        <v>133</v>
      </c>
      <c r="D86" s="232" cm="1">
        <f t="array" ref="D86">_xlfn.XLOOKUP($C86,'Standardized Scores'!$C$7:$C$96,_xlfn.XLOOKUP('Data (Main Pillars)'!$A86,'Standardized Scores'!$D$6:$DO$6,'Standardized Scores'!$D$7:$DO$96))</f>
        <v>38.9924232684507</v>
      </c>
      <c r="E86" s="232" cm="1">
        <f t="array" ref="E86">_xlfn.XLOOKUP($C86,Ranking!$C$7:$C$96,_xlfn.XLOOKUP('Data (Main Pillars)'!$A86,Ranking!$D$6:$DO$6,Ranking!$D$7:$DO$96))</f>
        <v>47</v>
      </c>
      <c r="F86" s="232" t="str" cm="1">
        <f t="array" ref="F86">_xlfn.XLOOKUP($C86,Categories!$C$7:$C$96,_xlfn.XLOOKUP('Data (Main Pillars)'!$A86,Categories!$D$6:$DO$6,Categories!$D$7:$DO$96))</f>
        <v>Adequate capacity</v>
      </c>
    </row>
    <row r="87" spans="1:6" ht="13.8" x14ac:dyDescent="0.25">
      <c r="A87" s="231" t="s">
        <v>38</v>
      </c>
      <c r="B87" s="50" t="str">
        <f>INDEX('Country to Region'!$B$2:$B$116,MATCH($A87,'Country to Region'!$A$2:$A$116,0))</f>
        <v>South/Central America</v>
      </c>
      <c r="C87" s="203" t="s">
        <v>135</v>
      </c>
      <c r="D87" s="232" cm="1">
        <f t="array" ref="D87">_xlfn.XLOOKUP($C87,'Standardized Scores'!$C$7:$C$96,_xlfn.XLOOKUP('Data (Main Pillars)'!$A87,'Standardized Scores'!$D$6:$DO$6,'Standardized Scores'!$D$7:$DO$96))</f>
        <v>35.563878711594519</v>
      </c>
      <c r="E87" s="232" cm="1">
        <f t="array" ref="E87">_xlfn.XLOOKUP($C87,Ranking!$C$7:$C$96,_xlfn.XLOOKUP('Data (Main Pillars)'!$A87,Ranking!$D$6:$DO$6,Ranking!$D$7:$DO$96))</f>
        <v>62</v>
      </c>
      <c r="F87" s="232" t="str" cm="1">
        <f t="array" ref="F87">_xlfn.XLOOKUP($C87,Categories!$C$7:$C$96,_xlfn.XLOOKUP('Data (Main Pillars)'!$A87,Categories!$D$6:$DO$6,Categories!$D$7:$DO$96))</f>
        <v>Low capacity</v>
      </c>
    </row>
    <row r="88" spans="1:6" ht="13.8" x14ac:dyDescent="0.25">
      <c r="A88" s="231" t="s">
        <v>38</v>
      </c>
      <c r="B88" s="50" t="str">
        <f>INDEX('Country to Region'!$B$2:$B$116,MATCH($A88,'Country to Region'!$A$2:$A$116,0))</f>
        <v>South/Central America</v>
      </c>
      <c r="C88" s="203" t="s">
        <v>163</v>
      </c>
      <c r="D88" s="232" cm="1">
        <f t="array" ref="D88">_xlfn.XLOOKUP($C88,'Standardized Scores'!$C$7:$C$96,_xlfn.XLOOKUP('Data (Main Pillars)'!$A88,'Standardized Scores'!$D$6:$DO$6,'Standardized Scores'!$D$7:$DO$96))</f>
        <v>52.221664613432054</v>
      </c>
      <c r="E88" s="232" cm="1">
        <f t="array" ref="E88">_xlfn.XLOOKUP($C88,Ranking!$C$7:$C$96,_xlfn.XLOOKUP('Data (Main Pillars)'!$A88,Ranking!$D$6:$DO$6,Ranking!$D$7:$DO$96))</f>
        <v>32</v>
      </c>
      <c r="F88" s="232" t="str" cm="1">
        <f t="array" ref="F88">_xlfn.XLOOKUP($C88,Categories!$C$7:$C$96,_xlfn.XLOOKUP('Data (Main Pillars)'!$A88,Categories!$D$6:$DO$6,Categories!$D$7:$DO$96))</f>
        <v>Adequate capacity</v>
      </c>
    </row>
    <row r="89" spans="1:6" ht="13.8" x14ac:dyDescent="0.25">
      <c r="A89" s="231" t="s">
        <v>38</v>
      </c>
      <c r="B89" s="50" t="str">
        <f>INDEX('Country to Region'!$B$2:$B$116,MATCH($A89,'Country to Region'!$A$2:$A$116,0))</f>
        <v>South/Central America</v>
      </c>
      <c r="C89" s="203" t="s">
        <v>192</v>
      </c>
      <c r="D89" s="232" cm="1">
        <f t="array" ref="D89">_xlfn.XLOOKUP($C89,'Standardized Scores'!$C$7:$C$96,_xlfn.XLOOKUP('Data (Main Pillars)'!$A89,'Standardized Scores'!$D$6:$DO$6,'Standardized Scores'!$D$7:$DO$96))</f>
        <v>24.781979365331729</v>
      </c>
      <c r="E89" s="232" cm="1">
        <f t="array" ref="E89">_xlfn.XLOOKUP($C89,Ranking!$C$7:$C$96,_xlfn.XLOOKUP('Data (Main Pillars)'!$A89,Ranking!$D$6:$DO$6,Ranking!$D$7:$DO$96))</f>
        <v>84</v>
      </c>
      <c r="F89" s="232" t="str" cm="1">
        <f t="array" ref="F89">_xlfn.XLOOKUP($C89,Categories!$C$7:$C$96,_xlfn.XLOOKUP('Data (Main Pillars)'!$A89,Categories!$D$6:$DO$6,Categories!$D$7:$DO$96))</f>
        <v>Inadequate capacity</v>
      </c>
    </row>
    <row r="90" spans="1:6" ht="13.8" x14ac:dyDescent="0.25">
      <c r="A90" s="231" t="s">
        <v>39</v>
      </c>
      <c r="B90" s="50" t="str">
        <f>INDEX('Country to Region'!$B$2:$B$116,MATCH($A90,'Country to Region'!$A$2:$A$116,0))</f>
        <v>Sub-Saharan Africa</v>
      </c>
      <c r="C90" s="203" t="s">
        <v>133</v>
      </c>
      <c r="D90" s="232" cm="1">
        <f t="array" ref="D90">_xlfn.XLOOKUP($C90,'Standardized Scores'!$C$7:$C$96,_xlfn.XLOOKUP('Data (Main Pillars)'!$A90,'Standardized Scores'!$D$6:$DO$6,'Standardized Scores'!$D$7:$DO$96))</f>
        <v>19.81385913424403</v>
      </c>
      <c r="E90" s="232" cm="1">
        <f t="array" ref="E90">_xlfn.XLOOKUP($C90,Ranking!$C$7:$C$96,_xlfn.XLOOKUP('Data (Main Pillars)'!$A90,Ranking!$D$6:$DO$6,Ranking!$D$7:$DO$96))</f>
        <v>115</v>
      </c>
      <c r="F90" s="232" t="str" cm="1">
        <f t="array" ref="F90">_xlfn.XLOOKUP($C90,Categories!$C$7:$C$96,_xlfn.XLOOKUP('Data (Main Pillars)'!$A90,Categories!$D$6:$DO$6,Categories!$D$7:$DO$96))</f>
        <v>Inadequate capacity</v>
      </c>
    </row>
    <row r="91" spans="1:6" ht="13.8" x14ac:dyDescent="0.25">
      <c r="A91" s="231" t="s">
        <v>39</v>
      </c>
      <c r="B91" s="50" t="str">
        <f>INDEX('Country to Region'!$B$2:$B$116,MATCH($A91,'Country to Region'!$A$2:$A$116,0))</f>
        <v>Sub-Saharan Africa</v>
      </c>
      <c r="C91" s="203" t="s">
        <v>135</v>
      </c>
      <c r="D91" s="232" cm="1">
        <f t="array" ref="D91">_xlfn.XLOOKUP($C91,'Standardized Scores'!$C$7:$C$96,_xlfn.XLOOKUP('Data (Main Pillars)'!$A91,'Standardized Scores'!$D$6:$DO$6,'Standardized Scores'!$D$7:$DO$96))</f>
        <v>22.447527900818486</v>
      </c>
      <c r="E91" s="232" cm="1">
        <f t="array" ref="E91">_xlfn.XLOOKUP($C91,Ranking!$C$7:$C$96,_xlfn.XLOOKUP('Data (Main Pillars)'!$A91,Ranking!$D$6:$DO$6,Ranking!$D$7:$DO$96))</f>
        <v>109</v>
      </c>
      <c r="F91" s="232" t="str" cm="1">
        <f t="array" ref="F91">_xlfn.XLOOKUP($C91,Categories!$C$7:$C$96,_xlfn.XLOOKUP('Data (Main Pillars)'!$A91,Categories!$D$6:$DO$6,Categories!$D$7:$DO$96))</f>
        <v>Inadequate capacity</v>
      </c>
    </row>
    <row r="92" spans="1:6" ht="13.8" x14ac:dyDescent="0.25">
      <c r="A92" s="231" t="s">
        <v>39</v>
      </c>
      <c r="B92" s="50" t="str">
        <f>INDEX('Country to Region'!$B$2:$B$116,MATCH($A92,'Country to Region'!$A$2:$A$116,0))</f>
        <v>Sub-Saharan Africa</v>
      </c>
      <c r="C92" s="203" t="s">
        <v>163</v>
      </c>
      <c r="D92" s="232" cm="1">
        <f t="array" ref="D92">_xlfn.XLOOKUP($C92,'Standardized Scores'!$C$7:$C$96,_xlfn.XLOOKUP('Data (Main Pillars)'!$A92,'Standardized Scores'!$D$6:$DO$6,'Standardized Scores'!$D$7:$DO$96))</f>
        <v>19.992034424015735</v>
      </c>
      <c r="E92" s="232" cm="1">
        <f t="array" ref="E92">_xlfn.XLOOKUP($C92,Ranking!$C$7:$C$96,_xlfn.XLOOKUP('Data (Main Pillars)'!$A92,Ranking!$D$6:$DO$6,Ranking!$D$7:$DO$96))</f>
        <v>115</v>
      </c>
      <c r="F92" s="232" t="str" cm="1">
        <f t="array" ref="F92">_xlfn.XLOOKUP($C92,Categories!$C$7:$C$96,_xlfn.XLOOKUP('Data (Main Pillars)'!$A92,Categories!$D$6:$DO$6,Categories!$D$7:$DO$96))</f>
        <v>Inadequate capacity</v>
      </c>
    </row>
    <row r="93" spans="1:6" ht="13.8" x14ac:dyDescent="0.25">
      <c r="A93" s="231" t="s">
        <v>39</v>
      </c>
      <c r="B93" s="50" t="str">
        <f>INDEX('Country to Region'!$B$2:$B$116,MATCH($A93,'Country to Region'!$A$2:$A$116,0))</f>
        <v>Sub-Saharan Africa</v>
      </c>
      <c r="C93" s="203" t="s">
        <v>192</v>
      </c>
      <c r="D93" s="232" cm="1">
        <f t="array" ref="D93">_xlfn.XLOOKUP($C93,'Standardized Scores'!$C$7:$C$96,_xlfn.XLOOKUP('Data (Main Pillars)'!$A93,'Standardized Scores'!$D$6:$DO$6,'Standardized Scores'!$D$7:$DO$96))</f>
        <v>16.942623314640631</v>
      </c>
      <c r="E93" s="232" cm="1">
        <f t="array" ref="E93">_xlfn.XLOOKUP($C93,Ranking!$C$7:$C$96,_xlfn.XLOOKUP('Data (Main Pillars)'!$A93,Ranking!$D$6:$DO$6,Ranking!$D$7:$DO$96))</f>
        <v>112</v>
      </c>
      <c r="F93" s="232" t="str" cm="1">
        <f t="array" ref="F93">_xlfn.XLOOKUP($C93,Categories!$C$7:$C$96,_xlfn.XLOOKUP('Data (Main Pillars)'!$A93,Categories!$D$6:$DO$6,Categories!$D$7:$DO$96))</f>
        <v>Inadequate capacity</v>
      </c>
    </row>
    <row r="94" spans="1:6" ht="13.8" x14ac:dyDescent="0.25">
      <c r="A94" s="231" t="s">
        <v>40</v>
      </c>
      <c r="B94" s="50" t="str">
        <f>INDEX('Country to Region'!$B$2:$B$116,MATCH($A94,'Country to Region'!$A$2:$A$116,0))</f>
        <v>South/Central America</v>
      </c>
      <c r="C94" s="203" t="s">
        <v>133</v>
      </c>
      <c r="D94" s="232" cm="1">
        <f t="array" ref="D94">_xlfn.XLOOKUP($C94,'Standardized Scores'!$C$7:$C$96,_xlfn.XLOOKUP('Data (Main Pillars)'!$A94,'Standardized Scores'!$D$6:$DO$6,'Standardized Scores'!$D$7:$DO$96))</f>
        <v>35.833150603343391</v>
      </c>
      <c r="E94" s="232" cm="1">
        <f t="array" ref="E94">_xlfn.XLOOKUP($C94,Ranking!$C$7:$C$96,_xlfn.XLOOKUP('Data (Main Pillars)'!$A94,Ranking!$D$6:$DO$6,Ranking!$D$7:$DO$96))</f>
        <v>60</v>
      </c>
      <c r="F94" s="232" t="str" cm="1">
        <f t="array" ref="F94">_xlfn.XLOOKUP($C94,Categories!$C$7:$C$96,_xlfn.XLOOKUP('Data (Main Pillars)'!$A94,Categories!$D$6:$DO$6,Categories!$D$7:$DO$96))</f>
        <v>Low capacity</v>
      </c>
    </row>
    <row r="95" spans="1:6" ht="13.8" x14ac:dyDescent="0.25">
      <c r="A95" s="231" t="s">
        <v>40</v>
      </c>
      <c r="B95" s="50" t="str">
        <f>INDEX('Country to Region'!$B$2:$B$116,MATCH($A95,'Country to Region'!$A$2:$A$116,0))</f>
        <v>South/Central America</v>
      </c>
      <c r="C95" s="203" t="s">
        <v>135</v>
      </c>
      <c r="D95" s="232" cm="1">
        <f t="array" ref="D95">_xlfn.XLOOKUP($C95,'Standardized Scores'!$C$7:$C$96,_xlfn.XLOOKUP('Data (Main Pillars)'!$A95,'Standardized Scores'!$D$6:$DO$6,'Standardized Scores'!$D$7:$DO$96))</f>
        <v>33.136787713243308</v>
      </c>
      <c r="E95" s="232" cm="1">
        <f t="array" ref="E95">_xlfn.XLOOKUP($C95,Ranking!$C$7:$C$96,_xlfn.XLOOKUP('Data (Main Pillars)'!$A95,Ranking!$D$6:$DO$6,Ranking!$D$7:$DO$96))</f>
        <v>72</v>
      </c>
      <c r="F95" s="232" t="str" cm="1">
        <f t="array" ref="F95">_xlfn.XLOOKUP($C95,Categories!$C$7:$C$96,_xlfn.XLOOKUP('Data (Main Pillars)'!$A95,Categories!$D$6:$DO$6,Categories!$D$7:$DO$96))</f>
        <v>Inadequate capacity</v>
      </c>
    </row>
    <row r="96" spans="1:6" ht="13.8" x14ac:dyDescent="0.25">
      <c r="A96" s="231" t="s">
        <v>40</v>
      </c>
      <c r="B96" s="50" t="str">
        <f>INDEX('Country to Region'!$B$2:$B$116,MATCH($A96,'Country to Region'!$A$2:$A$116,0))</f>
        <v>South/Central America</v>
      </c>
      <c r="C96" s="203" t="s">
        <v>163</v>
      </c>
      <c r="D96" s="232" cm="1">
        <f t="array" ref="D96">_xlfn.XLOOKUP($C96,'Standardized Scores'!$C$7:$C$96,_xlfn.XLOOKUP('Data (Main Pillars)'!$A96,'Standardized Scores'!$D$6:$DO$6,'Standardized Scores'!$D$7:$DO$96))</f>
        <v>42.730936469136338</v>
      </c>
      <c r="E96" s="232" cm="1">
        <f t="array" ref="E96">_xlfn.XLOOKUP($C96,Ranking!$C$7:$C$96,_xlfn.XLOOKUP('Data (Main Pillars)'!$A96,Ranking!$D$6:$DO$6,Ranking!$D$7:$DO$96))</f>
        <v>63</v>
      </c>
      <c r="F96" s="232" t="str" cm="1">
        <f t="array" ref="F96">_xlfn.XLOOKUP($C96,Categories!$C$7:$C$96,_xlfn.XLOOKUP('Data (Main Pillars)'!$A96,Categories!$D$6:$DO$6,Categories!$D$7:$DO$96))</f>
        <v>Low capacity</v>
      </c>
    </row>
    <row r="97" spans="1:6" ht="13.8" x14ac:dyDescent="0.25">
      <c r="A97" s="231" t="s">
        <v>40</v>
      </c>
      <c r="B97" s="50" t="str">
        <f>INDEX('Country to Region'!$B$2:$B$116,MATCH($A97,'Country to Region'!$A$2:$A$116,0))</f>
        <v>South/Central America</v>
      </c>
      <c r="C97" s="203" t="s">
        <v>192</v>
      </c>
      <c r="D97" s="232" cm="1">
        <f t="array" ref="D97">_xlfn.XLOOKUP($C97,'Standardized Scores'!$C$7:$C$96,_xlfn.XLOOKUP('Data (Main Pillars)'!$A97,'Standardized Scores'!$D$6:$DO$6,'Standardized Scores'!$D$7:$DO$96))</f>
        <v>29.332465672386213</v>
      </c>
      <c r="E97" s="232" cm="1">
        <f t="array" ref="E97">_xlfn.XLOOKUP($C97,Ranking!$C$7:$C$96,_xlfn.XLOOKUP('Data (Main Pillars)'!$A97,Ranking!$D$6:$DO$6,Ranking!$D$7:$DO$96))</f>
        <v>45</v>
      </c>
      <c r="F97" s="232" t="str" cm="1">
        <f t="array" ref="F97">_xlfn.XLOOKUP($C97,Categories!$C$7:$C$96,_xlfn.XLOOKUP('Data (Main Pillars)'!$A97,Categories!$D$6:$DO$6,Categories!$D$7:$DO$96))</f>
        <v>Low capacity</v>
      </c>
    </row>
    <row r="98" spans="1:6" ht="13.8" x14ac:dyDescent="0.25">
      <c r="A98" s="231" t="s">
        <v>41</v>
      </c>
      <c r="B98" s="50" t="str">
        <f>INDEX('Country to Region'!$B$2:$B$116,MATCH($A98,'Country to Region'!$A$2:$A$116,0))</f>
        <v>Eastern Europe</v>
      </c>
      <c r="C98" s="203" t="s">
        <v>133</v>
      </c>
      <c r="D98" s="232" cm="1">
        <f t="array" ref="D98">_xlfn.XLOOKUP($C98,'Standardized Scores'!$C$7:$C$96,_xlfn.XLOOKUP('Data (Main Pillars)'!$A98,'Standardized Scores'!$D$6:$DO$6,'Standardized Scores'!$D$7:$DO$96))</f>
        <v>43.566446366560569</v>
      </c>
      <c r="E98" s="232" cm="1">
        <f t="array" ref="E98">_xlfn.XLOOKUP($C98,Ranking!$C$7:$C$96,_xlfn.XLOOKUP('Data (Main Pillars)'!$A98,Ranking!$D$6:$DO$6,Ranking!$D$7:$DO$96))</f>
        <v>31</v>
      </c>
      <c r="F98" s="232" t="str" cm="1">
        <f t="array" ref="F98">_xlfn.XLOOKUP($C98,Categories!$C$7:$C$96,_xlfn.XLOOKUP('Data (Main Pillars)'!$A98,Categories!$D$6:$DO$6,Categories!$D$7:$DO$96))</f>
        <v>Adequate capacity</v>
      </c>
    </row>
    <row r="99" spans="1:6" ht="13.8" x14ac:dyDescent="0.25">
      <c r="A99" s="231" t="s">
        <v>41</v>
      </c>
      <c r="B99" s="50" t="str">
        <f>INDEX('Country to Region'!$B$2:$B$116,MATCH($A99,'Country to Region'!$A$2:$A$116,0))</f>
        <v>Eastern Europe</v>
      </c>
      <c r="C99" s="203" t="s">
        <v>135</v>
      </c>
      <c r="D99" s="232" cm="1">
        <f t="array" ref="D99">_xlfn.XLOOKUP($C99,'Standardized Scores'!$C$7:$C$96,_xlfn.XLOOKUP('Data (Main Pillars)'!$A99,'Standardized Scores'!$D$6:$DO$6,'Standardized Scores'!$D$7:$DO$96))</f>
        <v>43.635208748543619</v>
      </c>
      <c r="E99" s="232" cm="1">
        <f t="array" ref="E99">_xlfn.XLOOKUP($C99,Ranking!$C$7:$C$96,_xlfn.XLOOKUP('Data (Main Pillars)'!$A99,Ranking!$D$6:$DO$6,Ranking!$D$7:$DO$96))</f>
        <v>38</v>
      </c>
      <c r="F99" s="232" t="str" cm="1">
        <f t="array" ref="F99">_xlfn.XLOOKUP($C99,Categories!$C$7:$C$96,_xlfn.XLOOKUP('Data (Main Pillars)'!$A99,Categories!$D$6:$DO$6,Categories!$D$7:$DO$96))</f>
        <v>Adequate capacity</v>
      </c>
    </row>
    <row r="100" spans="1:6" ht="13.8" x14ac:dyDescent="0.25">
      <c r="A100" s="231" t="s">
        <v>41</v>
      </c>
      <c r="B100" s="50" t="str">
        <f>INDEX('Country to Region'!$B$2:$B$116,MATCH($A100,'Country to Region'!$A$2:$A$116,0))</f>
        <v>Eastern Europe</v>
      </c>
      <c r="C100" s="203" t="s">
        <v>163</v>
      </c>
      <c r="D100" s="232" cm="1">
        <f t="array" ref="D100">_xlfn.XLOOKUP($C100,'Standardized Scores'!$C$7:$C$96,_xlfn.XLOOKUP('Data (Main Pillars)'!$A100,'Standardized Scores'!$D$6:$DO$6,'Standardized Scores'!$D$7:$DO$96))</f>
        <v>53.622917572059805</v>
      </c>
      <c r="E100" s="232" cm="1">
        <f t="array" ref="E100">_xlfn.XLOOKUP($C100,Ranking!$C$7:$C$96,_xlfn.XLOOKUP('Data (Main Pillars)'!$A100,Ranking!$D$6:$DO$6,Ranking!$D$7:$DO$96))</f>
        <v>26</v>
      </c>
      <c r="F100" s="232" t="str" cm="1">
        <f t="array" ref="F100">_xlfn.XLOOKUP($C100,Categories!$C$7:$C$96,_xlfn.XLOOKUP('Data (Main Pillars)'!$A100,Categories!$D$6:$DO$6,Categories!$D$7:$DO$96))</f>
        <v>Adequate capacity</v>
      </c>
    </row>
    <row r="101" spans="1:6" ht="13.8" x14ac:dyDescent="0.25">
      <c r="A101" s="231" t="s">
        <v>41</v>
      </c>
      <c r="B101" s="50" t="str">
        <f>INDEX('Country to Region'!$B$2:$B$116,MATCH($A101,'Country to Region'!$A$2:$A$116,0))</f>
        <v>Eastern Europe</v>
      </c>
      <c r="C101" s="203" t="s">
        <v>192</v>
      </c>
      <c r="D101" s="232" cm="1">
        <f t="array" ref="D101">_xlfn.XLOOKUP($C101,'Standardized Scores'!$C$7:$C$96,_xlfn.XLOOKUP('Data (Main Pillars)'!$A101,'Standardized Scores'!$D$6:$DO$6,'Standardized Scores'!$D$7:$DO$96))</f>
        <v>30.089055710578556</v>
      </c>
      <c r="E101" s="232" cm="1">
        <f t="array" ref="E101">_xlfn.XLOOKUP($C101,Ranking!$C$7:$C$96,_xlfn.XLOOKUP('Data (Main Pillars)'!$A101,Ranking!$D$6:$DO$6,Ranking!$D$7:$DO$96))</f>
        <v>41</v>
      </c>
      <c r="F101" s="232" t="str" cm="1">
        <f t="array" ref="F101">_xlfn.XLOOKUP($C101,Categories!$C$7:$C$96,_xlfn.XLOOKUP('Data (Main Pillars)'!$A101,Categories!$D$6:$DO$6,Categories!$D$7:$DO$96))</f>
        <v>Low capacity</v>
      </c>
    </row>
    <row r="102" spans="1:6" ht="13.8" x14ac:dyDescent="0.25">
      <c r="A102" s="231" t="s">
        <v>42</v>
      </c>
      <c r="B102" s="50" t="str">
        <f>INDEX('Country to Region'!$B$2:$B$116,MATCH($A102,'Country to Region'!$A$2:$A$116,0))</f>
        <v>Eastern Europe</v>
      </c>
      <c r="C102" s="203" t="s">
        <v>133</v>
      </c>
      <c r="D102" s="232" cm="1">
        <f t="array" ref="D102">_xlfn.XLOOKUP($C102,'Standardized Scores'!$C$7:$C$96,_xlfn.XLOOKUP('Data (Main Pillars)'!$A102,'Standardized Scores'!$D$6:$DO$6,'Standardized Scores'!$D$7:$DO$96))</f>
        <v>40.621975229075396</v>
      </c>
      <c r="E102" s="232" cm="1">
        <f t="array" ref="E102">_xlfn.XLOOKUP($C102,Ranking!$C$7:$C$96,_xlfn.XLOOKUP('Data (Main Pillars)'!$A102,Ranking!$D$6:$DO$6,Ranking!$D$7:$DO$96))</f>
        <v>43</v>
      </c>
      <c r="F102" s="232" t="str" cm="1">
        <f t="array" ref="F102">_xlfn.XLOOKUP($C102,Categories!$C$7:$C$96,_xlfn.XLOOKUP('Data (Main Pillars)'!$A102,Categories!$D$6:$DO$6,Categories!$D$7:$DO$96))</f>
        <v>Adequate capacity</v>
      </c>
    </row>
    <row r="103" spans="1:6" ht="13.8" x14ac:dyDescent="0.25">
      <c r="A103" s="231" t="s">
        <v>42</v>
      </c>
      <c r="B103" s="50" t="str">
        <f>INDEX('Country to Region'!$B$2:$B$116,MATCH($A103,'Country to Region'!$A$2:$A$116,0))</f>
        <v>Eastern Europe</v>
      </c>
      <c r="C103" s="203" t="s">
        <v>135</v>
      </c>
      <c r="D103" s="232" cm="1">
        <f t="array" ref="D103">_xlfn.XLOOKUP($C103,'Standardized Scores'!$C$7:$C$96,_xlfn.XLOOKUP('Data (Main Pillars)'!$A103,'Standardized Scores'!$D$6:$DO$6,'Standardized Scores'!$D$7:$DO$96))</f>
        <v>44.083108985646966</v>
      </c>
      <c r="E103" s="232" cm="1">
        <f t="array" ref="E103">_xlfn.XLOOKUP($C103,Ranking!$C$7:$C$96,_xlfn.XLOOKUP('Data (Main Pillars)'!$A103,Ranking!$D$6:$DO$6,Ranking!$D$7:$DO$96))</f>
        <v>33</v>
      </c>
      <c r="F103" s="232" t="str" cm="1">
        <f t="array" ref="F103">_xlfn.XLOOKUP($C103,Categories!$C$7:$C$96,_xlfn.XLOOKUP('Data (Main Pillars)'!$A103,Categories!$D$6:$DO$6,Categories!$D$7:$DO$96))</f>
        <v>Adequate capacity</v>
      </c>
    </row>
    <row r="104" spans="1:6" ht="13.8" x14ac:dyDescent="0.25">
      <c r="A104" s="231" t="s">
        <v>42</v>
      </c>
      <c r="B104" s="50" t="str">
        <f>INDEX('Country to Region'!$B$2:$B$116,MATCH($A104,'Country to Region'!$A$2:$A$116,0))</f>
        <v>Eastern Europe</v>
      </c>
      <c r="C104" s="203" t="s">
        <v>163</v>
      </c>
      <c r="D104" s="232" cm="1">
        <f t="array" ref="D104">_xlfn.XLOOKUP($C104,'Standardized Scores'!$C$7:$C$96,_xlfn.XLOOKUP('Data (Main Pillars)'!$A104,'Standardized Scores'!$D$6:$DO$6,'Standardized Scores'!$D$7:$DO$96))</f>
        <v>46.57672818269829</v>
      </c>
      <c r="E104" s="232" cm="1">
        <f t="array" ref="E104">_xlfn.XLOOKUP($C104,Ranking!$C$7:$C$96,_xlfn.XLOOKUP('Data (Main Pillars)'!$A104,Ranking!$D$6:$DO$6,Ranking!$D$7:$DO$96))</f>
        <v>46</v>
      </c>
      <c r="F104" s="232" t="str" cm="1">
        <f t="array" ref="F104">_xlfn.XLOOKUP($C104,Categories!$C$7:$C$96,_xlfn.XLOOKUP('Data (Main Pillars)'!$A104,Categories!$D$6:$DO$6,Categories!$D$7:$DO$96))</f>
        <v>Adequate capacity</v>
      </c>
    </row>
    <row r="105" spans="1:6" ht="13.8" x14ac:dyDescent="0.25">
      <c r="A105" s="231" t="s">
        <v>42</v>
      </c>
      <c r="B105" s="50" t="str">
        <f>INDEX('Country to Region'!$B$2:$B$116,MATCH($A105,'Country to Region'!$A$2:$A$116,0))</f>
        <v>Eastern Europe</v>
      </c>
      <c r="C105" s="203" t="s">
        <v>192</v>
      </c>
      <c r="D105" s="232" cm="1">
        <f t="array" ref="D105">_xlfn.XLOOKUP($C105,'Standardized Scores'!$C$7:$C$96,_xlfn.XLOOKUP('Data (Main Pillars)'!$A105,'Standardized Scores'!$D$6:$DO$6,'Standardized Scores'!$D$7:$DO$96))</f>
        <v>29.221170867673287</v>
      </c>
      <c r="E105" s="232" cm="1">
        <f t="array" ref="E105">_xlfn.XLOOKUP($C105,Ranking!$C$7:$C$96,_xlfn.XLOOKUP('Data (Main Pillars)'!$A105,Ranking!$D$6:$DO$6,Ranking!$D$7:$DO$96))</f>
        <v>47</v>
      </c>
      <c r="F105" s="232" t="str" cm="1">
        <f t="array" ref="F105">_xlfn.XLOOKUP($C105,Categories!$C$7:$C$96,_xlfn.XLOOKUP('Data (Main Pillars)'!$A105,Categories!$D$6:$DO$6,Categories!$D$7:$DO$96))</f>
        <v>Low capacity</v>
      </c>
    </row>
    <row r="106" spans="1:6" ht="13.8" x14ac:dyDescent="0.25">
      <c r="A106" s="231" t="s">
        <v>43</v>
      </c>
      <c r="B106" s="50" t="str">
        <f>INDEX('Country to Region'!$B$2:$B$116,MATCH($A106,'Country to Region'!$A$2:$A$116,0))</f>
        <v>Eastern Europe</v>
      </c>
      <c r="C106" s="203" t="s">
        <v>133</v>
      </c>
      <c r="D106" s="232" cm="1">
        <f t="array" ref="D106">_xlfn.XLOOKUP($C106,'Standardized Scores'!$C$7:$C$96,_xlfn.XLOOKUP('Data (Main Pillars)'!$A106,'Standardized Scores'!$D$6:$DO$6,'Standardized Scores'!$D$7:$DO$96))</f>
        <v>47.744394974144043</v>
      </c>
      <c r="E106" s="232" cm="1">
        <f t="array" ref="E106">_xlfn.XLOOKUP($C106,Ranking!$C$7:$C$96,_xlfn.XLOOKUP('Data (Main Pillars)'!$A106,Ranking!$D$6:$DO$6,Ranking!$D$7:$DO$96))</f>
        <v>18</v>
      </c>
      <c r="F106" s="232" t="str" cm="1">
        <f t="array" ref="F106">_xlfn.XLOOKUP($C106,Categories!$C$7:$C$96,_xlfn.XLOOKUP('Data (Main Pillars)'!$A106,Categories!$D$6:$DO$6,Categories!$D$7:$DO$96))</f>
        <v>High capacity</v>
      </c>
    </row>
    <row r="107" spans="1:6" ht="13.8" x14ac:dyDescent="0.25">
      <c r="A107" s="231" t="s">
        <v>43</v>
      </c>
      <c r="B107" s="50" t="str">
        <f>INDEX('Country to Region'!$B$2:$B$116,MATCH($A107,'Country to Region'!$A$2:$A$116,0))</f>
        <v>Eastern Europe</v>
      </c>
      <c r="C107" s="203" t="s">
        <v>135</v>
      </c>
      <c r="D107" s="232" cm="1">
        <f t="array" ref="D107">_xlfn.XLOOKUP($C107,'Standardized Scores'!$C$7:$C$96,_xlfn.XLOOKUP('Data (Main Pillars)'!$A107,'Standardized Scores'!$D$6:$DO$6,'Standardized Scores'!$D$7:$DO$96))</f>
        <v>43.426274159306772</v>
      </c>
      <c r="E107" s="232" cm="1">
        <f t="array" ref="E107">_xlfn.XLOOKUP($C107,Ranking!$C$7:$C$96,_xlfn.XLOOKUP('Data (Main Pillars)'!$A107,Ranking!$D$6:$DO$6,Ranking!$D$7:$DO$96))</f>
        <v>39</v>
      </c>
      <c r="F107" s="232" t="str" cm="1">
        <f t="array" ref="F107">_xlfn.XLOOKUP($C107,Categories!$C$7:$C$96,_xlfn.XLOOKUP('Data (Main Pillars)'!$A107,Categories!$D$6:$DO$6,Categories!$D$7:$DO$96))</f>
        <v>Adequate capacity</v>
      </c>
    </row>
    <row r="108" spans="1:6" ht="13.8" x14ac:dyDescent="0.25">
      <c r="A108" s="231" t="s">
        <v>43</v>
      </c>
      <c r="B108" s="50" t="str">
        <f>INDEX('Country to Region'!$B$2:$B$116,MATCH($A108,'Country to Region'!$A$2:$A$116,0))</f>
        <v>Eastern Europe</v>
      </c>
      <c r="C108" s="203" t="s">
        <v>163</v>
      </c>
      <c r="D108" s="232" cm="1">
        <f t="array" ref="D108">_xlfn.XLOOKUP($C108,'Standardized Scores'!$C$7:$C$96,_xlfn.XLOOKUP('Data (Main Pillars)'!$A108,'Standardized Scores'!$D$6:$DO$6,'Standardized Scores'!$D$7:$DO$96))</f>
        <v>52.926930330287568</v>
      </c>
      <c r="E108" s="232" cm="1">
        <f t="array" ref="E108">_xlfn.XLOOKUP($C108,Ranking!$C$7:$C$96,_xlfn.XLOOKUP('Data (Main Pillars)'!$A108,Ranking!$D$6:$DO$6,Ranking!$D$7:$DO$96))</f>
        <v>29</v>
      </c>
      <c r="F108" s="232" t="str" cm="1">
        <f t="array" ref="F108">_xlfn.XLOOKUP($C108,Categories!$C$7:$C$96,_xlfn.XLOOKUP('Data (Main Pillars)'!$A108,Categories!$D$6:$DO$6,Categories!$D$7:$DO$96))</f>
        <v>Adequate capacity</v>
      </c>
    </row>
    <row r="109" spans="1:6" ht="13.8" x14ac:dyDescent="0.25">
      <c r="A109" s="231" t="s">
        <v>43</v>
      </c>
      <c r="B109" s="50" t="str">
        <f>INDEX('Country to Region'!$B$2:$B$116,MATCH($A109,'Country to Region'!$A$2:$A$116,0))</f>
        <v>Eastern Europe</v>
      </c>
      <c r="C109" s="203" t="s">
        <v>192</v>
      </c>
      <c r="D109" s="232" cm="1">
        <f t="array" ref="D109">_xlfn.XLOOKUP($C109,'Standardized Scores'!$C$7:$C$96,_xlfn.XLOOKUP('Data (Main Pillars)'!$A109,'Standardized Scores'!$D$6:$DO$6,'Standardized Scores'!$D$7:$DO$96))</f>
        <v>45.152468647456601</v>
      </c>
      <c r="E109" s="232" cm="1">
        <f t="array" ref="E109">_xlfn.XLOOKUP($C109,Ranking!$C$7:$C$96,_xlfn.XLOOKUP('Data (Main Pillars)'!$A109,Ranking!$D$6:$DO$6,Ranking!$D$7:$DO$96))</f>
        <v>3</v>
      </c>
      <c r="F109" s="232" t="str" cm="1">
        <f t="array" ref="F109">_xlfn.XLOOKUP($C109,Categories!$C$7:$C$96,_xlfn.XLOOKUP('Data (Main Pillars)'!$A109,Categories!$D$6:$DO$6,Categories!$D$7:$DO$96))</f>
        <v>Advanced capacity</v>
      </c>
    </row>
    <row r="110" spans="1:6" ht="13.8" x14ac:dyDescent="0.25">
      <c r="A110" s="231" t="s">
        <v>44</v>
      </c>
      <c r="B110" s="50" t="str">
        <f>INDEX('Country to Region'!$B$2:$B$116,MATCH($A110,'Country to Region'!$A$2:$A$116,0))</f>
        <v>Western Europe</v>
      </c>
      <c r="C110" s="203" t="s">
        <v>133</v>
      </c>
      <c r="D110" s="232" cm="1">
        <f t="array" ref="D110">_xlfn.XLOOKUP($C110,'Standardized Scores'!$C$7:$C$96,_xlfn.XLOOKUP('Data (Main Pillars)'!$A110,'Standardized Scores'!$D$6:$DO$6,'Standardized Scores'!$D$7:$DO$96))</f>
        <v>49.601535700397022</v>
      </c>
      <c r="E110" s="232" cm="1">
        <f t="array" ref="E110">_xlfn.XLOOKUP($C110,Ranking!$C$7:$C$96,_xlfn.XLOOKUP('Data (Main Pillars)'!$A110,Ranking!$D$6:$DO$6,Ranking!$D$7:$DO$96))</f>
        <v>11</v>
      </c>
      <c r="F110" s="232" t="str" cm="1">
        <f t="array" ref="F110">_xlfn.XLOOKUP($C110,Categories!$C$7:$C$96,_xlfn.XLOOKUP('Data (Main Pillars)'!$A110,Categories!$D$6:$DO$6,Categories!$D$7:$DO$96))</f>
        <v>Advanced capacity</v>
      </c>
    </row>
    <row r="111" spans="1:6" ht="13.8" x14ac:dyDescent="0.25">
      <c r="A111" s="231" t="s">
        <v>44</v>
      </c>
      <c r="B111" s="50" t="str">
        <f>INDEX('Country to Region'!$B$2:$B$116,MATCH($A111,'Country to Region'!$A$2:$A$116,0))</f>
        <v>Western Europe</v>
      </c>
      <c r="C111" s="203" t="s">
        <v>135</v>
      </c>
      <c r="D111" s="232" cm="1">
        <f t="array" ref="D111">_xlfn.XLOOKUP($C111,'Standardized Scores'!$C$7:$C$96,_xlfn.XLOOKUP('Data (Main Pillars)'!$A111,'Standardized Scores'!$D$6:$DO$6,'Standardized Scores'!$D$7:$DO$96))</f>
        <v>51.417769115491282</v>
      </c>
      <c r="E111" s="232" cm="1">
        <f t="array" ref="E111">_xlfn.XLOOKUP($C111,Ranking!$C$7:$C$96,_xlfn.XLOOKUP('Data (Main Pillars)'!$A111,Ranking!$D$6:$DO$6,Ranking!$D$7:$DO$96))</f>
        <v>10</v>
      </c>
      <c r="F111" s="232" t="str" cm="1">
        <f t="array" ref="F111">_xlfn.XLOOKUP($C111,Categories!$C$7:$C$96,_xlfn.XLOOKUP('Data (Main Pillars)'!$A111,Categories!$D$6:$DO$6,Categories!$D$7:$DO$96))</f>
        <v>High capacity</v>
      </c>
    </row>
    <row r="112" spans="1:6" ht="13.8" x14ac:dyDescent="0.25">
      <c r="A112" s="231" t="s">
        <v>44</v>
      </c>
      <c r="B112" s="50" t="str">
        <f>INDEX('Country to Region'!$B$2:$B$116,MATCH($A112,'Country to Region'!$A$2:$A$116,0))</f>
        <v>Western Europe</v>
      </c>
      <c r="C112" s="203" t="s">
        <v>163</v>
      </c>
      <c r="D112" s="232" cm="1">
        <f t="array" ref="D112">_xlfn.XLOOKUP($C112,'Standardized Scores'!$C$7:$C$96,_xlfn.XLOOKUP('Data (Main Pillars)'!$A112,'Standardized Scores'!$D$6:$DO$6,'Standardized Scores'!$D$7:$DO$96))</f>
        <v>60.497743492586991</v>
      </c>
      <c r="E112" s="232" cm="1">
        <f t="array" ref="E112">_xlfn.XLOOKUP($C112,Ranking!$C$7:$C$96,_xlfn.XLOOKUP('Data (Main Pillars)'!$A112,Ranking!$D$6:$DO$6,Ranking!$D$7:$DO$96))</f>
        <v>12</v>
      </c>
      <c r="F112" s="232" t="str" cm="1">
        <f t="array" ref="F112">_xlfn.XLOOKUP($C112,Categories!$C$7:$C$96,_xlfn.XLOOKUP('Data (Main Pillars)'!$A112,Categories!$D$6:$DO$6,Categories!$D$7:$DO$96))</f>
        <v>Advanced capacity</v>
      </c>
    </row>
    <row r="113" spans="1:6" ht="13.8" x14ac:dyDescent="0.25">
      <c r="A113" s="231" t="s">
        <v>44</v>
      </c>
      <c r="B113" s="50" t="str">
        <f>INDEX('Country to Region'!$B$2:$B$116,MATCH($A113,'Country to Region'!$A$2:$A$116,0))</f>
        <v>Western Europe</v>
      </c>
      <c r="C113" s="203" t="s">
        <v>192</v>
      </c>
      <c r="D113" s="232" cm="1">
        <f t="array" ref="D113">_xlfn.XLOOKUP($C113,'Standardized Scores'!$C$7:$C$96,_xlfn.XLOOKUP('Data (Main Pillars)'!$A113,'Standardized Scores'!$D$6:$DO$6,'Standardized Scores'!$D$7:$DO$96))</f>
        <v>33.257025229049482</v>
      </c>
      <c r="E113" s="232" cm="1">
        <f t="array" ref="E113">_xlfn.XLOOKUP($C113,Ranking!$C$7:$C$96,_xlfn.XLOOKUP('Data (Main Pillars)'!$A113,Ranking!$D$6:$DO$6,Ranking!$D$7:$DO$96))</f>
        <v>31</v>
      </c>
      <c r="F113" s="232" t="str" cm="1">
        <f t="array" ref="F113">_xlfn.XLOOKUP($C113,Categories!$C$7:$C$96,_xlfn.XLOOKUP('Data (Main Pillars)'!$A113,Categories!$D$6:$DO$6,Categories!$D$7:$DO$96))</f>
        <v>Adequate capacity</v>
      </c>
    </row>
    <row r="114" spans="1:6" ht="13.8" x14ac:dyDescent="0.25">
      <c r="A114" s="231" t="s">
        <v>45</v>
      </c>
      <c r="B114" s="50" t="str">
        <f>INDEX('Country to Region'!$B$2:$B$116,MATCH($A114,'Country to Region'!$A$2:$A$116,0))</f>
        <v>South/Central America</v>
      </c>
      <c r="C114" s="203" t="s">
        <v>133</v>
      </c>
      <c r="D114" s="232" cm="1">
        <f t="array" ref="D114">_xlfn.XLOOKUP($C114,'Standardized Scores'!$C$7:$C$96,_xlfn.XLOOKUP('Data (Main Pillars)'!$A114,'Standardized Scores'!$D$6:$DO$6,'Standardized Scores'!$D$7:$DO$96))</f>
        <v>34.063018502276364</v>
      </c>
      <c r="E114" s="232" cm="1">
        <f t="array" ref="E114">_xlfn.XLOOKUP($C114,Ranking!$C$7:$C$96,_xlfn.XLOOKUP('Data (Main Pillars)'!$A114,Ranking!$D$6:$DO$6,Ranking!$D$7:$DO$96))</f>
        <v>69</v>
      </c>
      <c r="F114" s="232" t="str" cm="1">
        <f t="array" ref="F114">_xlfn.XLOOKUP($C114,Categories!$C$7:$C$96,_xlfn.XLOOKUP('Data (Main Pillars)'!$A114,Categories!$D$6:$DO$6,Categories!$D$7:$DO$96))</f>
        <v>Low capacity</v>
      </c>
    </row>
    <row r="115" spans="1:6" ht="13.8" x14ac:dyDescent="0.25">
      <c r="A115" s="231" t="s">
        <v>45</v>
      </c>
      <c r="B115" s="50" t="str">
        <f>INDEX('Country to Region'!$B$2:$B$116,MATCH($A115,'Country to Region'!$A$2:$A$116,0))</f>
        <v>South/Central America</v>
      </c>
      <c r="C115" s="203" t="s">
        <v>135</v>
      </c>
      <c r="D115" s="232" cm="1">
        <f t="array" ref="D115">_xlfn.XLOOKUP($C115,'Standardized Scores'!$C$7:$C$96,_xlfn.XLOOKUP('Data (Main Pillars)'!$A115,'Standardized Scores'!$D$6:$DO$6,'Standardized Scores'!$D$7:$DO$96))</f>
        <v>26.734809464904757</v>
      </c>
      <c r="E115" s="232" cm="1">
        <f t="array" ref="E115">_xlfn.XLOOKUP($C115,Ranking!$C$7:$C$96,_xlfn.XLOOKUP('Data (Main Pillars)'!$A115,Ranking!$D$6:$DO$6,Ranking!$D$7:$DO$96))</f>
        <v>99</v>
      </c>
      <c r="F115" s="232" t="str" cm="1">
        <f t="array" ref="F115">_xlfn.XLOOKUP($C115,Categories!$C$7:$C$96,_xlfn.XLOOKUP('Data (Main Pillars)'!$A115,Categories!$D$6:$DO$6,Categories!$D$7:$DO$96))</f>
        <v>Inadequate capacity</v>
      </c>
    </row>
    <row r="116" spans="1:6" ht="13.8" x14ac:dyDescent="0.25">
      <c r="A116" s="231" t="s">
        <v>45</v>
      </c>
      <c r="B116" s="50" t="str">
        <f>INDEX('Country to Region'!$B$2:$B$116,MATCH($A116,'Country to Region'!$A$2:$A$116,0))</f>
        <v>South/Central America</v>
      </c>
      <c r="C116" s="203" t="s">
        <v>163</v>
      </c>
      <c r="D116" s="232" cm="1">
        <f t="array" ref="D116">_xlfn.XLOOKUP($C116,'Standardized Scores'!$C$7:$C$96,_xlfn.XLOOKUP('Data (Main Pillars)'!$A116,'Standardized Scores'!$D$6:$DO$6,'Standardized Scores'!$D$7:$DO$96))</f>
        <v>45.724781092675435</v>
      </c>
      <c r="E116" s="232" cm="1">
        <f t="array" ref="E116">_xlfn.XLOOKUP($C116,Ranking!$C$7:$C$96,_xlfn.XLOOKUP('Data (Main Pillars)'!$A116,Ranking!$D$6:$DO$6,Ranking!$D$7:$DO$96))</f>
        <v>48</v>
      </c>
      <c r="F116" s="232" t="str" cm="1">
        <f t="array" ref="F116">_xlfn.XLOOKUP($C116,Categories!$C$7:$C$96,_xlfn.XLOOKUP('Data (Main Pillars)'!$A116,Categories!$D$6:$DO$6,Categories!$D$7:$DO$96))</f>
        <v>Adequate capacity</v>
      </c>
    </row>
    <row r="117" spans="1:6" ht="13.8" x14ac:dyDescent="0.25">
      <c r="A117" s="231" t="s">
        <v>45</v>
      </c>
      <c r="B117" s="50" t="str">
        <f>INDEX('Country to Region'!$B$2:$B$116,MATCH($A117,'Country to Region'!$A$2:$A$116,0))</f>
        <v>South/Central America</v>
      </c>
      <c r="C117" s="203" t="s">
        <v>192</v>
      </c>
      <c r="D117" s="232" cm="1">
        <f t="array" ref="D117">_xlfn.XLOOKUP($C117,'Standardized Scores'!$C$7:$C$96,_xlfn.XLOOKUP('Data (Main Pillars)'!$A117,'Standardized Scores'!$D$6:$DO$6,'Standardized Scores'!$D$7:$DO$96))</f>
        <v>25.842210752449205</v>
      </c>
      <c r="E117" s="232" cm="1">
        <f t="array" ref="E117">_xlfn.XLOOKUP($C117,Ranking!$C$7:$C$96,_xlfn.XLOOKUP('Data (Main Pillars)'!$A117,Ranking!$D$6:$DO$6,Ranking!$D$7:$DO$96))</f>
        <v>72</v>
      </c>
      <c r="F117" s="232" t="str" cm="1">
        <f t="array" ref="F117">_xlfn.XLOOKUP($C117,Categories!$C$7:$C$96,_xlfn.XLOOKUP('Data (Main Pillars)'!$A117,Categories!$D$6:$DO$6,Categories!$D$7:$DO$96))</f>
        <v>Low capacity</v>
      </c>
    </row>
    <row r="118" spans="1:6" ht="13.8" x14ac:dyDescent="0.25">
      <c r="A118" s="231" t="s">
        <v>46</v>
      </c>
      <c r="B118" s="50" t="str">
        <f>INDEX('Country to Region'!$B$2:$B$116,MATCH($A118,'Country to Region'!$A$2:$A$116,0))</f>
        <v>South/Central America</v>
      </c>
      <c r="C118" s="203" t="s">
        <v>133</v>
      </c>
      <c r="D118" s="232" cm="1">
        <f t="array" ref="D118">_xlfn.XLOOKUP($C118,'Standardized Scores'!$C$7:$C$96,_xlfn.XLOOKUP('Data (Main Pillars)'!$A118,'Standardized Scores'!$D$6:$DO$6,'Standardized Scores'!$D$7:$DO$96))</f>
        <v>32.805023400424787</v>
      </c>
      <c r="E118" s="232" cm="1">
        <f t="array" ref="E118">_xlfn.XLOOKUP($C118,Ranking!$C$7:$C$96,_xlfn.XLOOKUP('Data (Main Pillars)'!$A118,Ranking!$D$6:$DO$6,Ranking!$D$7:$DO$96))</f>
        <v>79</v>
      </c>
      <c r="F118" s="232" t="str" cm="1">
        <f t="array" ref="F118">_xlfn.XLOOKUP($C118,Categories!$C$7:$C$96,_xlfn.XLOOKUP('Data (Main Pillars)'!$A118,Categories!$D$6:$DO$6,Categories!$D$7:$DO$96))</f>
        <v>Low capacity</v>
      </c>
    </row>
    <row r="119" spans="1:6" ht="13.8" x14ac:dyDescent="0.25">
      <c r="A119" s="231" t="s">
        <v>46</v>
      </c>
      <c r="B119" s="50" t="str">
        <f>INDEX('Country to Region'!$B$2:$B$116,MATCH($A119,'Country to Region'!$A$2:$A$116,0))</f>
        <v>South/Central America</v>
      </c>
      <c r="C119" s="203" t="s">
        <v>135</v>
      </c>
      <c r="D119" s="232" cm="1">
        <f t="array" ref="D119">_xlfn.XLOOKUP($C119,'Standardized Scores'!$C$7:$C$96,_xlfn.XLOOKUP('Data (Main Pillars)'!$A119,'Standardized Scores'!$D$6:$DO$6,'Standardized Scores'!$D$7:$DO$96))</f>
        <v>24.884397622322634</v>
      </c>
      <c r="E119" s="232" cm="1">
        <f t="array" ref="E119">_xlfn.XLOOKUP($C119,Ranking!$C$7:$C$96,_xlfn.XLOOKUP('Data (Main Pillars)'!$A119,Ranking!$D$6:$DO$6,Ranking!$D$7:$DO$96))</f>
        <v>103</v>
      </c>
      <c r="F119" s="232" t="str" cm="1">
        <f t="array" ref="F119">_xlfn.XLOOKUP($C119,Categories!$C$7:$C$96,_xlfn.XLOOKUP('Data (Main Pillars)'!$A119,Categories!$D$6:$DO$6,Categories!$D$7:$DO$96))</f>
        <v>Inadequate capacity</v>
      </c>
    </row>
    <row r="120" spans="1:6" ht="13.8" x14ac:dyDescent="0.25">
      <c r="A120" s="231" t="s">
        <v>46</v>
      </c>
      <c r="B120" s="50" t="str">
        <f>INDEX('Country to Region'!$B$2:$B$116,MATCH($A120,'Country to Region'!$A$2:$A$116,0))</f>
        <v>South/Central America</v>
      </c>
      <c r="C120" s="203" t="s">
        <v>163</v>
      </c>
      <c r="D120" s="232" cm="1">
        <f t="array" ref="D120">_xlfn.XLOOKUP($C120,'Standardized Scores'!$C$7:$C$96,_xlfn.XLOOKUP('Data (Main Pillars)'!$A120,'Standardized Scores'!$D$6:$DO$6,'Standardized Scores'!$D$7:$DO$96))</f>
        <v>41.323676030744053</v>
      </c>
      <c r="E120" s="232" cm="1">
        <f t="array" ref="E120">_xlfn.XLOOKUP($C120,Ranking!$C$7:$C$96,_xlfn.XLOOKUP('Data (Main Pillars)'!$A120,Ranking!$D$6:$DO$6,Ranking!$D$7:$DO$96))</f>
        <v>70</v>
      </c>
      <c r="F120" s="232" t="str" cm="1">
        <f t="array" ref="F120">_xlfn.XLOOKUP($C120,Categories!$C$7:$C$96,_xlfn.XLOOKUP('Data (Main Pillars)'!$A120,Categories!$D$6:$DO$6,Categories!$D$7:$DO$96))</f>
        <v>Low capacity</v>
      </c>
    </row>
    <row r="121" spans="1:6" ht="13.8" x14ac:dyDescent="0.25">
      <c r="A121" s="231" t="s">
        <v>46</v>
      </c>
      <c r="B121" s="50" t="str">
        <f>INDEX('Country to Region'!$B$2:$B$116,MATCH($A121,'Country to Region'!$A$2:$A$116,0))</f>
        <v>South/Central America</v>
      </c>
      <c r="C121" s="203" t="s">
        <v>192</v>
      </c>
      <c r="D121" s="232" cm="1">
        <f t="array" ref="D121">_xlfn.XLOOKUP($C121,'Standardized Scores'!$C$7:$C$96,_xlfn.XLOOKUP('Data (Main Pillars)'!$A121,'Standardized Scores'!$D$6:$DO$6,'Standardized Scores'!$D$7:$DO$96))</f>
        <v>29.367445671434577</v>
      </c>
      <c r="E121" s="232" cm="1">
        <f t="array" ref="E121">_xlfn.XLOOKUP($C121,Ranking!$C$7:$C$96,_xlfn.XLOOKUP('Data (Main Pillars)'!$A121,Ranking!$D$6:$DO$6,Ranking!$D$7:$DO$96))</f>
        <v>43</v>
      </c>
      <c r="F121" s="232" t="str" cm="1">
        <f t="array" ref="F121">_xlfn.XLOOKUP($C121,Categories!$C$7:$C$96,_xlfn.XLOOKUP('Data (Main Pillars)'!$A121,Categories!$D$6:$DO$6,Categories!$D$7:$DO$96))</f>
        <v>Low capacity</v>
      </c>
    </row>
    <row r="122" spans="1:6" ht="13.8" x14ac:dyDescent="0.25">
      <c r="A122" s="231" t="s">
        <v>47</v>
      </c>
      <c r="B122" s="50" t="str">
        <f>INDEX('Country to Region'!$B$2:$B$116,MATCH($A122,'Country to Region'!$A$2:$A$116,0))</f>
        <v>MENA</v>
      </c>
      <c r="C122" s="203" t="s">
        <v>133</v>
      </c>
      <c r="D122" s="232" cm="1">
        <f t="array" ref="D122">_xlfn.XLOOKUP($C122,'Standardized Scores'!$C$7:$C$96,_xlfn.XLOOKUP('Data (Main Pillars)'!$A122,'Standardized Scores'!$D$6:$DO$6,'Standardized Scores'!$D$7:$DO$96))</f>
        <v>32.156703234079494</v>
      </c>
      <c r="E122" s="232" cm="1">
        <f t="array" ref="E122">_xlfn.XLOOKUP($C122,Ranking!$C$7:$C$96,_xlfn.XLOOKUP('Data (Main Pillars)'!$A122,Ranking!$D$6:$DO$6,Ranking!$D$7:$DO$96))</f>
        <v>84</v>
      </c>
      <c r="F122" s="232" t="str" cm="1">
        <f t="array" ref="F122">_xlfn.XLOOKUP($C122,Categories!$C$7:$C$96,_xlfn.XLOOKUP('Data (Main Pillars)'!$A122,Categories!$D$6:$DO$6,Categories!$D$7:$DO$96))</f>
        <v>Low capacity</v>
      </c>
    </row>
    <row r="123" spans="1:6" ht="13.8" x14ac:dyDescent="0.25">
      <c r="A123" s="231" t="s">
        <v>47</v>
      </c>
      <c r="B123" s="50" t="str">
        <f>INDEX('Country to Region'!$B$2:$B$116,MATCH($A123,'Country to Region'!$A$2:$A$116,0))</f>
        <v>MENA</v>
      </c>
      <c r="C123" s="203" t="s">
        <v>135</v>
      </c>
      <c r="D123" s="232" cm="1">
        <f t="array" ref="D123">_xlfn.XLOOKUP($C123,'Standardized Scores'!$C$7:$C$96,_xlfn.XLOOKUP('Data (Main Pillars)'!$A123,'Standardized Scores'!$D$6:$DO$6,'Standardized Scores'!$D$7:$DO$96))</f>
        <v>35.368022839402428</v>
      </c>
      <c r="E123" s="232" cm="1">
        <f t="array" ref="E123">_xlfn.XLOOKUP($C123,Ranking!$C$7:$C$96,_xlfn.XLOOKUP('Data (Main Pillars)'!$A123,Ranking!$D$6:$DO$6,Ranking!$D$7:$DO$96))</f>
        <v>63</v>
      </c>
      <c r="F123" s="232" t="str" cm="1">
        <f t="array" ref="F123">_xlfn.XLOOKUP($C123,Categories!$C$7:$C$96,_xlfn.XLOOKUP('Data (Main Pillars)'!$A123,Categories!$D$6:$DO$6,Categories!$D$7:$DO$96))</f>
        <v>Low capacity</v>
      </c>
    </row>
    <row r="124" spans="1:6" ht="13.8" x14ac:dyDescent="0.25">
      <c r="A124" s="231" t="s">
        <v>47</v>
      </c>
      <c r="B124" s="50" t="str">
        <f>INDEX('Country to Region'!$B$2:$B$116,MATCH($A124,'Country to Region'!$A$2:$A$116,0))</f>
        <v>MENA</v>
      </c>
      <c r="C124" s="203" t="s">
        <v>163</v>
      </c>
      <c r="D124" s="232" cm="1">
        <f t="array" ref="D124">_xlfn.XLOOKUP($C124,'Standardized Scores'!$C$7:$C$96,_xlfn.XLOOKUP('Data (Main Pillars)'!$A124,'Standardized Scores'!$D$6:$DO$6,'Standardized Scores'!$D$7:$DO$96))</f>
        <v>34.625996586989686</v>
      </c>
      <c r="E124" s="232" cm="1">
        <f t="array" ref="E124">_xlfn.XLOOKUP($C124,Ranking!$C$7:$C$96,_xlfn.XLOOKUP('Data (Main Pillars)'!$A124,Ranking!$D$6:$DO$6,Ranking!$D$7:$DO$96))</f>
        <v>99</v>
      </c>
      <c r="F124" s="232" t="str" cm="1">
        <f t="array" ref="F124">_xlfn.XLOOKUP($C124,Categories!$C$7:$C$96,_xlfn.XLOOKUP('Data (Main Pillars)'!$A124,Categories!$D$6:$DO$6,Categories!$D$7:$DO$96))</f>
        <v>Inadequate capacity</v>
      </c>
    </row>
    <row r="125" spans="1:6" ht="13.8" x14ac:dyDescent="0.25">
      <c r="A125" s="231" t="s">
        <v>47</v>
      </c>
      <c r="B125" s="50" t="str">
        <f>INDEX('Country to Region'!$B$2:$B$116,MATCH($A125,'Country to Region'!$A$2:$A$116,0))</f>
        <v>MENA</v>
      </c>
      <c r="C125" s="203" t="s">
        <v>192</v>
      </c>
      <c r="D125" s="232" cm="1">
        <f t="array" ref="D125">_xlfn.XLOOKUP($C125,'Standardized Scores'!$C$7:$C$96,_xlfn.XLOOKUP('Data (Main Pillars)'!$A125,'Standardized Scores'!$D$6:$DO$6,'Standardized Scores'!$D$7:$DO$96))</f>
        <v>25.652992491542967</v>
      </c>
      <c r="E125" s="232" cm="1">
        <f t="array" ref="E125">_xlfn.XLOOKUP($C125,Ranking!$C$7:$C$96,_xlfn.XLOOKUP('Data (Main Pillars)'!$A125,Ranking!$D$6:$DO$6,Ranking!$D$7:$DO$96))</f>
        <v>73</v>
      </c>
      <c r="F125" s="232" t="str" cm="1">
        <f t="array" ref="F125">_xlfn.XLOOKUP($C125,Categories!$C$7:$C$96,_xlfn.XLOOKUP('Data (Main Pillars)'!$A125,Categories!$D$6:$DO$6,Categories!$D$7:$DO$96))</f>
        <v>Inadequate capacity</v>
      </c>
    </row>
    <row r="126" spans="1:6" ht="13.8" x14ac:dyDescent="0.25">
      <c r="A126" s="231" t="s">
        <v>48</v>
      </c>
      <c r="B126" s="50" t="str">
        <f>INDEX('Country to Region'!$B$2:$B$116,MATCH($A126,'Country to Region'!$A$2:$A$116,0))</f>
        <v>South/Central America</v>
      </c>
      <c r="C126" s="203" t="s">
        <v>133</v>
      </c>
      <c r="D126" s="232" cm="1">
        <f t="array" ref="D126">_xlfn.XLOOKUP($C126,'Standardized Scores'!$C$7:$C$96,_xlfn.XLOOKUP('Data (Main Pillars)'!$A126,'Standardized Scores'!$D$6:$DO$6,'Standardized Scores'!$D$7:$DO$96))</f>
        <v>29.283400461698328</v>
      </c>
      <c r="E126" s="232" cm="1">
        <f t="array" ref="E126">_xlfn.XLOOKUP($C126,Ranking!$C$7:$C$96,_xlfn.XLOOKUP('Data (Main Pillars)'!$A126,Ranking!$D$6:$DO$6,Ranking!$D$7:$DO$96))</f>
        <v>101</v>
      </c>
      <c r="F126" s="232" t="str" cm="1">
        <f t="array" ref="F126">_xlfn.XLOOKUP($C126,Categories!$C$7:$C$96,_xlfn.XLOOKUP('Data (Main Pillars)'!$A126,Categories!$D$6:$DO$6,Categories!$D$7:$DO$96))</f>
        <v>Inadequate capacity</v>
      </c>
    </row>
    <row r="127" spans="1:6" ht="13.8" x14ac:dyDescent="0.25">
      <c r="A127" s="231" t="s">
        <v>48</v>
      </c>
      <c r="B127" s="50" t="str">
        <f>INDEX('Country to Region'!$B$2:$B$116,MATCH($A127,'Country to Region'!$A$2:$A$116,0))</f>
        <v>South/Central America</v>
      </c>
      <c r="C127" s="203" t="s">
        <v>135</v>
      </c>
      <c r="D127" s="232" cm="1">
        <f t="array" ref="D127">_xlfn.XLOOKUP($C127,'Standardized Scores'!$C$7:$C$96,_xlfn.XLOOKUP('Data (Main Pillars)'!$A127,'Standardized Scores'!$D$6:$DO$6,'Standardized Scores'!$D$7:$DO$96))</f>
        <v>29.634507252954386</v>
      </c>
      <c r="E127" s="232" cm="1">
        <f t="array" ref="E127">_xlfn.XLOOKUP($C127,Ranking!$C$7:$C$96,_xlfn.XLOOKUP('Data (Main Pillars)'!$A127,Ranking!$D$6:$DO$6,Ranking!$D$7:$DO$96))</f>
        <v>85</v>
      </c>
      <c r="F127" s="232" t="str" cm="1">
        <f t="array" ref="F127">_xlfn.XLOOKUP($C127,Categories!$C$7:$C$96,_xlfn.XLOOKUP('Data (Main Pillars)'!$A127,Categories!$D$6:$DO$6,Categories!$D$7:$DO$96))</f>
        <v>Inadequate capacity</v>
      </c>
    </row>
    <row r="128" spans="1:6" ht="13.8" x14ac:dyDescent="0.25">
      <c r="A128" s="231" t="s">
        <v>48</v>
      </c>
      <c r="B128" s="50" t="str">
        <f>INDEX('Country to Region'!$B$2:$B$116,MATCH($A128,'Country to Region'!$A$2:$A$116,0))</f>
        <v>South/Central America</v>
      </c>
      <c r="C128" s="203" t="s">
        <v>163</v>
      </c>
      <c r="D128" s="232" cm="1">
        <f t="array" ref="D128">_xlfn.XLOOKUP($C128,'Standardized Scores'!$C$7:$C$96,_xlfn.XLOOKUP('Data (Main Pillars)'!$A128,'Standardized Scores'!$D$6:$DO$6,'Standardized Scores'!$D$7:$DO$96))</f>
        <v>33.3516616736161</v>
      </c>
      <c r="E128" s="232" cm="1">
        <f t="array" ref="E128">_xlfn.XLOOKUP($C128,Ranking!$C$7:$C$96,_xlfn.XLOOKUP('Data (Main Pillars)'!$A128,Ranking!$D$6:$DO$6,Ranking!$D$7:$DO$96))</f>
        <v>103</v>
      </c>
      <c r="F128" s="232" t="str" cm="1">
        <f t="array" ref="F128">_xlfn.XLOOKUP($C128,Categories!$C$7:$C$96,_xlfn.XLOOKUP('Data (Main Pillars)'!$A128,Categories!$D$6:$DO$6,Categories!$D$7:$DO$96))</f>
        <v>Inadequate capacity</v>
      </c>
    </row>
    <row r="129" spans="1:6" ht="13.8" x14ac:dyDescent="0.25">
      <c r="A129" s="231" t="s">
        <v>48</v>
      </c>
      <c r="B129" s="50" t="str">
        <f>INDEX('Country to Region'!$B$2:$B$116,MATCH($A129,'Country to Region'!$A$2:$A$116,0))</f>
        <v>South/Central America</v>
      </c>
      <c r="C129" s="203" t="s">
        <v>192</v>
      </c>
      <c r="D129" s="232" cm="1">
        <f t="array" ref="D129">_xlfn.XLOOKUP($C129,'Standardized Scores'!$C$7:$C$96,_xlfn.XLOOKUP('Data (Main Pillars)'!$A129,'Standardized Scores'!$D$6:$DO$6,'Standardized Scores'!$D$7:$DO$96))</f>
        <v>23.507945387885254</v>
      </c>
      <c r="E129" s="232" cm="1">
        <f t="array" ref="E129">_xlfn.XLOOKUP($C129,Ranking!$C$7:$C$96,_xlfn.XLOOKUP('Data (Main Pillars)'!$A129,Ranking!$D$6:$DO$6,Ranking!$D$7:$DO$96))</f>
        <v>91</v>
      </c>
      <c r="F129" s="232" t="str" cm="1">
        <f t="array" ref="F129">_xlfn.XLOOKUP($C129,Categories!$C$7:$C$96,_xlfn.XLOOKUP('Data (Main Pillars)'!$A129,Categories!$D$6:$DO$6,Categories!$D$7:$DO$96))</f>
        <v>Inadequate capacity</v>
      </c>
    </row>
    <row r="130" spans="1:6" ht="13.8" x14ac:dyDescent="0.25">
      <c r="A130" s="231" t="s">
        <v>49</v>
      </c>
      <c r="B130" s="50" t="str">
        <f>INDEX('Country to Region'!$B$2:$B$116,MATCH($A130,'Country to Region'!$A$2:$A$116,0))</f>
        <v>Western Europe</v>
      </c>
      <c r="C130" s="203" t="s">
        <v>133</v>
      </c>
      <c r="D130" s="232" cm="1">
        <f t="array" ref="D130">_xlfn.XLOOKUP($C130,'Standardized Scores'!$C$7:$C$96,_xlfn.XLOOKUP('Data (Main Pillars)'!$A130,'Standardized Scores'!$D$6:$DO$6,'Standardized Scores'!$D$7:$DO$96))</f>
        <v>44.251424717083111</v>
      </c>
      <c r="E130" s="232" cm="1">
        <f t="array" ref="E130">_xlfn.XLOOKUP($C130,Ranking!$C$7:$C$96,_xlfn.XLOOKUP('Data (Main Pillars)'!$A130,Ranking!$D$6:$DO$6,Ranking!$D$7:$DO$96))</f>
        <v>28</v>
      </c>
      <c r="F130" s="232" t="str" cm="1">
        <f t="array" ref="F130">_xlfn.XLOOKUP($C130,Categories!$C$7:$C$96,_xlfn.XLOOKUP('Data (Main Pillars)'!$A130,Categories!$D$6:$DO$6,Categories!$D$7:$DO$96))</f>
        <v>Adequate capacity</v>
      </c>
    </row>
    <row r="131" spans="1:6" ht="13.8" x14ac:dyDescent="0.25">
      <c r="A131" s="231" t="s">
        <v>49</v>
      </c>
      <c r="B131" s="50" t="str">
        <f>INDEX('Country to Region'!$B$2:$B$116,MATCH($A131,'Country to Region'!$A$2:$A$116,0))</f>
        <v>Western Europe</v>
      </c>
      <c r="C131" s="203" t="s">
        <v>135</v>
      </c>
      <c r="D131" s="232" cm="1">
        <f t="array" ref="D131">_xlfn.XLOOKUP($C131,'Standardized Scores'!$C$7:$C$96,_xlfn.XLOOKUP('Data (Main Pillars)'!$A131,'Standardized Scores'!$D$6:$DO$6,'Standardized Scores'!$D$7:$DO$96))</f>
        <v>44.894530787298699</v>
      </c>
      <c r="E131" s="232" cm="1">
        <f t="array" ref="E131">_xlfn.XLOOKUP($C131,Ranking!$C$7:$C$96,_xlfn.XLOOKUP('Data (Main Pillars)'!$A131,Ranking!$D$6:$DO$6,Ranking!$D$7:$DO$96))</f>
        <v>32</v>
      </c>
      <c r="F131" s="232" t="str" cm="1">
        <f t="array" ref="F131">_xlfn.XLOOKUP($C131,Categories!$C$7:$C$96,_xlfn.XLOOKUP('Data (Main Pillars)'!$A131,Categories!$D$6:$DO$6,Categories!$D$7:$DO$96))</f>
        <v>Adequate capacity</v>
      </c>
    </row>
    <row r="132" spans="1:6" ht="13.8" x14ac:dyDescent="0.25">
      <c r="A132" s="231" t="s">
        <v>49</v>
      </c>
      <c r="B132" s="50" t="str">
        <f>INDEX('Country to Region'!$B$2:$B$116,MATCH($A132,'Country to Region'!$A$2:$A$116,0))</f>
        <v>Western Europe</v>
      </c>
      <c r="C132" s="203" t="s">
        <v>163</v>
      </c>
      <c r="D132" s="232" cm="1">
        <f t="array" ref="D132">_xlfn.XLOOKUP($C132,'Standardized Scores'!$C$7:$C$96,_xlfn.XLOOKUP('Data (Main Pillars)'!$A132,'Standardized Scores'!$D$6:$DO$6,'Standardized Scores'!$D$7:$DO$96))</f>
        <v>56.357847524150529</v>
      </c>
      <c r="E132" s="232" cm="1">
        <f t="array" ref="E132">_xlfn.XLOOKUP($C132,Ranking!$C$7:$C$96,_xlfn.XLOOKUP('Data (Main Pillars)'!$A132,Ranking!$D$6:$DO$6,Ranking!$D$7:$DO$96))</f>
        <v>20</v>
      </c>
      <c r="F132" s="232" t="str" cm="1">
        <f t="array" ref="F132">_xlfn.XLOOKUP($C132,Categories!$C$7:$C$96,_xlfn.XLOOKUP('Data (Main Pillars)'!$A132,Categories!$D$6:$DO$6,Categories!$D$7:$DO$96))</f>
        <v>High capacity</v>
      </c>
    </row>
    <row r="133" spans="1:6" ht="13.8" x14ac:dyDescent="0.25">
      <c r="A133" s="231" t="s">
        <v>49</v>
      </c>
      <c r="B133" s="50" t="str">
        <f>INDEX('Country to Region'!$B$2:$B$116,MATCH($A133,'Country to Region'!$A$2:$A$116,0))</f>
        <v>Western Europe</v>
      </c>
      <c r="C133" s="203" t="s">
        <v>192</v>
      </c>
      <c r="D133" s="232" cm="1">
        <f t="array" ref="D133">_xlfn.XLOOKUP($C133,'Standardized Scores'!$C$7:$C$96,_xlfn.XLOOKUP('Data (Main Pillars)'!$A133,'Standardized Scores'!$D$6:$DO$6,'Standardized Scores'!$D$7:$DO$96))</f>
        <v>27.466421570777623</v>
      </c>
      <c r="E133" s="232" cm="1">
        <f t="array" ref="E133">_xlfn.XLOOKUP($C133,Ranking!$C$7:$C$96,_xlfn.XLOOKUP('Data (Main Pillars)'!$A133,Ranking!$D$6:$DO$6,Ranking!$D$7:$DO$96))</f>
        <v>55</v>
      </c>
      <c r="F133" s="232" t="str" cm="1">
        <f t="array" ref="F133">_xlfn.XLOOKUP($C133,Categories!$C$7:$C$96,_xlfn.XLOOKUP('Data (Main Pillars)'!$A133,Categories!$D$6:$DO$6,Categories!$D$7:$DO$96))</f>
        <v>Low capacity</v>
      </c>
    </row>
    <row r="134" spans="1:6" ht="13.8" x14ac:dyDescent="0.25">
      <c r="A134" s="231" t="s">
        <v>50</v>
      </c>
      <c r="B134" s="50" t="str">
        <f>INDEX('Country to Region'!$B$2:$B$116,MATCH($A134,'Country to Region'!$A$2:$A$116,0))</f>
        <v>Sub-Saharan Africa</v>
      </c>
      <c r="C134" s="203" t="s">
        <v>133</v>
      </c>
      <c r="D134" s="232" cm="1">
        <f t="array" ref="D134">_xlfn.XLOOKUP($C134,'Standardized Scores'!$C$7:$C$96,_xlfn.XLOOKUP('Data (Main Pillars)'!$A134,'Standardized Scores'!$D$6:$DO$6,'Standardized Scores'!$D$7:$DO$96))</f>
        <v>29.559223930097311</v>
      </c>
      <c r="E134" s="232" cm="1">
        <f t="array" ref="E134">_xlfn.XLOOKUP($C134,Ranking!$C$7:$C$96,_xlfn.XLOOKUP('Data (Main Pillars)'!$A134,Ranking!$D$6:$DO$6,Ranking!$D$7:$DO$96))</f>
        <v>98</v>
      </c>
      <c r="F134" s="232" t="str" cm="1">
        <f t="array" ref="F134">_xlfn.XLOOKUP($C134,Categories!$C$7:$C$96,_xlfn.XLOOKUP('Data (Main Pillars)'!$A134,Categories!$D$6:$DO$6,Categories!$D$7:$DO$96))</f>
        <v>Inadequate capacity</v>
      </c>
    </row>
    <row r="135" spans="1:6" ht="13.8" x14ac:dyDescent="0.25">
      <c r="A135" s="231" t="s">
        <v>50</v>
      </c>
      <c r="B135" s="50" t="str">
        <f>INDEX('Country to Region'!$B$2:$B$116,MATCH($A135,'Country to Region'!$A$2:$A$116,0))</f>
        <v>Sub-Saharan Africa</v>
      </c>
      <c r="C135" s="203" t="s">
        <v>135</v>
      </c>
      <c r="D135" s="232" cm="1">
        <f t="array" ref="D135">_xlfn.XLOOKUP($C135,'Standardized Scores'!$C$7:$C$96,_xlfn.XLOOKUP('Data (Main Pillars)'!$A135,'Standardized Scores'!$D$6:$DO$6,'Standardized Scores'!$D$7:$DO$96))</f>
        <v>19.951000903747616</v>
      </c>
      <c r="E135" s="232" cm="1">
        <f t="array" ref="E135">_xlfn.XLOOKUP($C135,Ranking!$C$7:$C$96,_xlfn.XLOOKUP('Data (Main Pillars)'!$A135,Ranking!$D$6:$DO$6,Ranking!$D$7:$DO$96))</f>
        <v>113</v>
      </c>
      <c r="F135" s="232" t="str" cm="1">
        <f t="array" ref="F135">_xlfn.XLOOKUP($C135,Categories!$C$7:$C$96,_xlfn.XLOOKUP('Data (Main Pillars)'!$A135,Categories!$D$6:$DO$6,Categories!$D$7:$DO$96))</f>
        <v>Inadequate capacity</v>
      </c>
    </row>
    <row r="136" spans="1:6" ht="13.8" x14ac:dyDescent="0.25">
      <c r="A136" s="231" t="s">
        <v>50</v>
      </c>
      <c r="B136" s="50" t="str">
        <f>INDEX('Country to Region'!$B$2:$B$116,MATCH($A136,'Country to Region'!$A$2:$A$116,0))</f>
        <v>Sub-Saharan Africa</v>
      </c>
      <c r="C136" s="203" t="s">
        <v>163</v>
      </c>
      <c r="D136" s="232" cm="1">
        <f t="array" ref="D136">_xlfn.XLOOKUP($C136,'Standardized Scores'!$C$7:$C$96,_xlfn.XLOOKUP('Data (Main Pillars)'!$A136,'Standardized Scores'!$D$6:$DO$6,'Standardized Scores'!$D$7:$DO$96))</f>
        <v>38.528877190585561</v>
      </c>
      <c r="E136" s="232" cm="1">
        <f t="array" ref="E136">_xlfn.XLOOKUP($C136,Ranking!$C$7:$C$96,_xlfn.XLOOKUP('Data (Main Pillars)'!$A136,Ranking!$D$6:$DO$6,Ranking!$D$7:$DO$96))</f>
        <v>86</v>
      </c>
      <c r="F136" s="232" t="str" cm="1">
        <f t="array" ref="F136">_xlfn.XLOOKUP($C136,Categories!$C$7:$C$96,_xlfn.XLOOKUP('Data (Main Pillars)'!$A136,Categories!$D$6:$DO$6,Categories!$D$7:$DO$96))</f>
        <v>Low capacity</v>
      </c>
    </row>
    <row r="137" spans="1:6" ht="13.8" x14ac:dyDescent="0.25">
      <c r="A137" s="231" t="s">
        <v>50</v>
      </c>
      <c r="B137" s="50" t="str">
        <f>INDEX('Country to Region'!$B$2:$B$116,MATCH($A137,'Country to Region'!$A$2:$A$116,0))</f>
        <v>Sub-Saharan Africa</v>
      </c>
      <c r="C137" s="203" t="s">
        <v>192</v>
      </c>
      <c r="D137" s="232" cm="1">
        <f t="array" ref="D137">_xlfn.XLOOKUP($C137,'Standardized Scores'!$C$7:$C$96,_xlfn.XLOOKUP('Data (Main Pillars)'!$A137,'Standardized Scores'!$D$6:$DO$6,'Standardized Scores'!$D$7:$DO$96))</f>
        <v>27.207909275796005</v>
      </c>
      <c r="E137" s="232" cm="1">
        <f t="array" ref="E137">_xlfn.XLOOKUP($C137,Ranking!$C$7:$C$96,_xlfn.XLOOKUP('Data (Main Pillars)'!$A137,Ranking!$D$6:$DO$6,Ranking!$D$7:$DO$96))</f>
        <v>58</v>
      </c>
      <c r="F137" s="232" t="str" cm="1">
        <f t="array" ref="F137">_xlfn.XLOOKUP($C137,Categories!$C$7:$C$96,_xlfn.XLOOKUP('Data (Main Pillars)'!$A137,Categories!$D$6:$DO$6,Categories!$D$7:$DO$96))</f>
        <v>Low capacity</v>
      </c>
    </row>
    <row r="138" spans="1:6" ht="13.8" x14ac:dyDescent="0.25">
      <c r="A138" s="231" t="s">
        <v>51</v>
      </c>
      <c r="B138" s="50" t="str">
        <f>INDEX('Country to Region'!$B$2:$B$116,MATCH($A138,'Country to Region'!$A$2:$A$116,0))</f>
        <v>Western Europe</v>
      </c>
      <c r="C138" s="203" t="s">
        <v>133</v>
      </c>
      <c r="D138" s="232" cm="1">
        <f t="array" ref="D138">_xlfn.XLOOKUP($C138,'Standardized Scores'!$C$7:$C$96,_xlfn.XLOOKUP('Data (Main Pillars)'!$A138,'Standardized Scores'!$D$6:$DO$6,'Standardized Scores'!$D$7:$DO$96))</f>
        <v>55.084949970533486</v>
      </c>
      <c r="E138" s="232" cm="1">
        <f t="array" ref="E138">_xlfn.XLOOKUP($C138,Ranking!$C$7:$C$96,_xlfn.XLOOKUP('Data (Main Pillars)'!$A138,Ranking!$D$6:$DO$6,Ranking!$D$7:$DO$96))</f>
        <v>3</v>
      </c>
      <c r="F138" s="232" t="str" cm="1">
        <f t="array" ref="F138">_xlfn.XLOOKUP($C138,Categories!$C$7:$C$96,_xlfn.XLOOKUP('Data (Main Pillars)'!$A138,Categories!$D$6:$DO$6,Categories!$D$7:$DO$96))</f>
        <v>Advanced capacity</v>
      </c>
    </row>
    <row r="139" spans="1:6" ht="13.8" x14ac:dyDescent="0.25">
      <c r="A139" s="231" t="s">
        <v>51</v>
      </c>
      <c r="B139" s="50" t="str">
        <f>INDEX('Country to Region'!$B$2:$B$116,MATCH($A139,'Country to Region'!$A$2:$A$116,0))</f>
        <v>Western Europe</v>
      </c>
      <c r="C139" s="203" t="s">
        <v>135</v>
      </c>
      <c r="D139" s="232" cm="1">
        <f t="array" ref="D139">_xlfn.XLOOKUP($C139,'Standardized Scores'!$C$7:$C$96,_xlfn.XLOOKUP('Data (Main Pillars)'!$A139,'Standardized Scores'!$D$6:$DO$6,'Standardized Scores'!$D$7:$DO$96))</f>
        <v>52.544114374307497</v>
      </c>
      <c r="E139" s="232" cm="1">
        <f t="array" ref="E139">_xlfn.XLOOKUP($C139,Ranking!$C$7:$C$96,_xlfn.XLOOKUP('Data (Main Pillars)'!$A139,Ranking!$D$6:$DO$6,Ranking!$D$7:$DO$96))</f>
        <v>5</v>
      </c>
      <c r="F139" s="232" t="str" cm="1">
        <f t="array" ref="F139">_xlfn.XLOOKUP($C139,Categories!$C$7:$C$96,_xlfn.XLOOKUP('Data (Main Pillars)'!$A139,Categories!$D$6:$DO$6,Categories!$D$7:$DO$96))</f>
        <v>High capacity</v>
      </c>
    </row>
    <row r="140" spans="1:6" ht="13.8" x14ac:dyDescent="0.25">
      <c r="A140" s="231" t="s">
        <v>51</v>
      </c>
      <c r="B140" s="50" t="str">
        <f>INDEX('Country to Region'!$B$2:$B$116,MATCH($A140,'Country to Region'!$A$2:$A$116,0))</f>
        <v>Western Europe</v>
      </c>
      <c r="C140" s="203" t="s">
        <v>163</v>
      </c>
      <c r="D140" s="232" cm="1">
        <f t="array" ref="D140">_xlfn.XLOOKUP($C140,'Standardized Scores'!$C$7:$C$96,_xlfn.XLOOKUP('Data (Main Pillars)'!$A140,'Standardized Scores'!$D$6:$DO$6,'Standardized Scores'!$D$7:$DO$96))</f>
        <v>65.955296181688468</v>
      </c>
      <c r="E140" s="232" cm="1">
        <f t="array" ref="E140">_xlfn.XLOOKUP($C140,Ranking!$C$7:$C$96,_xlfn.XLOOKUP('Data (Main Pillars)'!$A140,Ranking!$D$6:$DO$6,Ranking!$D$7:$DO$96))</f>
        <v>2</v>
      </c>
      <c r="F140" s="232" t="str" cm="1">
        <f t="array" ref="F140">_xlfn.XLOOKUP($C140,Categories!$C$7:$C$96,_xlfn.XLOOKUP('Data (Main Pillars)'!$A140,Categories!$D$6:$DO$6,Categories!$D$7:$DO$96))</f>
        <v>Advanced capacity</v>
      </c>
    </row>
    <row r="141" spans="1:6" ht="13.8" x14ac:dyDescent="0.25">
      <c r="A141" s="231" t="s">
        <v>51</v>
      </c>
      <c r="B141" s="50" t="str">
        <f>INDEX('Country to Region'!$B$2:$B$116,MATCH($A141,'Country to Region'!$A$2:$A$116,0))</f>
        <v>Western Europe</v>
      </c>
      <c r="C141" s="203" t="s">
        <v>192</v>
      </c>
      <c r="D141" s="232" cm="1">
        <f t="array" ref="D141">_xlfn.XLOOKUP($C141,'Standardized Scores'!$C$7:$C$96,_xlfn.XLOOKUP('Data (Main Pillars)'!$A141,'Standardized Scores'!$D$6:$DO$6,'Standardized Scores'!$D$7:$DO$96))</f>
        <v>43.131990618552841</v>
      </c>
      <c r="E141" s="232" cm="1">
        <f t="array" ref="E141">_xlfn.XLOOKUP($C141,Ranking!$C$7:$C$96,_xlfn.XLOOKUP('Data (Main Pillars)'!$A141,Ranking!$D$6:$DO$6,Ranking!$D$7:$DO$96))</f>
        <v>7</v>
      </c>
      <c r="F141" s="232" t="str" cm="1">
        <f t="array" ref="F141">_xlfn.XLOOKUP($C141,Categories!$C$7:$C$96,_xlfn.XLOOKUP('Data (Main Pillars)'!$A141,Categories!$D$6:$DO$6,Categories!$D$7:$DO$96))</f>
        <v>Advanced capacity</v>
      </c>
    </row>
    <row r="142" spans="1:6" ht="13.8" x14ac:dyDescent="0.25">
      <c r="A142" s="231" t="s">
        <v>52</v>
      </c>
      <c r="B142" s="50" t="str">
        <f>INDEX('Country to Region'!$B$2:$B$116,MATCH($A142,'Country to Region'!$A$2:$A$116,0))</f>
        <v>Western Europe</v>
      </c>
      <c r="C142" s="203" t="s">
        <v>133</v>
      </c>
      <c r="D142" s="232" cm="1">
        <f t="array" ref="D142">_xlfn.XLOOKUP($C142,'Standardized Scores'!$C$7:$C$96,_xlfn.XLOOKUP('Data (Main Pillars)'!$A142,'Standardized Scores'!$D$6:$DO$6,'Standardized Scores'!$D$7:$DO$96))</f>
        <v>48.742318124917389</v>
      </c>
      <c r="E142" s="232" cm="1">
        <f t="array" ref="E142">_xlfn.XLOOKUP($C142,Ranking!$C$7:$C$96,_xlfn.XLOOKUP('Data (Main Pillars)'!$A142,Ranking!$D$6:$DO$6,Ranking!$D$7:$DO$96))</f>
        <v>14</v>
      </c>
      <c r="F142" s="232" t="str" cm="1">
        <f t="array" ref="F142">_xlfn.XLOOKUP($C142,Categories!$C$7:$C$96,_xlfn.XLOOKUP('Data (Main Pillars)'!$A142,Categories!$D$6:$DO$6,Categories!$D$7:$DO$96))</f>
        <v>High capacity</v>
      </c>
    </row>
    <row r="143" spans="1:6" ht="13.8" x14ac:dyDescent="0.25">
      <c r="A143" s="231" t="s">
        <v>52</v>
      </c>
      <c r="B143" s="50" t="str">
        <f>INDEX('Country to Region'!$B$2:$B$116,MATCH($A143,'Country to Region'!$A$2:$A$116,0))</f>
        <v>Western Europe</v>
      </c>
      <c r="C143" s="203" t="s">
        <v>135</v>
      </c>
      <c r="D143" s="232" cm="1">
        <f t="array" ref="D143">_xlfn.XLOOKUP($C143,'Standardized Scores'!$C$7:$C$96,_xlfn.XLOOKUP('Data (Main Pillars)'!$A143,'Standardized Scores'!$D$6:$DO$6,'Standardized Scores'!$D$7:$DO$96))</f>
        <v>50.068384019231253</v>
      </c>
      <c r="E143" s="232" cm="1">
        <f t="array" ref="E143">_xlfn.XLOOKUP($C143,Ranking!$C$7:$C$96,_xlfn.XLOOKUP('Data (Main Pillars)'!$A143,Ranking!$D$6:$DO$6,Ranking!$D$7:$DO$96))</f>
        <v>14</v>
      </c>
      <c r="F143" s="232" t="str" cm="1">
        <f t="array" ref="F143">_xlfn.XLOOKUP($C143,Categories!$C$7:$C$96,_xlfn.XLOOKUP('Data (Main Pillars)'!$A143,Categories!$D$6:$DO$6,Categories!$D$7:$DO$96))</f>
        <v>Adequate capacity</v>
      </c>
    </row>
    <row r="144" spans="1:6" ht="13.8" x14ac:dyDescent="0.25">
      <c r="A144" s="231" t="s">
        <v>52</v>
      </c>
      <c r="B144" s="50" t="str">
        <f>INDEX('Country to Region'!$B$2:$B$116,MATCH($A144,'Country to Region'!$A$2:$A$116,0))</f>
        <v>Western Europe</v>
      </c>
      <c r="C144" s="203" t="s">
        <v>163</v>
      </c>
      <c r="D144" s="232" cm="1">
        <f t="array" ref="D144">_xlfn.XLOOKUP($C144,'Standardized Scores'!$C$7:$C$96,_xlfn.XLOOKUP('Data (Main Pillars)'!$A144,'Standardized Scores'!$D$6:$DO$6,'Standardized Scores'!$D$7:$DO$96))</f>
        <v>53.173837764804908</v>
      </c>
      <c r="E144" s="232" cm="1">
        <f t="array" ref="E144">_xlfn.XLOOKUP($C144,Ranking!$C$7:$C$96,_xlfn.XLOOKUP('Data (Main Pillars)'!$A144,Ranking!$D$6:$DO$6,Ranking!$D$7:$DO$96))</f>
        <v>28</v>
      </c>
      <c r="F144" s="232" t="str" cm="1">
        <f t="array" ref="F144">_xlfn.XLOOKUP($C144,Categories!$C$7:$C$96,_xlfn.XLOOKUP('Data (Main Pillars)'!$A144,Categories!$D$6:$DO$6,Categories!$D$7:$DO$96))</f>
        <v>Adequate capacity</v>
      </c>
    </row>
    <row r="145" spans="1:6" ht="13.8" x14ac:dyDescent="0.25">
      <c r="A145" s="231" t="s">
        <v>52</v>
      </c>
      <c r="B145" s="50" t="str">
        <f>INDEX('Country to Region'!$B$2:$B$116,MATCH($A145,'Country to Region'!$A$2:$A$116,0))</f>
        <v>Western Europe</v>
      </c>
      <c r="C145" s="203" t="s">
        <v>192</v>
      </c>
      <c r="D145" s="232" cm="1">
        <f t="array" ref="D145">_xlfn.XLOOKUP($C145,'Standardized Scores'!$C$7:$C$96,_xlfn.XLOOKUP('Data (Main Pillars)'!$A145,'Standardized Scores'!$D$6:$DO$6,'Standardized Scores'!$D$7:$DO$96))</f>
        <v>41.507559377420165</v>
      </c>
      <c r="E145" s="232" cm="1">
        <f t="array" ref="E145">_xlfn.XLOOKUP($C145,Ranking!$C$7:$C$96,_xlfn.XLOOKUP('Data (Main Pillars)'!$A145,Ranking!$D$6:$DO$6,Ranking!$D$7:$DO$96))</f>
        <v>11</v>
      </c>
      <c r="F145" s="232" t="str" cm="1">
        <f t="array" ref="F145">_xlfn.XLOOKUP($C145,Categories!$C$7:$C$96,_xlfn.XLOOKUP('Data (Main Pillars)'!$A145,Categories!$D$6:$DO$6,Categories!$D$7:$DO$96))</f>
        <v>Advanced capacity</v>
      </c>
    </row>
    <row r="146" spans="1:6" ht="13.8" x14ac:dyDescent="0.25">
      <c r="A146" s="231" t="s">
        <v>53</v>
      </c>
      <c r="B146" s="50" t="str">
        <f>INDEX('Country to Region'!$B$2:$B$116,MATCH($A146,'Country to Region'!$A$2:$A$116,0))</f>
        <v>Eastern Europe</v>
      </c>
      <c r="C146" s="203" t="s">
        <v>133</v>
      </c>
      <c r="D146" s="232" cm="1">
        <f t="array" ref="D146">_xlfn.XLOOKUP($C146,'Standardized Scores'!$C$7:$C$96,_xlfn.XLOOKUP('Data (Main Pillars)'!$A146,'Standardized Scores'!$D$6:$DO$6,'Standardized Scores'!$D$7:$DO$96))</f>
        <v>34.372212467474199</v>
      </c>
      <c r="E146" s="232" cm="1">
        <f t="array" ref="E146">_xlfn.XLOOKUP($C146,Ranking!$C$7:$C$96,_xlfn.XLOOKUP('Data (Main Pillars)'!$A146,Ranking!$D$6:$DO$6,Ranking!$D$7:$DO$96))</f>
        <v>67</v>
      </c>
      <c r="F146" s="232" t="str" cm="1">
        <f t="array" ref="F146">_xlfn.XLOOKUP($C146,Categories!$C$7:$C$96,_xlfn.XLOOKUP('Data (Main Pillars)'!$A146,Categories!$D$6:$DO$6,Categories!$D$7:$DO$96))</f>
        <v>Low capacity</v>
      </c>
    </row>
    <row r="147" spans="1:6" ht="13.8" x14ac:dyDescent="0.25">
      <c r="A147" s="231" t="s">
        <v>53</v>
      </c>
      <c r="B147" s="50" t="str">
        <f>INDEX('Country to Region'!$B$2:$B$116,MATCH($A147,'Country to Region'!$A$2:$A$116,0))</f>
        <v>Eastern Europe</v>
      </c>
      <c r="C147" s="203" t="s">
        <v>135</v>
      </c>
      <c r="D147" s="232" cm="1">
        <f t="array" ref="D147">_xlfn.XLOOKUP($C147,'Standardized Scores'!$C$7:$C$96,_xlfn.XLOOKUP('Data (Main Pillars)'!$A147,'Standardized Scores'!$D$6:$DO$6,'Standardized Scores'!$D$7:$DO$96))</f>
        <v>34.128289739762309</v>
      </c>
      <c r="E147" s="232" cm="1">
        <f t="array" ref="E147">_xlfn.XLOOKUP($C147,Ranking!$C$7:$C$96,_xlfn.XLOOKUP('Data (Main Pillars)'!$A147,Ranking!$D$6:$DO$6,Ranking!$D$7:$DO$96))</f>
        <v>71</v>
      </c>
      <c r="F147" s="232" t="str" cm="1">
        <f t="array" ref="F147">_xlfn.XLOOKUP($C147,Categories!$C$7:$C$96,_xlfn.XLOOKUP('Data (Main Pillars)'!$A147,Categories!$D$6:$DO$6,Categories!$D$7:$DO$96))</f>
        <v>Inadequate capacity</v>
      </c>
    </row>
    <row r="148" spans="1:6" ht="13.8" x14ac:dyDescent="0.25">
      <c r="A148" s="231" t="s">
        <v>53</v>
      </c>
      <c r="B148" s="50" t="str">
        <f>INDEX('Country to Region'!$B$2:$B$116,MATCH($A148,'Country to Region'!$A$2:$A$116,0))</f>
        <v>Eastern Europe</v>
      </c>
      <c r="C148" s="203" t="s">
        <v>163</v>
      </c>
      <c r="D148" s="232" cm="1">
        <f t="array" ref="D148">_xlfn.XLOOKUP($C148,'Standardized Scores'!$C$7:$C$96,_xlfn.XLOOKUP('Data (Main Pillars)'!$A148,'Standardized Scores'!$D$6:$DO$6,'Standardized Scores'!$D$7:$DO$96))</f>
        <v>44.994387647668326</v>
      </c>
      <c r="E148" s="232" cm="1">
        <f t="array" ref="E148">_xlfn.XLOOKUP($C148,Ranking!$C$7:$C$96,_xlfn.XLOOKUP('Data (Main Pillars)'!$A148,Ranking!$D$6:$DO$6,Ranking!$D$7:$DO$96))</f>
        <v>51</v>
      </c>
      <c r="F148" s="232" t="str" cm="1">
        <f t="array" ref="F148">_xlfn.XLOOKUP($C148,Categories!$C$7:$C$96,_xlfn.XLOOKUP('Data (Main Pillars)'!$A148,Categories!$D$6:$DO$6,Categories!$D$7:$DO$96))</f>
        <v>Low capacity</v>
      </c>
    </row>
    <row r="149" spans="1:6" ht="13.8" x14ac:dyDescent="0.25">
      <c r="A149" s="231" t="s">
        <v>53</v>
      </c>
      <c r="B149" s="50" t="str">
        <f>INDEX('Country to Region'!$B$2:$B$116,MATCH($A149,'Country to Region'!$A$2:$A$116,0))</f>
        <v>Eastern Europe</v>
      </c>
      <c r="C149" s="203" t="s">
        <v>192</v>
      </c>
      <c r="D149" s="232" cm="1">
        <f t="array" ref="D149">_xlfn.XLOOKUP($C149,'Standardized Scores'!$C$7:$C$96,_xlfn.XLOOKUP('Data (Main Pillars)'!$A149,'Standardized Scores'!$D$6:$DO$6,'Standardized Scores'!$D$7:$DO$96))</f>
        <v>20.453234954927254</v>
      </c>
      <c r="E149" s="232" cm="1">
        <f t="array" ref="E149">_xlfn.XLOOKUP($C149,Ranking!$C$7:$C$96,_xlfn.XLOOKUP('Data (Main Pillars)'!$A149,Ranking!$D$6:$DO$6,Ranking!$D$7:$DO$96))</f>
        <v>102</v>
      </c>
      <c r="F149" s="232" t="str" cm="1">
        <f t="array" ref="F149">_xlfn.XLOOKUP($C149,Categories!$C$7:$C$96,_xlfn.XLOOKUP('Data (Main Pillars)'!$A149,Categories!$D$6:$DO$6,Categories!$D$7:$DO$96))</f>
        <v>Inadequate capacity</v>
      </c>
    </row>
    <row r="150" spans="1:6" ht="13.8" x14ac:dyDescent="0.25">
      <c r="A150" s="231" t="s">
        <v>54</v>
      </c>
      <c r="B150" s="50" t="str">
        <f>INDEX('Country to Region'!$B$2:$B$116,MATCH($A150,'Country to Region'!$A$2:$A$116,0))</f>
        <v>Western Europe</v>
      </c>
      <c r="C150" s="203" t="s">
        <v>133</v>
      </c>
      <c r="D150" s="232" cm="1">
        <f t="array" ref="D150">_xlfn.XLOOKUP($C150,'Standardized Scores'!$C$7:$C$96,_xlfn.XLOOKUP('Data (Main Pillars)'!$A150,'Standardized Scores'!$D$6:$DO$6,'Standardized Scores'!$D$7:$DO$96))</f>
        <v>53.083491095340719</v>
      </c>
      <c r="E150" s="232" cm="1">
        <f t="array" ref="E150">_xlfn.XLOOKUP($C150,Ranking!$C$7:$C$96,_xlfn.XLOOKUP('Data (Main Pillars)'!$A150,Ranking!$D$6:$DO$6,Ranking!$D$7:$DO$96))</f>
        <v>6</v>
      </c>
      <c r="F150" s="232" t="str" cm="1">
        <f t="array" ref="F150">_xlfn.XLOOKUP($C150,Categories!$C$7:$C$96,_xlfn.XLOOKUP('Data (Main Pillars)'!$A150,Categories!$D$6:$DO$6,Categories!$D$7:$DO$96))</f>
        <v>Advanced capacity</v>
      </c>
    </row>
    <row r="151" spans="1:6" ht="13.8" x14ac:dyDescent="0.25">
      <c r="A151" s="231" t="s">
        <v>54</v>
      </c>
      <c r="B151" s="50" t="str">
        <f>INDEX('Country to Region'!$B$2:$B$116,MATCH($A151,'Country to Region'!$A$2:$A$116,0))</f>
        <v>Western Europe</v>
      </c>
      <c r="C151" s="203" t="s">
        <v>135</v>
      </c>
      <c r="D151" s="232" cm="1">
        <f t="array" ref="D151">_xlfn.XLOOKUP($C151,'Standardized Scores'!$C$7:$C$96,_xlfn.XLOOKUP('Data (Main Pillars)'!$A151,'Standardized Scores'!$D$6:$DO$6,'Standardized Scores'!$D$7:$DO$96))</f>
        <v>51.29429968030685</v>
      </c>
      <c r="E151" s="232" cm="1">
        <f t="array" ref="E151">_xlfn.XLOOKUP($C151,Ranking!$C$7:$C$96,_xlfn.XLOOKUP('Data (Main Pillars)'!$A151,Ranking!$D$6:$DO$6,Ranking!$D$7:$DO$96))</f>
        <v>11</v>
      </c>
      <c r="F151" s="232" t="str" cm="1">
        <f t="array" ref="F151">_xlfn.XLOOKUP($C151,Categories!$C$7:$C$96,_xlfn.XLOOKUP('Data (Main Pillars)'!$A151,Categories!$D$6:$DO$6,Categories!$D$7:$DO$96))</f>
        <v>High capacity</v>
      </c>
    </row>
    <row r="152" spans="1:6" ht="13.8" x14ac:dyDescent="0.25">
      <c r="A152" s="231" t="s">
        <v>54</v>
      </c>
      <c r="B152" s="50" t="str">
        <f>INDEX('Country to Region'!$B$2:$B$116,MATCH($A152,'Country to Region'!$A$2:$A$116,0))</f>
        <v>Western Europe</v>
      </c>
      <c r="C152" s="203" t="s">
        <v>163</v>
      </c>
      <c r="D152" s="232" cm="1">
        <f t="array" ref="D152">_xlfn.XLOOKUP($C152,'Standardized Scores'!$C$7:$C$96,_xlfn.XLOOKUP('Data (Main Pillars)'!$A152,'Standardized Scores'!$D$6:$DO$6,'Standardized Scores'!$D$7:$DO$96))</f>
        <v>62.073658042432967</v>
      </c>
      <c r="E152" s="232" cm="1">
        <f t="array" ref="E152">_xlfn.XLOOKUP($C152,Ranking!$C$7:$C$96,_xlfn.XLOOKUP('Data (Main Pillars)'!$A152,Ranking!$D$6:$DO$6,Ranking!$D$7:$DO$96))</f>
        <v>7</v>
      </c>
      <c r="F152" s="232" t="str" cm="1">
        <f t="array" ref="F152">_xlfn.XLOOKUP($C152,Categories!$C$7:$C$96,_xlfn.XLOOKUP('Data (Main Pillars)'!$A152,Categories!$D$6:$DO$6,Categories!$D$7:$DO$96))</f>
        <v>Advanced capacity</v>
      </c>
    </row>
    <row r="153" spans="1:6" ht="13.8" x14ac:dyDescent="0.25">
      <c r="A153" s="231" t="s">
        <v>54</v>
      </c>
      <c r="B153" s="50" t="str">
        <f>INDEX('Country to Region'!$B$2:$B$116,MATCH($A153,'Country to Region'!$A$2:$A$116,0))</f>
        <v>Western Europe</v>
      </c>
      <c r="C153" s="203" t="s">
        <v>192</v>
      </c>
      <c r="D153" s="232" cm="1">
        <f t="array" ref="D153">_xlfn.XLOOKUP($C153,'Standardized Scores'!$C$7:$C$96,_xlfn.XLOOKUP('Data (Main Pillars)'!$A153,'Standardized Scores'!$D$6:$DO$6,'Standardized Scores'!$D$7:$DO$96))</f>
        <v>42.885793247584914</v>
      </c>
      <c r="E153" s="232" cm="1">
        <f t="array" ref="E153">_xlfn.XLOOKUP($C153,Ranking!$C$7:$C$96,_xlfn.XLOOKUP('Data (Main Pillars)'!$A153,Ranking!$D$6:$DO$6,Ranking!$D$7:$DO$96))</f>
        <v>8</v>
      </c>
      <c r="F153" s="232" t="str" cm="1">
        <f t="array" ref="F153">_xlfn.XLOOKUP($C153,Categories!$C$7:$C$96,_xlfn.XLOOKUP('Data (Main Pillars)'!$A153,Categories!$D$6:$DO$6,Categories!$D$7:$DO$96))</f>
        <v>Advanced capacity</v>
      </c>
    </row>
    <row r="154" spans="1:6" ht="13.8" x14ac:dyDescent="0.25">
      <c r="A154" s="231" t="s">
        <v>55</v>
      </c>
      <c r="B154" s="50" t="str">
        <f>INDEX('Country to Region'!$B$2:$B$116,MATCH($A154,'Country to Region'!$A$2:$A$116,0))</f>
        <v>Sub-Saharan Africa</v>
      </c>
      <c r="C154" s="203" t="s">
        <v>133</v>
      </c>
      <c r="D154" s="232" cm="1">
        <f t="array" ref="D154">_xlfn.XLOOKUP($C154,'Standardized Scores'!$C$7:$C$96,_xlfn.XLOOKUP('Data (Main Pillars)'!$A154,'Standardized Scores'!$D$6:$DO$6,'Standardized Scores'!$D$7:$DO$96))</f>
        <v>32.328232151010681</v>
      </c>
      <c r="E154" s="232" cm="1">
        <f t="array" ref="E154">_xlfn.XLOOKUP($C154,Ranking!$C$7:$C$96,_xlfn.XLOOKUP('Data (Main Pillars)'!$A154,Ranking!$D$6:$DO$6,Ranking!$D$7:$DO$96))</f>
        <v>82</v>
      </c>
      <c r="F154" s="232" t="str" cm="1">
        <f t="array" ref="F154">_xlfn.XLOOKUP($C154,Categories!$C$7:$C$96,_xlfn.XLOOKUP('Data (Main Pillars)'!$A154,Categories!$D$6:$DO$6,Categories!$D$7:$DO$96))</f>
        <v>Low capacity</v>
      </c>
    </row>
    <row r="155" spans="1:6" ht="13.8" x14ac:dyDescent="0.25">
      <c r="A155" s="231" t="s">
        <v>55</v>
      </c>
      <c r="B155" s="50" t="str">
        <f>INDEX('Country to Region'!$B$2:$B$116,MATCH($A155,'Country to Region'!$A$2:$A$116,0))</f>
        <v>Sub-Saharan Africa</v>
      </c>
      <c r="C155" s="203" t="s">
        <v>135</v>
      </c>
      <c r="D155" s="232" cm="1">
        <f t="array" ref="D155">_xlfn.XLOOKUP($C155,'Standardized Scores'!$C$7:$C$96,_xlfn.XLOOKUP('Data (Main Pillars)'!$A155,'Standardized Scores'!$D$6:$DO$6,'Standardized Scores'!$D$7:$DO$96))</f>
        <v>25.776890429048059</v>
      </c>
      <c r="E155" s="232" cm="1">
        <f t="array" ref="E155">_xlfn.XLOOKUP($C155,Ranking!$C$7:$C$96,_xlfn.XLOOKUP('Data (Main Pillars)'!$A155,Ranking!$D$6:$DO$6,Ranking!$D$7:$DO$96))</f>
        <v>101</v>
      </c>
      <c r="F155" s="232" t="str" cm="1">
        <f t="array" ref="F155">_xlfn.XLOOKUP($C155,Categories!$C$7:$C$96,_xlfn.XLOOKUP('Data (Main Pillars)'!$A155,Categories!$D$6:$DO$6,Categories!$D$7:$DO$96))</f>
        <v>Inadequate capacity</v>
      </c>
    </row>
    <row r="156" spans="1:6" ht="13.8" x14ac:dyDescent="0.25">
      <c r="A156" s="231" t="s">
        <v>55</v>
      </c>
      <c r="B156" s="50" t="str">
        <f>INDEX('Country to Region'!$B$2:$B$116,MATCH($A156,'Country to Region'!$A$2:$A$116,0))</f>
        <v>Sub-Saharan Africa</v>
      </c>
      <c r="C156" s="203" t="s">
        <v>163</v>
      </c>
      <c r="D156" s="232" cm="1">
        <f t="array" ref="D156">_xlfn.XLOOKUP($C156,'Standardized Scores'!$C$7:$C$96,_xlfn.XLOOKUP('Data (Main Pillars)'!$A156,'Standardized Scores'!$D$6:$DO$6,'Standardized Scores'!$D$7:$DO$96))</f>
        <v>41.534309875354822</v>
      </c>
      <c r="E156" s="232" cm="1">
        <f t="array" ref="E156">_xlfn.XLOOKUP($C156,Ranking!$C$7:$C$96,_xlfn.XLOOKUP('Data (Main Pillars)'!$A156,Ranking!$D$6:$DO$6,Ranking!$D$7:$DO$96))</f>
        <v>67</v>
      </c>
      <c r="F156" s="232" t="str" cm="1">
        <f t="array" ref="F156">_xlfn.XLOOKUP($C156,Categories!$C$7:$C$96,_xlfn.XLOOKUP('Data (Main Pillars)'!$A156,Categories!$D$6:$DO$6,Categories!$D$7:$DO$96))</f>
        <v>Low capacity</v>
      </c>
    </row>
    <row r="157" spans="1:6" ht="13.8" x14ac:dyDescent="0.25">
      <c r="A157" s="231" t="s">
        <v>55</v>
      </c>
      <c r="B157" s="50" t="str">
        <f>INDEX('Country to Region'!$B$2:$B$116,MATCH($A157,'Country to Region'!$A$2:$A$116,0))</f>
        <v>Sub-Saharan Africa</v>
      </c>
      <c r="C157" s="203" t="s">
        <v>192</v>
      </c>
      <c r="D157" s="232" cm="1">
        <f t="array" ref="D157">_xlfn.XLOOKUP($C157,'Standardized Scores'!$C$7:$C$96,_xlfn.XLOOKUP('Data (Main Pillars)'!$A157,'Standardized Scores'!$D$6:$DO$6,'Standardized Scores'!$D$7:$DO$96))</f>
        <v>26.604803573847782</v>
      </c>
      <c r="E157" s="232" cm="1">
        <f t="array" ref="E157">_xlfn.XLOOKUP($C157,Ranking!$C$7:$C$96,_xlfn.XLOOKUP('Data (Main Pillars)'!$A157,Ranking!$D$6:$DO$6,Ranking!$D$7:$DO$96))</f>
        <v>64</v>
      </c>
      <c r="F157" s="232" t="str" cm="1">
        <f t="array" ref="F157">_xlfn.XLOOKUP($C157,Categories!$C$7:$C$96,_xlfn.XLOOKUP('Data (Main Pillars)'!$A157,Categories!$D$6:$DO$6,Categories!$D$7:$DO$96))</f>
        <v>Low capacity</v>
      </c>
    </row>
    <row r="158" spans="1:6" ht="13.8" x14ac:dyDescent="0.25">
      <c r="A158" s="231" t="s">
        <v>56</v>
      </c>
      <c r="B158" s="50" t="str">
        <f>INDEX('Country to Region'!$B$2:$B$116,MATCH($A158,'Country to Region'!$A$2:$A$116,0))</f>
        <v>Western Europe</v>
      </c>
      <c r="C158" s="203" t="s">
        <v>133</v>
      </c>
      <c r="D158" s="232" cm="1">
        <f t="array" ref="D158">_xlfn.XLOOKUP($C158,'Standardized Scores'!$C$7:$C$96,_xlfn.XLOOKUP('Data (Main Pillars)'!$A158,'Standardized Scores'!$D$6:$DO$6,'Standardized Scores'!$D$7:$DO$96))</f>
        <v>43.555063821831887</v>
      </c>
      <c r="E158" s="232" cm="1">
        <f t="array" ref="E158">_xlfn.XLOOKUP($C158,Ranking!$C$7:$C$96,_xlfn.XLOOKUP('Data (Main Pillars)'!$A158,Ranking!$D$6:$DO$6,Ranking!$D$7:$DO$96))</f>
        <v>32</v>
      </c>
      <c r="F158" s="232" t="str" cm="1">
        <f t="array" ref="F158">_xlfn.XLOOKUP($C158,Categories!$C$7:$C$96,_xlfn.XLOOKUP('Data (Main Pillars)'!$A158,Categories!$D$6:$DO$6,Categories!$D$7:$DO$96))</f>
        <v>Adequate capacity</v>
      </c>
    </row>
    <row r="159" spans="1:6" ht="13.8" x14ac:dyDescent="0.25">
      <c r="A159" s="231" t="s">
        <v>56</v>
      </c>
      <c r="B159" s="50" t="str">
        <f>INDEX('Country to Region'!$B$2:$B$116,MATCH($A159,'Country to Region'!$A$2:$A$116,0))</f>
        <v>Western Europe</v>
      </c>
      <c r="C159" s="203" t="s">
        <v>135</v>
      </c>
      <c r="D159" s="232" cm="1">
        <f t="array" ref="D159">_xlfn.XLOOKUP($C159,'Standardized Scores'!$C$7:$C$96,_xlfn.XLOOKUP('Data (Main Pillars)'!$A159,'Standardized Scores'!$D$6:$DO$6,'Standardized Scores'!$D$7:$DO$96))</f>
        <v>46.929107631979008</v>
      </c>
      <c r="E159" s="232" cm="1">
        <f t="array" ref="E159">_xlfn.XLOOKUP($C159,Ranking!$C$7:$C$96,_xlfn.XLOOKUP('Data (Main Pillars)'!$A159,Ranking!$D$6:$DO$6,Ranking!$D$7:$DO$96))</f>
        <v>25</v>
      </c>
      <c r="F159" s="232" t="str" cm="1">
        <f t="array" ref="F159">_xlfn.XLOOKUP($C159,Categories!$C$7:$C$96,_xlfn.XLOOKUP('Data (Main Pillars)'!$A159,Categories!$D$6:$DO$6,Categories!$D$7:$DO$96))</f>
        <v>Adequate capacity</v>
      </c>
    </row>
    <row r="160" spans="1:6" ht="13.8" x14ac:dyDescent="0.25">
      <c r="A160" s="231" t="s">
        <v>56</v>
      </c>
      <c r="B160" s="50" t="str">
        <f>INDEX('Country to Region'!$B$2:$B$116,MATCH($A160,'Country to Region'!$A$2:$A$116,0))</f>
        <v>Western Europe</v>
      </c>
      <c r="C160" s="203" t="s">
        <v>163</v>
      </c>
      <c r="D160" s="232" cm="1">
        <f t="array" ref="D160">_xlfn.XLOOKUP($C160,'Standardized Scores'!$C$7:$C$96,_xlfn.XLOOKUP('Data (Main Pillars)'!$A160,'Standardized Scores'!$D$6:$DO$6,'Standardized Scores'!$D$7:$DO$96))</f>
        <v>50.227351182150386</v>
      </c>
      <c r="E160" s="232" cm="1">
        <f t="array" ref="E160">_xlfn.XLOOKUP($C160,Ranking!$C$7:$C$96,_xlfn.XLOOKUP('Data (Main Pillars)'!$A160,Ranking!$D$6:$DO$6,Ranking!$D$7:$DO$96))</f>
        <v>39</v>
      </c>
      <c r="F160" s="232" t="str" cm="1">
        <f t="array" ref="F160">_xlfn.XLOOKUP($C160,Categories!$C$7:$C$96,_xlfn.XLOOKUP('Data (Main Pillars)'!$A160,Categories!$D$6:$DO$6,Categories!$D$7:$DO$96))</f>
        <v>Adequate capacity</v>
      </c>
    </row>
    <row r="161" spans="1:6" ht="13.8" x14ac:dyDescent="0.25">
      <c r="A161" s="231" t="s">
        <v>56</v>
      </c>
      <c r="B161" s="50" t="str">
        <f>INDEX('Country to Region'!$B$2:$B$116,MATCH($A161,'Country to Region'!$A$2:$A$116,0))</f>
        <v>Western Europe</v>
      </c>
      <c r="C161" s="203" t="s">
        <v>192</v>
      </c>
      <c r="D161" s="232" cm="1">
        <f t="array" ref="D161">_xlfn.XLOOKUP($C161,'Standardized Scores'!$C$7:$C$96,_xlfn.XLOOKUP('Data (Main Pillars)'!$A161,'Standardized Scores'!$D$6:$DO$6,'Standardized Scores'!$D$7:$DO$96))</f>
        <v>31.284636864593441</v>
      </c>
      <c r="E161" s="232" cm="1">
        <f t="array" ref="E161">_xlfn.XLOOKUP($C161,Ranking!$C$7:$C$96,_xlfn.XLOOKUP('Data (Main Pillars)'!$A161,Ranking!$D$6:$DO$6,Ranking!$D$7:$DO$96))</f>
        <v>35</v>
      </c>
      <c r="F161" s="232" t="str" cm="1">
        <f t="array" ref="F161">_xlfn.XLOOKUP($C161,Categories!$C$7:$C$96,_xlfn.XLOOKUP('Data (Main Pillars)'!$A161,Categories!$D$6:$DO$6,Categories!$D$7:$DO$96))</f>
        <v>Adequate capacity</v>
      </c>
    </row>
    <row r="162" spans="1:6" ht="13.8" x14ac:dyDescent="0.25">
      <c r="A162" s="231" t="s">
        <v>57</v>
      </c>
      <c r="B162" s="50" t="str">
        <f>INDEX('Country to Region'!$B$2:$B$116,MATCH($A162,'Country to Region'!$A$2:$A$116,0))</f>
        <v>South/Central America</v>
      </c>
      <c r="C162" s="203" t="s">
        <v>133</v>
      </c>
      <c r="D162" s="232" cm="1">
        <f t="array" ref="D162">_xlfn.XLOOKUP($C162,'Standardized Scores'!$C$7:$C$96,_xlfn.XLOOKUP('Data (Main Pillars)'!$A162,'Standardized Scores'!$D$6:$DO$6,'Standardized Scores'!$D$7:$DO$96))</f>
        <v>30.470586059349735</v>
      </c>
      <c r="E162" s="232" cm="1">
        <f t="array" ref="E162">_xlfn.XLOOKUP($C162,Ranking!$C$7:$C$96,_xlfn.XLOOKUP('Data (Main Pillars)'!$A162,Ranking!$D$6:$DO$6,Ranking!$D$7:$DO$96))</f>
        <v>96</v>
      </c>
      <c r="F162" s="232" t="str" cm="1">
        <f t="array" ref="F162">_xlfn.XLOOKUP($C162,Categories!$C$7:$C$96,_xlfn.XLOOKUP('Data (Main Pillars)'!$A162,Categories!$D$6:$DO$6,Categories!$D$7:$DO$96))</f>
        <v>Inadequate capacity</v>
      </c>
    </row>
    <row r="163" spans="1:6" ht="13.8" x14ac:dyDescent="0.25">
      <c r="A163" s="231" t="s">
        <v>57</v>
      </c>
      <c r="B163" s="50" t="str">
        <f>INDEX('Country to Region'!$B$2:$B$116,MATCH($A163,'Country to Region'!$A$2:$A$116,0))</f>
        <v>South/Central America</v>
      </c>
      <c r="C163" s="203" t="s">
        <v>135</v>
      </c>
      <c r="D163" s="232" cm="1">
        <f t="array" ref="D163">_xlfn.XLOOKUP($C163,'Standardized Scores'!$C$7:$C$96,_xlfn.XLOOKUP('Data (Main Pillars)'!$A163,'Standardized Scores'!$D$6:$DO$6,'Standardized Scores'!$D$7:$DO$96))</f>
        <v>27.546831972793825</v>
      </c>
      <c r="E163" s="232" cm="1">
        <f t="array" ref="E163">_xlfn.XLOOKUP($C163,Ranking!$C$7:$C$96,_xlfn.XLOOKUP('Data (Main Pillars)'!$A163,Ranking!$D$6:$DO$6,Ranking!$D$7:$DO$96))</f>
        <v>93</v>
      </c>
      <c r="F163" s="232" t="str" cm="1">
        <f t="array" ref="F163">_xlfn.XLOOKUP($C163,Categories!$C$7:$C$96,_xlfn.XLOOKUP('Data (Main Pillars)'!$A163,Categories!$D$6:$DO$6,Categories!$D$7:$DO$96))</f>
        <v>Inadequate capacity</v>
      </c>
    </row>
    <row r="164" spans="1:6" ht="13.8" x14ac:dyDescent="0.25">
      <c r="A164" s="231" t="s">
        <v>57</v>
      </c>
      <c r="B164" s="50" t="str">
        <f>INDEX('Country to Region'!$B$2:$B$116,MATCH($A164,'Country to Region'!$A$2:$A$116,0))</f>
        <v>South/Central America</v>
      </c>
      <c r="C164" s="203" t="s">
        <v>163</v>
      </c>
      <c r="D164" s="232" cm="1">
        <f t="array" ref="D164">_xlfn.XLOOKUP($C164,'Standardized Scores'!$C$7:$C$96,_xlfn.XLOOKUP('Data (Main Pillars)'!$A164,'Standardized Scores'!$D$6:$DO$6,'Standardized Scores'!$D$7:$DO$96))</f>
        <v>40.294157190338979</v>
      </c>
      <c r="E164" s="232" cm="1">
        <f t="array" ref="E164">_xlfn.XLOOKUP($C164,Ranking!$C$7:$C$96,_xlfn.XLOOKUP('Data (Main Pillars)'!$A164,Ranking!$D$6:$DO$6,Ranking!$D$7:$DO$96))</f>
        <v>76</v>
      </c>
      <c r="F164" s="232" t="str" cm="1">
        <f t="array" ref="F164">_xlfn.XLOOKUP($C164,Categories!$C$7:$C$96,_xlfn.XLOOKUP('Data (Main Pillars)'!$A164,Categories!$D$6:$DO$6,Categories!$D$7:$DO$96))</f>
        <v>Low capacity</v>
      </c>
    </row>
    <row r="165" spans="1:6" ht="13.8" x14ac:dyDescent="0.25">
      <c r="A165" s="231" t="s">
        <v>57</v>
      </c>
      <c r="B165" s="50" t="str">
        <f>INDEX('Country to Region'!$B$2:$B$116,MATCH($A165,'Country to Region'!$A$2:$A$116,0))</f>
        <v>South/Central America</v>
      </c>
      <c r="C165" s="203" t="s">
        <v>192</v>
      </c>
      <c r="D165" s="232" cm="1">
        <f t="array" ref="D165">_xlfn.XLOOKUP($C165,'Standardized Scores'!$C$7:$C$96,_xlfn.XLOOKUP('Data (Main Pillars)'!$A165,'Standardized Scores'!$D$6:$DO$6,'Standardized Scores'!$D$7:$DO$96))</f>
        <v>20.296245304586645</v>
      </c>
      <c r="E165" s="232" cm="1">
        <f t="array" ref="E165">_xlfn.XLOOKUP($C165,Ranking!$C$7:$C$96,_xlfn.XLOOKUP('Data (Main Pillars)'!$A165,Ranking!$D$6:$DO$6,Ranking!$D$7:$DO$96))</f>
        <v>105</v>
      </c>
      <c r="F165" s="232" t="str" cm="1">
        <f t="array" ref="F165">_xlfn.XLOOKUP($C165,Categories!$C$7:$C$96,_xlfn.XLOOKUP('Data (Main Pillars)'!$A165,Categories!$D$6:$DO$6,Categories!$D$7:$DO$96))</f>
        <v>Inadequate capacity</v>
      </c>
    </row>
    <row r="166" spans="1:6" ht="13.8" x14ac:dyDescent="0.25">
      <c r="A166" s="231" t="s">
        <v>58</v>
      </c>
      <c r="B166" s="50" t="str">
        <f>INDEX('Country to Region'!$B$2:$B$116,MATCH($A166,'Country to Region'!$A$2:$A$116,0))</f>
        <v>South/Central America</v>
      </c>
      <c r="C166" s="203" t="s">
        <v>133</v>
      </c>
      <c r="D166" s="232" cm="1">
        <f t="array" ref="D166">_xlfn.XLOOKUP($C166,'Standardized Scores'!$C$7:$C$96,_xlfn.XLOOKUP('Data (Main Pillars)'!$A166,'Standardized Scores'!$D$6:$DO$6,'Standardized Scores'!$D$7:$DO$96))</f>
        <v>29.28648219868678</v>
      </c>
      <c r="E166" s="232" cm="1">
        <f t="array" ref="E166">_xlfn.XLOOKUP($C166,Ranking!$C$7:$C$96,_xlfn.XLOOKUP('Data (Main Pillars)'!$A166,Ranking!$D$6:$DO$6,Ranking!$D$7:$DO$96))</f>
        <v>100</v>
      </c>
      <c r="F166" s="232" t="str" cm="1">
        <f t="array" ref="F166">_xlfn.XLOOKUP($C166,Categories!$C$7:$C$96,_xlfn.XLOOKUP('Data (Main Pillars)'!$A166,Categories!$D$6:$DO$6,Categories!$D$7:$DO$96))</f>
        <v>Inadequate capacity</v>
      </c>
    </row>
    <row r="167" spans="1:6" ht="13.8" x14ac:dyDescent="0.25">
      <c r="A167" s="231" t="s">
        <v>58</v>
      </c>
      <c r="B167" s="50" t="str">
        <f>INDEX('Country to Region'!$B$2:$B$116,MATCH($A167,'Country to Region'!$A$2:$A$116,0))</f>
        <v>South/Central America</v>
      </c>
      <c r="C167" s="203" t="s">
        <v>135</v>
      </c>
      <c r="D167" s="232" cm="1">
        <f t="array" ref="D167">_xlfn.XLOOKUP($C167,'Standardized Scores'!$C$7:$C$96,_xlfn.XLOOKUP('Data (Main Pillars)'!$A167,'Standardized Scores'!$D$6:$DO$6,'Standardized Scores'!$D$7:$DO$96))</f>
        <v>25.263861541585626</v>
      </c>
      <c r="E167" s="232" cm="1">
        <f t="array" ref="E167">_xlfn.XLOOKUP($C167,Ranking!$C$7:$C$96,_xlfn.XLOOKUP('Data (Main Pillars)'!$A167,Ranking!$D$6:$DO$6,Ranking!$D$7:$DO$96))</f>
        <v>102</v>
      </c>
      <c r="F167" s="232" t="str" cm="1">
        <f t="array" ref="F167">_xlfn.XLOOKUP($C167,Categories!$C$7:$C$96,_xlfn.XLOOKUP('Data (Main Pillars)'!$A167,Categories!$D$6:$DO$6,Categories!$D$7:$DO$96))</f>
        <v>Inadequate capacity</v>
      </c>
    </row>
    <row r="168" spans="1:6" ht="13.8" x14ac:dyDescent="0.25">
      <c r="A168" s="231" t="s">
        <v>58</v>
      </c>
      <c r="B168" s="50" t="str">
        <f>INDEX('Country to Region'!$B$2:$B$116,MATCH($A168,'Country to Region'!$A$2:$A$116,0))</f>
        <v>South/Central America</v>
      </c>
      <c r="C168" s="203" t="s">
        <v>163</v>
      </c>
      <c r="D168" s="232" cm="1">
        <f t="array" ref="D168">_xlfn.XLOOKUP($C168,'Standardized Scores'!$C$7:$C$96,_xlfn.XLOOKUP('Data (Main Pillars)'!$A168,'Standardized Scores'!$D$6:$DO$6,'Standardized Scores'!$D$7:$DO$96))</f>
        <v>39.689870333656742</v>
      </c>
      <c r="E168" s="232" cm="1">
        <f t="array" ref="E168">_xlfn.XLOOKUP($C168,Ranking!$C$7:$C$96,_xlfn.XLOOKUP('Data (Main Pillars)'!$A168,Ranking!$D$6:$DO$6,Ranking!$D$7:$DO$96))</f>
        <v>79</v>
      </c>
      <c r="F168" s="232" t="str" cm="1">
        <f t="array" ref="F168">_xlfn.XLOOKUP($C168,Categories!$C$7:$C$96,_xlfn.XLOOKUP('Data (Main Pillars)'!$A168,Categories!$D$6:$DO$6,Categories!$D$7:$DO$96))</f>
        <v>Low capacity</v>
      </c>
    </row>
    <row r="169" spans="1:6" ht="13.8" x14ac:dyDescent="0.25">
      <c r="A169" s="231" t="s">
        <v>58</v>
      </c>
      <c r="B169" s="50" t="str">
        <f>INDEX('Country to Region'!$B$2:$B$116,MATCH($A169,'Country to Region'!$A$2:$A$116,0))</f>
        <v>South/Central America</v>
      </c>
      <c r="C169" s="203" t="s">
        <v>192</v>
      </c>
      <c r="D169" s="232" cm="1">
        <f t="array" ref="D169">_xlfn.XLOOKUP($C169,'Standardized Scores'!$C$7:$C$96,_xlfn.XLOOKUP('Data (Main Pillars)'!$A169,'Standardized Scores'!$D$6:$DO$6,'Standardized Scores'!$D$7:$DO$96))</f>
        <v>19.43791867582798</v>
      </c>
      <c r="E169" s="232" cm="1">
        <f t="array" ref="E169">_xlfn.XLOOKUP($C169,Ranking!$C$7:$C$96,_xlfn.XLOOKUP('Data (Main Pillars)'!$A169,Ranking!$D$6:$DO$6,Ranking!$D$7:$DO$96))</f>
        <v>108</v>
      </c>
      <c r="F169" s="232" t="str" cm="1">
        <f t="array" ref="F169">_xlfn.XLOOKUP($C169,Categories!$C$7:$C$96,_xlfn.XLOOKUP('Data (Main Pillars)'!$A169,Categories!$D$6:$DO$6,Categories!$D$7:$DO$96))</f>
        <v>Inadequate capacity</v>
      </c>
    </row>
    <row r="170" spans="1:6" ht="13.8" x14ac:dyDescent="0.25">
      <c r="A170" s="231" t="s">
        <v>59</v>
      </c>
      <c r="B170" s="50" t="str">
        <f>INDEX('Country to Region'!$B$2:$B$116,MATCH($A170,'Country to Region'!$A$2:$A$116,0))</f>
        <v>East and Central Asia</v>
      </c>
      <c r="C170" s="203" t="s">
        <v>133</v>
      </c>
      <c r="D170" s="232" cm="1">
        <f t="array" ref="D170">_xlfn.XLOOKUP($C170,'Standardized Scores'!$C$7:$C$96,_xlfn.XLOOKUP('Data (Main Pillars)'!$A170,'Standardized Scores'!$D$6:$DO$6,'Standardized Scores'!$D$7:$DO$96))</f>
        <v>45.123232806563401</v>
      </c>
      <c r="E170" s="232" cm="1">
        <f t="array" ref="E170">_xlfn.XLOOKUP($C170,Ranking!$C$7:$C$96,_xlfn.XLOOKUP('Data (Main Pillars)'!$A170,Ranking!$D$6:$DO$6,Ranking!$D$7:$DO$96))</f>
        <v>26</v>
      </c>
      <c r="F170" s="232" t="str" cm="1">
        <f t="array" ref="F170">_xlfn.XLOOKUP($C170,Categories!$C$7:$C$96,_xlfn.XLOOKUP('Data (Main Pillars)'!$A170,Categories!$D$6:$DO$6,Categories!$D$7:$DO$96))</f>
        <v>High capacity</v>
      </c>
    </row>
    <row r="171" spans="1:6" ht="13.8" x14ac:dyDescent="0.25">
      <c r="A171" s="231" t="s">
        <v>59</v>
      </c>
      <c r="B171" s="50" t="str">
        <f>INDEX('Country to Region'!$B$2:$B$116,MATCH($A171,'Country to Region'!$A$2:$A$116,0))</f>
        <v>East and Central Asia</v>
      </c>
      <c r="C171" s="203" t="s">
        <v>135</v>
      </c>
      <c r="D171" s="232" cm="1">
        <f t="array" ref="D171">_xlfn.XLOOKUP($C171,'Standardized Scores'!$C$7:$C$96,_xlfn.XLOOKUP('Data (Main Pillars)'!$A171,'Standardized Scores'!$D$6:$DO$6,'Standardized Scores'!$D$7:$DO$96))</f>
        <v>47.559020737741513</v>
      </c>
      <c r="E171" s="232" cm="1">
        <f t="array" ref="E171">_xlfn.XLOOKUP($C171,Ranking!$C$7:$C$96,_xlfn.XLOOKUP('Data (Main Pillars)'!$A171,Ranking!$D$6:$DO$6,Ranking!$D$7:$DO$96))</f>
        <v>23</v>
      </c>
      <c r="F171" s="232" t="str" cm="1">
        <f t="array" ref="F171">_xlfn.XLOOKUP($C171,Categories!$C$7:$C$96,_xlfn.XLOOKUP('Data (Main Pillars)'!$A171,Categories!$D$6:$DO$6,Categories!$D$7:$DO$96))</f>
        <v>Adequate capacity</v>
      </c>
    </row>
    <row r="172" spans="1:6" ht="13.8" x14ac:dyDescent="0.25">
      <c r="A172" s="231" t="s">
        <v>59</v>
      </c>
      <c r="B172" s="50" t="str">
        <f>INDEX('Country to Region'!$B$2:$B$116,MATCH($A172,'Country to Region'!$A$2:$A$116,0))</f>
        <v>East and Central Asia</v>
      </c>
      <c r="C172" s="203" t="s">
        <v>163</v>
      </c>
      <c r="D172" s="232" cm="1">
        <f t="array" ref="D172">_xlfn.XLOOKUP($C172,'Standardized Scores'!$C$7:$C$96,_xlfn.XLOOKUP('Data (Main Pillars)'!$A172,'Standardized Scores'!$D$6:$DO$6,'Standardized Scores'!$D$7:$DO$96))</f>
        <v>55.515961139789646</v>
      </c>
      <c r="E172" s="232" cm="1">
        <f t="array" ref="E172">_xlfn.XLOOKUP($C172,Ranking!$C$7:$C$96,_xlfn.XLOOKUP('Data (Main Pillars)'!$A172,Ranking!$D$6:$DO$6,Ranking!$D$7:$DO$96))</f>
        <v>21</v>
      </c>
      <c r="F172" s="232" t="str" cm="1">
        <f t="array" ref="F172">_xlfn.XLOOKUP($C172,Categories!$C$7:$C$96,_xlfn.XLOOKUP('Data (Main Pillars)'!$A172,Categories!$D$6:$DO$6,Categories!$D$7:$DO$96))</f>
        <v>High capacity</v>
      </c>
    </row>
    <row r="173" spans="1:6" ht="13.8" x14ac:dyDescent="0.25">
      <c r="A173" s="231" t="s">
        <v>59</v>
      </c>
      <c r="B173" s="50" t="str">
        <f>INDEX('Country to Region'!$B$2:$B$116,MATCH($A173,'Country to Region'!$A$2:$A$116,0))</f>
        <v>East and Central Asia</v>
      </c>
      <c r="C173" s="203" t="s">
        <v>192</v>
      </c>
      <c r="D173" s="232" cm="1">
        <f t="array" ref="D173">_xlfn.XLOOKUP($C173,'Standardized Scores'!$C$7:$C$96,_xlfn.XLOOKUP('Data (Main Pillars)'!$A173,'Standardized Scores'!$D$6:$DO$6,'Standardized Scores'!$D$7:$DO$96))</f>
        <v>28.830473764416951</v>
      </c>
      <c r="E173" s="232" cm="1">
        <f t="array" ref="E173">_xlfn.XLOOKUP($C173,Ranking!$C$7:$C$96,_xlfn.XLOOKUP('Data (Main Pillars)'!$A173,Ranking!$D$6:$DO$6,Ranking!$D$7:$DO$96))</f>
        <v>49</v>
      </c>
      <c r="F173" s="232" t="str" cm="1">
        <f t="array" ref="F173">_xlfn.XLOOKUP($C173,Categories!$C$7:$C$96,_xlfn.XLOOKUP('Data (Main Pillars)'!$A173,Categories!$D$6:$DO$6,Categories!$D$7:$DO$96))</f>
        <v>Low capacity</v>
      </c>
    </row>
    <row r="174" spans="1:6" ht="13.8" x14ac:dyDescent="0.25">
      <c r="A174" s="231" t="s">
        <v>60</v>
      </c>
      <c r="B174" s="50" t="str">
        <f>INDEX('Country to Region'!$B$2:$B$116,MATCH($A174,'Country to Region'!$A$2:$A$116,0))</f>
        <v>Eastern Europe</v>
      </c>
      <c r="C174" s="203" t="s">
        <v>133</v>
      </c>
      <c r="D174" s="232" cm="1">
        <f t="array" ref="D174">_xlfn.XLOOKUP($C174,'Standardized Scores'!$C$7:$C$96,_xlfn.XLOOKUP('Data (Main Pillars)'!$A174,'Standardized Scores'!$D$6:$DO$6,'Standardized Scores'!$D$7:$DO$96))</f>
        <v>42.733727984225894</v>
      </c>
      <c r="E174" s="232" cm="1">
        <f t="array" ref="E174">_xlfn.XLOOKUP($C174,Ranking!$C$7:$C$96,_xlfn.XLOOKUP('Data (Main Pillars)'!$A174,Ranking!$D$6:$DO$6,Ranking!$D$7:$DO$96))</f>
        <v>37</v>
      </c>
      <c r="F174" s="232" t="str" cm="1">
        <f t="array" ref="F174">_xlfn.XLOOKUP($C174,Categories!$C$7:$C$96,_xlfn.XLOOKUP('Data (Main Pillars)'!$A174,Categories!$D$6:$DO$6,Categories!$D$7:$DO$96))</f>
        <v>Adequate capacity</v>
      </c>
    </row>
    <row r="175" spans="1:6" ht="13.8" x14ac:dyDescent="0.25">
      <c r="A175" s="231" t="s">
        <v>60</v>
      </c>
      <c r="B175" s="50" t="str">
        <f>INDEX('Country to Region'!$B$2:$B$116,MATCH($A175,'Country to Region'!$A$2:$A$116,0))</f>
        <v>Eastern Europe</v>
      </c>
      <c r="C175" s="203" t="s">
        <v>135</v>
      </c>
      <c r="D175" s="232" cm="1">
        <f t="array" ref="D175">_xlfn.XLOOKUP($C175,'Standardized Scores'!$C$7:$C$96,_xlfn.XLOOKUP('Data (Main Pillars)'!$A175,'Standardized Scores'!$D$6:$DO$6,'Standardized Scores'!$D$7:$DO$96))</f>
        <v>42.662688153222874</v>
      </c>
      <c r="E175" s="232" cm="1">
        <f t="array" ref="E175">_xlfn.XLOOKUP($C175,Ranking!$C$7:$C$96,_xlfn.XLOOKUP('Data (Main Pillars)'!$A175,Ranking!$D$6:$DO$6,Ranking!$D$7:$DO$96))</f>
        <v>43</v>
      </c>
      <c r="F175" s="232" t="str" cm="1">
        <f t="array" ref="F175">_xlfn.XLOOKUP($C175,Categories!$C$7:$C$96,_xlfn.XLOOKUP('Data (Main Pillars)'!$A175,Categories!$D$6:$DO$6,Categories!$D$7:$DO$96))</f>
        <v>Adequate capacity</v>
      </c>
    </row>
    <row r="176" spans="1:6" ht="13.8" x14ac:dyDescent="0.25">
      <c r="A176" s="231" t="s">
        <v>60</v>
      </c>
      <c r="B176" s="50" t="str">
        <f>INDEX('Country to Region'!$B$2:$B$116,MATCH($A176,'Country to Region'!$A$2:$A$116,0))</f>
        <v>Eastern Europe</v>
      </c>
      <c r="C176" s="203" t="s">
        <v>163</v>
      </c>
      <c r="D176" s="232" cm="1">
        <f t="array" ref="D176">_xlfn.XLOOKUP($C176,'Standardized Scores'!$C$7:$C$96,_xlfn.XLOOKUP('Data (Main Pillars)'!$A176,'Standardized Scores'!$D$6:$DO$6,'Standardized Scores'!$D$7:$DO$96))</f>
        <v>49.509415460398031</v>
      </c>
      <c r="E176" s="232" cm="1">
        <f t="array" ref="E176">_xlfn.XLOOKUP($C176,Ranking!$C$7:$C$96,_xlfn.XLOOKUP('Data (Main Pillars)'!$A176,Ranking!$D$6:$DO$6,Ranking!$D$7:$DO$96))</f>
        <v>41</v>
      </c>
      <c r="F176" s="232" t="str" cm="1">
        <f t="array" ref="F176">_xlfn.XLOOKUP($C176,Categories!$C$7:$C$96,_xlfn.XLOOKUP('Data (Main Pillars)'!$A176,Categories!$D$6:$DO$6,Categories!$D$7:$DO$96))</f>
        <v>Adequate capacity</v>
      </c>
    </row>
    <row r="177" spans="1:6" ht="13.8" x14ac:dyDescent="0.25">
      <c r="A177" s="231" t="s">
        <v>60</v>
      </c>
      <c r="B177" s="50" t="str">
        <f>INDEX('Country to Region'!$B$2:$B$116,MATCH($A177,'Country to Region'!$A$2:$A$116,0))</f>
        <v>Eastern Europe</v>
      </c>
      <c r="C177" s="203" t="s">
        <v>192</v>
      </c>
      <c r="D177" s="232" cm="1">
        <f t="array" ref="D177">_xlfn.XLOOKUP($C177,'Standardized Scores'!$C$7:$C$96,_xlfn.XLOOKUP('Data (Main Pillars)'!$A177,'Standardized Scores'!$D$6:$DO$6,'Standardized Scores'!$D$7:$DO$96))</f>
        <v>33.770517846999404</v>
      </c>
      <c r="E177" s="232" cm="1">
        <f t="array" ref="E177">_xlfn.XLOOKUP($C177,Ranking!$C$7:$C$96,_xlfn.XLOOKUP('Data (Main Pillars)'!$A177,Ranking!$D$6:$DO$6,Ranking!$D$7:$DO$96))</f>
        <v>28</v>
      </c>
      <c r="F177" s="232" t="str" cm="1">
        <f t="array" ref="F177">_xlfn.XLOOKUP($C177,Categories!$C$7:$C$96,_xlfn.XLOOKUP('Data (Main Pillars)'!$A177,Categories!$D$6:$DO$6,Categories!$D$7:$DO$96))</f>
        <v>Adequate capacity</v>
      </c>
    </row>
    <row r="178" spans="1:6" ht="13.8" x14ac:dyDescent="0.25">
      <c r="A178" s="231" t="s">
        <v>61</v>
      </c>
      <c r="B178" s="50" t="str">
        <f>INDEX('Country to Region'!$B$2:$B$116,MATCH($A178,'Country to Region'!$A$2:$A$116,0))</f>
        <v>Western Europe</v>
      </c>
      <c r="C178" s="203" t="s">
        <v>133</v>
      </c>
      <c r="D178" s="232" cm="1">
        <f t="array" ref="D178">_xlfn.XLOOKUP($C178,'Standardized Scores'!$C$7:$C$96,_xlfn.XLOOKUP('Data (Main Pillars)'!$A178,'Standardized Scores'!$D$6:$DO$6,'Standardized Scores'!$D$7:$DO$96))</f>
        <v>46.79808965257206</v>
      </c>
      <c r="E178" s="232" cm="1">
        <f t="array" ref="E178">_xlfn.XLOOKUP($C178,Ranking!$C$7:$C$96,_xlfn.XLOOKUP('Data (Main Pillars)'!$A178,Ranking!$D$6:$DO$6,Ranking!$D$7:$DO$96))</f>
        <v>22</v>
      </c>
      <c r="F178" s="232" t="str" cm="1">
        <f t="array" ref="F178">_xlfn.XLOOKUP($C178,Categories!$C$7:$C$96,_xlfn.XLOOKUP('Data (Main Pillars)'!$A178,Categories!$D$6:$DO$6,Categories!$D$7:$DO$96))</f>
        <v>High capacity</v>
      </c>
    </row>
    <row r="179" spans="1:6" ht="13.8" x14ac:dyDescent="0.25">
      <c r="A179" s="231" t="s">
        <v>61</v>
      </c>
      <c r="B179" s="50" t="str">
        <f>INDEX('Country to Region'!$B$2:$B$116,MATCH($A179,'Country to Region'!$A$2:$A$116,0))</f>
        <v>Western Europe</v>
      </c>
      <c r="C179" s="203" t="s">
        <v>135</v>
      </c>
      <c r="D179" s="232" cm="1">
        <f t="array" ref="D179">_xlfn.XLOOKUP($C179,'Standardized Scores'!$C$7:$C$96,_xlfn.XLOOKUP('Data (Main Pillars)'!$A179,'Standardized Scores'!$D$6:$DO$6,'Standardized Scores'!$D$7:$DO$96))</f>
        <v>43.316973757894928</v>
      </c>
      <c r="E179" s="232" cm="1">
        <f t="array" ref="E179">_xlfn.XLOOKUP($C179,Ranking!$C$7:$C$96,_xlfn.XLOOKUP('Data (Main Pillars)'!$A179,Ranking!$D$6:$DO$6,Ranking!$D$7:$DO$96))</f>
        <v>40</v>
      </c>
      <c r="F179" s="232" t="str" cm="1">
        <f t="array" ref="F179">_xlfn.XLOOKUP($C179,Categories!$C$7:$C$96,_xlfn.XLOOKUP('Data (Main Pillars)'!$A179,Categories!$D$6:$DO$6,Categories!$D$7:$DO$96))</f>
        <v>Adequate capacity</v>
      </c>
    </row>
    <row r="180" spans="1:6" ht="13.8" x14ac:dyDescent="0.25">
      <c r="A180" s="231" t="s">
        <v>61</v>
      </c>
      <c r="B180" s="50" t="str">
        <f>INDEX('Country to Region'!$B$2:$B$116,MATCH($A180,'Country to Region'!$A$2:$A$116,0))</f>
        <v>Western Europe</v>
      </c>
      <c r="C180" s="203" t="s">
        <v>163</v>
      </c>
      <c r="D180" s="232" cm="1">
        <f t="array" ref="D180">_xlfn.XLOOKUP($C180,'Standardized Scores'!$C$7:$C$96,_xlfn.XLOOKUP('Data (Main Pillars)'!$A180,'Standardized Scores'!$D$6:$DO$6,'Standardized Scores'!$D$7:$DO$96))</f>
        <v>58.374201548142523</v>
      </c>
      <c r="E180" s="232" cm="1">
        <f t="array" ref="E180">_xlfn.XLOOKUP($C180,Ranking!$C$7:$C$96,_xlfn.XLOOKUP('Data (Main Pillars)'!$A180,Ranking!$D$6:$DO$6,Ranking!$D$7:$DO$96))</f>
        <v>14</v>
      </c>
      <c r="F180" s="232" t="str" cm="1">
        <f t="array" ref="F180">_xlfn.XLOOKUP($C180,Categories!$C$7:$C$96,_xlfn.XLOOKUP('Data (Main Pillars)'!$A180,Categories!$D$6:$DO$6,Categories!$D$7:$DO$96))</f>
        <v>High capacity</v>
      </c>
    </row>
    <row r="181" spans="1:6" ht="13.8" x14ac:dyDescent="0.25">
      <c r="A181" s="231" t="s">
        <v>61</v>
      </c>
      <c r="B181" s="50" t="str">
        <f>INDEX('Country to Region'!$B$2:$B$116,MATCH($A181,'Country to Region'!$A$2:$A$116,0))</f>
        <v>Western Europe</v>
      </c>
      <c r="C181" s="203" t="s">
        <v>192</v>
      </c>
      <c r="D181" s="232" cm="1">
        <f t="array" ref="D181">_xlfn.XLOOKUP($C181,'Standardized Scores'!$C$7:$C$96,_xlfn.XLOOKUP('Data (Main Pillars)'!$A181,'Standardized Scores'!$D$6:$DO$6,'Standardized Scores'!$D$7:$DO$96))</f>
        <v>34.844389686488562</v>
      </c>
      <c r="E181" s="232" cm="1">
        <f t="array" ref="E181">_xlfn.XLOOKUP($C181,Ranking!$C$7:$C$96,_xlfn.XLOOKUP('Data (Main Pillars)'!$A181,Ranking!$D$6:$DO$6,Ranking!$D$7:$DO$96))</f>
        <v>23</v>
      </c>
      <c r="F181" s="232" t="str" cm="1">
        <f t="array" ref="F181">_xlfn.XLOOKUP($C181,Categories!$C$7:$C$96,_xlfn.XLOOKUP('Data (Main Pillars)'!$A181,Categories!$D$6:$DO$6,Categories!$D$7:$DO$96))</f>
        <v>Adequate capacity</v>
      </c>
    </row>
    <row r="182" spans="1:6" ht="13.8" x14ac:dyDescent="0.25">
      <c r="A182" s="231" t="s">
        <v>62</v>
      </c>
      <c r="B182" s="50" t="str">
        <f>INDEX('Country to Region'!$B$2:$B$116,MATCH($A182,'Country to Region'!$A$2:$A$116,0))</f>
        <v>South and Southeast Asia</v>
      </c>
      <c r="C182" s="203" t="s">
        <v>133</v>
      </c>
      <c r="D182" s="232" cm="1">
        <f t="array" ref="D182">_xlfn.XLOOKUP($C182,'Standardized Scores'!$C$7:$C$96,_xlfn.XLOOKUP('Data (Main Pillars)'!$A182,'Standardized Scores'!$D$6:$DO$6,'Standardized Scores'!$D$7:$DO$96))</f>
        <v>38.898986030398468</v>
      </c>
      <c r="E182" s="232" cm="1">
        <f t="array" ref="E182">_xlfn.XLOOKUP($C182,Ranking!$C$7:$C$96,_xlfn.XLOOKUP('Data (Main Pillars)'!$A182,Ranking!$D$6:$DO$6,Ranking!$D$7:$DO$96))</f>
        <v>48</v>
      </c>
      <c r="F182" s="232" t="str" cm="1">
        <f t="array" ref="F182">_xlfn.XLOOKUP($C182,Categories!$C$7:$C$96,_xlfn.XLOOKUP('Data (Main Pillars)'!$A182,Categories!$D$6:$DO$6,Categories!$D$7:$DO$96))</f>
        <v>Adequate capacity</v>
      </c>
    </row>
    <row r="183" spans="1:6" ht="13.8" x14ac:dyDescent="0.25">
      <c r="A183" s="231" t="s">
        <v>62</v>
      </c>
      <c r="B183" s="50" t="str">
        <f>INDEX('Country to Region'!$B$2:$B$116,MATCH($A183,'Country to Region'!$A$2:$A$116,0))</f>
        <v>South and Southeast Asia</v>
      </c>
      <c r="C183" s="203" t="s">
        <v>135</v>
      </c>
      <c r="D183" s="232" cm="1">
        <f t="array" ref="D183">_xlfn.XLOOKUP($C183,'Standardized Scores'!$C$7:$C$96,_xlfn.XLOOKUP('Data (Main Pillars)'!$A183,'Standardized Scores'!$D$6:$DO$6,'Standardized Scores'!$D$7:$DO$96))</f>
        <v>43.316963440769683</v>
      </c>
      <c r="E183" s="232" cm="1">
        <f t="array" ref="E183">_xlfn.XLOOKUP($C183,Ranking!$C$7:$C$96,_xlfn.XLOOKUP('Data (Main Pillars)'!$A183,Ranking!$D$6:$DO$6,Ranking!$D$7:$DO$96))</f>
        <v>41</v>
      </c>
      <c r="F183" s="232" t="str" cm="1">
        <f t="array" ref="F183">_xlfn.XLOOKUP($C183,Categories!$C$7:$C$96,_xlfn.XLOOKUP('Data (Main Pillars)'!$A183,Categories!$D$6:$DO$6,Categories!$D$7:$DO$96))</f>
        <v>Adequate capacity</v>
      </c>
    </row>
    <row r="184" spans="1:6" ht="13.8" x14ac:dyDescent="0.25">
      <c r="A184" s="231" t="s">
        <v>62</v>
      </c>
      <c r="B184" s="50" t="str">
        <f>INDEX('Country to Region'!$B$2:$B$116,MATCH($A184,'Country to Region'!$A$2:$A$116,0))</f>
        <v>South and Southeast Asia</v>
      </c>
      <c r="C184" s="203" t="s">
        <v>163</v>
      </c>
      <c r="D184" s="232" cm="1">
        <f t="array" ref="D184">_xlfn.XLOOKUP($C184,'Standardized Scores'!$C$7:$C$96,_xlfn.XLOOKUP('Data (Main Pillars)'!$A184,'Standardized Scores'!$D$6:$DO$6,'Standardized Scores'!$D$7:$DO$96))</f>
        <v>39.258148202427165</v>
      </c>
      <c r="E184" s="232" cm="1">
        <f t="array" ref="E184">_xlfn.XLOOKUP($C184,Ranking!$C$7:$C$96,_xlfn.XLOOKUP('Data (Main Pillars)'!$A184,Ranking!$D$6:$DO$6,Ranking!$D$7:$DO$96))</f>
        <v>82</v>
      </c>
      <c r="F184" s="232" t="str" cm="1">
        <f t="array" ref="F184">_xlfn.XLOOKUP($C184,Categories!$C$7:$C$96,_xlfn.XLOOKUP('Data (Main Pillars)'!$A184,Categories!$D$6:$DO$6,Categories!$D$7:$DO$96))</f>
        <v>Low capacity</v>
      </c>
    </row>
    <row r="185" spans="1:6" ht="13.8" x14ac:dyDescent="0.25">
      <c r="A185" s="231" t="s">
        <v>62</v>
      </c>
      <c r="B185" s="50" t="str">
        <f>INDEX('Country to Region'!$B$2:$B$116,MATCH($A185,'Country to Region'!$A$2:$A$116,0))</f>
        <v>South and Southeast Asia</v>
      </c>
      <c r="C185" s="203" t="s">
        <v>192</v>
      </c>
      <c r="D185" s="232" cm="1">
        <f t="array" ref="D185">_xlfn.XLOOKUP($C185,'Standardized Scores'!$C$7:$C$96,_xlfn.XLOOKUP('Data (Main Pillars)'!$A185,'Standardized Scores'!$D$6:$DO$6,'Standardized Scores'!$D$7:$DO$96))</f>
        <v>34.002125723988996</v>
      </c>
      <c r="E185" s="232" cm="1">
        <f t="array" ref="E185">_xlfn.XLOOKUP($C185,Ranking!$C$7:$C$96,_xlfn.XLOOKUP('Data (Main Pillars)'!$A185,Ranking!$D$6:$DO$6,Ranking!$D$7:$DO$96))</f>
        <v>27</v>
      </c>
      <c r="F185" s="232" t="str" cm="1">
        <f t="array" ref="F185">_xlfn.XLOOKUP($C185,Categories!$C$7:$C$96,_xlfn.XLOOKUP('Data (Main Pillars)'!$A185,Categories!$D$6:$DO$6,Categories!$D$7:$DO$96))</f>
        <v>Adequate capacity</v>
      </c>
    </row>
    <row r="186" spans="1:6" ht="13.8" x14ac:dyDescent="0.25">
      <c r="A186" s="231" t="s">
        <v>63</v>
      </c>
      <c r="B186" s="50" t="str">
        <f>INDEX('Country to Region'!$B$2:$B$116,MATCH($A186,'Country to Region'!$A$2:$A$116,0))</f>
        <v>South and Southeast Asia</v>
      </c>
      <c r="C186" s="203" t="s">
        <v>133</v>
      </c>
      <c r="D186" s="232" cm="1">
        <f t="array" ref="D186">_xlfn.XLOOKUP($C186,'Standardized Scores'!$C$7:$C$96,_xlfn.XLOOKUP('Data (Main Pillars)'!$A186,'Standardized Scores'!$D$6:$DO$6,'Standardized Scores'!$D$7:$DO$96))</f>
        <v>38.441812111429677</v>
      </c>
      <c r="E186" s="232" cm="1">
        <f t="array" ref="E186">_xlfn.XLOOKUP($C186,Ranking!$C$7:$C$96,_xlfn.XLOOKUP('Data (Main Pillars)'!$A186,Ranking!$D$6:$DO$6,Ranking!$D$7:$DO$96))</f>
        <v>51</v>
      </c>
      <c r="F186" s="232" t="str" cm="1">
        <f t="array" ref="F186">_xlfn.XLOOKUP($C186,Categories!$C$7:$C$96,_xlfn.XLOOKUP('Data (Main Pillars)'!$A186,Categories!$D$6:$DO$6,Categories!$D$7:$DO$96))</f>
        <v>Adequate capacity</v>
      </c>
    </row>
    <row r="187" spans="1:6" ht="13.8" x14ac:dyDescent="0.25">
      <c r="A187" s="231" t="s">
        <v>63</v>
      </c>
      <c r="B187" s="50" t="str">
        <f>INDEX('Country to Region'!$B$2:$B$116,MATCH($A187,'Country to Region'!$A$2:$A$116,0))</f>
        <v>South and Southeast Asia</v>
      </c>
      <c r="C187" s="203" t="s">
        <v>135</v>
      </c>
      <c r="D187" s="232" cm="1">
        <f t="array" ref="D187">_xlfn.XLOOKUP($C187,'Standardized Scores'!$C$7:$C$96,_xlfn.XLOOKUP('Data (Main Pillars)'!$A187,'Standardized Scores'!$D$6:$DO$6,'Standardized Scores'!$D$7:$DO$96))</f>
        <v>30.450950523395299</v>
      </c>
      <c r="E187" s="232" cm="1">
        <f t="array" ref="E187">_xlfn.XLOOKUP($C187,Ranking!$C$7:$C$96,_xlfn.XLOOKUP('Data (Main Pillars)'!$A187,Ranking!$D$6:$DO$6,Ranking!$D$7:$DO$96))</f>
        <v>84</v>
      </c>
      <c r="F187" s="232" t="str" cm="1">
        <f t="array" ref="F187">_xlfn.XLOOKUP($C187,Categories!$C$7:$C$96,_xlfn.XLOOKUP('Data (Main Pillars)'!$A187,Categories!$D$6:$DO$6,Categories!$D$7:$DO$96))</f>
        <v>Inadequate capacity</v>
      </c>
    </row>
    <row r="188" spans="1:6" ht="13.8" x14ac:dyDescent="0.25">
      <c r="A188" s="231" t="s">
        <v>63</v>
      </c>
      <c r="B188" s="50" t="str">
        <f>INDEX('Country to Region'!$B$2:$B$116,MATCH($A188,'Country to Region'!$A$2:$A$116,0))</f>
        <v>South and Southeast Asia</v>
      </c>
      <c r="C188" s="203" t="s">
        <v>163</v>
      </c>
      <c r="D188" s="232" cm="1">
        <f t="array" ref="D188">_xlfn.XLOOKUP($C188,'Standardized Scores'!$C$7:$C$96,_xlfn.XLOOKUP('Data (Main Pillars)'!$A188,'Standardized Scores'!$D$6:$DO$6,'Standardized Scores'!$D$7:$DO$96))</f>
        <v>46.902467871470193</v>
      </c>
      <c r="E188" s="232" cm="1">
        <f t="array" ref="E188">_xlfn.XLOOKUP($C188,Ranking!$C$7:$C$96,_xlfn.XLOOKUP('Data (Main Pillars)'!$A188,Ranking!$D$6:$DO$6,Ranking!$D$7:$DO$96))</f>
        <v>45</v>
      </c>
      <c r="F188" s="232" t="str" cm="1">
        <f t="array" ref="F188">_xlfn.XLOOKUP($C188,Categories!$C$7:$C$96,_xlfn.XLOOKUP('Data (Main Pillars)'!$A188,Categories!$D$6:$DO$6,Categories!$D$7:$DO$96))</f>
        <v>Adequate capacity</v>
      </c>
    </row>
    <row r="189" spans="1:6" ht="13.8" x14ac:dyDescent="0.25">
      <c r="A189" s="231" t="s">
        <v>63</v>
      </c>
      <c r="B189" s="50" t="str">
        <f>INDEX('Country to Region'!$B$2:$B$116,MATCH($A189,'Country to Region'!$A$2:$A$116,0))</f>
        <v>South and Southeast Asia</v>
      </c>
      <c r="C189" s="203" t="s">
        <v>192</v>
      </c>
      <c r="D189" s="232" cm="1">
        <f t="array" ref="D189">_xlfn.XLOOKUP($C189,'Standardized Scores'!$C$7:$C$96,_xlfn.XLOOKUP('Data (Main Pillars)'!$A189,'Standardized Scores'!$D$6:$DO$6,'Standardized Scores'!$D$7:$DO$96))</f>
        <v>35.151799352743353</v>
      </c>
      <c r="E189" s="232" cm="1">
        <f t="array" ref="E189">_xlfn.XLOOKUP($C189,Ranking!$C$7:$C$96,_xlfn.XLOOKUP('Data (Main Pillars)'!$A189,Ranking!$D$6:$DO$6,Ranking!$D$7:$DO$96))</f>
        <v>20</v>
      </c>
      <c r="F189" s="232" t="str" cm="1">
        <f t="array" ref="F189">_xlfn.XLOOKUP($C189,Categories!$C$7:$C$96,_xlfn.XLOOKUP('Data (Main Pillars)'!$A189,Categories!$D$6:$DO$6,Categories!$D$7:$DO$96))</f>
        <v>Adequate capacity</v>
      </c>
    </row>
    <row r="190" spans="1:6" ht="13.8" x14ac:dyDescent="0.25">
      <c r="A190" s="231" t="s">
        <v>64</v>
      </c>
      <c r="B190" s="50" t="str">
        <f>INDEX('Country to Region'!$B$2:$B$116,MATCH($A190,'Country to Region'!$A$2:$A$116,0))</f>
        <v>MENA</v>
      </c>
      <c r="C190" s="203" t="s">
        <v>133</v>
      </c>
      <c r="D190" s="232" cm="1">
        <f t="array" ref="D190">_xlfn.XLOOKUP($C190,'Standardized Scores'!$C$7:$C$96,_xlfn.XLOOKUP('Data (Main Pillars)'!$A190,'Standardized Scores'!$D$6:$DO$6,'Standardized Scores'!$D$7:$DO$96))</f>
        <v>27.642637905644527</v>
      </c>
      <c r="E190" s="232" cm="1">
        <f t="array" ref="E190">_xlfn.XLOOKUP($C190,Ranking!$C$7:$C$96,_xlfn.XLOOKUP('Data (Main Pillars)'!$A190,Ranking!$D$6:$DO$6,Ranking!$D$7:$DO$96))</f>
        <v>106</v>
      </c>
      <c r="F190" s="232" t="str" cm="1">
        <f t="array" ref="F190">_xlfn.XLOOKUP($C190,Categories!$C$7:$C$96,_xlfn.XLOOKUP('Data (Main Pillars)'!$A190,Categories!$D$6:$DO$6,Categories!$D$7:$DO$96))</f>
        <v>Inadequate capacity</v>
      </c>
    </row>
    <row r="191" spans="1:6" ht="13.8" x14ac:dyDescent="0.25">
      <c r="A191" s="231" t="s">
        <v>64</v>
      </c>
      <c r="B191" s="50" t="str">
        <f>INDEX('Country to Region'!$B$2:$B$116,MATCH($A191,'Country to Region'!$A$2:$A$116,0))</f>
        <v>MENA</v>
      </c>
      <c r="C191" s="203" t="s">
        <v>135</v>
      </c>
      <c r="D191" s="232" cm="1">
        <f t="array" ref="D191">_xlfn.XLOOKUP($C191,'Standardized Scores'!$C$7:$C$96,_xlfn.XLOOKUP('Data (Main Pillars)'!$A191,'Standardized Scores'!$D$6:$DO$6,'Standardized Scores'!$D$7:$DO$96))</f>
        <v>30.634639629208756</v>
      </c>
      <c r="E191" s="232" cm="1">
        <f t="array" ref="E191">_xlfn.XLOOKUP($C191,Ranking!$C$7:$C$96,_xlfn.XLOOKUP('Data (Main Pillars)'!$A191,Ranking!$D$6:$DO$6,Ranking!$D$7:$DO$96))</f>
        <v>83</v>
      </c>
      <c r="F191" s="232" t="str" cm="1">
        <f t="array" ref="F191">_xlfn.XLOOKUP($C191,Categories!$C$7:$C$96,_xlfn.XLOOKUP('Data (Main Pillars)'!$A191,Categories!$D$6:$DO$6,Categories!$D$7:$DO$96))</f>
        <v>Inadequate capacity</v>
      </c>
    </row>
    <row r="192" spans="1:6" ht="13.8" x14ac:dyDescent="0.25">
      <c r="A192" s="231" t="s">
        <v>64</v>
      </c>
      <c r="B192" s="50" t="str">
        <f>INDEX('Country to Region'!$B$2:$B$116,MATCH($A192,'Country to Region'!$A$2:$A$116,0))</f>
        <v>MENA</v>
      </c>
      <c r="C192" s="203" t="s">
        <v>163</v>
      </c>
      <c r="D192" s="232" cm="1">
        <f t="array" ref="D192">_xlfn.XLOOKUP($C192,'Standardized Scores'!$C$7:$C$96,_xlfn.XLOOKUP('Data (Main Pillars)'!$A192,'Standardized Scores'!$D$6:$DO$6,'Standardized Scores'!$D$7:$DO$96))</f>
        <v>23.106754718435617</v>
      </c>
      <c r="E192" s="232" cm="1">
        <f t="array" ref="E192">_xlfn.XLOOKUP($C192,Ranking!$C$7:$C$96,_xlfn.XLOOKUP('Data (Main Pillars)'!$A192,Ranking!$D$6:$DO$6,Ranking!$D$7:$DO$96))</f>
        <v>112</v>
      </c>
      <c r="F192" s="232" t="str" cm="1">
        <f t="array" ref="F192">_xlfn.XLOOKUP($C192,Categories!$C$7:$C$96,_xlfn.XLOOKUP('Data (Main Pillars)'!$A192,Categories!$D$6:$DO$6,Categories!$D$7:$DO$96))</f>
        <v>Inadequate capacity</v>
      </c>
    </row>
    <row r="193" spans="1:6" ht="13.8" x14ac:dyDescent="0.25">
      <c r="A193" s="231" t="s">
        <v>64</v>
      </c>
      <c r="B193" s="50" t="str">
        <f>INDEX('Country to Region'!$B$2:$B$116,MATCH($A193,'Country to Region'!$A$2:$A$116,0))</f>
        <v>MENA</v>
      </c>
      <c r="C193" s="203" t="s">
        <v>192</v>
      </c>
      <c r="D193" s="232" cm="1">
        <f t="array" ref="D193">_xlfn.XLOOKUP($C193,'Standardized Scores'!$C$7:$C$96,_xlfn.XLOOKUP('Data (Main Pillars)'!$A193,'Standardized Scores'!$D$6:$DO$6,'Standardized Scores'!$D$7:$DO$96))</f>
        <v>30.698480431692182</v>
      </c>
      <c r="E193" s="232" cm="1">
        <f t="array" ref="E193">_xlfn.XLOOKUP($C193,Ranking!$C$7:$C$96,_xlfn.XLOOKUP('Data (Main Pillars)'!$A193,Ranking!$D$6:$DO$6,Ranking!$D$7:$DO$96))</f>
        <v>36</v>
      </c>
      <c r="F193" s="232" t="str" cm="1">
        <f t="array" ref="F193">_xlfn.XLOOKUP($C193,Categories!$C$7:$C$96,_xlfn.XLOOKUP('Data (Main Pillars)'!$A193,Categories!$D$6:$DO$6,Categories!$D$7:$DO$96))</f>
        <v>Adequate capacity</v>
      </c>
    </row>
    <row r="194" spans="1:6" ht="13.8" x14ac:dyDescent="0.25">
      <c r="A194" s="231" t="s">
        <v>65</v>
      </c>
      <c r="B194" s="50" t="str">
        <f>INDEX('Country to Region'!$B$2:$B$116,MATCH($A194,'Country to Region'!$A$2:$A$116,0))</f>
        <v>MENA</v>
      </c>
      <c r="C194" s="203" t="s">
        <v>133</v>
      </c>
      <c r="D194" s="232" cm="1">
        <f t="array" ref="D194">_xlfn.XLOOKUP($C194,'Standardized Scores'!$C$7:$C$96,_xlfn.XLOOKUP('Data (Main Pillars)'!$A194,'Standardized Scores'!$D$6:$DO$6,'Standardized Scores'!$D$7:$DO$96))</f>
        <v>24.878163960085146</v>
      </c>
      <c r="E194" s="232" cm="1">
        <f t="array" ref="E194">_xlfn.XLOOKUP($C194,Ranking!$C$7:$C$96,_xlfn.XLOOKUP('Data (Main Pillars)'!$A194,Ranking!$D$6:$DO$6,Ranking!$D$7:$DO$96))</f>
        <v>113</v>
      </c>
      <c r="F194" s="232" t="str" cm="1">
        <f t="array" ref="F194">_xlfn.XLOOKUP($C194,Categories!$C$7:$C$96,_xlfn.XLOOKUP('Data (Main Pillars)'!$A194,Categories!$D$6:$DO$6,Categories!$D$7:$DO$96))</f>
        <v>Inadequate capacity</v>
      </c>
    </row>
    <row r="195" spans="1:6" ht="13.8" x14ac:dyDescent="0.25">
      <c r="A195" s="231" t="s">
        <v>65</v>
      </c>
      <c r="B195" s="50" t="str">
        <f>INDEX('Country to Region'!$B$2:$B$116,MATCH($A195,'Country to Region'!$A$2:$A$116,0))</f>
        <v>MENA</v>
      </c>
      <c r="C195" s="203" t="s">
        <v>135</v>
      </c>
      <c r="D195" s="232" cm="1">
        <f t="array" ref="D195">_xlfn.XLOOKUP($C195,'Standardized Scores'!$C$7:$C$96,_xlfn.XLOOKUP('Data (Main Pillars)'!$A195,'Standardized Scores'!$D$6:$DO$6,'Standardized Scores'!$D$7:$DO$96))</f>
        <v>31.248776951156074</v>
      </c>
      <c r="E195" s="232" cm="1">
        <f t="array" ref="E195">_xlfn.XLOOKUP($C195,Ranking!$C$7:$C$96,_xlfn.XLOOKUP('Data (Main Pillars)'!$A195,Ranking!$D$6:$DO$6,Ranking!$D$7:$DO$96))</f>
        <v>79</v>
      </c>
      <c r="F195" s="232" t="str" cm="1">
        <f t="array" ref="F195">_xlfn.XLOOKUP($C195,Categories!$C$7:$C$96,_xlfn.XLOOKUP('Data (Main Pillars)'!$A195,Categories!$D$6:$DO$6,Categories!$D$7:$DO$96))</f>
        <v>Inadequate capacity</v>
      </c>
    </row>
    <row r="196" spans="1:6" ht="13.8" x14ac:dyDescent="0.25">
      <c r="A196" s="231" t="s">
        <v>65</v>
      </c>
      <c r="B196" s="50" t="str">
        <f>INDEX('Country to Region'!$B$2:$B$116,MATCH($A196,'Country to Region'!$A$2:$A$116,0))</f>
        <v>MENA</v>
      </c>
      <c r="C196" s="203" t="s">
        <v>163</v>
      </c>
      <c r="D196" s="232" cm="1">
        <f t="array" ref="D196">_xlfn.XLOOKUP($C196,'Standardized Scores'!$C$7:$C$96,_xlfn.XLOOKUP('Data (Main Pillars)'!$A196,'Standardized Scores'!$D$6:$DO$6,'Standardized Scores'!$D$7:$DO$96))</f>
        <v>21.126767076119378</v>
      </c>
      <c r="E196" s="232" cm="1">
        <f t="array" ref="E196">_xlfn.XLOOKUP($C196,Ranking!$C$7:$C$96,_xlfn.XLOOKUP('Data (Main Pillars)'!$A196,Ranking!$D$6:$DO$6,Ranking!$D$7:$DO$96))</f>
        <v>114</v>
      </c>
      <c r="F196" s="232" t="str" cm="1">
        <f t="array" ref="F196">_xlfn.XLOOKUP($C196,Categories!$C$7:$C$96,_xlfn.XLOOKUP('Data (Main Pillars)'!$A196,Categories!$D$6:$DO$6,Categories!$D$7:$DO$96))</f>
        <v>Inadequate capacity</v>
      </c>
    </row>
    <row r="197" spans="1:6" ht="13.8" x14ac:dyDescent="0.25">
      <c r="A197" s="231" t="s">
        <v>65</v>
      </c>
      <c r="B197" s="50" t="str">
        <f>INDEX('Country to Region'!$B$2:$B$116,MATCH($A197,'Country to Region'!$A$2:$A$116,0))</f>
        <v>MENA</v>
      </c>
      <c r="C197" s="203" t="s">
        <v>192</v>
      </c>
      <c r="D197" s="232" cm="1">
        <f t="array" ref="D197">_xlfn.XLOOKUP($C197,'Standardized Scores'!$C$7:$C$96,_xlfn.XLOOKUP('Data (Main Pillars)'!$A197,'Standardized Scores'!$D$6:$DO$6,'Standardized Scores'!$D$7:$DO$96))</f>
        <v>23.509413480968586</v>
      </c>
      <c r="E197" s="232" cm="1">
        <f t="array" ref="E197">_xlfn.XLOOKUP($C197,Ranking!$C$7:$C$96,_xlfn.XLOOKUP('Data (Main Pillars)'!$A197,Ranking!$D$6:$DO$6,Ranking!$D$7:$DO$96))</f>
        <v>90</v>
      </c>
      <c r="F197" s="232" t="str" cm="1">
        <f t="array" ref="F197">_xlfn.XLOOKUP($C197,Categories!$C$7:$C$96,_xlfn.XLOOKUP('Data (Main Pillars)'!$A197,Categories!$D$6:$DO$6,Categories!$D$7:$DO$96))</f>
        <v>Inadequate capacity</v>
      </c>
    </row>
    <row r="198" spans="1:6" ht="13.8" x14ac:dyDescent="0.25">
      <c r="A198" s="231" t="s">
        <v>66</v>
      </c>
      <c r="B198" s="50" t="str">
        <f>INDEX('Country to Region'!$B$2:$B$116,MATCH($A198,'Country to Region'!$A$2:$A$116,0))</f>
        <v>Western Europe</v>
      </c>
      <c r="C198" s="203" t="s">
        <v>133</v>
      </c>
      <c r="D198" s="232" cm="1">
        <f t="array" ref="D198">_xlfn.XLOOKUP($C198,'Standardized Scores'!$C$7:$C$96,_xlfn.XLOOKUP('Data (Main Pillars)'!$A198,'Standardized Scores'!$D$6:$DO$6,'Standardized Scores'!$D$7:$DO$96))</f>
        <v>49.015094657978906</v>
      </c>
      <c r="E198" s="232" cm="1">
        <f t="array" ref="E198">_xlfn.XLOOKUP($C198,Ranking!$C$7:$C$96,_xlfn.XLOOKUP('Data (Main Pillars)'!$A198,Ranking!$D$6:$DO$6,Ranking!$D$7:$DO$96))</f>
        <v>13</v>
      </c>
      <c r="F198" s="232" t="str" cm="1">
        <f t="array" ref="F198">_xlfn.XLOOKUP($C198,Categories!$C$7:$C$96,_xlfn.XLOOKUP('Data (Main Pillars)'!$A198,Categories!$D$6:$DO$6,Categories!$D$7:$DO$96))</f>
        <v>High capacity</v>
      </c>
    </row>
    <row r="199" spans="1:6" ht="13.8" x14ac:dyDescent="0.25">
      <c r="A199" s="231" t="s">
        <v>66</v>
      </c>
      <c r="B199" s="50" t="str">
        <f>INDEX('Country to Region'!$B$2:$B$116,MATCH($A199,'Country to Region'!$A$2:$A$116,0))</f>
        <v>Western Europe</v>
      </c>
      <c r="C199" s="203" t="s">
        <v>135</v>
      </c>
      <c r="D199" s="232" cm="1">
        <f t="array" ref="D199">_xlfn.XLOOKUP($C199,'Standardized Scores'!$C$7:$C$96,_xlfn.XLOOKUP('Data (Main Pillars)'!$A199,'Standardized Scores'!$D$6:$DO$6,'Standardized Scores'!$D$7:$DO$96))</f>
        <v>48.533022012202373</v>
      </c>
      <c r="E199" s="232" cm="1">
        <f t="array" ref="E199">_xlfn.XLOOKUP($C199,Ranking!$C$7:$C$96,_xlfn.XLOOKUP('Data (Main Pillars)'!$A199,Ranking!$D$6:$DO$6,Ranking!$D$7:$DO$96))</f>
        <v>20</v>
      </c>
      <c r="F199" s="232" t="str" cm="1">
        <f t="array" ref="F199">_xlfn.XLOOKUP($C199,Categories!$C$7:$C$96,_xlfn.XLOOKUP('Data (Main Pillars)'!$A199,Categories!$D$6:$DO$6,Categories!$D$7:$DO$96))</f>
        <v>Adequate capacity</v>
      </c>
    </row>
    <row r="200" spans="1:6" ht="13.8" x14ac:dyDescent="0.25">
      <c r="A200" s="231" t="s">
        <v>66</v>
      </c>
      <c r="B200" s="50" t="str">
        <f>INDEX('Country to Region'!$B$2:$B$116,MATCH($A200,'Country to Region'!$A$2:$A$116,0))</f>
        <v>Western Europe</v>
      </c>
      <c r="C200" s="203" t="s">
        <v>163</v>
      </c>
      <c r="D200" s="232" cm="1">
        <f t="array" ref="D200">_xlfn.XLOOKUP($C200,'Standardized Scores'!$C$7:$C$96,_xlfn.XLOOKUP('Data (Main Pillars)'!$A200,'Standardized Scores'!$D$6:$DO$6,'Standardized Scores'!$D$7:$DO$96))</f>
        <v>56.944216702138775</v>
      </c>
      <c r="E200" s="232" cm="1">
        <f t="array" ref="E200">_xlfn.XLOOKUP($C200,Ranking!$C$7:$C$96,_xlfn.XLOOKUP('Data (Main Pillars)'!$A200,Ranking!$D$6:$DO$6,Ranking!$D$7:$DO$96))</f>
        <v>18</v>
      </c>
      <c r="F200" s="232" t="str" cm="1">
        <f t="array" ref="F200">_xlfn.XLOOKUP($C200,Categories!$C$7:$C$96,_xlfn.XLOOKUP('Data (Main Pillars)'!$A200,Categories!$D$6:$DO$6,Categories!$D$7:$DO$96))</f>
        <v>High capacity</v>
      </c>
    </row>
    <row r="201" spans="1:6" ht="13.8" x14ac:dyDescent="0.25">
      <c r="A201" s="231" t="s">
        <v>66</v>
      </c>
      <c r="B201" s="50" t="str">
        <f>INDEX('Country to Region'!$B$2:$B$116,MATCH($A201,'Country to Region'!$A$2:$A$116,0))</f>
        <v>Western Europe</v>
      </c>
      <c r="C201" s="203" t="s">
        <v>192</v>
      </c>
      <c r="D201" s="232" cm="1">
        <f t="array" ref="D201">_xlfn.XLOOKUP($C201,'Standardized Scores'!$C$7:$C$96,_xlfn.XLOOKUP('Data (Main Pillars)'!$A201,'Standardized Scores'!$D$6:$DO$6,'Standardized Scores'!$D$7:$DO$96))</f>
        <v>38.925004578208956</v>
      </c>
      <c r="E201" s="232" cm="1">
        <f t="array" ref="E201">_xlfn.XLOOKUP($C201,Ranking!$C$7:$C$96,_xlfn.XLOOKUP('Data (Main Pillars)'!$A201,Ranking!$D$6:$DO$6,Ranking!$D$7:$DO$96))</f>
        <v>14</v>
      </c>
      <c r="F201" s="232" t="str" cm="1">
        <f t="array" ref="F201">_xlfn.XLOOKUP($C201,Categories!$C$7:$C$96,_xlfn.XLOOKUP('Data (Main Pillars)'!$A201,Categories!$D$6:$DO$6,Categories!$D$7:$DO$96))</f>
        <v>High capacity</v>
      </c>
    </row>
    <row r="202" spans="1:6" ht="13.8" x14ac:dyDescent="0.25">
      <c r="A202" s="231" t="s">
        <v>67</v>
      </c>
      <c r="B202" s="50" t="str">
        <f>INDEX('Country to Region'!$B$2:$B$116,MATCH($A202,'Country to Region'!$A$2:$A$116,0))</f>
        <v>MENA</v>
      </c>
      <c r="C202" s="203" t="s">
        <v>133</v>
      </c>
      <c r="D202" s="232" cm="1">
        <f t="array" ref="D202">_xlfn.XLOOKUP($C202,'Standardized Scores'!$C$7:$C$96,_xlfn.XLOOKUP('Data (Main Pillars)'!$A202,'Standardized Scores'!$D$6:$DO$6,'Standardized Scores'!$D$7:$DO$96))</f>
        <v>46.060789069370493</v>
      </c>
      <c r="E202" s="232" cm="1">
        <f t="array" ref="E202">_xlfn.XLOOKUP($C202,Ranking!$C$7:$C$96,_xlfn.XLOOKUP('Data (Main Pillars)'!$A202,Ranking!$D$6:$DO$6,Ranking!$D$7:$DO$96))</f>
        <v>25</v>
      </c>
      <c r="F202" s="232" t="str" cm="1">
        <f t="array" ref="F202">_xlfn.XLOOKUP($C202,Categories!$C$7:$C$96,_xlfn.XLOOKUP('Data (Main Pillars)'!$A202,Categories!$D$6:$DO$6,Categories!$D$7:$DO$96))</f>
        <v>High capacity</v>
      </c>
    </row>
    <row r="203" spans="1:6" ht="13.8" x14ac:dyDescent="0.25">
      <c r="A203" s="231" t="s">
        <v>67</v>
      </c>
      <c r="B203" s="50" t="str">
        <f>INDEX('Country to Region'!$B$2:$B$116,MATCH($A203,'Country to Region'!$A$2:$A$116,0))</f>
        <v>MENA</v>
      </c>
      <c r="C203" s="203" t="s">
        <v>135</v>
      </c>
      <c r="D203" s="232" cm="1">
        <f t="array" ref="D203">_xlfn.XLOOKUP($C203,'Standardized Scores'!$C$7:$C$96,_xlfn.XLOOKUP('Data (Main Pillars)'!$A203,'Standardized Scores'!$D$6:$DO$6,'Standardized Scores'!$D$7:$DO$96))</f>
        <v>50.412861646816573</v>
      </c>
      <c r="E203" s="232" cm="1">
        <f t="array" ref="E203">_xlfn.XLOOKUP($C203,Ranking!$C$7:$C$96,_xlfn.XLOOKUP('Data (Main Pillars)'!$A203,Ranking!$D$6:$DO$6,Ranking!$D$7:$DO$96))</f>
        <v>13</v>
      </c>
      <c r="F203" s="232" t="str" cm="1">
        <f t="array" ref="F203">_xlfn.XLOOKUP($C203,Categories!$C$7:$C$96,_xlfn.XLOOKUP('Data (Main Pillars)'!$A203,Categories!$D$6:$DO$6,Categories!$D$7:$DO$96))</f>
        <v>High capacity</v>
      </c>
    </row>
    <row r="204" spans="1:6" ht="13.8" x14ac:dyDescent="0.25">
      <c r="A204" s="231" t="s">
        <v>67</v>
      </c>
      <c r="B204" s="50" t="str">
        <f>INDEX('Country to Region'!$B$2:$B$116,MATCH($A204,'Country to Region'!$A$2:$A$116,0))</f>
        <v>MENA</v>
      </c>
      <c r="C204" s="203" t="s">
        <v>163</v>
      </c>
      <c r="D204" s="232" cm="1">
        <f t="array" ref="D204">_xlfn.XLOOKUP($C204,'Standardized Scores'!$C$7:$C$96,_xlfn.XLOOKUP('Data (Main Pillars)'!$A204,'Standardized Scores'!$D$6:$DO$6,'Standardized Scores'!$D$7:$DO$96))</f>
        <v>44.133595685328729</v>
      </c>
      <c r="E204" s="232" cm="1">
        <f t="array" ref="E204">_xlfn.XLOOKUP($C204,Ranking!$C$7:$C$96,_xlfn.XLOOKUP('Data (Main Pillars)'!$A204,Ranking!$D$6:$DO$6,Ranking!$D$7:$DO$96))</f>
        <v>58</v>
      </c>
      <c r="F204" s="232" t="str" cm="1">
        <f t="array" ref="F204">_xlfn.XLOOKUP($C204,Categories!$C$7:$C$96,_xlfn.XLOOKUP('Data (Main Pillars)'!$A204,Categories!$D$6:$DO$6,Categories!$D$7:$DO$96))</f>
        <v>Low capacity</v>
      </c>
    </row>
    <row r="205" spans="1:6" ht="13.8" x14ac:dyDescent="0.25">
      <c r="A205" s="231" t="s">
        <v>67</v>
      </c>
      <c r="B205" s="50" t="str">
        <f>INDEX('Country to Region'!$B$2:$B$116,MATCH($A205,'Country to Region'!$A$2:$A$116,0))</f>
        <v>MENA</v>
      </c>
      <c r="C205" s="203" t="s">
        <v>192</v>
      </c>
      <c r="D205" s="232" cm="1">
        <f t="array" ref="D205">_xlfn.XLOOKUP($C205,'Standardized Scores'!$C$7:$C$96,_xlfn.XLOOKUP('Data (Main Pillars)'!$A205,'Standardized Scores'!$D$6:$DO$6,'Standardized Scores'!$D$7:$DO$96))</f>
        <v>44.278307670646775</v>
      </c>
      <c r="E205" s="232" cm="1">
        <f t="array" ref="E205">_xlfn.XLOOKUP($C205,Ranking!$C$7:$C$96,_xlfn.XLOOKUP('Data (Main Pillars)'!$A205,Ranking!$D$6:$DO$6,Ranking!$D$7:$DO$96))</f>
        <v>5</v>
      </c>
      <c r="F205" s="232" t="str" cm="1">
        <f t="array" ref="F205">_xlfn.XLOOKUP($C205,Categories!$C$7:$C$96,_xlfn.XLOOKUP('Data (Main Pillars)'!$A205,Categories!$D$6:$DO$6,Categories!$D$7:$DO$96))</f>
        <v>Advanced capacity</v>
      </c>
    </row>
    <row r="206" spans="1:6" ht="13.8" x14ac:dyDescent="0.25">
      <c r="A206" s="231" t="s">
        <v>68</v>
      </c>
      <c r="B206" s="50" t="str">
        <f>INDEX('Country to Region'!$B$2:$B$116,MATCH($A206,'Country to Region'!$A$2:$A$116,0))</f>
        <v>Western Europe</v>
      </c>
      <c r="C206" s="203" t="s">
        <v>133</v>
      </c>
      <c r="D206" s="232" cm="1">
        <f t="array" ref="D206">_xlfn.XLOOKUP($C206,'Standardized Scores'!$C$7:$C$96,_xlfn.XLOOKUP('Data (Main Pillars)'!$A206,'Standardized Scores'!$D$6:$DO$6,'Standardized Scores'!$D$7:$DO$96))</f>
        <v>47.816642157222645</v>
      </c>
      <c r="E206" s="232" cm="1">
        <f t="array" ref="E206">_xlfn.XLOOKUP($C206,Ranking!$C$7:$C$96,_xlfn.XLOOKUP('Data (Main Pillars)'!$A206,Ranking!$D$6:$DO$6,Ranking!$D$7:$DO$96))</f>
        <v>16</v>
      </c>
      <c r="F206" s="232" t="str" cm="1">
        <f t="array" ref="F206">_xlfn.XLOOKUP($C206,Categories!$C$7:$C$96,_xlfn.XLOOKUP('Data (Main Pillars)'!$A206,Categories!$D$6:$DO$6,Categories!$D$7:$DO$96))</f>
        <v>High capacity</v>
      </c>
    </row>
    <row r="207" spans="1:6" ht="13.8" x14ac:dyDescent="0.25">
      <c r="A207" s="231" t="s">
        <v>68</v>
      </c>
      <c r="B207" s="50" t="str">
        <f>INDEX('Country to Region'!$B$2:$B$116,MATCH($A207,'Country to Region'!$A$2:$A$116,0))</f>
        <v>Western Europe</v>
      </c>
      <c r="C207" s="203" t="s">
        <v>135</v>
      </c>
      <c r="D207" s="232" cm="1">
        <f t="array" ref="D207">_xlfn.XLOOKUP($C207,'Standardized Scores'!$C$7:$C$96,_xlfn.XLOOKUP('Data (Main Pillars)'!$A207,'Standardized Scores'!$D$6:$DO$6,'Standardized Scores'!$D$7:$DO$96))</f>
        <v>52.479749121581669</v>
      </c>
      <c r="E207" s="232" cm="1">
        <f t="array" ref="E207">_xlfn.XLOOKUP($C207,Ranking!$C$7:$C$96,_xlfn.XLOOKUP('Data (Main Pillars)'!$A207,Ranking!$D$6:$DO$6,Ranking!$D$7:$DO$96))</f>
        <v>6</v>
      </c>
      <c r="F207" s="232" t="str" cm="1">
        <f t="array" ref="F207">_xlfn.XLOOKUP($C207,Categories!$C$7:$C$96,_xlfn.XLOOKUP('Data (Main Pillars)'!$A207,Categories!$D$6:$DO$6,Categories!$D$7:$DO$96))</f>
        <v>High capacity</v>
      </c>
    </row>
    <row r="208" spans="1:6" ht="13.8" x14ac:dyDescent="0.25">
      <c r="A208" s="231" t="s">
        <v>68</v>
      </c>
      <c r="B208" s="50" t="str">
        <f>INDEX('Country to Region'!$B$2:$B$116,MATCH($A208,'Country to Region'!$A$2:$A$116,0))</f>
        <v>Western Europe</v>
      </c>
      <c r="C208" s="203" t="s">
        <v>163</v>
      </c>
      <c r="D208" s="232" cm="1">
        <f t="array" ref="D208">_xlfn.XLOOKUP($C208,'Standardized Scores'!$C$7:$C$96,_xlfn.XLOOKUP('Data (Main Pillars)'!$A208,'Standardized Scores'!$D$6:$DO$6,'Standardized Scores'!$D$7:$DO$96))</f>
        <v>48.500198984615771</v>
      </c>
      <c r="E208" s="232" cm="1">
        <f t="array" ref="E208">_xlfn.XLOOKUP($C208,Ranking!$C$7:$C$96,_xlfn.XLOOKUP('Data (Main Pillars)'!$A208,Ranking!$D$6:$DO$6,Ranking!$D$7:$DO$96))</f>
        <v>43</v>
      </c>
      <c r="F208" s="232" t="str" cm="1">
        <f t="array" ref="F208">_xlfn.XLOOKUP($C208,Categories!$C$7:$C$96,_xlfn.XLOOKUP('Data (Main Pillars)'!$A208,Categories!$D$6:$DO$6,Categories!$D$7:$DO$96))</f>
        <v>Adequate capacity</v>
      </c>
    </row>
    <row r="209" spans="1:6" ht="13.8" x14ac:dyDescent="0.25">
      <c r="A209" s="231" t="s">
        <v>68</v>
      </c>
      <c r="B209" s="50" t="str">
        <f>INDEX('Country to Region'!$B$2:$B$116,MATCH($A209,'Country to Region'!$A$2:$A$116,0))</f>
        <v>Western Europe</v>
      </c>
      <c r="C209" s="203" t="s">
        <v>192</v>
      </c>
      <c r="D209" s="232" cm="1">
        <f t="array" ref="D209">_xlfn.XLOOKUP($C209,'Standardized Scores'!$C$7:$C$96,_xlfn.XLOOKUP('Data (Main Pillars)'!$A209,'Standardized Scores'!$D$6:$DO$6,'Standardized Scores'!$D$7:$DO$96))</f>
        <v>42.24212608967278</v>
      </c>
      <c r="E209" s="232" cm="1">
        <f t="array" ref="E209">_xlfn.XLOOKUP($C209,Ranking!$C$7:$C$96,_xlfn.XLOOKUP('Data (Main Pillars)'!$A209,Ranking!$D$6:$DO$6,Ranking!$D$7:$DO$96))</f>
        <v>10</v>
      </c>
      <c r="F209" s="232" t="str" cm="1">
        <f t="array" ref="F209">_xlfn.XLOOKUP($C209,Categories!$C$7:$C$96,_xlfn.XLOOKUP('Data (Main Pillars)'!$A209,Categories!$D$6:$DO$6,Categories!$D$7:$DO$96))</f>
        <v>Advanced capacity</v>
      </c>
    </row>
    <row r="210" spans="1:6" ht="13.8" x14ac:dyDescent="0.25">
      <c r="A210" s="231" t="s">
        <v>69</v>
      </c>
      <c r="B210" s="50" t="str">
        <f>INDEX('Country to Region'!$B$2:$B$116,MATCH($A210,'Country to Region'!$A$2:$A$116,0))</f>
        <v>East and Central Asia</v>
      </c>
      <c r="C210" s="203" t="s">
        <v>133</v>
      </c>
      <c r="D210" s="232" cm="1">
        <f t="array" ref="D210">_xlfn.XLOOKUP($C210,'Standardized Scores'!$C$7:$C$96,_xlfn.XLOOKUP('Data (Main Pillars)'!$A210,'Standardized Scores'!$D$6:$DO$6,'Standardized Scores'!$D$7:$DO$96))</f>
        <v>50.845260265534691</v>
      </c>
      <c r="E210" s="232" cm="1">
        <f t="array" ref="E210">_xlfn.XLOOKUP($C210,Ranking!$C$7:$C$96,_xlfn.XLOOKUP('Data (Main Pillars)'!$A210,Ranking!$D$6:$DO$6,Ranking!$D$7:$DO$96))</f>
        <v>8</v>
      </c>
      <c r="F210" s="232" t="str" cm="1">
        <f t="array" ref="F210">_xlfn.XLOOKUP($C210,Categories!$C$7:$C$96,_xlfn.XLOOKUP('Data (Main Pillars)'!$A210,Categories!$D$6:$DO$6,Categories!$D$7:$DO$96))</f>
        <v>Advanced capacity</v>
      </c>
    </row>
    <row r="211" spans="1:6" ht="13.8" x14ac:dyDescent="0.25">
      <c r="A211" s="231" t="s">
        <v>69</v>
      </c>
      <c r="B211" s="50" t="str">
        <f>INDEX('Country to Region'!$B$2:$B$116,MATCH($A211,'Country to Region'!$A$2:$A$116,0))</f>
        <v>East and Central Asia</v>
      </c>
      <c r="C211" s="203" t="s">
        <v>135</v>
      </c>
      <c r="D211" s="232" cm="1">
        <f t="array" ref="D211">_xlfn.XLOOKUP($C211,'Standardized Scores'!$C$7:$C$96,_xlfn.XLOOKUP('Data (Main Pillars)'!$A211,'Standardized Scores'!$D$6:$DO$6,'Standardized Scores'!$D$7:$DO$96))</f>
        <v>51.96945440592026</v>
      </c>
      <c r="E211" s="232" cm="1">
        <f t="array" ref="E211">_xlfn.XLOOKUP($C211,Ranking!$C$7:$C$96,_xlfn.XLOOKUP('Data (Main Pillars)'!$A211,Ranking!$D$6:$DO$6,Ranking!$D$7:$DO$96))</f>
        <v>8</v>
      </c>
      <c r="F211" s="232" t="str" cm="1">
        <f t="array" ref="F211">_xlfn.XLOOKUP($C211,Categories!$C$7:$C$96,_xlfn.XLOOKUP('Data (Main Pillars)'!$A211,Categories!$D$6:$DO$6,Categories!$D$7:$DO$96))</f>
        <v>High capacity</v>
      </c>
    </row>
    <row r="212" spans="1:6" ht="13.8" x14ac:dyDescent="0.25">
      <c r="A212" s="231" t="s">
        <v>69</v>
      </c>
      <c r="B212" s="50" t="str">
        <f>INDEX('Country to Region'!$B$2:$B$116,MATCH($A212,'Country to Region'!$A$2:$A$116,0))</f>
        <v>East and Central Asia</v>
      </c>
      <c r="C212" s="203" t="s">
        <v>163</v>
      </c>
      <c r="D212" s="232" cm="1">
        <f t="array" ref="D212">_xlfn.XLOOKUP($C212,'Standardized Scores'!$C$7:$C$96,_xlfn.XLOOKUP('Data (Main Pillars)'!$A212,'Standardized Scores'!$D$6:$DO$6,'Standardized Scores'!$D$7:$DO$96))</f>
        <v>60.21463585801456</v>
      </c>
      <c r="E212" s="232" cm="1">
        <f t="array" ref="E212">_xlfn.XLOOKUP($C212,Ranking!$C$7:$C$96,_xlfn.XLOOKUP('Data (Main Pillars)'!$A212,Ranking!$D$6:$DO$6,Ranking!$D$7:$DO$96))</f>
        <v>13</v>
      </c>
      <c r="F212" s="232" t="str" cm="1">
        <f t="array" ref="F212">_xlfn.XLOOKUP($C212,Categories!$C$7:$C$96,_xlfn.XLOOKUP('Data (Main Pillars)'!$A212,Categories!$D$6:$DO$6,Categories!$D$7:$DO$96))</f>
        <v>Advanced capacity</v>
      </c>
    </row>
    <row r="213" spans="1:6" ht="13.8" x14ac:dyDescent="0.25">
      <c r="A213" s="231" t="s">
        <v>69</v>
      </c>
      <c r="B213" s="50" t="str">
        <f>INDEX('Country to Region'!$B$2:$B$116,MATCH($A213,'Country to Region'!$A$2:$A$116,0))</f>
        <v>East and Central Asia</v>
      </c>
      <c r="C213" s="203" t="s">
        <v>192</v>
      </c>
      <c r="D213" s="232" cm="1">
        <f t="array" ref="D213">_xlfn.XLOOKUP($C213,'Standardized Scores'!$C$7:$C$96,_xlfn.XLOOKUP('Data (Main Pillars)'!$A213,'Standardized Scores'!$D$6:$DO$6,'Standardized Scores'!$D$7:$DO$96))</f>
        <v>37.228565335175944</v>
      </c>
      <c r="E213" s="232" cm="1">
        <f t="array" ref="E213">_xlfn.XLOOKUP($C213,Ranking!$C$7:$C$96,_xlfn.XLOOKUP('Data (Main Pillars)'!$A213,Ranking!$D$6:$DO$6,Ranking!$D$7:$DO$96))</f>
        <v>16</v>
      </c>
      <c r="F213" s="232" t="str" cm="1">
        <f t="array" ref="F213">_xlfn.XLOOKUP($C213,Categories!$C$7:$C$96,_xlfn.XLOOKUP('Data (Main Pillars)'!$A213,Categories!$D$6:$DO$6,Categories!$D$7:$DO$96))</f>
        <v>High capacity</v>
      </c>
    </row>
    <row r="214" spans="1:6" ht="13.8" x14ac:dyDescent="0.25">
      <c r="A214" s="231" t="s">
        <v>70</v>
      </c>
      <c r="B214" s="50" t="str">
        <f>INDEX('Country to Region'!$B$2:$B$116,MATCH($A214,'Country to Region'!$A$2:$A$116,0))</f>
        <v>MENA</v>
      </c>
      <c r="C214" s="203" t="s">
        <v>133</v>
      </c>
      <c r="D214" s="232" cm="1">
        <f t="array" ref="D214">_xlfn.XLOOKUP($C214,'Standardized Scores'!$C$7:$C$96,_xlfn.XLOOKUP('Data (Main Pillars)'!$A214,'Standardized Scores'!$D$6:$DO$6,'Standardized Scores'!$D$7:$DO$96))</f>
        <v>35.828157401195483</v>
      </c>
      <c r="E214" s="232" cm="1">
        <f t="array" ref="E214">_xlfn.XLOOKUP($C214,Ranking!$C$7:$C$96,_xlfn.XLOOKUP('Data (Main Pillars)'!$A214,Ranking!$D$6:$DO$6,Ranking!$D$7:$DO$96))</f>
        <v>61</v>
      </c>
      <c r="F214" s="232" t="str" cm="1">
        <f t="array" ref="F214">_xlfn.XLOOKUP($C214,Categories!$C$7:$C$96,_xlfn.XLOOKUP('Data (Main Pillars)'!$A214,Categories!$D$6:$DO$6,Categories!$D$7:$DO$96))</f>
        <v>Low capacity</v>
      </c>
    </row>
    <row r="215" spans="1:6" ht="13.8" x14ac:dyDescent="0.25">
      <c r="A215" s="231" t="s">
        <v>70</v>
      </c>
      <c r="B215" s="50" t="str">
        <f>INDEX('Country to Region'!$B$2:$B$116,MATCH($A215,'Country to Region'!$A$2:$A$116,0))</f>
        <v>MENA</v>
      </c>
      <c r="C215" s="203" t="s">
        <v>135</v>
      </c>
      <c r="D215" s="232" cm="1">
        <f t="array" ref="D215">_xlfn.XLOOKUP($C215,'Standardized Scores'!$C$7:$C$96,_xlfn.XLOOKUP('Data (Main Pillars)'!$A215,'Standardized Scores'!$D$6:$DO$6,'Standardized Scores'!$D$7:$DO$96))</f>
        <v>39.198713872768479</v>
      </c>
      <c r="E215" s="232" cm="1">
        <f t="array" ref="E215">_xlfn.XLOOKUP($C215,Ranking!$C$7:$C$96,_xlfn.XLOOKUP('Data (Main Pillars)'!$A215,Ranking!$D$6:$DO$6,Ranking!$D$7:$DO$96))</f>
        <v>52</v>
      </c>
      <c r="F215" s="232" t="str" cm="1">
        <f t="array" ref="F215">_xlfn.XLOOKUP($C215,Categories!$C$7:$C$96,_xlfn.XLOOKUP('Data (Main Pillars)'!$A215,Categories!$D$6:$DO$6,Categories!$D$7:$DO$96))</f>
        <v>Low capacity</v>
      </c>
    </row>
    <row r="216" spans="1:6" ht="13.8" x14ac:dyDescent="0.25">
      <c r="A216" s="231" t="s">
        <v>70</v>
      </c>
      <c r="B216" s="50" t="str">
        <f>INDEX('Country to Region'!$B$2:$B$116,MATCH($A216,'Country to Region'!$A$2:$A$116,0))</f>
        <v>MENA</v>
      </c>
      <c r="C216" s="203" t="s">
        <v>163</v>
      </c>
      <c r="D216" s="232" cm="1">
        <f t="array" ref="D216">_xlfn.XLOOKUP($C216,'Standardized Scores'!$C$7:$C$96,_xlfn.XLOOKUP('Data (Main Pillars)'!$A216,'Standardized Scores'!$D$6:$DO$6,'Standardized Scores'!$D$7:$DO$96))</f>
        <v>38.542556926138587</v>
      </c>
      <c r="E216" s="232" cm="1">
        <f t="array" ref="E216">_xlfn.XLOOKUP($C216,Ranking!$C$7:$C$96,_xlfn.XLOOKUP('Data (Main Pillars)'!$A216,Ranking!$D$6:$DO$6,Ranking!$D$7:$DO$96))</f>
        <v>85</v>
      </c>
      <c r="F216" s="232" t="str" cm="1">
        <f t="array" ref="F216">_xlfn.XLOOKUP($C216,Categories!$C$7:$C$96,_xlfn.XLOOKUP('Data (Main Pillars)'!$A216,Categories!$D$6:$DO$6,Categories!$D$7:$DO$96))</f>
        <v>Low capacity</v>
      </c>
    </row>
    <row r="217" spans="1:6" ht="13.8" x14ac:dyDescent="0.25">
      <c r="A217" s="231" t="s">
        <v>70</v>
      </c>
      <c r="B217" s="50" t="str">
        <f>INDEX('Country to Region'!$B$2:$B$116,MATCH($A217,'Country to Region'!$A$2:$A$116,0))</f>
        <v>MENA</v>
      </c>
      <c r="C217" s="203" t="s">
        <v>192</v>
      </c>
      <c r="D217" s="232" cm="1">
        <f t="array" ref="D217">_xlfn.XLOOKUP($C217,'Standardized Scores'!$C$7:$C$96,_xlfn.XLOOKUP('Data (Main Pillars)'!$A217,'Standardized Scores'!$D$6:$DO$6,'Standardized Scores'!$D$7:$DO$96))</f>
        <v>28.838401563031681</v>
      </c>
      <c r="E217" s="232" cm="1">
        <f t="array" ref="E217">_xlfn.XLOOKUP($C217,Ranking!$C$7:$C$96,_xlfn.XLOOKUP('Data (Main Pillars)'!$A217,Ranking!$D$6:$DO$6,Ranking!$D$7:$DO$96))</f>
        <v>48</v>
      </c>
      <c r="F217" s="232" t="str" cm="1">
        <f t="array" ref="F217">_xlfn.XLOOKUP($C217,Categories!$C$7:$C$96,_xlfn.XLOOKUP('Data (Main Pillars)'!$A217,Categories!$D$6:$DO$6,Categories!$D$7:$DO$96))</f>
        <v>Low capacity</v>
      </c>
    </row>
    <row r="218" spans="1:6" ht="13.8" x14ac:dyDescent="0.25">
      <c r="A218" s="231" t="s">
        <v>71</v>
      </c>
      <c r="B218" s="50" t="str">
        <f>INDEX('Country to Region'!$B$2:$B$116,MATCH($A218,'Country to Region'!$A$2:$A$116,0))</f>
        <v>East and Central Asia</v>
      </c>
      <c r="C218" s="203" t="s">
        <v>133</v>
      </c>
      <c r="D218" s="232" cm="1">
        <f t="array" ref="D218">_xlfn.XLOOKUP($C218,'Standardized Scores'!$C$7:$C$96,_xlfn.XLOOKUP('Data (Main Pillars)'!$A218,'Standardized Scores'!$D$6:$DO$6,'Standardized Scores'!$D$7:$DO$96))</f>
        <v>36.000794210925633</v>
      </c>
      <c r="E218" s="232" cm="1">
        <f t="array" ref="E218">_xlfn.XLOOKUP($C218,Ranking!$C$7:$C$96,_xlfn.XLOOKUP('Data (Main Pillars)'!$A218,Ranking!$D$6:$DO$6,Ranking!$D$7:$DO$96))</f>
        <v>59</v>
      </c>
      <c r="F218" s="232" t="str" cm="1">
        <f t="array" ref="F218">_xlfn.XLOOKUP($C218,Categories!$C$7:$C$96,_xlfn.XLOOKUP('Data (Main Pillars)'!$A218,Categories!$D$6:$DO$6,Categories!$D$7:$DO$96))</f>
        <v>Low capacity</v>
      </c>
    </row>
    <row r="219" spans="1:6" ht="13.8" x14ac:dyDescent="0.25">
      <c r="A219" s="231" t="s">
        <v>71</v>
      </c>
      <c r="B219" s="50" t="str">
        <f>INDEX('Country to Region'!$B$2:$B$116,MATCH($A219,'Country to Region'!$A$2:$A$116,0))</f>
        <v>East and Central Asia</v>
      </c>
      <c r="C219" s="203" t="s">
        <v>135</v>
      </c>
      <c r="D219" s="232" cm="1">
        <f t="array" ref="D219">_xlfn.XLOOKUP($C219,'Standardized Scores'!$C$7:$C$96,_xlfn.XLOOKUP('Data (Main Pillars)'!$A219,'Standardized Scores'!$D$6:$DO$6,'Standardized Scores'!$D$7:$DO$96))</f>
        <v>37.897541203529933</v>
      </c>
      <c r="E219" s="232" cm="1">
        <f t="array" ref="E219">_xlfn.XLOOKUP($C219,Ranking!$C$7:$C$96,_xlfn.XLOOKUP('Data (Main Pillars)'!$A219,Ranking!$D$6:$DO$6,Ranking!$D$7:$DO$96))</f>
        <v>54</v>
      </c>
      <c r="F219" s="232" t="str" cm="1">
        <f t="array" ref="F219">_xlfn.XLOOKUP($C219,Categories!$C$7:$C$96,_xlfn.XLOOKUP('Data (Main Pillars)'!$A219,Categories!$D$6:$DO$6,Categories!$D$7:$DO$96))</f>
        <v>Low capacity</v>
      </c>
    </row>
    <row r="220" spans="1:6" ht="13.8" x14ac:dyDescent="0.25">
      <c r="A220" s="231" t="s">
        <v>71</v>
      </c>
      <c r="B220" s="50" t="str">
        <f>INDEX('Country to Region'!$B$2:$B$116,MATCH($A220,'Country to Region'!$A$2:$A$116,0))</f>
        <v>East and Central Asia</v>
      </c>
      <c r="C220" s="203" t="s">
        <v>163</v>
      </c>
      <c r="D220" s="232" cm="1">
        <f t="array" ref="D220">_xlfn.XLOOKUP($C220,'Standardized Scores'!$C$7:$C$96,_xlfn.XLOOKUP('Data (Main Pillars)'!$A220,'Standardized Scores'!$D$6:$DO$6,'Standardized Scores'!$D$7:$DO$96))</f>
        <v>42.181541646864133</v>
      </c>
      <c r="E220" s="232" cm="1">
        <f t="array" ref="E220">_xlfn.XLOOKUP($C220,Ranking!$C$7:$C$96,_xlfn.XLOOKUP('Data (Main Pillars)'!$A220,Ranking!$D$6:$DO$6,Ranking!$D$7:$DO$96))</f>
        <v>64</v>
      </c>
      <c r="F220" s="232" t="str" cm="1">
        <f t="array" ref="F220">_xlfn.XLOOKUP($C220,Categories!$C$7:$C$96,_xlfn.XLOOKUP('Data (Main Pillars)'!$A220,Categories!$D$6:$DO$6,Categories!$D$7:$DO$96))</f>
        <v>Low capacity</v>
      </c>
    </row>
    <row r="221" spans="1:6" ht="13.8" x14ac:dyDescent="0.25">
      <c r="A221" s="231" t="s">
        <v>71</v>
      </c>
      <c r="B221" s="50" t="str">
        <f>INDEX('Country to Region'!$B$2:$B$116,MATCH($A221,'Country to Region'!$A$2:$A$116,0))</f>
        <v>East and Central Asia</v>
      </c>
      <c r="C221" s="203" t="s">
        <v>192</v>
      </c>
      <c r="D221" s="232" cm="1">
        <f t="array" ref="D221">_xlfn.XLOOKUP($C221,'Standardized Scores'!$C$7:$C$96,_xlfn.XLOOKUP('Data (Main Pillars)'!$A221,'Standardized Scores'!$D$6:$DO$6,'Standardized Scores'!$D$7:$DO$96))</f>
        <v>25.86305063707001</v>
      </c>
      <c r="E221" s="232" cm="1">
        <f t="array" ref="E221">_xlfn.XLOOKUP($C221,Ranking!$C$7:$C$96,_xlfn.XLOOKUP('Data (Main Pillars)'!$A221,Ranking!$D$6:$DO$6,Ranking!$D$7:$DO$96))</f>
        <v>71</v>
      </c>
      <c r="F221" s="232" t="str" cm="1">
        <f t="array" ref="F221">_xlfn.XLOOKUP($C221,Categories!$C$7:$C$96,_xlfn.XLOOKUP('Data (Main Pillars)'!$A221,Categories!$D$6:$DO$6,Categories!$D$7:$DO$96))</f>
        <v>Low capacity</v>
      </c>
    </row>
    <row r="222" spans="1:6" ht="13.8" x14ac:dyDescent="0.25">
      <c r="A222" s="231" t="s">
        <v>72</v>
      </c>
      <c r="B222" s="50" t="str">
        <f>INDEX('Country to Region'!$B$2:$B$116,MATCH($A222,'Country to Region'!$A$2:$A$116,0))</f>
        <v>Sub-Saharan Africa</v>
      </c>
      <c r="C222" s="203" t="s">
        <v>133</v>
      </c>
      <c r="D222" s="232" cm="1">
        <f t="array" ref="D222">_xlfn.XLOOKUP($C222,'Standardized Scores'!$C$7:$C$96,_xlfn.XLOOKUP('Data (Main Pillars)'!$A222,'Standardized Scores'!$D$6:$DO$6,'Standardized Scores'!$D$7:$DO$96))</f>
        <v>33.196247318958065</v>
      </c>
      <c r="E222" s="232" cm="1">
        <f t="array" ref="E222">_xlfn.XLOOKUP($C222,Ranking!$C$7:$C$96,_xlfn.XLOOKUP('Data (Main Pillars)'!$A222,Ranking!$D$6:$DO$6,Ranking!$D$7:$DO$96))</f>
        <v>77</v>
      </c>
      <c r="F222" s="232" t="str" cm="1">
        <f t="array" ref="F222">_xlfn.XLOOKUP($C222,Categories!$C$7:$C$96,_xlfn.XLOOKUP('Data (Main Pillars)'!$A222,Categories!$D$6:$DO$6,Categories!$D$7:$DO$96))</f>
        <v>Low capacity</v>
      </c>
    </row>
    <row r="223" spans="1:6" ht="13.8" x14ac:dyDescent="0.25">
      <c r="A223" s="231" t="s">
        <v>72</v>
      </c>
      <c r="B223" s="50" t="str">
        <f>INDEX('Country to Region'!$B$2:$B$116,MATCH($A223,'Country to Region'!$A$2:$A$116,0))</f>
        <v>Sub-Saharan Africa</v>
      </c>
      <c r="C223" s="203" t="s">
        <v>135</v>
      </c>
      <c r="D223" s="232" cm="1">
        <f t="array" ref="D223">_xlfn.XLOOKUP($C223,'Standardized Scores'!$C$7:$C$96,_xlfn.XLOOKUP('Data (Main Pillars)'!$A223,'Standardized Scores'!$D$6:$DO$6,'Standardized Scores'!$D$7:$DO$96))</f>
        <v>31.260580445400585</v>
      </c>
      <c r="E223" s="232" cm="1">
        <f t="array" ref="E223">_xlfn.XLOOKUP($C223,Ranking!$C$7:$C$96,_xlfn.XLOOKUP('Data (Main Pillars)'!$A223,Ranking!$D$6:$DO$6,Ranking!$D$7:$DO$96))</f>
        <v>78</v>
      </c>
      <c r="F223" s="232" t="str" cm="1">
        <f t="array" ref="F223">_xlfn.XLOOKUP($C223,Categories!$C$7:$C$96,_xlfn.XLOOKUP('Data (Main Pillars)'!$A223,Categories!$D$6:$DO$6,Categories!$D$7:$DO$96))</f>
        <v>Inadequate capacity</v>
      </c>
    </row>
    <row r="224" spans="1:6" ht="13.8" x14ac:dyDescent="0.25">
      <c r="A224" s="231" t="s">
        <v>72</v>
      </c>
      <c r="B224" s="50" t="str">
        <f>INDEX('Country to Region'!$B$2:$B$116,MATCH($A224,'Country to Region'!$A$2:$A$116,0))</f>
        <v>Sub-Saharan Africa</v>
      </c>
      <c r="C224" s="203" t="s">
        <v>163</v>
      </c>
      <c r="D224" s="232" cm="1">
        <f t="array" ref="D224">_xlfn.XLOOKUP($C224,'Standardized Scores'!$C$7:$C$96,_xlfn.XLOOKUP('Data (Main Pillars)'!$A224,'Standardized Scores'!$D$6:$DO$6,'Standardized Scores'!$D$7:$DO$96))</f>
        <v>39.81769877262434</v>
      </c>
      <c r="E224" s="232" cm="1">
        <f t="array" ref="E224">_xlfn.XLOOKUP($C224,Ranking!$C$7:$C$96,_xlfn.XLOOKUP('Data (Main Pillars)'!$A224,Ranking!$D$6:$DO$6,Ranking!$D$7:$DO$96))</f>
        <v>78</v>
      </c>
      <c r="F224" s="232" t="str" cm="1">
        <f t="array" ref="F224">_xlfn.XLOOKUP($C224,Categories!$C$7:$C$96,_xlfn.XLOOKUP('Data (Main Pillars)'!$A224,Categories!$D$6:$DO$6,Categories!$D$7:$DO$96))</f>
        <v>Low capacity</v>
      </c>
    </row>
    <row r="225" spans="1:6" ht="13.8" x14ac:dyDescent="0.25">
      <c r="A225" s="231" t="s">
        <v>72</v>
      </c>
      <c r="B225" s="50" t="str">
        <f>INDEX('Country to Region'!$B$2:$B$116,MATCH($A225,'Country to Region'!$A$2:$A$116,0))</f>
        <v>Sub-Saharan Africa</v>
      </c>
      <c r="C225" s="203" t="s">
        <v>192</v>
      </c>
      <c r="D225" s="232" cm="1">
        <f t="array" ref="D225">_xlfn.XLOOKUP($C225,'Standardized Scores'!$C$7:$C$96,_xlfn.XLOOKUP('Data (Main Pillars)'!$A225,'Standardized Scores'!$D$6:$DO$6,'Standardized Scores'!$D$7:$DO$96))</f>
        <v>26.30331225429385</v>
      </c>
      <c r="E225" s="232" cm="1">
        <f t="array" ref="E225">_xlfn.XLOOKUP($C225,Ranking!$C$7:$C$96,_xlfn.XLOOKUP('Data (Main Pillars)'!$A225,Ranking!$D$6:$DO$6,Ranking!$D$7:$DO$96))</f>
        <v>68</v>
      </c>
      <c r="F225" s="232" t="str" cm="1">
        <f t="array" ref="F225">_xlfn.XLOOKUP($C225,Categories!$C$7:$C$96,_xlfn.XLOOKUP('Data (Main Pillars)'!$A225,Categories!$D$6:$DO$6,Categories!$D$7:$DO$96))</f>
        <v>Low capacity</v>
      </c>
    </row>
    <row r="226" spans="1:6" ht="13.8" x14ac:dyDescent="0.25">
      <c r="A226" s="231" t="s">
        <v>73</v>
      </c>
      <c r="B226" s="50" t="str">
        <f>INDEX('Country to Region'!$B$2:$B$116,MATCH($A226,'Country to Region'!$A$2:$A$116,0))</f>
        <v>MENA</v>
      </c>
      <c r="C226" s="203" t="s">
        <v>133</v>
      </c>
      <c r="D226" s="232" cm="1">
        <f t="array" ref="D226">_xlfn.XLOOKUP($C226,'Standardized Scores'!$C$7:$C$96,_xlfn.XLOOKUP('Data (Main Pillars)'!$A226,'Standardized Scores'!$D$6:$DO$6,'Standardized Scores'!$D$7:$DO$96))</f>
        <v>32.470640694984219</v>
      </c>
      <c r="E226" s="232" cm="1">
        <f t="array" ref="E226">_xlfn.XLOOKUP($C226,Ranking!$C$7:$C$96,_xlfn.XLOOKUP('Data (Main Pillars)'!$A226,Ranking!$D$6:$DO$6,Ranking!$D$7:$DO$96))</f>
        <v>81</v>
      </c>
      <c r="F226" s="232" t="str" cm="1">
        <f t="array" ref="F226">_xlfn.XLOOKUP($C226,Categories!$C$7:$C$96,_xlfn.XLOOKUP('Data (Main Pillars)'!$A226,Categories!$D$6:$DO$6,Categories!$D$7:$DO$96))</f>
        <v>Low capacity</v>
      </c>
    </row>
    <row r="227" spans="1:6" ht="13.8" x14ac:dyDescent="0.25">
      <c r="A227" s="231" t="s">
        <v>73</v>
      </c>
      <c r="B227" s="50" t="str">
        <f>INDEX('Country to Region'!$B$2:$B$116,MATCH($A227,'Country to Region'!$A$2:$A$116,0))</f>
        <v>MENA</v>
      </c>
      <c r="C227" s="203" t="s">
        <v>135</v>
      </c>
      <c r="D227" s="232" cm="1">
        <f t="array" ref="D227">_xlfn.XLOOKUP($C227,'Standardized Scores'!$C$7:$C$96,_xlfn.XLOOKUP('Data (Main Pillars)'!$A227,'Standardized Scores'!$D$6:$DO$6,'Standardized Scores'!$D$7:$DO$96))</f>
        <v>36.857344721155663</v>
      </c>
      <c r="E227" s="232" cm="1">
        <f t="array" ref="E227">_xlfn.XLOOKUP($C227,Ranking!$C$7:$C$96,_xlfn.XLOOKUP('Data (Main Pillars)'!$A227,Ranking!$D$6:$DO$6,Ranking!$D$7:$DO$96))</f>
        <v>57</v>
      </c>
      <c r="F227" s="232" t="str" cm="1">
        <f t="array" ref="F227">_xlfn.XLOOKUP($C227,Categories!$C$7:$C$96,_xlfn.XLOOKUP('Data (Main Pillars)'!$A227,Categories!$D$6:$DO$6,Categories!$D$7:$DO$96))</f>
        <v>Low capacity</v>
      </c>
    </row>
    <row r="228" spans="1:6" ht="13.8" x14ac:dyDescent="0.25">
      <c r="A228" s="231" t="s">
        <v>73</v>
      </c>
      <c r="B228" s="50" t="str">
        <f>INDEX('Country to Region'!$B$2:$B$116,MATCH($A228,'Country to Region'!$A$2:$A$116,0))</f>
        <v>MENA</v>
      </c>
      <c r="C228" s="203" t="s">
        <v>163</v>
      </c>
      <c r="D228" s="232" cm="1">
        <f t="array" ref="D228">_xlfn.XLOOKUP($C228,'Standardized Scores'!$C$7:$C$96,_xlfn.XLOOKUP('Data (Main Pillars)'!$A228,'Standardized Scores'!$D$6:$DO$6,'Standardized Scores'!$D$7:$DO$96))</f>
        <v>39.448631970460205</v>
      </c>
      <c r="E228" s="232" cm="1">
        <f t="array" ref="E228">_xlfn.XLOOKUP($C228,Ranking!$C$7:$C$96,_xlfn.XLOOKUP('Data (Main Pillars)'!$A228,Ranking!$D$6:$DO$6,Ranking!$D$7:$DO$96))</f>
        <v>81</v>
      </c>
      <c r="F228" s="232" t="str" cm="1">
        <f t="array" ref="F228">_xlfn.XLOOKUP($C228,Categories!$C$7:$C$96,_xlfn.XLOOKUP('Data (Main Pillars)'!$A228,Categories!$D$6:$DO$6,Categories!$D$7:$DO$96))</f>
        <v>Low capacity</v>
      </c>
    </row>
    <row r="229" spans="1:6" ht="13.8" x14ac:dyDescent="0.25">
      <c r="A229" s="231" t="s">
        <v>73</v>
      </c>
      <c r="B229" s="50" t="str">
        <f>INDEX('Country to Region'!$B$2:$B$116,MATCH($A229,'Country to Region'!$A$2:$A$116,0))</f>
        <v>MENA</v>
      </c>
      <c r="C229" s="203" t="s">
        <v>192</v>
      </c>
      <c r="D229" s="232" cm="1">
        <f t="array" ref="D229">_xlfn.XLOOKUP($C229,'Standardized Scores'!$C$7:$C$96,_xlfn.XLOOKUP('Data (Main Pillars)'!$A229,'Standardized Scores'!$D$6:$DO$6,'Standardized Scores'!$D$7:$DO$96))</f>
        <v>18.77994830151146</v>
      </c>
      <c r="E229" s="232" cm="1">
        <f t="array" ref="E229">_xlfn.XLOOKUP($C229,Ranking!$C$7:$C$96,_xlfn.XLOOKUP('Data (Main Pillars)'!$A229,Ranking!$D$6:$DO$6,Ranking!$D$7:$DO$96))</f>
        <v>110</v>
      </c>
      <c r="F229" s="232" t="str" cm="1">
        <f t="array" ref="F229">_xlfn.XLOOKUP($C229,Categories!$C$7:$C$96,_xlfn.XLOOKUP('Data (Main Pillars)'!$A229,Categories!$D$6:$DO$6,Categories!$D$7:$DO$96))</f>
        <v>Inadequate capacity</v>
      </c>
    </row>
    <row r="230" spans="1:6" ht="13.8" x14ac:dyDescent="0.25">
      <c r="A230" s="231" t="s">
        <v>74</v>
      </c>
      <c r="B230" s="50" t="str">
        <f>INDEX('Country to Region'!$B$2:$B$116,MATCH($A230,'Country to Region'!$A$2:$A$116,0))</f>
        <v>East and Central Asia</v>
      </c>
      <c r="C230" s="203" t="s">
        <v>133</v>
      </c>
      <c r="D230" s="232" cm="1">
        <f t="array" ref="D230">_xlfn.XLOOKUP($C230,'Standardized Scores'!$C$7:$C$96,_xlfn.XLOOKUP('Data (Main Pillars)'!$A230,'Standardized Scores'!$D$6:$DO$6,'Standardized Scores'!$D$7:$DO$96))</f>
        <v>26.404232219497501</v>
      </c>
      <c r="E230" s="232" cm="1">
        <f t="array" ref="E230">_xlfn.XLOOKUP($C230,Ranking!$C$7:$C$96,_xlfn.XLOOKUP('Data (Main Pillars)'!$A230,Ranking!$D$6:$DO$6,Ranking!$D$7:$DO$96))</f>
        <v>109</v>
      </c>
      <c r="F230" s="232" t="str" cm="1">
        <f t="array" ref="F230">_xlfn.XLOOKUP($C230,Categories!$C$7:$C$96,_xlfn.XLOOKUP('Data (Main Pillars)'!$A230,Categories!$D$6:$DO$6,Categories!$D$7:$DO$96))</f>
        <v>Inadequate capacity</v>
      </c>
    </row>
    <row r="231" spans="1:6" ht="13.8" x14ac:dyDescent="0.25">
      <c r="A231" s="231" t="s">
        <v>74</v>
      </c>
      <c r="B231" s="50" t="str">
        <f>INDEX('Country to Region'!$B$2:$B$116,MATCH($A231,'Country to Region'!$A$2:$A$116,0))</f>
        <v>East and Central Asia</v>
      </c>
      <c r="C231" s="203" t="s">
        <v>135</v>
      </c>
      <c r="D231" s="232" cm="1">
        <f t="array" ref="D231">_xlfn.XLOOKUP($C231,'Standardized Scores'!$C$7:$C$96,_xlfn.XLOOKUP('Data (Main Pillars)'!$A231,'Standardized Scores'!$D$6:$DO$6,'Standardized Scores'!$D$7:$DO$96))</f>
        <v>29.326351187380872</v>
      </c>
      <c r="E231" s="232" cm="1">
        <f t="array" ref="E231">_xlfn.XLOOKUP($C231,Ranking!$C$7:$C$96,_xlfn.XLOOKUP('Data (Main Pillars)'!$A231,Ranking!$D$6:$DO$6,Ranking!$D$7:$DO$96))</f>
        <v>87</v>
      </c>
      <c r="F231" s="232" t="str" cm="1">
        <f t="array" ref="F231">_xlfn.XLOOKUP($C231,Categories!$C$7:$C$96,_xlfn.XLOOKUP('Data (Main Pillars)'!$A231,Categories!$D$6:$DO$6,Categories!$D$7:$DO$96))</f>
        <v>Inadequate capacity</v>
      </c>
    </row>
    <row r="232" spans="1:6" ht="13.8" x14ac:dyDescent="0.25">
      <c r="A232" s="231" t="s">
        <v>74</v>
      </c>
      <c r="B232" s="50" t="str">
        <f>INDEX('Country to Region'!$B$2:$B$116,MATCH($A232,'Country to Region'!$A$2:$A$116,0))</f>
        <v>East and Central Asia</v>
      </c>
      <c r="C232" s="203" t="s">
        <v>163</v>
      </c>
      <c r="D232" s="232" cm="1">
        <f t="array" ref="D232">_xlfn.XLOOKUP($C232,'Standardized Scores'!$C$7:$C$96,_xlfn.XLOOKUP('Data (Main Pillars)'!$A232,'Standardized Scores'!$D$6:$DO$6,'Standardized Scores'!$D$7:$DO$96))</f>
        <v>33.306095120446521</v>
      </c>
      <c r="E232" s="232" cm="1">
        <f t="array" ref="E232">_xlfn.XLOOKUP($C232,Ranking!$C$7:$C$96,_xlfn.XLOOKUP('Data (Main Pillars)'!$A232,Ranking!$D$6:$DO$6,Ranking!$D$7:$DO$96))</f>
        <v>104</v>
      </c>
      <c r="F232" s="232" t="str" cm="1">
        <f t="array" ref="F232">_xlfn.XLOOKUP($C232,Categories!$C$7:$C$96,_xlfn.XLOOKUP('Data (Main Pillars)'!$A232,Categories!$D$6:$DO$6,Categories!$D$7:$DO$96))</f>
        <v>Inadequate capacity</v>
      </c>
    </row>
    <row r="233" spans="1:6" ht="13.8" x14ac:dyDescent="0.25">
      <c r="A233" s="231" t="s">
        <v>74</v>
      </c>
      <c r="B233" s="50" t="str">
        <f>INDEX('Country to Region'!$B$2:$B$116,MATCH($A233,'Country to Region'!$A$2:$A$116,0))</f>
        <v>East and Central Asia</v>
      </c>
      <c r="C233" s="203" t="s">
        <v>192</v>
      </c>
      <c r="D233" s="232" cm="1">
        <f t="array" ref="D233">_xlfn.XLOOKUP($C233,'Standardized Scores'!$C$7:$C$96,_xlfn.XLOOKUP('Data (Main Pillars)'!$A233,'Standardized Scores'!$D$6:$DO$6,'Standardized Scores'!$D$7:$DO$96))</f>
        <v>14.279629383682106</v>
      </c>
      <c r="E233" s="232" cm="1">
        <f t="array" ref="E233">_xlfn.XLOOKUP($C233,Ranking!$C$7:$C$96,_xlfn.XLOOKUP('Data (Main Pillars)'!$A233,Ranking!$D$6:$DO$6,Ranking!$D$7:$DO$96))</f>
        <v>115</v>
      </c>
      <c r="F233" s="232" t="str" cm="1">
        <f t="array" ref="F233">_xlfn.XLOOKUP($C233,Categories!$C$7:$C$96,_xlfn.XLOOKUP('Data (Main Pillars)'!$A233,Categories!$D$6:$DO$6,Categories!$D$7:$DO$96))</f>
        <v>Inadequate capacity</v>
      </c>
    </row>
    <row r="234" spans="1:6" ht="13.8" x14ac:dyDescent="0.25">
      <c r="A234" s="231" t="s">
        <v>75</v>
      </c>
      <c r="B234" s="50" t="str">
        <f>INDEX('Country to Region'!$B$2:$B$116,MATCH($A234,'Country to Region'!$A$2:$A$116,0))</f>
        <v>Eastern Europe</v>
      </c>
      <c r="C234" s="203" t="s">
        <v>133</v>
      </c>
      <c r="D234" s="232" cm="1">
        <f t="array" ref="D234">_xlfn.XLOOKUP($C234,'Standardized Scores'!$C$7:$C$96,_xlfn.XLOOKUP('Data (Main Pillars)'!$A234,'Standardized Scores'!$D$6:$DO$6,'Standardized Scores'!$D$7:$DO$96))</f>
        <v>40.650508500609476</v>
      </c>
      <c r="E234" s="232" cm="1">
        <f t="array" ref="E234">_xlfn.XLOOKUP($C234,Ranking!$C$7:$C$96,_xlfn.XLOOKUP('Data (Main Pillars)'!$A234,Ranking!$D$6:$DO$6,Ranking!$D$7:$DO$96))</f>
        <v>42</v>
      </c>
      <c r="F234" s="232" t="str" cm="1">
        <f t="array" ref="F234">_xlfn.XLOOKUP($C234,Categories!$C$7:$C$96,_xlfn.XLOOKUP('Data (Main Pillars)'!$A234,Categories!$D$6:$DO$6,Categories!$D$7:$DO$96))</f>
        <v>Adequate capacity</v>
      </c>
    </row>
    <row r="235" spans="1:6" ht="13.8" x14ac:dyDescent="0.25">
      <c r="A235" s="231" t="s">
        <v>75</v>
      </c>
      <c r="B235" s="50" t="str">
        <f>INDEX('Country to Region'!$B$2:$B$116,MATCH($A235,'Country to Region'!$A$2:$A$116,0))</f>
        <v>Eastern Europe</v>
      </c>
      <c r="C235" s="203" t="s">
        <v>135</v>
      </c>
      <c r="D235" s="232" cm="1">
        <f t="array" ref="D235">_xlfn.XLOOKUP($C235,'Standardized Scores'!$C$7:$C$96,_xlfn.XLOOKUP('Data (Main Pillars)'!$A235,'Standardized Scores'!$D$6:$DO$6,'Standardized Scores'!$D$7:$DO$96))</f>
        <v>38.741478597082377</v>
      </c>
      <c r="E235" s="232" cm="1">
        <f t="array" ref="E235">_xlfn.XLOOKUP($C235,Ranking!$C$7:$C$96,_xlfn.XLOOKUP('Data (Main Pillars)'!$A235,Ranking!$D$6:$DO$6,Ranking!$D$7:$DO$96))</f>
        <v>53</v>
      </c>
      <c r="F235" s="232" t="str" cm="1">
        <f t="array" ref="F235">_xlfn.XLOOKUP($C235,Categories!$C$7:$C$96,_xlfn.XLOOKUP('Data (Main Pillars)'!$A235,Categories!$D$6:$DO$6,Categories!$D$7:$DO$96))</f>
        <v>Low capacity</v>
      </c>
    </row>
    <row r="236" spans="1:6" ht="13.8" x14ac:dyDescent="0.25">
      <c r="A236" s="231" t="s">
        <v>75</v>
      </c>
      <c r="B236" s="50" t="str">
        <f>INDEX('Country to Region'!$B$2:$B$116,MATCH($A236,'Country to Region'!$A$2:$A$116,0))</f>
        <v>Eastern Europe</v>
      </c>
      <c r="C236" s="203" t="s">
        <v>163</v>
      </c>
      <c r="D236" s="232" cm="1">
        <f t="array" ref="D236">_xlfn.XLOOKUP($C236,'Standardized Scores'!$C$7:$C$96,_xlfn.XLOOKUP('Data (Main Pillars)'!$A236,'Standardized Scores'!$D$6:$DO$6,'Standardized Scores'!$D$7:$DO$96))</f>
        <v>53.642043605410464</v>
      </c>
      <c r="E236" s="232" cm="1">
        <f t="array" ref="E236">_xlfn.XLOOKUP($C236,Ranking!$C$7:$C$96,_xlfn.XLOOKUP('Data (Main Pillars)'!$A236,Ranking!$D$6:$DO$6,Ranking!$D$7:$DO$96))</f>
        <v>25</v>
      </c>
      <c r="F236" s="232" t="str" cm="1">
        <f t="array" ref="F236">_xlfn.XLOOKUP($C236,Categories!$C$7:$C$96,_xlfn.XLOOKUP('Data (Main Pillars)'!$A236,Categories!$D$6:$DO$6,Categories!$D$7:$DO$96))</f>
        <v>Adequate capacity</v>
      </c>
    </row>
    <row r="237" spans="1:6" ht="13.8" x14ac:dyDescent="0.25">
      <c r="A237" s="231" t="s">
        <v>75</v>
      </c>
      <c r="B237" s="50" t="str">
        <f>INDEX('Country to Region'!$B$2:$B$116,MATCH($A237,'Country to Region'!$A$2:$A$116,0))</f>
        <v>Eastern Europe</v>
      </c>
      <c r="C237" s="203" t="s">
        <v>192</v>
      </c>
      <c r="D237" s="232" cm="1">
        <f t="array" ref="D237">_xlfn.XLOOKUP($C237,'Standardized Scores'!$C$7:$C$96,_xlfn.XLOOKUP('Data (Main Pillars)'!$A237,'Standardized Scores'!$D$6:$DO$6,'Standardized Scores'!$D$7:$DO$96))</f>
        <v>25.237491597735243</v>
      </c>
      <c r="E237" s="232" cm="1">
        <f t="array" ref="E237">_xlfn.XLOOKUP($C237,Ranking!$C$7:$C$96,_xlfn.XLOOKUP('Data (Main Pillars)'!$A237,Ranking!$D$6:$DO$6,Ranking!$D$7:$DO$96))</f>
        <v>78</v>
      </c>
      <c r="F237" s="232" t="str" cm="1">
        <f t="array" ref="F237">_xlfn.XLOOKUP($C237,Categories!$C$7:$C$96,_xlfn.XLOOKUP('Data (Main Pillars)'!$A237,Categories!$D$6:$DO$6,Categories!$D$7:$DO$96))</f>
        <v>Inadequate capacity</v>
      </c>
    </row>
    <row r="238" spans="1:6" ht="13.8" x14ac:dyDescent="0.25">
      <c r="A238" s="231" t="s">
        <v>76</v>
      </c>
      <c r="B238" s="50" t="str">
        <f>INDEX('Country to Region'!$B$2:$B$116,MATCH($A238,'Country to Region'!$A$2:$A$116,0))</f>
        <v>MENA</v>
      </c>
      <c r="C238" s="203" t="s">
        <v>133</v>
      </c>
      <c r="D238" s="232" cm="1">
        <f t="array" ref="D238">_xlfn.XLOOKUP($C238,'Standardized Scores'!$C$7:$C$96,_xlfn.XLOOKUP('Data (Main Pillars)'!$A238,'Standardized Scores'!$D$6:$DO$6,'Standardized Scores'!$D$7:$DO$96))</f>
        <v>28.898337853716356</v>
      </c>
      <c r="E238" s="232" cm="1">
        <f t="array" ref="E238">_xlfn.XLOOKUP($C238,Ranking!$C$7:$C$96,_xlfn.XLOOKUP('Data (Main Pillars)'!$A238,Ranking!$D$6:$DO$6,Ranking!$D$7:$DO$96))</f>
        <v>104</v>
      </c>
      <c r="F238" s="232" t="str" cm="1">
        <f t="array" ref="F238">_xlfn.XLOOKUP($C238,Categories!$C$7:$C$96,_xlfn.XLOOKUP('Data (Main Pillars)'!$A238,Categories!$D$6:$DO$6,Categories!$D$7:$DO$96))</f>
        <v>Inadequate capacity</v>
      </c>
    </row>
    <row r="239" spans="1:6" ht="13.8" x14ac:dyDescent="0.25">
      <c r="A239" s="231" t="s">
        <v>76</v>
      </c>
      <c r="B239" s="50" t="str">
        <f>INDEX('Country to Region'!$B$2:$B$116,MATCH($A239,'Country to Region'!$A$2:$A$116,0))</f>
        <v>MENA</v>
      </c>
      <c r="C239" s="203" t="s">
        <v>135</v>
      </c>
      <c r="D239" s="232" cm="1">
        <f t="array" ref="D239">_xlfn.XLOOKUP($C239,'Standardized Scores'!$C$7:$C$96,_xlfn.XLOOKUP('Data (Main Pillars)'!$A239,'Standardized Scores'!$D$6:$DO$6,'Standardized Scores'!$D$7:$DO$96))</f>
        <v>41.268363851703555</v>
      </c>
      <c r="E239" s="232" cm="1">
        <f t="array" ref="E239">_xlfn.XLOOKUP($C239,Ranking!$C$7:$C$96,_xlfn.XLOOKUP('Data (Main Pillars)'!$A239,Ranking!$D$6:$DO$6,Ranking!$D$7:$DO$96))</f>
        <v>47</v>
      </c>
      <c r="F239" s="232" t="str" cm="1">
        <f t="array" ref="F239">_xlfn.XLOOKUP($C239,Categories!$C$7:$C$96,_xlfn.XLOOKUP('Data (Main Pillars)'!$A239,Categories!$D$6:$DO$6,Categories!$D$7:$DO$96))</f>
        <v>Low capacity</v>
      </c>
    </row>
    <row r="240" spans="1:6" ht="13.8" x14ac:dyDescent="0.25">
      <c r="A240" s="231" t="s">
        <v>76</v>
      </c>
      <c r="B240" s="50" t="str">
        <f>INDEX('Country to Region'!$B$2:$B$116,MATCH($A240,'Country to Region'!$A$2:$A$116,0))</f>
        <v>MENA</v>
      </c>
      <c r="C240" s="203" t="s">
        <v>163</v>
      </c>
      <c r="D240" s="232" cm="1">
        <f t="array" ref="D240">_xlfn.XLOOKUP($C240,'Standardized Scores'!$C$7:$C$96,_xlfn.XLOOKUP('Data (Main Pillars)'!$A240,'Standardized Scores'!$D$6:$DO$6,'Standardized Scores'!$D$7:$DO$96))</f>
        <v>22.613065217185152</v>
      </c>
      <c r="E240" s="232" cm="1">
        <f t="array" ref="E240">_xlfn.XLOOKUP($C240,Ranking!$C$7:$C$96,_xlfn.XLOOKUP('Data (Main Pillars)'!$A240,Ranking!$D$6:$DO$6,Ranking!$D$7:$DO$96))</f>
        <v>113</v>
      </c>
      <c r="F240" s="232" t="str" cm="1">
        <f t="array" ref="F240">_xlfn.XLOOKUP($C240,Categories!$C$7:$C$96,_xlfn.XLOOKUP('Data (Main Pillars)'!$A240,Categories!$D$6:$DO$6,Categories!$D$7:$DO$96))</f>
        <v>Inadequate capacity</v>
      </c>
    </row>
    <row r="241" spans="1:6" ht="13.8" x14ac:dyDescent="0.25">
      <c r="A241" s="231" t="s">
        <v>76</v>
      </c>
      <c r="B241" s="50" t="str">
        <f>INDEX('Country to Region'!$B$2:$B$116,MATCH($A241,'Country to Region'!$A$2:$A$116,0))</f>
        <v>MENA</v>
      </c>
      <c r="C241" s="203" t="s">
        <v>192</v>
      </c>
      <c r="D241" s="232" cm="1">
        <f t="array" ref="D241">_xlfn.XLOOKUP($C241,'Standardized Scores'!$C$7:$C$96,_xlfn.XLOOKUP('Data (Main Pillars)'!$A241,'Standardized Scores'!$D$6:$DO$6,'Standardized Scores'!$D$7:$DO$96))</f>
        <v>24.908675371104096</v>
      </c>
      <c r="E241" s="232" cm="1">
        <f t="array" ref="E241">_xlfn.XLOOKUP($C241,Ranking!$C$7:$C$96,_xlfn.XLOOKUP('Data (Main Pillars)'!$A241,Ranking!$D$6:$DO$6,Ranking!$D$7:$DO$96))</f>
        <v>80</v>
      </c>
      <c r="F241" s="232" t="str" cm="1">
        <f t="array" ref="F241">_xlfn.XLOOKUP($C241,Categories!$C$7:$C$96,_xlfn.XLOOKUP('Data (Main Pillars)'!$A241,Categories!$D$6:$DO$6,Categories!$D$7:$DO$96))</f>
        <v>Inadequate capacity</v>
      </c>
    </row>
    <row r="242" spans="1:6" ht="13.8" x14ac:dyDescent="0.25">
      <c r="A242" s="231" t="s">
        <v>77</v>
      </c>
      <c r="B242" s="50" t="str">
        <f>INDEX('Country to Region'!$B$2:$B$116,MATCH($A242,'Country to Region'!$A$2:$A$116,0))</f>
        <v>Eastern Europe</v>
      </c>
      <c r="C242" s="203" t="s">
        <v>133</v>
      </c>
      <c r="D242" s="232" cm="1">
        <f t="array" ref="D242">_xlfn.XLOOKUP($C242,'Standardized Scores'!$C$7:$C$96,_xlfn.XLOOKUP('Data (Main Pillars)'!$A242,'Standardized Scores'!$D$6:$DO$6,'Standardized Scores'!$D$7:$DO$96))</f>
        <v>40.438197009329912</v>
      </c>
      <c r="E242" s="232" cm="1">
        <f t="array" ref="E242">_xlfn.XLOOKUP($C242,Ranking!$C$7:$C$96,_xlfn.XLOOKUP('Data (Main Pillars)'!$A242,Ranking!$D$6:$DO$6,Ranking!$D$7:$DO$96))</f>
        <v>44</v>
      </c>
      <c r="F242" s="232" t="str" cm="1">
        <f t="array" ref="F242">_xlfn.XLOOKUP($C242,Categories!$C$7:$C$96,_xlfn.XLOOKUP('Data (Main Pillars)'!$A242,Categories!$D$6:$DO$6,Categories!$D$7:$DO$96))</f>
        <v>Adequate capacity</v>
      </c>
    </row>
    <row r="243" spans="1:6" ht="13.8" x14ac:dyDescent="0.25">
      <c r="A243" s="231" t="s">
        <v>77</v>
      </c>
      <c r="B243" s="50" t="str">
        <f>INDEX('Country to Region'!$B$2:$B$116,MATCH($A243,'Country to Region'!$A$2:$A$116,0))</f>
        <v>Eastern Europe</v>
      </c>
      <c r="C243" s="203" t="s">
        <v>135</v>
      </c>
      <c r="D243" s="232" cm="1">
        <f t="array" ref="D243">_xlfn.XLOOKUP($C243,'Standardized Scores'!$C$7:$C$96,_xlfn.XLOOKUP('Data (Main Pillars)'!$A243,'Standardized Scores'!$D$6:$DO$6,'Standardized Scores'!$D$7:$DO$96))</f>
        <v>37.669439797486838</v>
      </c>
      <c r="E243" s="232" cm="1">
        <f t="array" ref="E243">_xlfn.XLOOKUP($C243,Ranking!$C$7:$C$96,_xlfn.XLOOKUP('Data (Main Pillars)'!$A243,Ranking!$D$6:$DO$6,Ranking!$D$7:$DO$96))</f>
        <v>56</v>
      </c>
      <c r="F243" s="232" t="str" cm="1">
        <f t="array" ref="F243">_xlfn.XLOOKUP($C243,Categories!$C$7:$C$96,_xlfn.XLOOKUP('Data (Main Pillars)'!$A243,Categories!$D$6:$DO$6,Categories!$D$7:$DO$96))</f>
        <v>Low capacity</v>
      </c>
    </row>
    <row r="244" spans="1:6" ht="13.8" x14ac:dyDescent="0.25">
      <c r="A244" s="231" t="s">
        <v>77</v>
      </c>
      <c r="B244" s="50" t="str">
        <f>INDEX('Country to Region'!$B$2:$B$116,MATCH($A244,'Country to Region'!$A$2:$A$116,0))</f>
        <v>Eastern Europe</v>
      </c>
      <c r="C244" s="203" t="s">
        <v>163</v>
      </c>
      <c r="D244" s="232" cm="1">
        <f t="array" ref="D244">_xlfn.XLOOKUP($C244,'Standardized Scores'!$C$7:$C$96,_xlfn.XLOOKUP('Data (Main Pillars)'!$A244,'Standardized Scores'!$D$6:$DO$6,'Standardized Scores'!$D$7:$DO$96))</f>
        <v>52.749564815243232</v>
      </c>
      <c r="E244" s="232" cm="1">
        <f t="array" ref="E244">_xlfn.XLOOKUP($C244,Ranking!$C$7:$C$96,_xlfn.XLOOKUP('Data (Main Pillars)'!$A244,Ranking!$D$6:$DO$6,Ranking!$D$7:$DO$96))</f>
        <v>30</v>
      </c>
      <c r="F244" s="232" t="str" cm="1">
        <f t="array" ref="F244">_xlfn.XLOOKUP($C244,Categories!$C$7:$C$96,_xlfn.XLOOKUP('Data (Main Pillars)'!$A244,Categories!$D$6:$DO$6,Categories!$D$7:$DO$96))</f>
        <v>Adequate capacity</v>
      </c>
    </row>
    <row r="245" spans="1:6" ht="13.8" x14ac:dyDescent="0.25">
      <c r="A245" s="231" t="s">
        <v>77</v>
      </c>
      <c r="B245" s="50" t="str">
        <f>INDEX('Country to Region'!$B$2:$B$116,MATCH($A245,'Country to Region'!$A$2:$A$116,0))</f>
        <v>Eastern Europe</v>
      </c>
      <c r="C245" s="203" t="s">
        <v>192</v>
      </c>
      <c r="D245" s="232" cm="1">
        <f t="array" ref="D245">_xlfn.XLOOKUP($C245,'Standardized Scores'!$C$7:$C$96,_xlfn.XLOOKUP('Data (Main Pillars)'!$A245,'Standardized Scores'!$D$6:$DO$6,'Standardized Scores'!$D$7:$DO$96))</f>
        <v>26.791797146621875</v>
      </c>
      <c r="E245" s="232" cm="1">
        <f t="array" ref="E245">_xlfn.XLOOKUP($C245,Ranking!$C$7:$C$96,_xlfn.XLOOKUP('Data (Main Pillars)'!$A245,Ranking!$D$6:$DO$6,Ranking!$D$7:$DO$96))</f>
        <v>62</v>
      </c>
      <c r="F245" s="232" t="str" cm="1">
        <f t="array" ref="F245">_xlfn.XLOOKUP($C245,Categories!$C$7:$C$96,_xlfn.XLOOKUP('Data (Main Pillars)'!$A245,Categories!$D$6:$DO$6,Categories!$D$7:$DO$96))</f>
        <v>Low capacity</v>
      </c>
    </row>
    <row r="246" spans="1:6" ht="13.8" x14ac:dyDescent="0.25">
      <c r="A246" s="231" t="s">
        <v>78</v>
      </c>
      <c r="B246" s="50" t="str">
        <f>INDEX('Country to Region'!$B$2:$B$116,MATCH($A246,'Country to Region'!$A$2:$A$116,0))</f>
        <v>Western Europe</v>
      </c>
      <c r="C246" s="203" t="s">
        <v>133</v>
      </c>
      <c r="D246" s="232" cm="1">
        <f t="array" ref="D246">_xlfn.XLOOKUP($C246,'Standardized Scores'!$C$7:$C$96,_xlfn.XLOOKUP('Data (Main Pillars)'!$A246,'Standardized Scores'!$D$6:$DO$6,'Standardized Scores'!$D$7:$DO$96))</f>
        <v>46.846737377523787</v>
      </c>
      <c r="E246" s="232" cm="1">
        <f t="array" ref="E246">_xlfn.XLOOKUP($C246,Ranking!$C$7:$C$96,_xlfn.XLOOKUP('Data (Main Pillars)'!$A246,Ranking!$D$6:$DO$6,Ranking!$D$7:$DO$96))</f>
        <v>21</v>
      </c>
      <c r="F246" s="232" t="str" cm="1">
        <f t="array" ref="F246">_xlfn.XLOOKUP($C246,Categories!$C$7:$C$96,_xlfn.XLOOKUP('Data (Main Pillars)'!$A246,Categories!$D$6:$DO$6,Categories!$D$7:$DO$96))</f>
        <v>High capacity</v>
      </c>
    </row>
    <row r="247" spans="1:6" ht="13.8" x14ac:dyDescent="0.25">
      <c r="A247" s="231" t="s">
        <v>78</v>
      </c>
      <c r="B247" s="50" t="str">
        <f>INDEX('Country to Region'!$B$2:$B$116,MATCH($A247,'Country to Region'!$A$2:$A$116,0))</f>
        <v>Western Europe</v>
      </c>
      <c r="C247" s="203" t="s">
        <v>135</v>
      </c>
      <c r="D247" s="232" cm="1">
        <f t="array" ref="D247">_xlfn.XLOOKUP($C247,'Standardized Scores'!$C$7:$C$96,_xlfn.XLOOKUP('Data (Main Pillars)'!$A247,'Standardized Scores'!$D$6:$DO$6,'Standardized Scores'!$D$7:$DO$96))</f>
        <v>45.483356915236115</v>
      </c>
      <c r="E247" s="232" cm="1">
        <f t="array" ref="E247">_xlfn.XLOOKUP($C247,Ranking!$C$7:$C$96,_xlfn.XLOOKUP('Data (Main Pillars)'!$A247,Ranking!$D$6:$DO$6,Ranking!$D$7:$DO$96))</f>
        <v>29</v>
      </c>
      <c r="F247" s="232" t="str" cm="1">
        <f t="array" ref="F247">_xlfn.XLOOKUP($C247,Categories!$C$7:$C$96,_xlfn.XLOOKUP('Data (Main Pillars)'!$A247,Categories!$D$6:$DO$6,Categories!$D$7:$DO$96))</f>
        <v>Adequate capacity</v>
      </c>
    </row>
    <row r="248" spans="1:6" ht="13.8" x14ac:dyDescent="0.25">
      <c r="A248" s="231" t="s">
        <v>78</v>
      </c>
      <c r="B248" s="50" t="str">
        <f>INDEX('Country to Region'!$B$2:$B$116,MATCH($A248,'Country to Region'!$A$2:$A$116,0))</f>
        <v>Western Europe</v>
      </c>
      <c r="C248" s="203" t="s">
        <v>163</v>
      </c>
      <c r="D248" s="232" cm="1">
        <f t="array" ref="D248">_xlfn.XLOOKUP($C248,'Standardized Scores'!$C$7:$C$96,_xlfn.XLOOKUP('Data (Main Pillars)'!$A248,'Standardized Scores'!$D$6:$DO$6,'Standardized Scores'!$D$7:$DO$96))</f>
        <v>63.063041223646053</v>
      </c>
      <c r="E248" s="232" cm="1">
        <f t="array" ref="E248">_xlfn.XLOOKUP($C248,Ranking!$C$7:$C$96,_xlfn.XLOOKUP('Data (Main Pillars)'!$A248,Ranking!$D$6:$DO$6,Ranking!$D$7:$DO$96))</f>
        <v>6</v>
      </c>
      <c r="F248" s="232" t="str" cm="1">
        <f t="array" ref="F248">_xlfn.XLOOKUP($C248,Categories!$C$7:$C$96,_xlfn.XLOOKUP('Data (Main Pillars)'!$A248,Categories!$D$6:$DO$6,Categories!$D$7:$DO$96))</f>
        <v>Advanced capacity</v>
      </c>
    </row>
    <row r="249" spans="1:6" ht="13.8" x14ac:dyDescent="0.25">
      <c r="A249" s="231" t="s">
        <v>78</v>
      </c>
      <c r="B249" s="50" t="str">
        <f>INDEX('Country to Region'!$B$2:$B$116,MATCH($A249,'Country to Region'!$A$2:$A$116,0))</f>
        <v>Western Europe</v>
      </c>
      <c r="C249" s="203" t="s">
        <v>192</v>
      </c>
      <c r="D249" s="232" cm="1">
        <f t="array" ref="D249">_xlfn.XLOOKUP($C249,'Standardized Scores'!$C$7:$C$96,_xlfn.XLOOKUP('Data (Main Pillars)'!$A249,'Standardized Scores'!$D$6:$DO$6,'Standardized Scores'!$D$7:$DO$96))</f>
        <v>26.588379378315089</v>
      </c>
      <c r="E249" s="232" cm="1">
        <f t="array" ref="E249">_xlfn.XLOOKUP($C249,Ranking!$C$7:$C$96,_xlfn.XLOOKUP('Data (Main Pillars)'!$A249,Ranking!$D$6:$DO$6,Ranking!$D$7:$DO$96))</f>
        <v>65</v>
      </c>
      <c r="F249" s="232" t="str" cm="1">
        <f t="array" ref="F249">_xlfn.XLOOKUP($C249,Categories!$C$7:$C$96,_xlfn.XLOOKUP('Data (Main Pillars)'!$A249,Categories!$D$6:$DO$6,Categories!$D$7:$DO$96))</f>
        <v>Low capacity</v>
      </c>
    </row>
    <row r="250" spans="1:6" ht="13.8" x14ac:dyDescent="0.25">
      <c r="A250" s="231" t="s">
        <v>79</v>
      </c>
      <c r="B250" s="50" t="str">
        <f>INDEX('Country to Region'!$B$2:$B$116,MATCH($A250,'Country to Region'!$A$2:$A$116,0))</f>
        <v>Sub-Saharan Africa</v>
      </c>
      <c r="C250" s="203" t="s">
        <v>133</v>
      </c>
      <c r="D250" s="232" cm="1">
        <f t="array" ref="D250">_xlfn.XLOOKUP($C250,'Standardized Scores'!$C$7:$C$96,_xlfn.XLOOKUP('Data (Main Pillars)'!$A250,'Standardized Scores'!$D$6:$DO$6,'Standardized Scores'!$D$7:$DO$96))</f>
        <v>25.465322417676081</v>
      </c>
      <c r="E250" s="232" cm="1">
        <f t="array" ref="E250">_xlfn.XLOOKUP($C250,Ranking!$C$7:$C$96,_xlfn.XLOOKUP('Data (Main Pillars)'!$A250,Ranking!$D$6:$DO$6,Ranking!$D$7:$DO$96))</f>
        <v>111</v>
      </c>
      <c r="F250" s="232" t="str" cm="1">
        <f t="array" ref="F250">_xlfn.XLOOKUP($C250,Categories!$C$7:$C$96,_xlfn.XLOOKUP('Data (Main Pillars)'!$A250,Categories!$D$6:$DO$6,Categories!$D$7:$DO$96))</f>
        <v>Inadequate capacity</v>
      </c>
    </row>
    <row r="251" spans="1:6" ht="13.8" x14ac:dyDescent="0.25">
      <c r="A251" s="231" t="s">
        <v>79</v>
      </c>
      <c r="B251" s="50" t="str">
        <f>INDEX('Country to Region'!$B$2:$B$116,MATCH($A251,'Country to Region'!$A$2:$A$116,0))</f>
        <v>Sub-Saharan Africa</v>
      </c>
      <c r="C251" s="203" t="s">
        <v>135</v>
      </c>
      <c r="D251" s="232" cm="1">
        <f t="array" ref="D251">_xlfn.XLOOKUP($C251,'Standardized Scores'!$C$7:$C$96,_xlfn.XLOOKUP('Data (Main Pillars)'!$A251,'Standardized Scores'!$D$6:$DO$6,'Standardized Scores'!$D$7:$DO$96))</f>
        <v>22.169208581547771</v>
      </c>
      <c r="E251" s="232" cm="1">
        <f t="array" ref="E251">_xlfn.XLOOKUP($C251,Ranking!$C$7:$C$96,_xlfn.XLOOKUP('Data (Main Pillars)'!$A251,Ranking!$D$6:$DO$6,Ranking!$D$7:$DO$96))</f>
        <v>110</v>
      </c>
      <c r="F251" s="232" t="str" cm="1">
        <f t="array" ref="F251">_xlfn.XLOOKUP($C251,Categories!$C$7:$C$96,_xlfn.XLOOKUP('Data (Main Pillars)'!$A251,Categories!$D$6:$DO$6,Categories!$D$7:$DO$96))</f>
        <v>Inadequate capacity</v>
      </c>
    </row>
    <row r="252" spans="1:6" ht="13.8" x14ac:dyDescent="0.25">
      <c r="A252" s="231" t="s">
        <v>79</v>
      </c>
      <c r="B252" s="50" t="str">
        <f>INDEX('Country to Region'!$B$2:$B$116,MATCH($A252,'Country to Region'!$A$2:$A$116,0))</f>
        <v>Sub-Saharan Africa</v>
      </c>
      <c r="C252" s="203" t="s">
        <v>163</v>
      </c>
      <c r="D252" s="232" cm="1">
        <f t="array" ref="D252">_xlfn.XLOOKUP($C252,'Standardized Scores'!$C$7:$C$96,_xlfn.XLOOKUP('Data (Main Pillars)'!$A252,'Standardized Scores'!$D$6:$DO$6,'Standardized Scores'!$D$7:$DO$96))</f>
        <v>33.649450360647961</v>
      </c>
      <c r="E252" s="232" cm="1">
        <f t="array" ref="E252">_xlfn.XLOOKUP($C252,Ranking!$C$7:$C$96,_xlfn.XLOOKUP('Data (Main Pillars)'!$A252,Ranking!$D$6:$DO$6,Ranking!$D$7:$DO$96))</f>
        <v>102</v>
      </c>
      <c r="F252" s="232" t="str" cm="1">
        <f t="array" ref="F252">_xlfn.XLOOKUP($C252,Categories!$C$7:$C$96,_xlfn.XLOOKUP('Data (Main Pillars)'!$A252,Categories!$D$6:$DO$6,Categories!$D$7:$DO$96))</f>
        <v>Inadequate capacity</v>
      </c>
    </row>
    <row r="253" spans="1:6" ht="13.8" x14ac:dyDescent="0.25">
      <c r="A253" s="231" t="s">
        <v>79</v>
      </c>
      <c r="B253" s="50" t="str">
        <f>INDEX('Country to Region'!$B$2:$B$116,MATCH($A253,'Country to Region'!$A$2:$A$116,0))</f>
        <v>Sub-Saharan Africa</v>
      </c>
      <c r="C253" s="203" t="s">
        <v>192</v>
      </c>
      <c r="D253" s="232" cm="1">
        <f t="array" ref="D253">_xlfn.XLOOKUP($C253,'Standardized Scores'!$C$7:$C$96,_xlfn.XLOOKUP('Data (Main Pillars)'!$A253,'Standardized Scores'!$D$6:$DO$6,'Standardized Scores'!$D$7:$DO$96))</f>
        <v>17.84926566317522</v>
      </c>
      <c r="E253" s="232" cm="1">
        <f t="array" ref="E253">_xlfn.XLOOKUP($C253,Ranking!$C$7:$C$96,_xlfn.XLOOKUP('Data (Main Pillars)'!$A253,Ranking!$D$6:$DO$6,Ranking!$D$7:$DO$96))</f>
        <v>111</v>
      </c>
      <c r="F253" s="232" t="str" cm="1">
        <f t="array" ref="F253">_xlfn.XLOOKUP($C253,Categories!$C$7:$C$96,_xlfn.XLOOKUP('Data (Main Pillars)'!$A253,Categories!$D$6:$DO$6,Categories!$D$7:$DO$96))</f>
        <v>Inadequate capacity</v>
      </c>
    </row>
    <row r="254" spans="1:6" ht="13.8" x14ac:dyDescent="0.25">
      <c r="A254" s="231" t="s">
        <v>80</v>
      </c>
      <c r="B254" s="50" t="str">
        <f>INDEX('Country to Region'!$B$2:$B$116,MATCH($A254,'Country to Region'!$A$2:$A$116,0))</f>
        <v>South and Southeast Asia</v>
      </c>
      <c r="C254" s="203" t="s">
        <v>133</v>
      </c>
      <c r="D254" s="232" cm="1">
        <f t="array" ref="D254">_xlfn.XLOOKUP($C254,'Standardized Scores'!$C$7:$C$96,_xlfn.XLOOKUP('Data (Main Pillars)'!$A254,'Standardized Scores'!$D$6:$DO$6,'Standardized Scores'!$D$7:$DO$96))</f>
        <v>43.690049645892316</v>
      </c>
      <c r="E254" s="232" cm="1">
        <f t="array" ref="E254">_xlfn.XLOOKUP($C254,Ranking!$C$7:$C$96,_xlfn.XLOOKUP('Data (Main Pillars)'!$A254,Ranking!$D$6:$DO$6,Ranking!$D$7:$DO$96))</f>
        <v>30</v>
      </c>
      <c r="F254" s="232" t="str" cm="1">
        <f t="array" ref="F254">_xlfn.XLOOKUP($C254,Categories!$C$7:$C$96,_xlfn.XLOOKUP('Data (Main Pillars)'!$A254,Categories!$D$6:$DO$6,Categories!$D$7:$DO$96))</f>
        <v>Adequate capacity</v>
      </c>
    </row>
    <row r="255" spans="1:6" ht="13.8" x14ac:dyDescent="0.25">
      <c r="A255" s="231" t="s">
        <v>80</v>
      </c>
      <c r="B255" s="50" t="str">
        <f>INDEX('Country to Region'!$B$2:$B$116,MATCH($A255,'Country to Region'!$A$2:$A$116,0))</f>
        <v>South and Southeast Asia</v>
      </c>
      <c r="C255" s="203" t="s">
        <v>135</v>
      </c>
      <c r="D255" s="232" cm="1">
        <f t="array" ref="D255">_xlfn.XLOOKUP($C255,'Standardized Scores'!$C$7:$C$96,_xlfn.XLOOKUP('Data (Main Pillars)'!$A255,'Standardized Scores'!$D$6:$DO$6,'Standardized Scores'!$D$7:$DO$96))</f>
        <v>49.894783220013103</v>
      </c>
      <c r="E255" s="232" cm="1">
        <f t="array" ref="E255">_xlfn.XLOOKUP($C255,Ranking!$C$7:$C$96,_xlfn.XLOOKUP('Data (Main Pillars)'!$A255,Ranking!$D$6:$DO$6,Ranking!$D$7:$DO$96))</f>
        <v>15</v>
      </c>
      <c r="F255" s="232" t="str" cm="1">
        <f t="array" ref="F255">_xlfn.XLOOKUP($C255,Categories!$C$7:$C$96,_xlfn.XLOOKUP('Data (Main Pillars)'!$A255,Categories!$D$6:$DO$6,Categories!$D$7:$DO$96))</f>
        <v>Adequate capacity</v>
      </c>
    </row>
    <row r="256" spans="1:6" ht="13.8" x14ac:dyDescent="0.25">
      <c r="A256" s="231" t="s">
        <v>80</v>
      </c>
      <c r="B256" s="50" t="str">
        <f>INDEX('Country to Region'!$B$2:$B$116,MATCH($A256,'Country to Region'!$A$2:$A$116,0))</f>
        <v>South and Southeast Asia</v>
      </c>
      <c r="C256" s="203" t="s">
        <v>163</v>
      </c>
      <c r="D256" s="232" cm="1">
        <f t="array" ref="D256">_xlfn.XLOOKUP($C256,'Standardized Scores'!$C$7:$C$96,_xlfn.XLOOKUP('Data (Main Pillars)'!$A256,'Standardized Scores'!$D$6:$DO$6,'Standardized Scores'!$D$7:$DO$96))</f>
        <v>45.6601595377563</v>
      </c>
      <c r="E256" s="232" cm="1">
        <f t="array" ref="E256">_xlfn.XLOOKUP($C256,Ranking!$C$7:$C$96,_xlfn.XLOOKUP('Data (Main Pillars)'!$A256,Ranking!$D$6:$DO$6,Ranking!$D$7:$DO$96))</f>
        <v>49</v>
      </c>
      <c r="F256" s="232" t="str" cm="1">
        <f t="array" ref="F256">_xlfn.XLOOKUP($C256,Categories!$C$7:$C$96,_xlfn.XLOOKUP('Data (Main Pillars)'!$A256,Categories!$D$6:$DO$6,Categories!$D$7:$DO$96))</f>
        <v>Adequate capacity</v>
      </c>
    </row>
    <row r="257" spans="1:6" ht="13.8" x14ac:dyDescent="0.25">
      <c r="A257" s="231" t="s">
        <v>80</v>
      </c>
      <c r="B257" s="50" t="str">
        <f>INDEX('Country to Region'!$B$2:$B$116,MATCH($A257,'Country to Region'!$A$2:$A$116,0))</f>
        <v>South and Southeast Asia</v>
      </c>
      <c r="C257" s="203" t="s">
        <v>192</v>
      </c>
      <c r="D257" s="232" cm="1">
        <f t="array" ref="D257">_xlfn.XLOOKUP($C257,'Standardized Scores'!$C$7:$C$96,_xlfn.XLOOKUP('Data (Main Pillars)'!$A257,'Standardized Scores'!$D$6:$DO$6,'Standardized Scores'!$D$7:$DO$96))</f>
        <v>34.858502882619554</v>
      </c>
      <c r="E257" s="232" cm="1">
        <f t="array" ref="E257">_xlfn.XLOOKUP($C257,Ranking!$C$7:$C$96,_xlfn.XLOOKUP('Data (Main Pillars)'!$A257,Ranking!$D$6:$DO$6,Ranking!$D$7:$DO$96))</f>
        <v>22</v>
      </c>
      <c r="F257" s="232" t="str" cm="1">
        <f t="array" ref="F257">_xlfn.XLOOKUP($C257,Categories!$C$7:$C$96,_xlfn.XLOOKUP('Data (Main Pillars)'!$A257,Categories!$D$6:$DO$6,Categories!$D$7:$DO$96))</f>
        <v>Adequate capacity</v>
      </c>
    </row>
    <row r="258" spans="1:6" ht="13.8" x14ac:dyDescent="0.25">
      <c r="A258" s="231" t="s">
        <v>81</v>
      </c>
      <c r="B258" s="50" t="str">
        <f>INDEX('Country to Region'!$B$2:$B$116,MATCH($A258,'Country to Region'!$A$2:$A$116,0))</f>
        <v>Western Europe</v>
      </c>
      <c r="C258" s="203" t="s">
        <v>133</v>
      </c>
      <c r="D258" s="232" cm="1">
        <f t="array" ref="D258">_xlfn.XLOOKUP($C258,'Standardized Scores'!$C$7:$C$96,_xlfn.XLOOKUP('Data (Main Pillars)'!$A258,'Standardized Scores'!$D$6:$DO$6,'Standardized Scores'!$D$7:$DO$96))</f>
        <v>39.838917179184634</v>
      </c>
      <c r="E258" s="232" cm="1">
        <f t="array" ref="E258">_xlfn.XLOOKUP($C258,Ranking!$C$7:$C$96,_xlfn.XLOOKUP('Data (Main Pillars)'!$A258,Ranking!$D$6:$DO$6,Ranking!$D$7:$DO$96))</f>
        <v>45</v>
      </c>
      <c r="F258" s="232" t="str" cm="1">
        <f t="array" ref="F258">_xlfn.XLOOKUP($C258,Categories!$C$7:$C$96,_xlfn.XLOOKUP('Data (Main Pillars)'!$A258,Categories!$D$6:$DO$6,Categories!$D$7:$DO$96))</f>
        <v>Adequate capacity</v>
      </c>
    </row>
    <row r="259" spans="1:6" ht="13.8" x14ac:dyDescent="0.25">
      <c r="A259" s="231" t="s">
        <v>81</v>
      </c>
      <c r="B259" s="50" t="str">
        <f>INDEX('Country to Region'!$B$2:$B$116,MATCH($A259,'Country to Region'!$A$2:$A$116,0))</f>
        <v>Western Europe</v>
      </c>
      <c r="C259" s="203" t="s">
        <v>135</v>
      </c>
      <c r="D259" s="232" cm="1">
        <f t="array" ref="D259">_xlfn.XLOOKUP($C259,'Standardized Scores'!$C$7:$C$96,_xlfn.XLOOKUP('Data (Main Pillars)'!$A259,'Standardized Scores'!$D$6:$DO$6,'Standardized Scores'!$D$7:$DO$96))</f>
        <v>40.112167107574656</v>
      </c>
      <c r="E259" s="232" cm="1">
        <f t="array" ref="E259">_xlfn.XLOOKUP($C259,Ranking!$C$7:$C$96,_xlfn.XLOOKUP('Data (Main Pillars)'!$A259,Ranking!$D$6:$DO$6,Ranking!$D$7:$DO$96))</f>
        <v>51</v>
      </c>
      <c r="F259" s="232" t="str" cm="1">
        <f t="array" ref="F259">_xlfn.XLOOKUP($C259,Categories!$C$7:$C$96,_xlfn.XLOOKUP('Data (Main Pillars)'!$A259,Categories!$D$6:$DO$6,Categories!$D$7:$DO$96))</f>
        <v>Low capacity</v>
      </c>
    </row>
    <row r="260" spans="1:6" ht="13.8" x14ac:dyDescent="0.25">
      <c r="A260" s="231" t="s">
        <v>81</v>
      </c>
      <c r="B260" s="50" t="str">
        <f>INDEX('Country to Region'!$B$2:$B$116,MATCH($A260,'Country to Region'!$A$2:$A$116,0))</f>
        <v>Western Europe</v>
      </c>
      <c r="C260" s="203" t="s">
        <v>163</v>
      </c>
      <c r="D260" s="232" cm="1">
        <f t="array" ref="D260">_xlfn.XLOOKUP($C260,'Standardized Scores'!$C$7:$C$96,_xlfn.XLOOKUP('Data (Main Pillars)'!$A260,'Standardized Scores'!$D$6:$DO$6,'Standardized Scores'!$D$7:$DO$96))</f>
        <v>50.353672490861449</v>
      </c>
      <c r="E260" s="232" cm="1">
        <f t="array" ref="E260">_xlfn.XLOOKUP($C260,Ranking!$C$7:$C$96,_xlfn.XLOOKUP('Data (Main Pillars)'!$A260,Ranking!$D$6:$DO$6,Ranking!$D$7:$DO$96))</f>
        <v>38</v>
      </c>
      <c r="F260" s="232" t="str" cm="1">
        <f t="array" ref="F260">_xlfn.XLOOKUP($C260,Categories!$C$7:$C$96,_xlfn.XLOOKUP('Data (Main Pillars)'!$A260,Categories!$D$6:$DO$6,Categories!$D$7:$DO$96))</f>
        <v>Adequate capacity</v>
      </c>
    </row>
    <row r="261" spans="1:6" ht="13.8" x14ac:dyDescent="0.25">
      <c r="A261" s="231" t="s">
        <v>81</v>
      </c>
      <c r="B261" s="50" t="str">
        <f>INDEX('Country to Region'!$B$2:$B$116,MATCH($A261,'Country to Region'!$A$2:$A$116,0))</f>
        <v>Western Europe</v>
      </c>
      <c r="C261" s="203" t="s">
        <v>192</v>
      </c>
      <c r="D261" s="232" cm="1">
        <f t="array" ref="D261">_xlfn.XLOOKUP($C261,'Standardized Scores'!$C$7:$C$96,_xlfn.XLOOKUP('Data (Main Pillars)'!$A261,'Standardized Scores'!$D$6:$DO$6,'Standardized Scores'!$D$7:$DO$96))</f>
        <v>25.54599350189218</v>
      </c>
      <c r="E261" s="232" cm="1">
        <f t="array" ref="E261">_xlfn.XLOOKUP($C261,Ranking!$C$7:$C$96,_xlfn.XLOOKUP('Data (Main Pillars)'!$A261,Ranking!$D$6:$DO$6,Ranking!$D$7:$DO$96))</f>
        <v>74</v>
      </c>
      <c r="F261" s="232" t="str" cm="1">
        <f t="array" ref="F261">_xlfn.XLOOKUP($C261,Categories!$C$7:$C$96,_xlfn.XLOOKUP('Data (Main Pillars)'!$A261,Categories!$D$6:$DO$6,Categories!$D$7:$DO$96))</f>
        <v>Inadequate capacity</v>
      </c>
    </row>
    <row r="262" spans="1:6" ht="13.8" x14ac:dyDescent="0.25">
      <c r="A262" s="231" t="s">
        <v>82</v>
      </c>
      <c r="B262" s="50" t="str">
        <f>INDEX('Country to Region'!$B$2:$B$116,MATCH($A262,'Country to Region'!$A$2:$A$116,0))</f>
        <v>Sub-Saharan Africa</v>
      </c>
      <c r="C262" s="203" t="s">
        <v>133</v>
      </c>
      <c r="D262" s="232" cm="1">
        <f t="array" ref="D262">_xlfn.XLOOKUP($C262,'Standardized Scores'!$C$7:$C$96,_xlfn.XLOOKUP('Data (Main Pillars)'!$A262,'Standardized Scores'!$D$6:$DO$6,'Standardized Scores'!$D$7:$DO$96))</f>
        <v>39.113913354517607</v>
      </c>
      <c r="E262" s="232" cm="1">
        <f t="array" ref="E262">_xlfn.XLOOKUP($C262,Ranking!$C$7:$C$96,_xlfn.XLOOKUP('Data (Main Pillars)'!$A262,Ranking!$D$6:$DO$6,Ranking!$D$7:$DO$96))</f>
        <v>46</v>
      </c>
      <c r="F262" s="232" t="str" cm="1">
        <f t="array" ref="F262">_xlfn.XLOOKUP($C262,Categories!$C$7:$C$96,_xlfn.XLOOKUP('Data (Main Pillars)'!$A262,Categories!$D$6:$DO$6,Categories!$D$7:$DO$96))</f>
        <v>Adequate capacity</v>
      </c>
    </row>
    <row r="263" spans="1:6" ht="13.8" x14ac:dyDescent="0.25">
      <c r="A263" s="231" t="s">
        <v>82</v>
      </c>
      <c r="B263" s="50" t="str">
        <f>INDEX('Country to Region'!$B$2:$B$116,MATCH($A263,'Country to Region'!$A$2:$A$116,0))</f>
        <v>Sub-Saharan Africa</v>
      </c>
      <c r="C263" s="203" t="s">
        <v>135</v>
      </c>
      <c r="D263" s="232" cm="1">
        <f t="array" ref="D263">_xlfn.XLOOKUP($C263,'Standardized Scores'!$C$7:$C$96,_xlfn.XLOOKUP('Data (Main Pillars)'!$A263,'Standardized Scores'!$D$6:$DO$6,'Standardized Scores'!$D$7:$DO$96))</f>
        <v>34.501098338048706</v>
      </c>
      <c r="E263" s="232" cm="1">
        <f t="array" ref="E263">_xlfn.XLOOKUP($C263,Ranking!$C$7:$C$96,_xlfn.XLOOKUP('Data (Main Pillars)'!$A263,Ranking!$D$6:$DO$6,Ranking!$D$7:$DO$96))</f>
        <v>68</v>
      </c>
      <c r="F263" s="232" t="str" cm="1">
        <f t="array" ref="F263">_xlfn.XLOOKUP($C263,Categories!$C$7:$C$96,_xlfn.XLOOKUP('Data (Main Pillars)'!$A263,Categories!$D$6:$DO$6,Categories!$D$7:$DO$96))</f>
        <v>Inadequate capacity</v>
      </c>
    </row>
    <row r="264" spans="1:6" ht="13.8" x14ac:dyDescent="0.25">
      <c r="A264" s="231" t="s">
        <v>82</v>
      </c>
      <c r="B264" s="50" t="str">
        <f>INDEX('Country to Region'!$B$2:$B$116,MATCH($A264,'Country to Region'!$A$2:$A$116,0))</f>
        <v>Sub-Saharan Africa</v>
      </c>
      <c r="C264" s="203" t="s">
        <v>163</v>
      </c>
      <c r="D264" s="232" cm="1">
        <f t="array" ref="D264">_xlfn.XLOOKUP($C264,'Standardized Scores'!$C$7:$C$96,_xlfn.XLOOKUP('Data (Main Pillars)'!$A264,'Standardized Scores'!$D$6:$DO$6,'Standardized Scores'!$D$7:$DO$96))</f>
        <v>53.246146349362874</v>
      </c>
      <c r="E264" s="232" cm="1">
        <f t="array" ref="E264">_xlfn.XLOOKUP($C264,Ranking!$C$7:$C$96,_xlfn.XLOOKUP('Data (Main Pillars)'!$A264,Ranking!$D$6:$DO$6,Ranking!$D$7:$DO$96))</f>
        <v>27</v>
      </c>
      <c r="F264" s="232" t="str" cm="1">
        <f t="array" ref="F264">_xlfn.XLOOKUP($C264,Categories!$C$7:$C$96,_xlfn.XLOOKUP('Data (Main Pillars)'!$A264,Categories!$D$6:$DO$6,Categories!$D$7:$DO$96))</f>
        <v>Adequate capacity</v>
      </c>
    </row>
    <row r="265" spans="1:6" ht="13.8" x14ac:dyDescent="0.25">
      <c r="A265" s="231" t="s">
        <v>82</v>
      </c>
      <c r="B265" s="50" t="str">
        <f>INDEX('Country to Region'!$B$2:$B$116,MATCH($A265,'Country to Region'!$A$2:$A$116,0))</f>
        <v>Sub-Saharan Africa</v>
      </c>
      <c r="C265" s="203" t="s">
        <v>192</v>
      </c>
      <c r="D265" s="232" cm="1">
        <f t="array" ref="D265">_xlfn.XLOOKUP($C265,'Standardized Scores'!$C$7:$C$96,_xlfn.XLOOKUP('Data (Main Pillars)'!$A265,'Standardized Scores'!$D$6:$DO$6,'Standardized Scores'!$D$7:$DO$96))</f>
        <v>24.883751044526139</v>
      </c>
      <c r="E265" s="232" cm="1">
        <f t="array" ref="E265">_xlfn.XLOOKUP($C265,Ranking!$C$7:$C$96,_xlfn.XLOOKUP('Data (Main Pillars)'!$A265,Ranking!$D$6:$DO$6,Ranking!$D$7:$DO$96))</f>
        <v>81</v>
      </c>
      <c r="F265" s="232" t="str" cm="1">
        <f t="array" ref="F265">_xlfn.XLOOKUP($C265,Categories!$C$7:$C$96,_xlfn.XLOOKUP('Data (Main Pillars)'!$A265,Categories!$D$6:$DO$6,Categories!$D$7:$DO$96))</f>
        <v>Inadequate capacity</v>
      </c>
    </row>
    <row r="266" spans="1:6" ht="13.8" x14ac:dyDescent="0.25">
      <c r="A266" s="231" t="s">
        <v>83</v>
      </c>
      <c r="B266" s="50" t="str">
        <f>INDEX('Country to Region'!$B$2:$B$116,MATCH($A266,'Country to Region'!$A$2:$A$116,0))</f>
        <v>South/Central America</v>
      </c>
      <c r="C266" s="203" t="s">
        <v>133</v>
      </c>
      <c r="D266" s="232" cm="1">
        <f t="array" ref="D266">_xlfn.XLOOKUP($C266,'Standardized Scores'!$C$7:$C$96,_xlfn.XLOOKUP('Data (Main Pillars)'!$A266,'Standardized Scores'!$D$6:$DO$6,'Standardized Scores'!$D$7:$DO$96))</f>
        <v>37.443315808253701</v>
      </c>
      <c r="E266" s="232" cm="1">
        <f t="array" ref="E266">_xlfn.XLOOKUP($C266,Ranking!$C$7:$C$96,_xlfn.XLOOKUP('Data (Main Pillars)'!$A266,Ranking!$D$6:$DO$6,Ranking!$D$7:$DO$96))</f>
        <v>55</v>
      </c>
      <c r="F266" s="232" t="str" cm="1">
        <f t="array" ref="F266">_xlfn.XLOOKUP($C266,Categories!$C$7:$C$96,_xlfn.XLOOKUP('Data (Main Pillars)'!$A266,Categories!$D$6:$DO$6,Categories!$D$7:$DO$96))</f>
        <v>Adequate capacity</v>
      </c>
    </row>
    <row r="267" spans="1:6" ht="13.8" x14ac:dyDescent="0.25">
      <c r="A267" s="231" t="s">
        <v>83</v>
      </c>
      <c r="B267" s="50" t="str">
        <f>INDEX('Country to Region'!$B$2:$B$116,MATCH($A267,'Country to Region'!$A$2:$A$116,0))</f>
        <v>South/Central America</v>
      </c>
      <c r="C267" s="203" t="s">
        <v>135</v>
      </c>
      <c r="D267" s="232" cm="1">
        <f t="array" ref="D267">_xlfn.XLOOKUP($C267,'Standardized Scores'!$C$7:$C$96,_xlfn.XLOOKUP('Data (Main Pillars)'!$A267,'Standardized Scores'!$D$6:$DO$6,'Standardized Scores'!$D$7:$DO$96))</f>
        <v>40.230278989056018</v>
      </c>
      <c r="E267" s="232" cm="1">
        <f t="array" ref="E267">_xlfn.XLOOKUP($C267,Ranking!$C$7:$C$96,_xlfn.XLOOKUP('Data (Main Pillars)'!$A267,Ranking!$D$6:$DO$6,Ranking!$D$7:$DO$96))</f>
        <v>49</v>
      </c>
      <c r="F267" s="232" t="str" cm="1">
        <f t="array" ref="F267">_xlfn.XLOOKUP($C267,Categories!$C$7:$C$96,_xlfn.XLOOKUP('Data (Main Pillars)'!$A267,Categories!$D$6:$DO$6,Categories!$D$7:$DO$96))</f>
        <v>Low capacity</v>
      </c>
    </row>
    <row r="268" spans="1:6" ht="13.8" x14ac:dyDescent="0.25">
      <c r="A268" s="231" t="s">
        <v>83</v>
      </c>
      <c r="B268" s="50" t="str">
        <f>INDEX('Country to Region'!$B$2:$B$116,MATCH($A268,'Country to Region'!$A$2:$A$116,0))</f>
        <v>South/Central America</v>
      </c>
      <c r="C268" s="203" t="s">
        <v>163</v>
      </c>
      <c r="D268" s="232" cm="1">
        <f t="array" ref="D268">_xlfn.XLOOKUP($C268,'Standardized Scores'!$C$7:$C$96,_xlfn.XLOOKUP('Data (Main Pillars)'!$A268,'Standardized Scores'!$D$6:$DO$6,'Standardized Scores'!$D$7:$DO$96))</f>
        <v>40.850977988346322</v>
      </c>
      <c r="E268" s="232" cm="1">
        <f t="array" ref="E268">_xlfn.XLOOKUP($C268,Ranking!$C$7:$C$96,_xlfn.XLOOKUP('Data (Main Pillars)'!$A268,Ranking!$D$6:$DO$6,Ranking!$D$7:$DO$96))</f>
        <v>73</v>
      </c>
      <c r="F268" s="232" t="str" cm="1">
        <f t="array" ref="F268">_xlfn.XLOOKUP($C268,Categories!$C$7:$C$96,_xlfn.XLOOKUP('Data (Main Pillars)'!$A268,Categories!$D$6:$DO$6,Categories!$D$7:$DO$96))</f>
        <v>Low capacity</v>
      </c>
    </row>
    <row r="269" spans="1:6" ht="13.8" x14ac:dyDescent="0.25">
      <c r="A269" s="231" t="s">
        <v>83</v>
      </c>
      <c r="B269" s="50" t="str">
        <f>INDEX('Country to Region'!$B$2:$B$116,MATCH($A269,'Country to Region'!$A$2:$A$116,0))</f>
        <v>South/Central America</v>
      </c>
      <c r="C269" s="203" t="s">
        <v>192</v>
      </c>
      <c r="D269" s="232" cm="1">
        <f t="array" ref="D269">_xlfn.XLOOKUP($C269,'Standardized Scores'!$C$7:$C$96,_xlfn.XLOOKUP('Data (Main Pillars)'!$A269,'Standardized Scores'!$D$6:$DO$6,'Standardized Scores'!$D$7:$DO$96))</f>
        <v>30.112803053994561</v>
      </c>
      <c r="E269" s="232" cm="1">
        <f t="array" ref="E269">_xlfn.XLOOKUP($C269,Ranking!$C$7:$C$96,_xlfn.XLOOKUP('Data (Main Pillars)'!$A269,Ranking!$D$6:$DO$6,Ranking!$D$7:$DO$96))</f>
        <v>40</v>
      </c>
      <c r="F269" s="232" t="str" cm="1">
        <f t="array" ref="F269">_xlfn.XLOOKUP($C269,Categories!$C$7:$C$96,_xlfn.XLOOKUP('Data (Main Pillars)'!$A269,Categories!$D$6:$DO$6,Categories!$D$7:$DO$96))</f>
        <v>Low capacity</v>
      </c>
    </row>
    <row r="270" spans="1:6" ht="13.8" x14ac:dyDescent="0.25">
      <c r="A270" s="231" t="s">
        <v>84</v>
      </c>
      <c r="B270" s="50" t="str">
        <f>INDEX('Country to Region'!$B$2:$B$116,MATCH($A270,'Country to Region'!$A$2:$A$116,0))</f>
        <v>East and Central Asia</v>
      </c>
      <c r="C270" s="203" t="s">
        <v>133</v>
      </c>
      <c r="D270" s="232" cm="1">
        <f t="array" ref="D270">_xlfn.XLOOKUP($C270,'Standardized Scores'!$C$7:$C$96,_xlfn.XLOOKUP('Data (Main Pillars)'!$A270,'Standardized Scores'!$D$6:$DO$6,'Standardized Scores'!$D$7:$DO$96))</f>
        <v>32.161282957313119</v>
      </c>
      <c r="E270" s="232" cm="1">
        <f t="array" ref="E270">_xlfn.XLOOKUP($C270,Ranking!$C$7:$C$96,_xlfn.XLOOKUP('Data (Main Pillars)'!$A270,Ranking!$D$6:$DO$6,Ranking!$D$7:$DO$96))</f>
        <v>83</v>
      </c>
      <c r="F270" s="232" t="str" cm="1">
        <f t="array" ref="F270">_xlfn.XLOOKUP($C270,Categories!$C$7:$C$96,_xlfn.XLOOKUP('Data (Main Pillars)'!$A270,Categories!$D$6:$DO$6,Categories!$D$7:$DO$96))</f>
        <v>Low capacity</v>
      </c>
    </row>
    <row r="271" spans="1:6" ht="13.8" x14ac:dyDescent="0.25">
      <c r="A271" s="231" t="s">
        <v>84</v>
      </c>
      <c r="B271" s="50" t="str">
        <f>INDEX('Country to Region'!$B$2:$B$116,MATCH($A271,'Country to Region'!$A$2:$A$116,0))</f>
        <v>East and Central Asia</v>
      </c>
      <c r="C271" s="203" t="s">
        <v>135</v>
      </c>
      <c r="D271" s="232" cm="1">
        <f t="array" ref="D271">_xlfn.XLOOKUP($C271,'Standardized Scores'!$C$7:$C$96,_xlfn.XLOOKUP('Data (Main Pillars)'!$A271,'Standardized Scores'!$D$6:$DO$6,'Standardized Scores'!$D$7:$DO$96))</f>
        <v>27.174062594165228</v>
      </c>
      <c r="E271" s="232" cm="1">
        <f t="array" ref="E271">_xlfn.XLOOKUP($C271,Ranking!$C$7:$C$96,_xlfn.XLOOKUP('Data (Main Pillars)'!$A271,Ranking!$D$6:$DO$6,Ranking!$D$7:$DO$96))</f>
        <v>95</v>
      </c>
      <c r="F271" s="232" t="str" cm="1">
        <f t="array" ref="F271">_xlfn.XLOOKUP($C271,Categories!$C$7:$C$96,_xlfn.XLOOKUP('Data (Main Pillars)'!$A271,Categories!$D$6:$DO$6,Categories!$D$7:$DO$96))</f>
        <v>Inadequate capacity</v>
      </c>
    </row>
    <row r="272" spans="1:6" ht="13.8" x14ac:dyDescent="0.25">
      <c r="A272" s="231" t="s">
        <v>84</v>
      </c>
      <c r="B272" s="50" t="str">
        <f>INDEX('Country to Region'!$B$2:$B$116,MATCH($A272,'Country to Region'!$A$2:$A$116,0))</f>
        <v>East and Central Asia</v>
      </c>
      <c r="C272" s="203" t="s">
        <v>163</v>
      </c>
      <c r="D272" s="232" cm="1">
        <f t="array" ref="D272">_xlfn.XLOOKUP($C272,'Standardized Scores'!$C$7:$C$96,_xlfn.XLOOKUP('Data (Main Pillars)'!$A272,'Standardized Scores'!$D$6:$DO$6,'Standardized Scores'!$D$7:$DO$96))</f>
        <v>41.376605890581374</v>
      </c>
      <c r="E272" s="232" cm="1">
        <f t="array" ref="E272">_xlfn.XLOOKUP($C272,Ranking!$C$7:$C$96,_xlfn.XLOOKUP('Data (Main Pillars)'!$A272,Ranking!$D$6:$DO$6,Ranking!$D$7:$DO$96))</f>
        <v>68</v>
      </c>
      <c r="F272" s="232" t="str" cm="1">
        <f t="array" ref="F272">_xlfn.XLOOKUP($C272,Categories!$C$7:$C$96,_xlfn.XLOOKUP('Data (Main Pillars)'!$A272,Categories!$D$6:$DO$6,Categories!$D$7:$DO$96))</f>
        <v>Low capacity</v>
      </c>
    </row>
    <row r="273" spans="1:6" ht="13.8" x14ac:dyDescent="0.25">
      <c r="A273" s="231" t="s">
        <v>84</v>
      </c>
      <c r="B273" s="50" t="str">
        <f>INDEX('Country to Region'!$B$2:$B$116,MATCH($A273,'Country to Region'!$A$2:$A$116,0))</f>
        <v>East and Central Asia</v>
      </c>
      <c r="C273" s="203" t="s">
        <v>192</v>
      </c>
      <c r="D273" s="232" cm="1">
        <f t="array" ref="D273">_xlfn.XLOOKUP($C273,'Standardized Scores'!$C$7:$C$96,_xlfn.XLOOKUP('Data (Main Pillars)'!$A273,'Standardized Scores'!$D$6:$DO$6,'Standardized Scores'!$D$7:$DO$96))</f>
        <v>24.861406076103343</v>
      </c>
      <c r="E273" s="232" cm="1">
        <f t="array" ref="E273">_xlfn.XLOOKUP($C273,Ranking!$C$7:$C$96,_xlfn.XLOOKUP('Data (Main Pillars)'!$A273,Ranking!$D$6:$DO$6,Ranking!$D$7:$DO$96))</f>
        <v>82</v>
      </c>
      <c r="F273" s="232" t="str" cm="1">
        <f t="array" ref="F273">_xlfn.XLOOKUP($C273,Categories!$C$7:$C$96,_xlfn.XLOOKUP('Data (Main Pillars)'!$A273,Categories!$D$6:$DO$6,Categories!$D$7:$DO$96))</f>
        <v>Inadequate capacity</v>
      </c>
    </row>
    <row r="274" spans="1:6" ht="13.8" x14ac:dyDescent="0.25">
      <c r="A274" s="231" t="s">
        <v>85</v>
      </c>
      <c r="B274" s="50" t="str">
        <f>INDEX('Country to Region'!$B$2:$B$116,MATCH($A274,'Country to Region'!$A$2:$A$116,0))</f>
        <v>Eastern Europe</v>
      </c>
      <c r="C274" s="203" t="s">
        <v>133</v>
      </c>
      <c r="D274" s="232" cm="1">
        <f t="array" ref="D274">_xlfn.XLOOKUP($C274,'Standardized Scores'!$C$7:$C$96,_xlfn.XLOOKUP('Data (Main Pillars)'!$A274,'Standardized Scores'!$D$6:$DO$6,'Standardized Scores'!$D$7:$DO$96))</f>
        <v>33.547496431178551</v>
      </c>
      <c r="E274" s="232" cm="1">
        <f t="array" ref="E274">_xlfn.XLOOKUP($C274,Ranking!$C$7:$C$96,_xlfn.XLOOKUP('Data (Main Pillars)'!$A274,Ranking!$D$6:$DO$6,Ranking!$D$7:$DO$96))</f>
        <v>72</v>
      </c>
      <c r="F274" s="232" t="str" cm="1">
        <f t="array" ref="F274">_xlfn.XLOOKUP($C274,Categories!$C$7:$C$96,_xlfn.XLOOKUP('Data (Main Pillars)'!$A274,Categories!$D$6:$DO$6,Categories!$D$7:$DO$96))</f>
        <v>Low capacity</v>
      </c>
    </row>
    <row r="275" spans="1:6" ht="13.8" x14ac:dyDescent="0.25">
      <c r="A275" s="231" t="s">
        <v>85</v>
      </c>
      <c r="B275" s="50" t="str">
        <f>INDEX('Country to Region'!$B$2:$B$116,MATCH($A275,'Country to Region'!$A$2:$A$116,0))</f>
        <v>Eastern Europe</v>
      </c>
      <c r="C275" s="203" t="s">
        <v>135</v>
      </c>
      <c r="D275" s="232" cm="1">
        <f t="array" ref="D275">_xlfn.XLOOKUP($C275,'Standardized Scores'!$C$7:$C$96,_xlfn.XLOOKUP('Data (Main Pillars)'!$A275,'Standardized Scores'!$D$6:$DO$6,'Standardized Scores'!$D$7:$DO$96))</f>
        <v>35.751811215670088</v>
      </c>
      <c r="E275" s="232" cm="1">
        <f t="array" ref="E275">_xlfn.XLOOKUP($C275,Ranking!$C$7:$C$96,_xlfn.XLOOKUP('Data (Main Pillars)'!$A275,Ranking!$D$6:$DO$6,Ranking!$D$7:$DO$96))</f>
        <v>61</v>
      </c>
      <c r="F275" s="232" t="str" cm="1">
        <f t="array" ref="F275">_xlfn.XLOOKUP($C275,Categories!$C$7:$C$96,_xlfn.XLOOKUP('Data (Main Pillars)'!$A275,Categories!$D$6:$DO$6,Categories!$D$7:$DO$96))</f>
        <v>Low capacity</v>
      </c>
    </row>
    <row r="276" spans="1:6" ht="13.8" x14ac:dyDescent="0.25">
      <c r="A276" s="231" t="s">
        <v>85</v>
      </c>
      <c r="B276" s="50" t="str">
        <f>INDEX('Country to Region'!$B$2:$B$116,MATCH($A276,'Country to Region'!$A$2:$A$116,0))</f>
        <v>Eastern Europe</v>
      </c>
      <c r="C276" s="203" t="s">
        <v>163</v>
      </c>
      <c r="D276" s="232" cm="1">
        <f t="array" ref="D276">_xlfn.XLOOKUP($C276,'Standardized Scores'!$C$7:$C$96,_xlfn.XLOOKUP('Data (Main Pillars)'!$A276,'Standardized Scores'!$D$6:$DO$6,'Standardized Scores'!$D$7:$DO$96))</f>
        <v>42.015505033376286</v>
      </c>
      <c r="E276" s="232" cm="1">
        <f t="array" ref="E276">_xlfn.XLOOKUP($C276,Ranking!$C$7:$C$96,_xlfn.XLOOKUP('Data (Main Pillars)'!$A276,Ranking!$D$6:$DO$6,Ranking!$D$7:$DO$96))</f>
        <v>65</v>
      </c>
      <c r="F276" s="232" t="str" cm="1">
        <f t="array" ref="F276">_xlfn.XLOOKUP($C276,Categories!$C$7:$C$96,_xlfn.XLOOKUP('Data (Main Pillars)'!$A276,Categories!$D$6:$DO$6,Categories!$D$7:$DO$96))</f>
        <v>Low capacity</v>
      </c>
    </row>
    <row r="277" spans="1:6" ht="13.8" x14ac:dyDescent="0.25">
      <c r="A277" s="231" t="s">
        <v>85</v>
      </c>
      <c r="B277" s="50" t="str">
        <f>INDEX('Country to Region'!$B$2:$B$116,MATCH($A277,'Country to Region'!$A$2:$A$116,0))</f>
        <v>Eastern Europe</v>
      </c>
      <c r="C277" s="203" t="s">
        <v>192</v>
      </c>
      <c r="D277" s="232" cm="1">
        <f t="array" ref="D277">_xlfn.XLOOKUP($C277,'Standardized Scores'!$C$7:$C$96,_xlfn.XLOOKUP('Data (Main Pillars)'!$A277,'Standardized Scores'!$D$6:$DO$6,'Standardized Scores'!$D$7:$DO$96))</f>
        <v>20.052503510423371</v>
      </c>
      <c r="E277" s="232" cm="1">
        <f t="array" ref="E277">_xlfn.XLOOKUP($C277,Ranking!$C$7:$C$96,_xlfn.XLOOKUP('Data (Main Pillars)'!$A277,Ranking!$D$6:$DO$6,Ranking!$D$7:$DO$96))</f>
        <v>107</v>
      </c>
      <c r="F277" s="232" t="str" cm="1">
        <f t="array" ref="F277">_xlfn.XLOOKUP($C277,Categories!$C$7:$C$96,_xlfn.XLOOKUP('Data (Main Pillars)'!$A277,Categories!$D$6:$DO$6,Categories!$D$7:$DO$96))</f>
        <v>Inadequate capacity</v>
      </c>
    </row>
    <row r="278" spans="1:6" ht="13.8" x14ac:dyDescent="0.25">
      <c r="A278" s="231" t="s">
        <v>86</v>
      </c>
      <c r="B278" s="50" t="str">
        <f>INDEX('Country to Region'!$B$2:$B$116,MATCH($A278,'Country to Region'!$A$2:$A$116,0))</f>
        <v>MENA</v>
      </c>
      <c r="C278" s="203" t="s">
        <v>133</v>
      </c>
      <c r="D278" s="232" cm="1">
        <f t="array" ref="D278">_xlfn.XLOOKUP($C278,'Standardized Scores'!$C$7:$C$96,_xlfn.XLOOKUP('Data (Main Pillars)'!$A278,'Standardized Scores'!$D$6:$DO$6,'Standardized Scores'!$D$7:$DO$96))</f>
        <v>30.539302278994018</v>
      </c>
      <c r="E278" s="232" cm="1">
        <f t="array" ref="E278">_xlfn.XLOOKUP($C278,Ranking!$C$7:$C$96,_xlfn.XLOOKUP('Data (Main Pillars)'!$A278,Ranking!$D$6:$DO$6,Ranking!$D$7:$DO$96))</f>
        <v>94</v>
      </c>
      <c r="F278" s="232" t="str" cm="1">
        <f t="array" ref="F278">_xlfn.XLOOKUP($C278,Categories!$C$7:$C$96,_xlfn.XLOOKUP('Data (Main Pillars)'!$A278,Categories!$D$6:$DO$6,Categories!$D$7:$DO$96))</f>
        <v>Inadequate capacity</v>
      </c>
    </row>
    <row r="279" spans="1:6" ht="13.8" x14ac:dyDescent="0.25">
      <c r="A279" s="231" t="s">
        <v>86</v>
      </c>
      <c r="B279" s="50" t="str">
        <f>INDEX('Country to Region'!$B$2:$B$116,MATCH($A279,'Country to Region'!$A$2:$A$116,0))</f>
        <v>MENA</v>
      </c>
      <c r="C279" s="203" t="s">
        <v>135</v>
      </c>
      <c r="D279" s="232" cm="1">
        <f t="array" ref="D279">_xlfn.XLOOKUP($C279,'Standardized Scores'!$C$7:$C$96,_xlfn.XLOOKUP('Data (Main Pillars)'!$A279,'Standardized Scores'!$D$6:$DO$6,'Standardized Scores'!$D$7:$DO$96))</f>
        <v>32.80453153993998</v>
      </c>
      <c r="E279" s="232" cm="1">
        <f t="array" ref="E279">_xlfn.XLOOKUP($C279,Ranking!$C$7:$C$96,_xlfn.XLOOKUP('Data (Main Pillars)'!$A279,Ranking!$D$6:$DO$6,Ranking!$D$7:$DO$96))</f>
        <v>73</v>
      </c>
      <c r="F279" s="232" t="str" cm="1">
        <f t="array" ref="F279">_xlfn.XLOOKUP($C279,Categories!$C$7:$C$96,_xlfn.XLOOKUP('Data (Main Pillars)'!$A279,Categories!$D$6:$DO$6,Categories!$D$7:$DO$96))</f>
        <v>Inadequate capacity</v>
      </c>
    </row>
    <row r="280" spans="1:6" ht="13.8" x14ac:dyDescent="0.25">
      <c r="A280" s="231" t="s">
        <v>86</v>
      </c>
      <c r="B280" s="50" t="str">
        <f>INDEX('Country to Region'!$B$2:$B$116,MATCH($A280,'Country to Region'!$A$2:$A$116,0))</f>
        <v>MENA</v>
      </c>
      <c r="C280" s="203" t="s">
        <v>163</v>
      </c>
      <c r="D280" s="232" cm="1">
        <f t="array" ref="D280">_xlfn.XLOOKUP($C280,'Standardized Scores'!$C$7:$C$96,_xlfn.XLOOKUP('Data (Main Pillars)'!$A280,'Standardized Scores'!$D$6:$DO$6,'Standardized Scores'!$D$7:$DO$96))</f>
        <v>35.743005816453959</v>
      </c>
      <c r="E280" s="232" cm="1">
        <f t="array" ref="E280">_xlfn.XLOOKUP($C280,Ranking!$C$7:$C$96,_xlfn.XLOOKUP('Data (Main Pillars)'!$A280,Ranking!$D$6:$DO$6,Ranking!$D$7:$DO$96))</f>
        <v>97</v>
      </c>
      <c r="F280" s="232" t="str" cm="1">
        <f t="array" ref="F280">_xlfn.XLOOKUP($C280,Categories!$C$7:$C$96,_xlfn.XLOOKUP('Data (Main Pillars)'!$A280,Categories!$D$6:$DO$6,Categories!$D$7:$DO$96))</f>
        <v>Inadequate capacity</v>
      </c>
    </row>
    <row r="281" spans="1:6" ht="13.8" x14ac:dyDescent="0.25">
      <c r="A281" s="231" t="s">
        <v>86</v>
      </c>
      <c r="B281" s="50" t="str">
        <f>INDEX('Country to Region'!$B$2:$B$116,MATCH($A281,'Country to Region'!$A$2:$A$116,0))</f>
        <v>MENA</v>
      </c>
      <c r="C281" s="203" t="s">
        <v>192</v>
      </c>
      <c r="D281" s="232" cm="1">
        <f t="array" ref="D281">_xlfn.XLOOKUP($C281,'Standardized Scores'!$C$7:$C$96,_xlfn.XLOOKUP('Data (Main Pillars)'!$A281,'Standardized Scores'!$D$6:$DO$6,'Standardized Scores'!$D$7:$DO$96))</f>
        <v>21.335801634768139</v>
      </c>
      <c r="E281" s="232" cm="1">
        <f t="array" ref="E281">_xlfn.XLOOKUP($C281,Ranking!$C$7:$C$96,_xlfn.XLOOKUP('Data (Main Pillars)'!$A281,Ranking!$D$6:$DO$6,Ranking!$D$7:$DO$96))</f>
        <v>101</v>
      </c>
      <c r="F281" s="232" t="str" cm="1">
        <f t="array" ref="F281">_xlfn.XLOOKUP($C281,Categories!$C$7:$C$96,_xlfn.XLOOKUP('Data (Main Pillars)'!$A281,Categories!$D$6:$DO$6,Categories!$D$7:$DO$96))</f>
        <v>Inadequate capacity</v>
      </c>
    </row>
    <row r="282" spans="1:6" ht="13.8" x14ac:dyDescent="0.25">
      <c r="A282" s="231" t="s">
        <v>87</v>
      </c>
      <c r="B282" s="50" t="str">
        <f>INDEX('Country to Region'!$B$2:$B$116,MATCH($A282,'Country to Region'!$A$2:$A$116,0))</f>
        <v>Sub-Saharan Africa</v>
      </c>
      <c r="C282" s="203" t="s">
        <v>133</v>
      </c>
      <c r="D282" s="232" cm="1">
        <f t="array" ref="D282">_xlfn.XLOOKUP($C282,'Standardized Scores'!$C$7:$C$96,_xlfn.XLOOKUP('Data (Main Pillars)'!$A282,'Standardized Scores'!$D$6:$DO$6,'Standardized Scores'!$D$7:$DO$96))</f>
        <v>26.440009593383895</v>
      </c>
      <c r="E282" s="232" cm="1">
        <f t="array" ref="E282">_xlfn.XLOOKUP($C282,Ranking!$C$7:$C$96,_xlfn.XLOOKUP('Data (Main Pillars)'!$A282,Ranking!$D$6:$DO$6,Ranking!$D$7:$DO$96))</f>
        <v>108</v>
      </c>
      <c r="F282" s="232" t="str" cm="1">
        <f t="array" ref="F282">_xlfn.XLOOKUP($C282,Categories!$C$7:$C$96,_xlfn.XLOOKUP('Data (Main Pillars)'!$A282,Categories!$D$6:$DO$6,Categories!$D$7:$DO$96))</f>
        <v>Inadequate capacity</v>
      </c>
    </row>
    <row r="283" spans="1:6" ht="13.8" x14ac:dyDescent="0.25">
      <c r="A283" s="231" t="s">
        <v>87</v>
      </c>
      <c r="B283" s="50" t="str">
        <f>INDEX('Country to Region'!$B$2:$B$116,MATCH($A283,'Country to Region'!$A$2:$A$116,0))</f>
        <v>Sub-Saharan Africa</v>
      </c>
      <c r="C283" s="203" t="s">
        <v>135</v>
      </c>
      <c r="D283" s="232" cm="1">
        <f t="array" ref="D283">_xlfn.XLOOKUP($C283,'Standardized Scores'!$C$7:$C$96,_xlfn.XLOOKUP('Data (Main Pillars)'!$A283,'Standardized Scores'!$D$6:$DO$6,'Standardized Scores'!$D$7:$DO$96))</f>
        <v>22.903838680399197</v>
      </c>
      <c r="E283" s="232" cm="1">
        <f t="array" ref="E283">_xlfn.XLOOKUP($C283,Ranking!$C$7:$C$96,_xlfn.XLOOKUP('Data (Main Pillars)'!$A283,Ranking!$D$6:$DO$6,Ranking!$D$7:$DO$96))</f>
        <v>108</v>
      </c>
      <c r="F283" s="232" t="str" cm="1">
        <f t="array" ref="F283">_xlfn.XLOOKUP($C283,Categories!$C$7:$C$96,_xlfn.XLOOKUP('Data (Main Pillars)'!$A283,Categories!$D$6:$DO$6,Categories!$D$7:$DO$96))</f>
        <v>Inadequate capacity</v>
      </c>
    </row>
    <row r="284" spans="1:6" ht="13.8" x14ac:dyDescent="0.25">
      <c r="A284" s="231" t="s">
        <v>87</v>
      </c>
      <c r="B284" s="50" t="str">
        <f>INDEX('Country to Region'!$B$2:$B$116,MATCH($A284,'Country to Region'!$A$2:$A$116,0))</f>
        <v>Sub-Saharan Africa</v>
      </c>
      <c r="C284" s="203" t="s">
        <v>163</v>
      </c>
      <c r="D284" s="232" cm="1">
        <f t="array" ref="D284">_xlfn.XLOOKUP($C284,'Standardized Scores'!$C$7:$C$96,_xlfn.XLOOKUP('Data (Main Pillars)'!$A284,'Standardized Scores'!$D$6:$DO$6,'Standardized Scores'!$D$7:$DO$96))</f>
        <v>36.748132183745881</v>
      </c>
      <c r="E284" s="232" cm="1">
        <f t="array" ref="E284">_xlfn.XLOOKUP($C284,Ranking!$C$7:$C$96,_xlfn.XLOOKUP('Data (Main Pillars)'!$A284,Ranking!$D$6:$DO$6,Ranking!$D$7:$DO$96))</f>
        <v>93</v>
      </c>
      <c r="F284" s="232" t="str" cm="1">
        <f t="array" ref="F284">_xlfn.XLOOKUP($C284,Categories!$C$7:$C$96,_xlfn.XLOOKUP('Data (Main Pillars)'!$A284,Categories!$D$6:$DO$6,Categories!$D$7:$DO$96))</f>
        <v>Inadequate capacity</v>
      </c>
    </row>
    <row r="285" spans="1:6" ht="13.8" x14ac:dyDescent="0.25">
      <c r="A285" s="231" t="s">
        <v>87</v>
      </c>
      <c r="B285" s="50" t="str">
        <f>INDEX('Country to Region'!$B$2:$B$116,MATCH($A285,'Country to Region'!$A$2:$A$116,0))</f>
        <v>Sub-Saharan Africa</v>
      </c>
      <c r="C285" s="203" t="s">
        <v>192</v>
      </c>
      <c r="D285" s="232" cm="1">
        <f t="array" ref="D285">_xlfn.XLOOKUP($C285,'Standardized Scores'!$C$7:$C$96,_xlfn.XLOOKUP('Data (Main Pillars)'!$A285,'Standardized Scores'!$D$6:$DO$6,'Standardized Scores'!$D$7:$DO$96))</f>
        <v>16.232017052552607</v>
      </c>
      <c r="E285" s="232" cm="1">
        <f t="array" ref="E285">_xlfn.XLOOKUP($C285,Ranking!$C$7:$C$96,_xlfn.XLOOKUP('Data (Main Pillars)'!$A285,Ranking!$D$6:$DO$6,Ranking!$D$7:$DO$96))</f>
        <v>114</v>
      </c>
      <c r="F285" s="232" t="str" cm="1">
        <f t="array" ref="F285">_xlfn.XLOOKUP($C285,Categories!$C$7:$C$96,_xlfn.XLOOKUP('Data (Main Pillars)'!$A285,Categories!$D$6:$DO$6,Categories!$D$7:$DO$96))</f>
        <v>Inadequate capacity</v>
      </c>
    </row>
    <row r="286" spans="1:6" ht="13.8" x14ac:dyDescent="0.25">
      <c r="A286" s="231" t="s">
        <v>88</v>
      </c>
      <c r="B286" s="50" t="str">
        <f>INDEX('Country to Region'!$B$2:$B$116,MATCH($A286,'Country to Region'!$A$2:$A$116,0))</f>
        <v>Sub-Saharan Africa</v>
      </c>
      <c r="C286" s="203" t="s">
        <v>133</v>
      </c>
      <c r="D286" s="232" cm="1">
        <f t="array" ref="D286">_xlfn.XLOOKUP($C286,'Standardized Scores'!$C$7:$C$96,_xlfn.XLOOKUP('Data (Main Pillars)'!$A286,'Standardized Scores'!$D$6:$DO$6,'Standardized Scores'!$D$7:$DO$96))</f>
        <v>32.774674374943167</v>
      </c>
      <c r="E286" s="232" cm="1">
        <f t="array" ref="E286">_xlfn.XLOOKUP($C286,Ranking!$C$7:$C$96,_xlfn.XLOOKUP('Data (Main Pillars)'!$A286,Ranking!$D$6:$DO$6,Ranking!$D$7:$DO$96))</f>
        <v>80</v>
      </c>
      <c r="F286" s="232" t="str" cm="1">
        <f t="array" ref="F286">_xlfn.XLOOKUP($C286,Categories!$C$7:$C$96,_xlfn.XLOOKUP('Data (Main Pillars)'!$A286,Categories!$D$6:$DO$6,Categories!$D$7:$DO$96))</f>
        <v>Low capacity</v>
      </c>
    </row>
    <row r="287" spans="1:6" ht="13.8" x14ac:dyDescent="0.25">
      <c r="A287" s="231" t="s">
        <v>88</v>
      </c>
      <c r="B287" s="50" t="str">
        <f>INDEX('Country to Region'!$B$2:$B$116,MATCH($A287,'Country to Region'!$A$2:$A$116,0))</f>
        <v>Sub-Saharan Africa</v>
      </c>
      <c r="C287" s="203" t="s">
        <v>135</v>
      </c>
      <c r="D287" s="232" cm="1">
        <f t="array" ref="D287">_xlfn.XLOOKUP($C287,'Standardized Scores'!$C$7:$C$96,_xlfn.XLOOKUP('Data (Main Pillars)'!$A287,'Standardized Scores'!$D$6:$DO$6,'Standardized Scores'!$D$7:$DO$96))</f>
        <v>24.861913308523835</v>
      </c>
      <c r="E287" s="232" cm="1">
        <f t="array" ref="E287">_xlfn.XLOOKUP($C287,Ranking!$C$7:$C$96,_xlfn.XLOOKUP('Data (Main Pillars)'!$A287,Ranking!$D$6:$DO$6,Ranking!$D$7:$DO$96))</f>
        <v>104</v>
      </c>
      <c r="F287" s="232" t="str" cm="1">
        <f t="array" ref="F287">_xlfn.XLOOKUP($C287,Categories!$C$7:$C$96,_xlfn.XLOOKUP('Data (Main Pillars)'!$A287,Categories!$D$6:$DO$6,Categories!$D$7:$DO$96))</f>
        <v>Inadequate capacity</v>
      </c>
    </row>
    <row r="288" spans="1:6" ht="13.8" x14ac:dyDescent="0.25">
      <c r="A288" s="231" t="s">
        <v>88</v>
      </c>
      <c r="B288" s="50" t="str">
        <f>INDEX('Country to Region'!$B$2:$B$116,MATCH($A288,'Country to Region'!$A$2:$A$116,0))</f>
        <v>Sub-Saharan Africa</v>
      </c>
      <c r="C288" s="203" t="s">
        <v>163</v>
      </c>
      <c r="D288" s="232" cm="1">
        <f t="array" ref="D288">_xlfn.XLOOKUP($C288,'Standardized Scores'!$C$7:$C$96,_xlfn.XLOOKUP('Data (Main Pillars)'!$A288,'Standardized Scores'!$D$6:$DO$6,'Standardized Scores'!$D$7:$DO$96))</f>
        <v>45.596545154228551</v>
      </c>
      <c r="E288" s="232" cm="1">
        <f t="array" ref="E288">_xlfn.XLOOKUP($C288,Ranking!$C$7:$C$96,_xlfn.XLOOKUP('Data (Main Pillars)'!$A288,Ranking!$D$6:$DO$6,Ranking!$D$7:$DO$96))</f>
        <v>50</v>
      </c>
      <c r="F288" s="232" t="str" cm="1">
        <f t="array" ref="F288">_xlfn.XLOOKUP($C288,Categories!$C$7:$C$96,_xlfn.XLOOKUP('Data (Main Pillars)'!$A288,Categories!$D$6:$DO$6,Categories!$D$7:$DO$96))</f>
        <v>Adequate capacity</v>
      </c>
    </row>
    <row r="289" spans="1:6" ht="13.8" x14ac:dyDescent="0.25">
      <c r="A289" s="231" t="s">
        <v>88</v>
      </c>
      <c r="B289" s="50" t="str">
        <f>INDEX('Country to Region'!$B$2:$B$116,MATCH($A289,'Country to Region'!$A$2:$A$116,0))</f>
        <v>Sub-Saharan Africa</v>
      </c>
      <c r="C289" s="203" t="s">
        <v>192</v>
      </c>
      <c r="D289" s="232" cm="1">
        <f t="array" ref="D289">_xlfn.XLOOKUP($C289,'Standardized Scores'!$C$7:$C$96,_xlfn.XLOOKUP('Data (Main Pillars)'!$A289,'Standardized Scores'!$D$6:$DO$6,'Standardized Scores'!$D$7:$DO$96))</f>
        <v>23.59160773564864</v>
      </c>
      <c r="E289" s="232" cm="1">
        <f t="array" ref="E289">_xlfn.XLOOKUP($C289,Ranking!$C$7:$C$96,_xlfn.XLOOKUP('Data (Main Pillars)'!$A289,Ranking!$D$6:$DO$6,Ranking!$D$7:$DO$96))</f>
        <v>88</v>
      </c>
      <c r="F289" s="232" t="str" cm="1">
        <f t="array" ref="F289">_xlfn.XLOOKUP($C289,Categories!$C$7:$C$96,_xlfn.XLOOKUP('Data (Main Pillars)'!$A289,Categories!$D$6:$DO$6,Categories!$D$7:$DO$96))</f>
        <v>Inadequate capacity</v>
      </c>
    </row>
    <row r="290" spans="1:6" ht="13.8" x14ac:dyDescent="0.25">
      <c r="A290" s="231" t="s">
        <v>89</v>
      </c>
      <c r="B290" s="50" t="str">
        <f>INDEX('Country to Region'!$B$2:$B$116,MATCH($A290,'Country to Region'!$A$2:$A$116,0))</f>
        <v>South and Southeast Asia</v>
      </c>
      <c r="C290" s="203" t="s">
        <v>133</v>
      </c>
      <c r="D290" s="232" cm="1">
        <f t="array" ref="D290">_xlfn.XLOOKUP($C290,'Standardized Scores'!$C$7:$C$96,_xlfn.XLOOKUP('Data (Main Pillars)'!$A290,'Standardized Scores'!$D$6:$DO$6,'Standardized Scores'!$D$7:$DO$96))</f>
        <v>30.960259419842444</v>
      </c>
      <c r="E290" s="232" cm="1">
        <f t="array" ref="E290">_xlfn.XLOOKUP($C290,Ranking!$C$7:$C$96,_xlfn.XLOOKUP('Data (Main Pillars)'!$A290,Ranking!$D$6:$DO$6,Ranking!$D$7:$DO$96))</f>
        <v>91</v>
      </c>
      <c r="F290" s="232" t="str" cm="1">
        <f t="array" ref="F290">_xlfn.XLOOKUP($C290,Categories!$C$7:$C$96,_xlfn.XLOOKUP('Data (Main Pillars)'!$A290,Categories!$D$6:$DO$6,Categories!$D$7:$DO$96))</f>
        <v>Inadequate capacity</v>
      </c>
    </row>
    <row r="291" spans="1:6" ht="13.8" x14ac:dyDescent="0.25">
      <c r="A291" s="231" t="s">
        <v>89</v>
      </c>
      <c r="B291" s="50" t="str">
        <f>INDEX('Country to Region'!$B$2:$B$116,MATCH($A291,'Country to Region'!$A$2:$A$116,0))</f>
        <v>South and Southeast Asia</v>
      </c>
      <c r="C291" s="203" t="s">
        <v>135</v>
      </c>
      <c r="D291" s="232" cm="1">
        <f t="array" ref="D291">_xlfn.XLOOKUP($C291,'Standardized Scores'!$C$7:$C$96,_xlfn.XLOOKUP('Data (Main Pillars)'!$A291,'Standardized Scores'!$D$6:$DO$6,'Standardized Scores'!$D$7:$DO$96))</f>
        <v>27.002275462490307</v>
      </c>
      <c r="E291" s="232" cm="1">
        <f t="array" ref="E291">_xlfn.XLOOKUP($C291,Ranking!$C$7:$C$96,_xlfn.XLOOKUP('Data (Main Pillars)'!$A291,Ranking!$D$6:$DO$6,Ranking!$D$7:$DO$96))</f>
        <v>98</v>
      </c>
      <c r="F291" s="232" t="str" cm="1">
        <f t="array" ref="F291">_xlfn.XLOOKUP($C291,Categories!$C$7:$C$96,_xlfn.XLOOKUP('Data (Main Pillars)'!$A291,Categories!$D$6:$DO$6,Categories!$D$7:$DO$96))</f>
        <v>Inadequate capacity</v>
      </c>
    </row>
    <row r="292" spans="1:6" ht="13.8" x14ac:dyDescent="0.25">
      <c r="A292" s="231" t="s">
        <v>89</v>
      </c>
      <c r="B292" s="50" t="str">
        <f>INDEX('Country to Region'!$B$2:$B$116,MATCH($A292,'Country to Region'!$A$2:$A$116,0))</f>
        <v>South and Southeast Asia</v>
      </c>
      <c r="C292" s="203" t="s">
        <v>163</v>
      </c>
      <c r="D292" s="232" cm="1">
        <f t="array" ref="D292">_xlfn.XLOOKUP($C292,'Standardized Scores'!$C$7:$C$96,_xlfn.XLOOKUP('Data (Main Pillars)'!$A292,'Standardized Scores'!$D$6:$DO$6,'Standardized Scores'!$D$7:$DO$96))</f>
        <v>37.171296983949389</v>
      </c>
      <c r="E292" s="232" cm="1">
        <f t="array" ref="E292">_xlfn.XLOOKUP($C292,Ranking!$C$7:$C$96,_xlfn.XLOOKUP('Data (Main Pillars)'!$A292,Ranking!$D$6:$DO$6,Ranking!$D$7:$DO$96))</f>
        <v>92</v>
      </c>
      <c r="F292" s="232" t="str" cm="1">
        <f t="array" ref="F292">_xlfn.XLOOKUP($C292,Categories!$C$7:$C$96,_xlfn.XLOOKUP('Data (Main Pillars)'!$A292,Categories!$D$6:$DO$6,Categories!$D$7:$DO$96))</f>
        <v>Inadequate capacity</v>
      </c>
    </row>
    <row r="293" spans="1:6" ht="13.8" x14ac:dyDescent="0.25">
      <c r="A293" s="231" t="s">
        <v>89</v>
      </c>
      <c r="B293" s="50" t="str">
        <f>INDEX('Country to Region'!$B$2:$B$116,MATCH($A293,'Country to Region'!$A$2:$A$116,0))</f>
        <v>South and Southeast Asia</v>
      </c>
      <c r="C293" s="203" t="s">
        <v>192</v>
      </c>
      <c r="D293" s="232" cm="1">
        <f t="array" ref="D293">_xlfn.XLOOKUP($C293,'Standardized Scores'!$C$7:$C$96,_xlfn.XLOOKUP('Data (Main Pillars)'!$A293,'Standardized Scores'!$D$6:$DO$6,'Standardized Scores'!$D$7:$DO$96))</f>
        <v>26.636859958385315</v>
      </c>
      <c r="E293" s="232" cm="1">
        <f t="array" ref="E293">_xlfn.XLOOKUP($C293,Ranking!$C$7:$C$96,_xlfn.XLOOKUP('Data (Main Pillars)'!$A293,Ranking!$D$6:$DO$6,Ranking!$D$7:$DO$96))</f>
        <v>63</v>
      </c>
      <c r="F293" s="232" t="str" cm="1">
        <f t="array" ref="F293">_xlfn.XLOOKUP($C293,Categories!$C$7:$C$96,_xlfn.XLOOKUP('Data (Main Pillars)'!$A293,Categories!$D$6:$DO$6,Categories!$D$7:$DO$96))</f>
        <v>Low capacity</v>
      </c>
    </row>
    <row r="294" spans="1:6" ht="13.8" x14ac:dyDescent="0.25">
      <c r="A294" s="231" t="s">
        <v>90</v>
      </c>
      <c r="B294" s="50" t="str">
        <f>INDEX('Country to Region'!$B$2:$B$116,MATCH($A294,'Country to Region'!$A$2:$A$116,0))</f>
        <v>Western Europe</v>
      </c>
      <c r="C294" s="203" t="s">
        <v>133</v>
      </c>
      <c r="D294" s="232" cm="1">
        <f t="array" ref="D294">_xlfn.XLOOKUP($C294,'Standardized Scores'!$C$7:$C$96,_xlfn.XLOOKUP('Data (Main Pillars)'!$A294,'Standardized Scores'!$D$6:$DO$6,'Standardized Scores'!$D$7:$DO$96))</f>
        <v>50.223269712089966</v>
      </c>
      <c r="E294" s="232" cm="1">
        <f t="array" ref="E294">_xlfn.XLOOKUP($C294,Ranking!$C$7:$C$96,_xlfn.XLOOKUP('Data (Main Pillars)'!$A294,Ranking!$D$6:$DO$6,Ranking!$D$7:$DO$96))</f>
        <v>9</v>
      </c>
      <c r="F294" s="232" t="str" cm="1">
        <f t="array" ref="F294">_xlfn.XLOOKUP($C294,Categories!$C$7:$C$96,_xlfn.XLOOKUP('Data (Main Pillars)'!$A294,Categories!$D$6:$DO$6,Categories!$D$7:$DO$96))</f>
        <v>Advanced capacity</v>
      </c>
    </row>
    <row r="295" spans="1:6" ht="13.8" x14ac:dyDescent="0.25">
      <c r="A295" s="231" t="s">
        <v>90</v>
      </c>
      <c r="B295" s="50" t="str">
        <f>INDEX('Country to Region'!$B$2:$B$116,MATCH($A295,'Country to Region'!$A$2:$A$116,0))</f>
        <v>Western Europe</v>
      </c>
      <c r="C295" s="203" t="s">
        <v>135</v>
      </c>
      <c r="D295" s="232" cm="1">
        <f t="array" ref="D295">_xlfn.XLOOKUP($C295,'Standardized Scores'!$C$7:$C$96,_xlfn.XLOOKUP('Data (Main Pillars)'!$A295,'Standardized Scores'!$D$6:$DO$6,'Standardized Scores'!$D$7:$DO$96))</f>
        <v>47.831925418137104</v>
      </c>
      <c r="E295" s="232" cm="1">
        <f t="array" ref="E295">_xlfn.XLOOKUP($C295,Ranking!$C$7:$C$96,_xlfn.XLOOKUP('Data (Main Pillars)'!$A295,Ranking!$D$6:$DO$6,Ranking!$D$7:$DO$96))</f>
        <v>21</v>
      </c>
      <c r="F295" s="232" t="str" cm="1">
        <f t="array" ref="F295">_xlfn.XLOOKUP($C295,Categories!$C$7:$C$96,_xlfn.XLOOKUP('Data (Main Pillars)'!$A295,Categories!$D$6:$DO$6,Categories!$D$7:$DO$96))</f>
        <v>Adequate capacity</v>
      </c>
    </row>
    <row r="296" spans="1:6" ht="13.8" x14ac:dyDescent="0.25">
      <c r="A296" s="231" t="s">
        <v>90</v>
      </c>
      <c r="B296" s="50" t="str">
        <f>INDEX('Country to Region'!$B$2:$B$116,MATCH($A296,'Country to Region'!$A$2:$A$116,0))</f>
        <v>Western Europe</v>
      </c>
      <c r="C296" s="203" t="s">
        <v>163</v>
      </c>
      <c r="D296" s="232" cm="1">
        <f t="array" ref="D296">_xlfn.XLOOKUP($C296,'Standardized Scores'!$C$7:$C$96,_xlfn.XLOOKUP('Data (Main Pillars)'!$A296,'Standardized Scores'!$D$6:$DO$6,'Standardized Scores'!$D$7:$DO$96))</f>
        <v>60.630104593845147</v>
      </c>
      <c r="E296" s="232" cm="1">
        <f t="array" ref="E296">_xlfn.XLOOKUP($C296,Ranking!$C$7:$C$96,_xlfn.XLOOKUP('Data (Main Pillars)'!$A296,Ranking!$D$6:$DO$6,Ranking!$D$7:$DO$96))</f>
        <v>11</v>
      </c>
      <c r="F296" s="232" t="str" cm="1">
        <f t="array" ref="F296">_xlfn.XLOOKUP($C296,Categories!$C$7:$C$96,_xlfn.XLOOKUP('Data (Main Pillars)'!$A296,Categories!$D$6:$DO$6,Categories!$D$7:$DO$96))</f>
        <v>Advanced capacity</v>
      </c>
    </row>
    <row r="297" spans="1:6" ht="13.8" x14ac:dyDescent="0.25">
      <c r="A297" s="231" t="s">
        <v>90</v>
      </c>
      <c r="B297" s="50" t="str">
        <f>INDEX('Country to Region'!$B$2:$B$116,MATCH($A297,'Country to Region'!$A$2:$A$116,0))</f>
        <v>Western Europe</v>
      </c>
      <c r="C297" s="203" t="s">
        <v>192</v>
      </c>
      <c r="D297" s="232" cm="1">
        <f t="array" ref="D297">_xlfn.XLOOKUP($C297,'Standardized Scores'!$C$7:$C$96,_xlfn.XLOOKUP('Data (Main Pillars)'!$A297,'Standardized Scores'!$D$6:$DO$6,'Standardized Scores'!$D$7:$DO$96))</f>
        <v>38.738834163702606</v>
      </c>
      <c r="E297" s="232" cm="1">
        <f t="array" ref="E297">_xlfn.XLOOKUP($C297,Ranking!$C$7:$C$96,_xlfn.XLOOKUP('Data (Main Pillars)'!$A297,Ranking!$D$6:$DO$6,Ranking!$D$7:$DO$96))</f>
        <v>15</v>
      </c>
      <c r="F297" s="232" t="str" cm="1">
        <f t="array" ref="F297">_xlfn.XLOOKUP($C297,Categories!$C$7:$C$96,_xlfn.XLOOKUP('Data (Main Pillars)'!$A297,Categories!$D$6:$DO$6,Categories!$D$7:$DO$96))</f>
        <v>High capacity</v>
      </c>
    </row>
    <row r="298" spans="1:6" ht="13.8" x14ac:dyDescent="0.25">
      <c r="A298" s="231" t="s">
        <v>91</v>
      </c>
      <c r="B298" s="50" t="str">
        <f>INDEX('Country to Region'!$B$2:$B$116,MATCH($A298,'Country to Region'!$A$2:$A$116,0))</f>
        <v>NA-Oceania</v>
      </c>
      <c r="C298" s="203" t="s">
        <v>133</v>
      </c>
      <c r="D298" s="232" cm="1">
        <f t="array" ref="D298">_xlfn.XLOOKUP($C298,'Standardized Scores'!$C$7:$C$96,_xlfn.XLOOKUP('Data (Main Pillars)'!$A298,'Standardized Scores'!$D$6:$DO$6,'Standardized Scores'!$D$7:$DO$96))</f>
        <v>47.667782221273832</v>
      </c>
      <c r="E298" s="232" cm="1">
        <f t="array" ref="E298">_xlfn.XLOOKUP($C298,Ranking!$C$7:$C$96,_xlfn.XLOOKUP('Data (Main Pillars)'!$A298,Ranking!$D$6:$DO$6,Ranking!$D$7:$DO$96))</f>
        <v>19</v>
      </c>
      <c r="F298" s="232" t="str" cm="1">
        <f t="array" ref="F298">_xlfn.XLOOKUP($C298,Categories!$C$7:$C$96,_xlfn.XLOOKUP('Data (Main Pillars)'!$A298,Categories!$D$6:$DO$6,Categories!$D$7:$DO$96))</f>
        <v>High capacity</v>
      </c>
    </row>
    <row r="299" spans="1:6" ht="13.8" x14ac:dyDescent="0.25">
      <c r="A299" s="231" t="s">
        <v>91</v>
      </c>
      <c r="B299" s="50" t="str">
        <f>INDEX('Country to Region'!$B$2:$B$116,MATCH($A299,'Country to Region'!$A$2:$A$116,0))</f>
        <v>NA-Oceania</v>
      </c>
      <c r="C299" s="203" t="s">
        <v>135</v>
      </c>
      <c r="D299" s="232" cm="1">
        <f t="array" ref="D299">_xlfn.XLOOKUP($C299,'Standardized Scores'!$C$7:$C$96,_xlfn.XLOOKUP('Data (Main Pillars)'!$A299,'Standardized Scores'!$D$6:$DO$6,'Standardized Scores'!$D$7:$DO$96))</f>
        <v>49.869433644353187</v>
      </c>
      <c r="E299" s="232" cm="1">
        <f t="array" ref="E299">_xlfn.XLOOKUP($C299,Ranking!$C$7:$C$96,_xlfn.XLOOKUP('Data (Main Pillars)'!$A299,Ranking!$D$6:$DO$6,Ranking!$D$7:$DO$96))</f>
        <v>16</v>
      </c>
      <c r="F299" s="232" t="str" cm="1">
        <f t="array" ref="F299">_xlfn.XLOOKUP($C299,Categories!$C$7:$C$96,_xlfn.XLOOKUP('Data (Main Pillars)'!$A299,Categories!$D$6:$DO$6,Categories!$D$7:$DO$96))</f>
        <v>Adequate capacity</v>
      </c>
    </row>
    <row r="300" spans="1:6" ht="13.8" x14ac:dyDescent="0.25">
      <c r="A300" s="231" t="s">
        <v>91</v>
      </c>
      <c r="B300" s="50" t="str">
        <f>INDEX('Country to Region'!$B$2:$B$116,MATCH($A300,'Country to Region'!$A$2:$A$116,0))</f>
        <v>NA-Oceania</v>
      </c>
      <c r="C300" s="203" t="s">
        <v>163</v>
      </c>
      <c r="D300" s="232" cm="1">
        <f t="array" ref="D300">_xlfn.XLOOKUP($C300,'Standardized Scores'!$C$7:$C$96,_xlfn.XLOOKUP('Data (Main Pillars)'!$A300,'Standardized Scores'!$D$6:$DO$6,'Standardized Scores'!$D$7:$DO$96))</f>
        <v>61.852251875813245</v>
      </c>
      <c r="E300" s="232" cm="1">
        <f t="array" ref="E300">_xlfn.XLOOKUP($C300,Ranking!$C$7:$C$96,_xlfn.XLOOKUP('Data (Main Pillars)'!$A300,Ranking!$D$6:$DO$6,Ranking!$D$7:$DO$96))</f>
        <v>8</v>
      </c>
      <c r="F300" s="232" t="str" cm="1">
        <f t="array" ref="F300">_xlfn.XLOOKUP($C300,Categories!$C$7:$C$96,_xlfn.XLOOKUP('Data (Main Pillars)'!$A300,Categories!$D$6:$DO$6,Categories!$D$7:$DO$96))</f>
        <v>Advanced capacity</v>
      </c>
    </row>
    <row r="301" spans="1:6" ht="13.8" x14ac:dyDescent="0.25">
      <c r="A301" s="231" t="s">
        <v>91</v>
      </c>
      <c r="B301" s="50" t="str">
        <f>INDEX('Country to Region'!$B$2:$B$116,MATCH($A301,'Country to Region'!$A$2:$A$116,0))</f>
        <v>NA-Oceania</v>
      </c>
      <c r="C301" s="203" t="s">
        <v>192</v>
      </c>
      <c r="D301" s="232" cm="1">
        <f t="array" ref="D301">_xlfn.XLOOKUP($C301,'Standardized Scores'!$C$7:$C$96,_xlfn.XLOOKUP('Data (Main Pillars)'!$A301,'Standardized Scores'!$D$6:$DO$6,'Standardized Scores'!$D$7:$DO$96))</f>
        <v>26.553504592141934</v>
      </c>
      <c r="E301" s="232" cm="1">
        <f t="array" ref="E301">_xlfn.XLOOKUP($C301,Ranking!$C$7:$C$96,_xlfn.XLOOKUP('Data (Main Pillars)'!$A301,Ranking!$D$6:$DO$6,Ranking!$D$7:$DO$96))</f>
        <v>66</v>
      </c>
      <c r="F301" s="232" t="str" cm="1">
        <f t="array" ref="F301">_xlfn.XLOOKUP($C301,Categories!$C$7:$C$96,_xlfn.XLOOKUP('Data (Main Pillars)'!$A301,Categories!$D$6:$DO$6,Categories!$D$7:$DO$96))</f>
        <v>Low capacity</v>
      </c>
    </row>
    <row r="302" spans="1:6" ht="13.8" x14ac:dyDescent="0.25">
      <c r="A302" s="231" t="s">
        <v>92</v>
      </c>
      <c r="B302" s="50" t="str">
        <f>INDEX('Country to Region'!$B$2:$B$116,MATCH($A302,'Country to Region'!$A$2:$A$116,0))</f>
        <v>Sub-Saharan Africa</v>
      </c>
      <c r="C302" s="203" t="s">
        <v>133</v>
      </c>
      <c r="D302" s="232" cm="1">
        <f t="array" ref="D302">_xlfn.XLOOKUP($C302,'Standardized Scores'!$C$7:$C$96,_xlfn.XLOOKUP('Data (Main Pillars)'!$A302,'Standardized Scores'!$D$6:$DO$6,'Standardized Scores'!$D$7:$DO$96))</f>
        <v>30.484631671738921</v>
      </c>
      <c r="E302" s="232" cm="1">
        <f t="array" ref="E302">_xlfn.XLOOKUP($C302,Ranking!$C$7:$C$96,_xlfn.XLOOKUP('Data (Main Pillars)'!$A302,Ranking!$D$6:$DO$6,Ranking!$D$7:$DO$96))</f>
        <v>95</v>
      </c>
      <c r="F302" s="232" t="str" cm="1">
        <f t="array" ref="F302">_xlfn.XLOOKUP($C302,Categories!$C$7:$C$96,_xlfn.XLOOKUP('Data (Main Pillars)'!$A302,Categories!$D$6:$DO$6,Categories!$D$7:$DO$96))</f>
        <v>Inadequate capacity</v>
      </c>
    </row>
    <row r="303" spans="1:6" ht="13.8" x14ac:dyDescent="0.25">
      <c r="A303" s="231" t="s">
        <v>92</v>
      </c>
      <c r="B303" s="50" t="str">
        <f>INDEX('Country to Region'!$B$2:$B$116,MATCH($A303,'Country to Region'!$A$2:$A$116,0))</f>
        <v>Sub-Saharan Africa</v>
      </c>
      <c r="C303" s="203" t="s">
        <v>135</v>
      </c>
      <c r="D303" s="232" cm="1">
        <f t="array" ref="D303">_xlfn.XLOOKUP($C303,'Standardized Scores'!$C$7:$C$96,_xlfn.XLOOKUP('Data (Main Pillars)'!$A303,'Standardized Scores'!$D$6:$DO$6,'Standardized Scores'!$D$7:$DO$96))</f>
        <v>29.624084451677575</v>
      </c>
      <c r="E303" s="232" cm="1">
        <f t="array" ref="E303">_xlfn.XLOOKUP($C303,Ranking!$C$7:$C$96,_xlfn.XLOOKUP('Data (Main Pillars)'!$A303,Ranking!$D$6:$DO$6,Ranking!$D$7:$DO$96))</f>
        <v>86</v>
      </c>
      <c r="F303" s="232" t="str" cm="1">
        <f t="array" ref="F303">_xlfn.XLOOKUP($C303,Categories!$C$7:$C$96,_xlfn.XLOOKUP('Data (Main Pillars)'!$A303,Categories!$D$6:$DO$6,Categories!$D$7:$DO$96))</f>
        <v>Inadequate capacity</v>
      </c>
    </row>
    <row r="304" spans="1:6" ht="13.8" x14ac:dyDescent="0.25">
      <c r="A304" s="231" t="s">
        <v>92</v>
      </c>
      <c r="B304" s="50" t="str">
        <f>INDEX('Country to Region'!$B$2:$B$116,MATCH($A304,'Country to Region'!$A$2:$A$116,0))</f>
        <v>Sub-Saharan Africa</v>
      </c>
      <c r="C304" s="203" t="s">
        <v>163</v>
      </c>
      <c r="D304" s="232" cm="1">
        <f t="array" ref="D304">_xlfn.XLOOKUP($C304,'Standardized Scores'!$C$7:$C$96,_xlfn.XLOOKUP('Data (Main Pillars)'!$A304,'Standardized Scores'!$D$6:$DO$6,'Standardized Scores'!$D$7:$DO$96))</f>
        <v>32.505739072871854</v>
      </c>
      <c r="E304" s="232" cm="1">
        <f t="array" ref="E304">_xlfn.XLOOKUP($C304,Ranking!$C$7:$C$96,_xlfn.XLOOKUP('Data (Main Pillars)'!$A304,Ranking!$D$6:$DO$6,Ranking!$D$7:$DO$96))</f>
        <v>107</v>
      </c>
      <c r="F304" s="232" t="str" cm="1">
        <f t="array" ref="F304">_xlfn.XLOOKUP($C304,Categories!$C$7:$C$96,_xlfn.XLOOKUP('Data (Main Pillars)'!$A304,Categories!$D$6:$DO$6,Categories!$D$7:$DO$96))</f>
        <v>Inadequate capacity</v>
      </c>
    </row>
    <row r="305" spans="1:6" ht="13.8" x14ac:dyDescent="0.25">
      <c r="A305" s="231" t="s">
        <v>92</v>
      </c>
      <c r="B305" s="50" t="str">
        <f>INDEX('Country to Region'!$B$2:$B$116,MATCH($A305,'Country to Region'!$A$2:$A$116,0))</f>
        <v>Sub-Saharan Africa</v>
      </c>
      <c r="C305" s="203" t="s">
        <v>192</v>
      </c>
      <c r="D305" s="232" cm="1">
        <f t="array" ref="D305">_xlfn.XLOOKUP($C305,'Standardized Scores'!$C$7:$C$96,_xlfn.XLOOKUP('Data (Main Pillars)'!$A305,'Standardized Scores'!$D$6:$DO$6,'Standardized Scores'!$D$7:$DO$96))</f>
        <v>28.650369023623025</v>
      </c>
      <c r="E305" s="232" cm="1">
        <f t="array" ref="E305">_xlfn.XLOOKUP($C305,Ranking!$C$7:$C$96,_xlfn.XLOOKUP('Data (Main Pillars)'!$A305,Ranking!$D$6:$DO$6,Ranking!$D$7:$DO$96))</f>
        <v>51</v>
      </c>
      <c r="F305" s="232" t="str" cm="1">
        <f t="array" ref="F305">_xlfn.XLOOKUP($C305,Categories!$C$7:$C$96,_xlfn.XLOOKUP('Data (Main Pillars)'!$A305,Categories!$D$6:$DO$6,Categories!$D$7:$DO$96))</f>
        <v>Low capacity</v>
      </c>
    </row>
    <row r="306" spans="1:6" ht="13.8" x14ac:dyDescent="0.25">
      <c r="A306" s="231" t="s">
        <v>93</v>
      </c>
      <c r="B306" s="50" t="str">
        <f>INDEX('Country to Region'!$B$2:$B$116,MATCH($A306,'Country to Region'!$A$2:$A$116,0))</f>
        <v>Western Europe</v>
      </c>
      <c r="C306" s="203" t="s">
        <v>133</v>
      </c>
      <c r="D306" s="232" cm="1">
        <f t="array" ref="D306">_xlfn.XLOOKUP($C306,'Standardized Scores'!$C$7:$C$96,_xlfn.XLOOKUP('Data (Main Pillars)'!$A306,'Standardized Scores'!$D$6:$DO$6,'Standardized Scores'!$D$7:$DO$96))</f>
        <v>48.363955774328446</v>
      </c>
      <c r="E306" s="232" cm="1">
        <f t="array" ref="E306">_xlfn.XLOOKUP($C306,Ranking!$C$7:$C$96,_xlfn.XLOOKUP('Data (Main Pillars)'!$A306,Ranking!$D$6:$DO$6,Ranking!$D$7:$DO$96))</f>
        <v>15</v>
      </c>
      <c r="F306" s="232" t="str" cm="1">
        <f t="array" ref="F306">_xlfn.XLOOKUP($C306,Categories!$C$7:$C$96,_xlfn.XLOOKUP('Data (Main Pillars)'!$A306,Categories!$D$6:$DO$6,Categories!$D$7:$DO$96))</f>
        <v>High capacity</v>
      </c>
    </row>
    <row r="307" spans="1:6" ht="13.8" x14ac:dyDescent="0.25">
      <c r="A307" s="231" t="s">
        <v>93</v>
      </c>
      <c r="B307" s="50" t="str">
        <f>INDEX('Country to Region'!$B$2:$B$116,MATCH($A307,'Country to Region'!$A$2:$A$116,0))</f>
        <v>Western Europe</v>
      </c>
      <c r="C307" s="203" t="s">
        <v>135</v>
      </c>
      <c r="D307" s="232" cm="1">
        <f t="array" ref="D307">_xlfn.XLOOKUP($C307,'Standardized Scores'!$C$7:$C$96,_xlfn.XLOOKUP('Data (Main Pillars)'!$A307,'Standardized Scores'!$D$6:$DO$6,'Standardized Scores'!$D$7:$DO$96))</f>
        <v>49.202687722153435</v>
      </c>
      <c r="E307" s="232" cm="1">
        <f t="array" ref="E307">_xlfn.XLOOKUP($C307,Ranking!$C$7:$C$96,_xlfn.XLOOKUP('Data (Main Pillars)'!$A307,Ranking!$D$6:$DO$6,Ranking!$D$7:$DO$96))</f>
        <v>18</v>
      </c>
      <c r="F307" s="232" t="str" cm="1">
        <f t="array" ref="F307">_xlfn.XLOOKUP($C307,Categories!$C$7:$C$96,_xlfn.XLOOKUP('Data (Main Pillars)'!$A307,Categories!$D$6:$DO$6,Categories!$D$7:$DO$96))</f>
        <v>Adequate capacity</v>
      </c>
    </row>
    <row r="308" spans="1:6" ht="13.8" x14ac:dyDescent="0.25">
      <c r="A308" s="231" t="s">
        <v>93</v>
      </c>
      <c r="B308" s="50" t="str">
        <f>INDEX('Country to Region'!$B$2:$B$116,MATCH($A308,'Country to Region'!$A$2:$A$116,0))</f>
        <v>Western Europe</v>
      </c>
      <c r="C308" s="203" t="s">
        <v>163</v>
      </c>
      <c r="D308" s="232" cm="1">
        <f t="array" ref="D308">_xlfn.XLOOKUP($C308,'Standardized Scores'!$C$7:$C$96,_xlfn.XLOOKUP('Data (Main Pillars)'!$A308,'Standardized Scores'!$D$6:$DO$6,'Standardized Scores'!$D$7:$DO$96))</f>
        <v>61.374455924540037</v>
      </c>
      <c r="E308" s="232" cm="1">
        <f t="array" ref="E308">_xlfn.XLOOKUP($C308,Ranking!$C$7:$C$96,_xlfn.XLOOKUP('Data (Main Pillars)'!$A308,Ranking!$D$6:$DO$6,Ranking!$D$7:$DO$96))</f>
        <v>9</v>
      </c>
      <c r="F308" s="232" t="str" cm="1">
        <f t="array" ref="F308">_xlfn.XLOOKUP($C308,Categories!$C$7:$C$96,_xlfn.XLOOKUP('Data (Main Pillars)'!$A308,Categories!$D$6:$DO$6,Categories!$D$7:$DO$96))</f>
        <v>Advanced capacity</v>
      </c>
    </row>
    <row r="309" spans="1:6" ht="13.8" x14ac:dyDescent="0.25">
      <c r="A309" s="231" t="s">
        <v>93</v>
      </c>
      <c r="B309" s="50" t="str">
        <f>INDEX('Country to Region'!$B$2:$B$116,MATCH($A309,'Country to Region'!$A$2:$A$116,0))</f>
        <v>Western Europe</v>
      </c>
      <c r="C309" s="203" t="s">
        <v>192</v>
      </c>
      <c r="D309" s="232" cm="1">
        <f t="array" ref="D309">_xlfn.XLOOKUP($C309,'Standardized Scores'!$C$7:$C$96,_xlfn.XLOOKUP('Data (Main Pillars)'!$A309,'Standardized Scores'!$D$6:$DO$6,'Standardized Scores'!$D$7:$DO$96))</f>
        <v>30.177890292888009</v>
      </c>
      <c r="E309" s="232" cm="1">
        <f t="array" ref="E309">_xlfn.XLOOKUP($C309,Ranking!$C$7:$C$96,_xlfn.XLOOKUP('Data (Main Pillars)'!$A309,Ranking!$D$6:$DO$6,Ranking!$D$7:$DO$96))</f>
        <v>39</v>
      </c>
      <c r="F309" s="232" t="str" cm="1">
        <f t="array" ref="F309">_xlfn.XLOOKUP($C309,Categories!$C$7:$C$96,_xlfn.XLOOKUP('Data (Main Pillars)'!$A309,Categories!$D$6:$DO$6,Categories!$D$7:$DO$96))</f>
        <v>Low capacity</v>
      </c>
    </row>
    <row r="310" spans="1:6" ht="13.8" x14ac:dyDescent="0.25">
      <c r="A310" s="231" t="s">
        <v>94</v>
      </c>
      <c r="B310" s="50" t="str">
        <f>INDEX('Country to Region'!$B$2:$B$116,MATCH($A310,'Country to Region'!$A$2:$A$116,0))</f>
        <v>MENA</v>
      </c>
      <c r="C310" s="203" t="s">
        <v>133</v>
      </c>
      <c r="D310" s="232" cm="1">
        <f t="array" ref="D310">_xlfn.XLOOKUP($C310,'Standardized Scores'!$C$7:$C$96,_xlfn.XLOOKUP('Data (Main Pillars)'!$A310,'Standardized Scores'!$D$6:$DO$6,'Standardized Scores'!$D$7:$DO$96))</f>
        <v>38.205045910299617</v>
      </c>
      <c r="E310" s="232" cm="1">
        <f t="array" ref="E310">_xlfn.XLOOKUP($C310,Ranking!$C$7:$C$96,_xlfn.XLOOKUP('Data (Main Pillars)'!$A310,Ranking!$D$6:$DO$6,Ranking!$D$7:$DO$96))</f>
        <v>52</v>
      </c>
      <c r="F310" s="232" t="str" cm="1">
        <f t="array" ref="F310">_xlfn.XLOOKUP($C310,Categories!$C$7:$C$96,_xlfn.XLOOKUP('Data (Main Pillars)'!$A310,Categories!$D$6:$DO$6,Categories!$D$7:$DO$96))</f>
        <v>Adequate capacity</v>
      </c>
    </row>
    <row r="311" spans="1:6" ht="13.8" x14ac:dyDescent="0.25">
      <c r="A311" s="231" t="s">
        <v>94</v>
      </c>
      <c r="B311" s="50" t="str">
        <f>INDEX('Country to Region'!$B$2:$B$116,MATCH($A311,'Country to Region'!$A$2:$A$116,0))</f>
        <v>MENA</v>
      </c>
      <c r="C311" s="203" t="s">
        <v>135</v>
      </c>
      <c r="D311" s="232" cm="1">
        <f t="array" ref="D311">_xlfn.XLOOKUP($C311,'Standardized Scores'!$C$7:$C$96,_xlfn.XLOOKUP('Data (Main Pillars)'!$A311,'Standardized Scores'!$D$6:$DO$6,'Standardized Scores'!$D$7:$DO$96))</f>
        <v>43.63863205137698</v>
      </c>
      <c r="E311" s="232" cm="1">
        <f t="array" ref="E311">_xlfn.XLOOKUP($C311,Ranking!$C$7:$C$96,_xlfn.XLOOKUP('Data (Main Pillars)'!$A311,Ranking!$D$6:$DO$6,Ranking!$D$7:$DO$96))</f>
        <v>37</v>
      </c>
      <c r="F311" s="232" t="str" cm="1">
        <f t="array" ref="F311">_xlfn.XLOOKUP($C311,Categories!$C$7:$C$96,_xlfn.XLOOKUP('Data (Main Pillars)'!$A311,Categories!$D$6:$DO$6,Categories!$D$7:$DO$96))</f>
        <v>Adequate capacity</v>
      </c>
    </row>
    <row r="312" spans="1:6" ht="13.8" x14ac:dyDescent="0.25">
      <c r="A312" s="231" t="s">
        <v>94</v>
      </c>
      <c r="B312" s="50" t="str">
        <f>INDEX('Country to Region'!$B$2:$B$116,MATCH($A312,'Country to Region'!$A$2:$A$116,0))</f>
        <v>MENA</v>
      </c>
      <c r="C312" s="203" t="s">
        <v>163</v>
      </c>
      <c r="D312" s="232" cm="1">
        <f t="array" ref="D312">_xlfn.XLOOKUP($C312,'Standardized Scores'!$C$7:$C$96,_xlfn.XLOOKUP('Data (Main Pillars)'!$A312,'Standardized Scores'!$D$6:$DO$6,'Standardized Scores'!$D$7:$DO$96))</f>
        <v>43.801417134209331</v>
      </c>
      <c r="E312" s="232" cm="1">
        <f t="array" ref="E312">_xlfn.XLOOKUP($C312,Ranking!$C$7:$C$96,_xlfn.XLOOKUP('Data (Main Pillars)'!$A312,Ranking!$D$6:$DO$6,Ranking!$D$7:$DO$96))</f>
        <v>59</v>
      </c>
      <c r="F312" s="232" t="str" cm="1">
        <f t="array" ref="F312">_xlfn.XLOOKUP($C312,Categories!$C$7:$C$96,_xlfn.XLOOKUP('Data (Main Pillars)'!$A312,Categories!$D$6:$DO$6,Categories!$D$7:$DO$96))</f>
        <v>Low capacity</v>
      </c>
    </row>
    <row r="313" spans="1:6" ht="13.8" x14ac:dyDescent="0.25">
      <c r="A313" s="231" t="s">
        <v>94</v>
      </c>
      <c r="B313" s="50" t="str">
        <f>INDEX('Country to Region'!$B$2:$B$116,MATCH($A313,'Country to Region'!$A$2:$A$116,0))</f>
        <v>MENA</v>
      </c>
      <c r="C313" s="203" t="s">
        <v>192</v>
      </c>
      <c r="D313" s="232" cm="1">
        <f t="array" ref="D313">_xlfn.XLOOKUP($C313,'Standardized Scores'!$C$7:$C$96,_xlfn.XLOOKUP('Data (Main Pillars)'!$A313,'Standardized Scores'!$D$6:$DO$6,'Standardized Scores'!$D$7:$DO$96))</f>
        <v>25.309631470675988</v>
      </c>
      <c r="E313" s="232" cm="1">
        <f t="array" ref="E313">_xlfn.XLOOKUP($C313,Ranking!$C$7:$C$96,_xlfn.XLOOKUP('Data (Main Pillars)'!$A313,Ranking!$D$6:$DO$6,Ranking!$D$7:$DO$96))</f>
        <v>77</v>
      </c>
      <c r="F313" s="232" t="str" cm="1">
        <f t="array" ref="F313">_xlfn.XLOOKUP($C313,Categories!$C$7:$C$96,_xlfn.XLOOKUP('Data (Main Pillars)'!$A313,Categories!$D$6:$DO$6,Categories!$D$7:$DO$96))</f>
        <v>Inadequate capacity</v>
      </c>
    </row>
    <row r="314" spans="1:6" ht="13.8" x14ac:dyDescent="0.25">
      <c r="A314" s="231" t="s">
        <v>95</v>
      </c>
      <c r="B314" s="50" t="str">
        <f>INDEX('Country to Region'!$B$2:$B$116,MATCH($A314,'Country to Region'!$A$2:$A$116,0))</f>
        <v>South and Southeast Asia</v>
      </c>
      <c r="C314" s="203" t="s">
        <v>133</v>
      </c>
      <c r="D314" s="232" cm="1">
        <f t="array" ref="D314">_xlfn.XLOOKUP($C314,'Standardized Scores'!$C$7:$C$96,_xlfn.XLOOKUP('Data (Main Pillars)'!$A314,'Standardized Scores'!$D$6:$DO$6,'Standardized Scores'!$D$7:$DO$96))</f>
        <v>30.758833663630639</v>
      </c>
      <c r="E314" s="232" cm="1">
        <f t="array" ref="E314">_xlfn.XLOOKUP($C314,Ranking!$C$7:$C$96,_xlfn.XLOOKUP('Data (Main Pillars)'!$A314,Ranking!$D$6:$DO$6,Ranking!$D$7:$DO$96))</f>
        <v>92</v>
      </c>
      <c r="F314" s="232" t="str" cm="1">
        <f t="array" ref="F314">_xlfn.XLOOKUP($C314,Categories!$C$7:$C$96,_xlfn.XLOOKUP('Data (Main Pillars)'!$A314,Categories!$D$6:$DO$6,Categories!$D$7:$DO$96))</f>
        <v>Inadequate capacity</v>
      </c>
    </row>
    <row r="315" spans="1:6" ht="13.8" x14ac:dyDescent="0.25">
      <c r="A315" s="231" t="s">
        <v>95</v>
      </c>
      <c r="B315" s="50" t="str">
        <f>INDEX('Country to Region'!$B$2:$B$116,MATCH($A315,'Country to Region'!$A$2:$A$116,0))</f>
        <v>South and Southeast Asia</v>
      </c>
      <c r="C315" s="203" t="s">
        <v>135</v>
      </c>
      <c r="D315" s="232" cm="1">
        <f t="array" ref="D315">_xlfn.XLOOKUP($C315,'Standardized Scores'!$C$7:$C$96,_xlfn.XLOOKUP('Data (Main Pillars)'!$A315,'Standardized Scores'!$D$6:$DO$6,'Standardized Scores'!$D$7:$DO$96))</f>
        <v>31.766847865145515</v>
      </c>
      <c r="E315" s="232" cm="1">
        <f t="array" ref="E315">_xlfn.XLOOKUP($C315,Ranking!$C$7:$C$96,_xlfn.XLOOKUP('Data (Main Pillars)'!$A315,Ranking!$D$6:$DO$6,Ranking!$D$7:$DO$96))</f>
        <v>75</v>
      </c>
      <c r="F315" s="232" t="str" cm="1">
        <f t="array" ref="F315">_xlfn.XLOOKUP($C315,Categories!$C$7:$C$96,_xlfn.XLOOKUP('Data (Main Pillars)'!$A315,Categories!$D$6:$DO$6,Categories!$D$7:$DO$96))</f>
        <v>Inadequate capacity</v>
      </c>
    </row>
    <row r="316" spans="1:6" ht="13.8" x14ac:dyDescent="0.25">
      <c r="A316" s="231" t="s">
        <v>95</v>
      </c>
      <c r="B316" s="50" t="str">
        <f>INDEX('Country to Region'!$B$2:$B$116,MATCH($A316,'Country to Region'!$A$2:$A$116,0))</f>
        <v>South and Southeast Asia</v>
      </c>
      <c r="C316" s="203" t="s">
        <v>163</v>
      </c>
      <c r="D316" s="232" cm="1">
        <f t="array" ref="D316">_xlfn.XLOOKUP($C316,'Standardized Scores'!$C$7:$C$96,_xlfn.XLOOKUP('Data (Main Pillars)'!$A316,'Standardized Scores'!$D$6:$DO$6,'Standardized Scores'!$D$7:$DO$96))</f>
        <v>36.668247936174765</v>
      </c>
      <c r="E316" s="232" cm="1">
        <f t="array" ref="E316">_xlfn.XLOOKUP($C316,Ranking!$C$7:$C$96,_xlfn.XLOOKUP('Data (Main Pillars)'!$A316,Ranking!$D$6:$DO$6,Ranking!$D$7:$DO$96))</f>
        <v>94</v>
      </c>
      <c r="F316" s="232" t="str" cm="1">
        <f t="array" ref="F316">_xlfn.XLOOKUP($C316,Categories!$C$7:$C$96,_xlfn.XLOOKUP('Data (Main Pillars)'!$A316,Categories!$D$6:$DO$6,Categories!$D$7:$DO$96))</f>
        <v>Inadequate capacity</v>
      </c>
    </row>
    <row r="317" spans="1:6" ht="13.8" x14ac:dyDescent="0.25">
      <c r="A317" s="231" t="s">
        <v>95</v>
      </c>
      <c r="B317" s="50" t="str">
        <f>INDEX('Country to Region'!$B$2:$B$116,MATCH($A317,'Country to Region'!$A$2:$A$116,0))</f>
        <v>South and Southeast Asia</v>
      </c>
      <c r="C317" s="203" t="s">
        <v>192</v>
      </c>
      <c r="D317" s="232" cm="1">
        <f t="array" ref="D317">_xlfn.XLOOKUP($C317,'Standardized Scores'!$C$7:$C$96,_xlfn.XLOOKUP('Data (Main Pillars)'!$A317,'Standardized Scores'!$D$6:$DO$6,'Standardized Scores'!$D$7:$DO$96))</f>
        <v>21.871600432056937</v>
      </c>
      <c r="E317" s="232" cm="1">
        <f t="array" ref="E317">_xlfn.XLOOKUP($C317,Ranking!$C$7:$C$96,_xlfn.XLOOKUP('Data (Main Pillars)'!$A317,Ranking!$D$6:$DO$6,Ranking!$D$7:$DO$96))</f>
        <v>99</v>
      </c>
      <c r="F317" s="232" t="str" cm="1">
        <f t="array" ref="F317">_xlfn.XLOOKUP($C317,Categories!$C$7:$C$96,_xlfn.XLOOKUP('Data (Main Pillars)'!$A317,Categories!$D$6:$DO$6,Categories!$D$7:$DO$96))</f>
        <v>Inadequate capacity</v>
      </c>
    </row>
    <row r="318" spans="1:6" ht="13.8" x14ac:dyDescent="0.25">
      <c r="A318" s="231" t="s">
        <v>96</v>
      </c>
      <c r="B318" s="50" t="str">
        <f>INDEX('Country to Region'!$B$2:$B$116,MATCH($A318,'Country to Region'!$A$2:$A$116,0))</f>
        <v>South/Central America</v>
      </c>
      <c r="C318" s="203" t="s">
        <v>133</v>
      </c>
      <c r="D318" s="232" cm="1">
        <f t="array" ref="D318">_xlfn.XLOOKUP($C318,'Standardized Scores'!$C$7:$C$96,_xlfn.XLOOKUP('Data (Main Pillars)'!$A318,'Standardized Scores'!$D$6:$DO$6,'Standardized Scores'!$D$7:$DO$96))</f>
        <v>33.335777625501464</v>
      </c>
      <c r="E318" s="232" cm="1">
        <f t="array" ref="E318">_xlfn.XLOOKUP($C318,Ranking!$C$7:$C$96,_xlfn.XLOOKUP('Data (Main Pillars)'!$A318,Ranking!$D$6:$DO$6,Ranking!$D$7:$DO$96))</f>
        <v>75</v>
      </c>
      <c r="F318" s="232" t="str" cm="1">
        <f t="array" ref="F318">_xlfn.XLOOKUP($C318,Categories!$C$7:$C$96,_xlfn.XLOOKUP('Data (Main Pillars)'!$A318,Categories!$D$6:$DO$6,Categories!$D$7:$DO$96))</f>
        <v>Low capacity</v>
      </c>
    </row>
    <row r="319" spans="1:6" ht="13.8" x14ac:dyDescent="0.25">
      <c r="A319" s="231" t="s">
        <v>96</v>
      </c>
      <c r="B319" s="50" t="str">
        <f>INDEX('Country to Region'!$B$2:$B$116,MATCH($A319,'Country to Region'!$A$2:$A$116,0))</f>
        <v>South/Central America</v>
      </c>
      <c r="C319" s="203" t="s">
        <v>135</v>
      </c>
      <c r="D319" s="232" cm="1">
        <f t="array" ref="D319">_xlfn.XLOOKUP($C319,'Standardized Scores'!$C$7:$C$96,_xlfn.XLOOKUP('Data (Main Pillars)'!$A319,'Standardized Scores'!$D$6:$DO$6,'Standardized Scores'!$D$7:$DO$96))</f>
        <v>28.797432104760347</v>
      </c>
      <c r="E319" s="232" cm="1">
        <f t="array" ref="E319">_xlfn.XLOOKUP($C319,Ranking!$C$7:$C$96,_xlfn.XLOOKUP('Data (Main Pillars)'!$A319,Ranking!$D$6:$DO$6,Ranking!$D$7:$DO$96))</f>
        <v>88</v>
      </c>
      <c r="F319" s="232" t="str" cm="1">
        <f t="array" ref="F319">_xlfn.XLOOKUP($C319,Categories!$C$7:$C$96,_xlfn.XLOOKUP('Data (Main Pillars)'!$A319,Categories!$D$6:$DO$6,Categories!$D$7:$DO$96))</f>
        <v>Inadequate capacity</v>
      </c>
    </row>
    <row r="320" spans="1:6" ht="13.8" x14ac:dyDescent="0.25">
      <c r="A320" s="231" t="s">
        <v>96</v>
      </c>
      <c r="B320" s="50" t="str">
        <f>INDEX('Country to Region'!$B$2:$B$116,MATCH($A320,'Country to Region'!$A$2:$A$116,0))</f>
        <v>South/Central America</v>
      </c>
      <c r="C320" s="203" t="s">
        <v>163</v>
      </c>
      <c r="D320" s="232" cm="1">
        <f t="array" ref="D320">_xlfn.XLOOKUP($C320,'Standardized Scores'!$C$7:$C$96,_xlfn.XLOOKUP('Data (Main Pillars)'!$A320,'Standardized Scores'!$D$6:$DO$6,'Standardized Scores'!$D$7:$DO$96))</f>
        <v>44.156580763942543</v>
      </c>
      <c r="E320" s="232" cm="1">
        <f t="array" ref="E320">_xlfn.XLOOKUP($C320,Ranking!$C$7:$C$96,_xlfn.XLOOKUP('Data (Main Pillars)'!$A320,Ranking!$D$6:$DO$6,Ranking!$D$7:$DO$96))</f>
        <v>56</v>
      </c>
      <c r="F320" s="232" t="str" cm="1">
        <f t="array" ref="F320">_xlfn.XLOOKUP($C320,Categories!$C$7:$C$96,_xlfn.XLOOKUP('Data (Main Pillars)'!$A320,Categories!$D$6:$DO$6,Categories!$D$7:$DO$96))</f>
        <v>Low capacity</v>
      </c>
    </row>
    <row r="321" spans="1:6" ht="13.8" x14ac:dyDescent="0.25">
      <c r="A321" s="231" t="s">
        <v>96</v>
      </c>
      <c r="B321" s="50" t="str">
        <f>INDEX('Country to Region'!$B$2:$B$116,MATCH($A321,'Country to Region'!$A$2:$A$116,0))</f>
        <v>South/Central America</v>
      </c>
      <c r="C321" s="203" t="s">
        <v>192</v>
      </c>
      <c r="D321" s="232" cm="1">
        <f t="array" ref="D321">_xlfn.XLOOKUP($C321,'Standardized Scores'!$C$7:$C$96,_xlfn.XLOOKUP('Data (Main Pillars)'!$A321,'Standardized Scores'!$D$6:$DO$6,'Standardized Scores'!$D$7:$DO$96))</f>
        <v>23.446385628321142</v>
      </c>
      <c r="E321" s="232" cm="1">
        <f t="array" ref="E321">_xlfn.XLOOKUP($C321,Ranking!$C$7:$C$96,_xlfn.XLOOKUP('Data (Main Pillars)'!$A321,Ranking!$D$6:$DO$6,Ranking!$D$7:$DO$96))</f>
        <v>92</v>
      </c>
      <c r="F321" s="232" t="str" cm="1">
        <f t="array" ref="F321">_xlfn.XLOOKUP($C321,Categories!$C$7:$C$96,_xlfn.XLOOKUP('Data (Main Pillars)'!$A321,Categories!$D$6:$DO$6,Categories!$D$7:$DO$96))</f>
        <v>Inadequate capacity</v>
      </c>
    </row>
    <row r="322" spans="1:6" ht="13.8" x14ac:dyDescent="0.25">
      <c r="A322" s="231" t="s">
        <v>97</v>
      </c>
      <c r="B322" s="50" t="str">
        <f>INDEX('Country to Region'!$B$2:$B$116,MATCH($A322,'Country to Region'!$A$2:$A$116,0))</f>
        <v>South/Central America</v>
      </c>
      <c r="C322" s="203" t="s">
        <v>133</v>
      </c>
      <c r="D322" s="232" cm="1">
        <f t="array" ref="D322">_xlfn.XLOOKUP($C322,'Standardized Scores'!$C$7:$C$96,_xlfn.XLOOKUP('Data (Main Pillars)'!$A322,'Standardized Scores'!$D$6:$DO$6,'Standardized Scores'!$D$7:$DO$96))</f>
        <v>26.330999667554327</v>
      </c>
      <c r="E322" s="232" cm="1">
        <f t="array" ref="E322">_xlfn.XLOOKUP($C322,Ranking!$C$7:$C$96,_xlfn.XLOOKUP('Data (Main Pillars)'!$A322,Ranking!$D$6:$DO$6,Ranking!$D$7:$DO$96))</f>
        <v>110</v>
      </c>
      <c r="F322" s="232" t="str" cm="1">
        <f t="array" ref="F322">_xlfn.XLOOKUP($C322,Categories!$C$7:$C$96,_xlfn.XLOOKUP('Data (Main Pillars)'!$A322,Categories!$D$6:$DO$6,Categories!$D$7:$DO$96))</f>
        <v>Inadequate capacity</v>
      </c>
    </row>
    <row r="323" spans="1:6" ht="13.8" x14ac:dyDescent="0.25">
      <c r="A323" s="231" t="s">
        <v>97</v>
      </c>
      <c r="B323" s="50" t="str">
        <f>INDEX('Country to Region'!$B$2:$B$116,MATCH($A323,'Country to Region'!$A$2:$A$116,0))</f>
        <v>South/Central America</v>
      </c>
      <c r="C323" s="203" t="s">
        <v>135</v>
      </c>
      <c r="D323" s="232" cm="1">
        <f t="array" ref="D323">_xlfn.XLOOKUP($C323,'Standardized Scores'!$C$7:$C$96,_xlfn.XLOOKUP('Data (Main Pillars)'!$A323,'Standardized Scores'!$D$6:$DO$6,'Standardized Scores'!$D$7:$DO$96))</f>
        <v>20.16155954693312</v>
      </c>
      <c r="E323" s="232" cm="1">
        <f t="array" ref="E323">_xlfn.XLOOKUP($C323,Ranking!$C$7:$C$96,_xlfn.XLOOKUP('Data (Main Pillars)'!$A323,Ranking!$D$6:$DO$6,Ranking!$D$7:$DO$96))</f>
        <v>112</v>
      </c>
      <c r="F323" s="232" t="str" cm="1">
        <f t="array" ref="F323">_xlfn.XLOOKUP($C323,Categories!$C$7:$C$96,_xlfn.XLOOKUP('Data (Main Pillars)'!$A323,Categories!$D$6:$DO$6,Categories!$D$7:$DO$96))</f>
        <v>Inadequate capacity</v>
      </c>
    </row>
    <row r="324" spans="1:6" ht="13.8" x14ac:dyDescent="0.25">
      <c r="A324" s="231" t="s">
        <v>97</v>
      </c>
      <c r="B324" s="50" t="str">
        <f>INDEX('Country to Region'!$B$2:$B$116,MATCH($A324,'Country to Region'!$A$2:$A$116,0))</f>
        <v>South/Central America</v>
      </c>
      <c r="C324" s="203" t="s">
        <v>163</v>
      </c>
      <c r="D324" s="232" cm="1">
        <f t="array" ref="D324">_xlfn.XLOOKUP($C324,'Standardized Scores'!$C$7:$C$96,_xlfn.XLOOKUP('Data (Main Pillars)'!$A324,'Standardized Scores'!$D$6:$DO$6,'Standardized Scores'!$D$7:$DO$96))</f>
        <v>38.44237770417493</v>
      </c>
      <c r="E324" s="232" cm="1">
        <f t="array" ref="E324">_xlfn.XLOOKUP($C324,Ranking!$C$7:$C$96,_xlfn.XLOOKUP('Data (Main Pillars)'!$A324,Ranking!$D$6:$DO$6,Ranking!$D$7:$DO$96))</f>
        <v>88</v>
      </c>
      <c r="F324" s="232" t="str" cm="1">
        <f t="array" ref="F324">_xlfn.XLOOKUP($C324,Categories!$C$7:$C$96,_xlfn.XLOOKUP('Data (Main Pillars)'!$A324,Categories!$D$6:$DO$6,Categories!$D$7:$DO$96))</f>
        <v>Low capacity</v>
      </c>
    </row>
    <row r="325" spans="1:6" ht="13.8" x14ac:dyDescent="0.25">
      <c r="A325" s="231" t="s">
        <v>97</v>
      </c>
      <c r="B325" s="50" t="str">
        <f>INDEX('Country to Region'!$B$2:$B$116,MATCH($A325,'Country to Region'!$A$2:$A$116,0))</f>
        <v>South/Central America</v>
      </c>
      <c r="C325" s="203" t="s">
        <v>192</v>
      </c>
      <c r="D325" s="232" cm="1">
        <f t="array" ref="D325">_xlfn.XLOOKUP($C325,'Standardized Scores'!$C$7:$C$96,_xlfn.XLOOKUP('Data (Main Pillars)'!$A325,'Standardized Scores'!$D$6:$DO$6,'Standardized Scores'!$D$7:$DO$96))</f>
        <v>16.351935739348068</v>
      </c>
      <c r="E325" s="232" cm="1">
        <f t="array" ref="E325">_xlfn.XLOOKUP($C325,Ranking!$C$7:$C$96,_xlfn.XLOOKUP('Data (Main Pillars)'!$A325,Ranking!$D$6:$DO$6,Ranking!$D$7:$DO$96))</f>
        <v>113</v>
      </c>
      <c r="F325" s="232" t="str" cm="1">
        <f t="array" ref="F325">_xlfn.XLOOKUP($C325,Categories!$C$7:$C$96,_xlfn.XLOOKUP('Data (Main Pillars)'!$A325,Categories!$D$6:$DO$6,Categories!$D$7:$DO$96))</f>
        <v>Inadequate capacity</v>
      </c>
    </row>
    <row r="326" spans="1:6" ht="13.8" x14ac:dyDescent="0.25">
      <c r="A326" s="231" t="s">
        <v>98</v>
      </c>
      <c r="B326" s="50" t="str">
        <f>INDEX('Country to Region'!$B$2:$B$116,MATCH($A326,'Country to Region'!$A$2:$A$116,0))</f>
        <v>South/Central America</v>
      </c>
      <c r="C326" s="203" t="s">
        <v>133</v>
      </c>
      <c r="D326" s="232" cm="1">
        <f t="array" ref="D326">_xlfn.XLOOKUP($C326,'Standardized Scores'!$C$7:$C$96,_xlfn.XLOOKUP('Data (Main Pillars)'!$A326,'Standardized Scores'!$D$6:$DO$6,'Standardized Scores'!$D$7:$DO$96))</f>
        <v>32.811394851211986</v>
      </c>
      <c r="E326" s="232" cm="1">
        <f t="array" ref="E326">_xlfn.XLOOKUP($C326,Ranking!$C$7:$C$96,_xlfn.XLOOKUP('Data (Main Pillars)'!$A326,Ranking!$D$6:$DO$6,Ranking!$D$7:$DO$96))</f>
        <v>78</v>
      </c>
      <c r="F326" s="232" t="str" cm="1">
        <f t="array" ref="F326">_xlfn.XLOOKUP($C326,Categories!$C$7:$C$96,_xlfn.XLOOKUP('Data (Main Pillars)'!$A326,Categories!$D$6:$DO$6,Categories!$D$7:$DO$96))</f>
        <v>Low capacity</v>
      </c>
    </row>
    <row r="327" spans="1:6" ht="13.8" x14ac:dyDescent="0.25">
      <c r="A327" s="231" t="s">
        <v>98</v>
      </c>
      <c r="B327" s="50" t="str">
        <f>INDEX('Country to Region'!$B$2:$B$116,MATCH($A327,'Country to Region'!$A$2:$A$116,0))</f>
        <v>South/Central America</v>
      </c>
      <c r="C327" s="203" t="s">
        <v>135</v>
      </c>
      <c r="D327" s="232" cm="1">
        <f t="array" ref="D327">_xlfn.XLOOKUP($C327,'Standardized Scores'!$C$7:$C$96,_xlfn.XLOOKUP('Data (Main Pillars)'!$A327,'Standardized Scores'!$D$6:$DO$6,'Standardized Scores'!$D$7:$DO$96))</f>
        <v>27.776190324543869</v>
      </c>
      <c r="E327" s="232" cm="1">
        <f t="array" ref="E327">_xlfn.XLOOKUP($C327,Ranking!$C$7:$C$96,_xlfn.XLOOKUP('Data (Main Pillars)'!$A327,Ranking!$D$6:$DO$6,Ranking!$D$7:$DO$96))</f>
        <v>91</v>
      </c>
      <c r="F327" s="232" t="str" cm="1">
        <f t="array" ref="F327">_xlfn.XLOOKUP($C327,Categories!$C$7:$C$96,_xlfn.XLOOKUP('Data (Main Pillars)'!$A327,Categories!$D$6:$DO$6,Categories!$D$7:$DO$96))</f>
        <v>Inadequate capacity</v>
      </c>
    </row>
    <row r="328" spans="1:6" ht="13.8" x14ac:dyDescent="0.25">
      <c r="A328" s="231" t="s">
        <v>98</v>
      </c>
      <c r="B328" s="50" t="str">
        <f>INDEX('Country to Region'!$B$2:$B$116,MATCH($A328,'Country to Region'!$A$2:$A$116,0))</f>
        <v>South/Central America</v>
      </c>
      <c r="C328" s="203" t="s">
        <v>163</v>
      </c>
      <c r="D328" s="232" cm="1">
        <f t="array" ref="D328">_xlfn.XLOOKUP($C328,'Standardized Scores'!$C$7:$C$96,_xlfn.XLOOKUP('Data (Main Pillars)'!$A328,'Standardized Scores'!$D$6:$DO$6,'Standardized Scores'!$D$7:$DO$96))</f>
        <v>43.686627740520215</v>
      </c>
      <c r="E328" s="232" cm="1">
        <f t="array" ref="E328">_xlfn.XLOOKUP($C328,Ranking!$C$7:$C$96,_xlfn.XLOOKUP('Data (Main Pillars)'!$A328,Ranking!$D$6:$DO$6,Ranking!$D$7:$DO$96))</f>
        <v>60</v>
      </c>
      <c r="F328" s="232" t="str" cm="1">
        <f t="array" ref="F328">_xlfn.XLOOKUP($C328,Categories!$C$7:$C$96,_xlfn.XLOOKUP('Data (Main Pillars)'!$A328,Categories!$D$6:$DO$6,Categories!$D$7:$DO$96))</f>
        <v>Low capacity</v>
      </c>
    </row>
    <row r="329" spans="1:6" ht="13.8" x14ac:dyDescent="0.25">
      <c r="A329" s="231" t="s">
        <v>98</v>
      </c>
      <c r="B329" s="50" t="str">
        <f>INDEX('Country to Region'!$B$2:$B$116,MATCH($A329,'Country to Region'!$A$2:$A$116,0))</f>
        <v>South/Central America</v>
      </c>
      <c r="C329" s="203" t="s">
        <v>192</v>
      </c>
      <c r="D329" s="232" cm="1">
        <f t="array" ref="D329">_xlfn.XLOOKUP($C329,'Standardized Scores'!$C$7:$C$96,_xlfn.XLOOKUP('Data (Main Pillars)'!$A329,'Standardized Scores'!$D$6:$DO$6,'Standardized Scores'!$D$7:$DO$96))</f>
        <v>23.346288858802463</v>
      </c>
      <c r="E329" s="232" cm="1">
        <f t="array" ref="E329">_xlfn.XLOOKUP($C329,Ranking!$C$7:$C$96,_xlfn.XLOOKUP('Data (Main Pillars)'!$A329,Ranking!$D$6:$DO$6,Ranking!$D$7:$DO$96))</f>
        <v>94</v>
      </c>
      <c r="F329" s="232" t="str" cm="1">
        <f t="array" ref="F329">_xlfn.XLOOKUP($C329,Categories!$C$7:$C$96,_xlfn.XLOOKUP('Data (Main Pillars)'!$A329,Categories!$D$6:$DO$6,Categories!$D$7:$DO$96))</f>
        <v>Inadequate capacity</v>
      </c>
    </row>
    <row r="330" spans="1:6" ht="13.8" x14ac:dyDescent="0.25">
      <c r="A330" s="231" t="s">
        <v>99</v>
      </c>
      <c r="B330" s="50" t="str">
        <f>INDEX('Country to Region'!$B$2:$B$116,MATCH($A330,'Country to Region'!$A$2:$A$116,0))</f>
        <v>South and Southeast Asia</v>
      </c>
      <c r="C330" s="203" t="s">
        <v>133</v>
      </c>
      <c r="D330" s="232" cm="1">
        <f t="array" ref="D330">_xlfn.XLOOKUP($C330,'Standardized Scores'!$C$7:$C$96,_xlfn.XLOOKUP('Data (Main Pillars)'!$A330,'Standardized Scores'!$D$6:$DO$6,'Standardized Scores'!$D$7:$DO$96))</f>
        <v>35.350952061022788</v>
      </c>
      <c r="E330" s="232" cm="1">
        <f t="array" ref="E330">_xlfn.XLOOKUP($C330,Ranking!$C$7:$C$96,_xlfn.XLOOKUP('Data (Main Pillars)'!$A330,Ranking!$D$6:$DO$6,Ranking!$D$7:$DO$96))</f>
        <v>63</v>
      </c>
      <c r="F330" s="232" t="str" cm="1">
        <f t="array" ref="F330">_xlfn.XLOOKUP($C330,Categories!$C$7:$C$96,_xlfn.XLOOKUP('Data (Main Pillars)'!$A330,Categories!$D$6:$DO$6,Categories!$D$7:$DO$96))</f>
        <v>Low capacity</v>
      </c>
    </row>
    <row r="331" spans="1:6" ht="13.8" x14ac:dyDescent="0.25">
      <c r="A331" s="231" t="s">
        <v>99</v>
      </c>
      <c r="B331" s="50" t="str">
        <f>INDEX('Country to Region'!$B$2:$B$116,MATCH($A331,'Country to Region'!$A$2:$A$116,0))</f>
        <v>South and Southeast Asia</v>
      </c>
      <c r="C331" s="203" t="s">
        <v>135</v>
      </c>
      <c r="D331" s="232" cm="1">
        <f t="array" ref="D331">_xlfn.XLOOKUP($C331,'Standardized Scores'!$C$7:$C$96,_xlfn.XLOOKUP('Data (Main Pillars)'!$A331,'Standardized Scores'!$D$6:$DO$6,'Standardized Scores'!$D$7:$DO$96))</f>
        <v>34.223562541532473</v>
      </c>
      <c r="E331" s="232" cm="1">
        <f t="array" ref="E331">_xlfn.XLOOKUP($C331,Ranking!$C$7:$C$96,_xlfn.XLOOKUP('Data (Main Pillars)'!$A331,Ranking!$D$6:$DO$6,Ranking!$D$7:$DO$96))</f>
        <v>70</v>
      </c>
      <c r="F331" s="232" t="str" cm="1">
        <f t="array" ref="F331">_xlfn.XLOOKUP($C331,Categories!$C$7:$C$96,_xlfn.XLOOKUP('Data (Main Pillars)'!$A331,Categories!$D$6:$DO$6,Categories!$D$7:$DO$96))</f>
        <v>Inadequate capacity</v>
      </c>
    </row>
    <row r="332" spans="1:6" ht="13.8" x14ac:dyDescent="0.25">
      <c r="A332" s="231" t="s">
        <v>99</v>
      </c>
      <c r="B332" s="50" t="str">
        <f>INDEX('Country to Region'!$B$2:$B$116,MATCH($A332,'Country to Region'!$A$2:$A$116,0))</f>
        <v>South and Southeast Asia</v>
      </c>
      <c r="C332" s="203" t="s">
        <v>163</v>
      </c>
      <c r="D332" s="232" cm="1">
        <f t="array" ref="D332">_xlfn.XLOOKUP($C332,'Standardized Scores'!$C$7:$C$96,_xlfn.XLOOKUP('Data (Main Pillars)'!$A332,'Standardized Scores'!$D$6:$DO$6,'Standardized Scores'!$D$7:$DO$96))</f>
        <v>41.343321318307837</v>
      </c>
      <c r="E332" s="232" cm="1">
        <f t="array" ref="E332">_xlfn.XLOOKUP($C332,Ranking!$C$7:$C$96,_xlfn.XLOOKUP('Data (Main Pillars)'!$A332,Ranking!$D$6:$DO$6,Ranking!$D$7:$DO$96))</f>
        <v>69</v>
      </c>
      <c r="F332" s="232" t="str" cm="1">
        <f t="array" ref="F332">_xlfn.XLOOKUP($C332,Categories!$C$7:$C$96,_xlfn.XLOOKUP('Data (Main Pillars)'!$A332,Categories!$D$6:$DO$6,Categories!$D$7:$DO$96))</f>
        <v>Low capacity</v>
      </c>
    </row>
    <row r="333" spans="1:6" ht="13.8" x14ac:dyDescent="0.25">
      <c r="A333" s="231" t="s">
        <v>99</v>
      </c>
      <c r="B333" s="50" t="str">
        <f>INDEX('Country to Region'!$B$2:$B$116,MATCH($A333,'Country to Region'!$A$2:$A$116,0))</f>
        <v>South and Southeast Asia</v>
      </c>
      <c r="C333" s="203" t="s">
        <v>192</v>
      </c>
      <c r="D333" s="232" cm="1">
        <f t="array" ref="D333">_xlfn.XLOOKUP($C333,'Standardized Scores'!$C$7:$C$96,_xlfn.XLOOKUP('Data (Main Pillars)'!$A333,'Standardized Scores'!$D$6:$DO$6,'Standardized Scores'!$D$7:$DO$96))</f>
        <v>28.488515904133038</v>
      </c>
      <c r="E333" s="232" cm="1">
        <f t="array" ref="E333">_xlfn.XLOOKUP($C333,Ranking!$C$7:$C$96,_xlfn.XLOOKUP('Data (Main Pillars)'!$A333,Ranking!$D$6:$DO$6,Ranking!$D$7:$DO$96))</f>
        <v>52</v>
      </c>
      <c r="F333" s="232" t="str" cm="1">
        <f t="array" ref="F333">_xlfn.XLOOKUP($C333,Categories!$C$7:$C$96,_xlfn.XLOOKUP('Data (Main Pillars)'!$A333,Categories!$D$6:$DO$6,Categories!$D$7:$DO$96))</f>
        <v>Low capacity</v>
      </c>
    </row>
    <row r="334" spans="1:6" ht="13.8" x14ac:dyDescent="0.25">
      <c r="A334" s="231" t="s">
        <v>100</v>
      </c>
      <c r="B334" s="50" t="str">
        <f>INDEX('Country to Region'!$B$2:$B$116,MATCH($A334,'Country to Region'!$A$2:$A$116,0))</f>
        <v>Eastern Europe</v>
      </c>
      <c r="C334" s="203" t="s">
        <v>133</v>
      </c>
      <c r="D334" s="232" cm="1">
        <f t="array" ref="D334">_xlfn.XLOOKUP($C334,'Standardized Scores'!$C$7:$C$96,_xlfn.XLOOKUP('Data (Main Pillars)'!$A334,'Standardized Scores'!$D$6:$DO$6,'Standardized Scores'!$D$7:$DO$96))</f>
        <v>41.876187927399073</v>
      </c>
      <c r="E334" s="232" cm="1">
        <f t="array" ref="E334">_xlfn.XLOOKUP($C334,Ranking!$C$7:$C$96,_xlfn.XLOOKUP('Data (Main Pillars)'!$A334,Ranking!$D$6:$DO$6,Ranking!$D$7:$DO$96))</f>
        <v>38</v>
      </c>
      <c r="F334" s="232" t="str" cm="1">
        <f t="array" ref="F334">_xlfn.XLOOKUP($C334,Categories!$C$7:$C$96,_xlfn.XLOOKUP('Data (Main Pillars)'!$A334,Categories!$D$6:$DO$6,Categories!$D$7:$DO$96))</f>
        <v>Adequate capacity</v>
      </c>
    </row>
    <row r="335" spans="1:6" ht="13.8" x14ac:dyDescent="0.25">
      <c r="A335" s="231" t="s">
        <v>100</v>
      </c>
      <c r="B335" s="50" t="str">
        <f>INDEX('Country to Region'!$B$2:$B$116,MATCH($A335,'Country to Region'!$A$2:$A$116,0))</f>
        <v>Eastern Europe</v>
      </c>
      <c r="C335" s="203" t="s">
        <v>135</v>
      </c>
      <c r="D335" s="232" cm="1">
        <f t="array" ref="D335">_xlfn.XLOOKUP($C335,'Standardized Scores'!$C$7:$C$96,_xlfn.XLOOKUP('Data (Main Pillars)'!$A335,'Standardized Scores'!$D$6:$DO$6,'Standardized Scores'!$D$7:$DO$96))</f>
        <v>42.32527049979808</v>
      </c>
      <c r="E335" s="232" cm="1">
        <f t="array" ref="E335">_xlfn.XLOOKUP($C335,Ranking!$C$7:$C$96,_xlfn.XLOOKUP('Data (Main Pillars)'!$A335,Ranking!$D$6:$DO$6,Ranking!$D$7:$DO$96))</f>
        <v>46</v>
      </c>
      <c r="F335" s="232" t="str" cm="1">
        <f t="array" ref="F335">_xlfn.XLOOKUP($C335,Categories!$C$7:$C$96,_xlfn.XLOOKUP('Data (Main Pillars)'!$A335,Categories!$D$6:$DO$6,Categories!$D$7:$DO$96))</f>
        <v>Adequate capacity</v>
      </c>
    </row>
    <row r="336" spans="1:6" ht="13.8" x14ac:dyDescent="0.25">
      <c r="A336" s="231" t="s">
        <v>100</v>
      </c>
      <c r="B336" s="50" t="str">
        <f>INDEX('Country to Region'!$B$2:$B$116,MATCH($A336,'Country to Region'!$A$2:$A$116,0))</f>
        <v>Eastern Europe</v>
      </c>
      <c r="C336" s="203" t="s">
        <v>163</v>
      </c>
      <c r="D336" s="232" cm="1">
        <f t="array" ref="D336">_xlfn.XLOOKUP($C336,'Standardized Scores'!$C$7:$C$96,_xlfn.XLOOKUP('Data (Main Pillars)'!$A336,'Standardized Scores'!$D$6:$DO$6,'Standardized Scores'!$D$7:$DO$96))</f>
        <v>47.923358969670161</v>
      </c>
      <c r="E336" s="232" cm="1">
        <f t="array" ref="E336">_xlfn.XLOOKUP($C336,Ranking!$C$7:$C$96,_xlfn.XLOOKUP('Data (Main Pillars)'!$A336,Ranking!$D$6:$DO$6,Ranking!$D$7:$DO$96))</f>
        <v>44</v>
      </c>
      <c r="F336" s="232" t="str" cm="1">
        <f t="array" ref="F336">_xlfn.XLOOKUP($C336,Categories!$C$7:$C$96,_xlfn.XLOOKUP('Data (Main Pillars)'!$A336,Categories!$D$6:$DO$6,Categories!$D$7:$DO$96))</f>
        <v>Adequate capacity</v>
      </c>
    </row>
    <row r="337" spans="1:6" ht="13.8" x14ac:dyDescent="0.25">
      <c r="A337" s="231" t="s">
        <v>100</v>
      </c>
      <c r="B337" s="50" t="str">
        <f>INDEX('Country to Region'!$B$2:$B$116,MATCH($A337,'Country to Region'!$A$2:$A$116,0))</f>
        <v>Eastern Europe</v>
      </c>
      <c r="C337" s="203" t="s">
        <v>192</v>
      </c>
      <c r="D337" s="232" cm="1">
        <f t="array" ref="D337">_xlfn.XLOOKUP($C337,'Standardized Scores'!$C$7:$C$96,_xlfn.XLOOKUP('Data (Main Pillars)'!$A337,'Standardized Scores'!$D$6:$DO$6,'Standardized Scores'!$D$7:$DO$96))</f>
        <v>33.36421063197195</v>
      </c>
      <c r="E337" s="232" cm="1">
        <f t="array" ref="E337">_xlfn.XLOOKUP($C337,Ranking!$C$7:$C$96,_xlfn.XLOOKUP('Data (Main Pillars)'!$A337,Ranking!$D$6:$DO$6,Ranking!$D$7:$DO$96))</f>
        <v>30</v>
      </c>
      <c r="F337" s="232" t="str" cm="1">
        <f t="array" ref="F337">_xlfn.XLOOKUP($C337,Categories!$C$7:$C$96,_xlfn.XLOOKUP('Data (Main Pillars)'!$A337,Categories!$D$6:$DO$6,Categories!$D$7:$DO$96))</f>
        <v>Adequate capacity</v>
      </c>
    </row>
    <row r="338" spans="1:6" ht="13.8" x14ac:dyDescent="0.25">
      <c r="A338" s="231" t="s">
        <v>101</v>
      </c>
      <c r="B338" s="50" t="str">
        <f>INDEX('Country to Region'!$B$2:$B$116,MATCH($A338,'Country to Region'!$A$2:$A$116,0))</f>
        <v>Western Europe</v>
      </c>
      <c r="C338" s="203" t="s">
        <v>133</v>
      </c>
      <c r="D338" s="232" cm="1">
        <f t="array" ref="D338">_xlfn.XLOOKUP($C338,'Standardized Scores'!$C$7:$C$96,_xlfn.XLOOKUP('Data (Main Pillars)'!$A338,'Standardized Scores'!$D$6:$DO$6,'Standardized Scores'!$D$7:$DO$96))</f>
        <v>46.430261213461129</v>
      </c>
      <c r="E338" s="232" cm="1">
        <f t="array" ref="E338">_xlfn.XLOOKUP($C338,Ranking!$C$7:$C$96,_xlfn.XLOOKUP('Data (Main Pillars)'!$A338,Ranking!$D$6:$DO$6,Ranking!$D$7:$DO$96))</f>
        <v>24</v>
      </c>
      <c r="F338" s="232" t="str" cm="1">
        <f t="array" ref="F338">_xlfn.XLOOKUP($C338,Categories!$C$7:$C$96,_xlfn.XLOOKUP('Data (Main Pillars)'!$A338,Categories!$D$6:$DO$6,Categories!$D$7:$DO$96))</f>
        <v>High capacity</v>
      </c>
    </row>
    <row r="339" spans="1:6" ht="13.8" x14ac:dyDescent="0.25">
      <c r="A339" s="231" t="s">
        <v>101</v>
      </c>
      <c r="B339" s="50" t="str">
        <f>INDEX('Country to Region'!$B$2:$B$116,MATCH($A339,'Country to Region'!$A$2:$A$116,0))</f>
        <v>Western Europe</v>
      </c>
      <c r="C339" s="203" t="s">
        <v>135</v>
      </c>
      <c r="D339" s="232" cm="1">
        <f t="array" ref="D339">_xlfn.XLOOKUP($C339,'Standardized Scores'!$C$7:$C$96,_xlfn.XLOOKUP('Data (Main Pillars)'!$A339,'Standardized Scores'!$D$6:$DO$6,'Standardized Scores'!$D$7:$DO$96))</f>
        <v>47.202473875757427</v>
      </c>
      <c r="E339" s="232" cm="1">
        <f t="array" ref="E339">_xlfn.XLOOKUP($C339,Ranking!$C$7:$C$96,_xlfn.XLOOKUP('Data (Main Pillars)'!$A339,Ranking!$D$6:$DO$6,Ranking!$D$7:$DO$96))</f>
        <v>24</v>
      </c>
      <c r="F339" s="232" t="str" cm="1">
        <f t="array" ref="F339">_xlfn.XLOOKUP($C339,Categories!$C$7:$C$96,_xlfn.XLOOKUP('Data (Main Pillars)'!$A339,Categories!$D$6:$DO$6,Categories!$D$7:$DO$96))</f>
        <v>Adequate capacity</v>
      </c>
    </row>
    <row r="340" spans="1:6" ht="13.8" x14ac:dyDescent="0.25">
      <c r="A340" s="231" t="s">
        <v>101</v>
      </c>
      <c r="B340" s="50" t="str">
        <f>INDEX('Country to Region'!$B$2:$B$116,MATCH($A340,'Country to Region'!$A$2:$A$116,0))</f>
        <v>Western Europe</v>
      </c>
      <c r="C340" s="203" t="s">
        <v>163</v>
      </c>
      <c r="D340" s="232" cm="1">
        <f t="array" ref="D340">_xlfn.XLOOKUP($C340,'Standardized Scores'!$C$7:$C$96,_xlfn.XLOOKUP('Data (Main Pillars)'!$A340,'Standardized Scores'!$D$6:$DO$6,'Standardized Scores'!$D$7:$DO$96))</f>
        <v>55.450325628391553</v>
      </c>
      <c r="E340" s="232" cm="1">
        <f t="array" ref="E340">_xlfn.XLOOKUP($C340,Ranking!$C$7:$C$96,_xlfn.XLOOKUP('Data (Main Pillars)'!$A340,Ranking!$D$6:$DO$6,Ranking!$D$7:$DO$96))</f>
        <v>22</v>
      </c>
      <c r="F340" s="232" t="str" cm="1">
        <f t="array" ref="F340">_xlfn.XLOOKUP($C340,Categories!$C$7:$C$96,_xlfn.XLOOKUP('Data (Main Pillars)'!$A340,Categories!$D$6:$DO$6,Categories!$D$7:$DO$96))</f>
        <v>High capacity</v>
      </c>
    </row>
    <row r="341" spans="1:6" ht="13.8" x14ac:dyDescent="0.25">
      <c r="A341" s="231" t="s">
        <v>101</v>
      </c>
      <c r="B341" s="50" t="str">
        <f>INDEX('Country to Region'!$B$2:$B$116,MATCH($A341,'Country to Region'!$A$2:$A$116,0))</f>
        <v>Western Europe</v>
      </c>
      <c r="C341" s="203" t="s">
        <v>192</v>
      </c>
      <c r="D341" s="232" cm="1">
        <f t="array" ref="D341">_xlfn.XLOOKUP($C341,'Standardized Scores'!$C$7:$C$96,_xlfn.XLOOKUP('Data (Main Pillars)'!$A341,'Standardized Scores'!$D$6:$DO$6,'Standardized Scores'!$D$7:$DO$96))</f>
        <v>33.631295997924283</v>
      </c>
      <c r="E341" s="232" cm="1">
        <f t="array" ref="E341">_xlfn.XLOOKUP($C341,Ranking!$C$7:$C$96,_xlfn.XLOOKUP('Data (Main Pillars)'!$A341,Ranking!$D$6:$DO$6,Ranking!$D$7:$DO$96))</f>
        <v>29</v>
      </c>
      <c r="F341" s="232" t="str" cm="1">
        <f t="array" ref="F341">_xlfn.XLOOKUP($C341,Categories!$C$7:$C$96,_xlfn.XLOOKUP('Data (Main Pillars)'!$A341,Categories!$D$6:$DO$6,Categories!$D$7:$DO$96))</f>
        <v>Adequate capacity</v>
      </c>
    </row>
    <row r="342" spans="1:6" ht="13.8" x14ac:dyDescent="0.25">
      <c r="A342" s="231" t="s">
        <v>102</v>
      </c>
      <c r="B342" s="50" t="str">
        <f>INDEX('Country to Region'!$B$2:$B$116,MATCH($A342,'Country to Region'!$A$2:$A$116,0))</f>
        <v>MENA</v>
      </c>
      <c r="C342" s="203" t="s">
        <v>133</v>
      </c>
      <c r="D342" s="232" cm="1">
        <f t="array" ref="D342">_xlfn.XLOOKUP($C342,'Standardized Scores'!$C$7:$C$96,_xlfn.XLOOKUP('Data (Main Pillars)'!$A342,'Standardized Scores'!$D$6:$DO$6,'Standardized Scores'!$D$7:$DO$96))</f>
        <v>38.57401372046202</v>
      </c>
      <c r="E342" s="232" cm="1">
        <f t="array" ref="E342">_xlfn.XLOOKUP($C342,Ranking!$C$7:$C$96,_xlfn.XLOOKUP('Data (Main Pillars)'!$A342,Ranking!$D$6:$DO$6,Ranking!$D$7:$DO$96))</f>
        <v>50</v>
      </c>
      <c r="F342" s="232" t="str" cm="1">
        <f t="array" ref="F342">_xlfn.XLOOKUP($C342,Categories!$C$7:$C$96,_xlfn.XLOOKUP('Data (Main Pillars)'!$A342,Categories!$D$6:$DO$6,Categories!$D$7:$DO$96))</f>
        <v>Adequate capacity</v>
      </c>
    </row>
    <row r="343" spans="1:6" ht="13.8" x14ac:dyDescent="0.25">
      <c r="A343" s="231" t="s">
        <v>102</v>
      </c>
      <c r="B343" s="50" t="str">
        <f>INDEX('Country to Region'!$B$2:$B$116,MATCH($A343,'Country to Region'!$A$2:$A$116,0))</f>
        <v>MENA</v>
      </c>
      <c r="C343" s="203" t="s">
        <v>135</v>
      </c>
      <c r="D343" s="232" cm="1">
        <f t="array" ref="D343">_xlfn.XLOOKUP($C343,'Standardized Scores'!$C$7:$C$96,_xlfn.XLOOKUP('Data (Main Pillars)'!$A343,'Standardized Scores'!$D$6:$DO$6,'Standardized Scores'!$D$7:$DO$96))</f>
        <v>40.134482072690496</v>
      </c>
      <c r="E343" s="232" cm="1">
        <f t="array" ref="E343">_xlfn.XLOOKUP($C343,Ranking!$C$7:$C$96,_xlfn.XLOOKUP('Data (Main Pillars)'!$A343,Ranking!$D$6:$DO$6,Ranking!$D$7:$DO$96))</f>
        <v>50</v>
      </c>
      <c r="F343" s="232" t="str" cm="1">
        <f t="array" ref="F343">_xlfn.XLOOKUP($C343,Categories!$C$7:$C$96,_xlfn.XLOOKUP('Data (Main Pillars)'!$A343,Categories!$D$6:$DO$6,Categories!$D$7:$DO$96))</f>
        <v>Low capacity</v>
      </c>
    </row>
    <row r="344" spans="1:6" ht="13.8" x14ac:dyDescent="0.25">
      <c r="A344" s="231" t="s">
        <v>102</v>
      </c>
      <c r="B344" s="50" t="str">
        <f>INDEX('Country to Region'!$B$2:$B$116,MATCH($A344,'Country to Region'!$A$2:$A$116,0))</f>
        <v>MENA</v>
      </c>
      <c r="C344" s="203" t="s">
        <v>163</v>
      </c>
      <c r="D344" s="232" cm="1">
        <f t="array" ref="D344">_xlfn.XLOOKUP($C344,'Standardized Scores'!$C$7:$C$96,_xlfn.XLOOKUP('Data (Main Pillars)'!$A344,'Standardized Scores'!$D$6:$DO$6,'Standardized Scores'!$D$7:$DO$96))</f>
        <v>43.392514760538418</v>
      </c>
      <c r="E344" s="232" cm="1">
        <f t="array" ref="E344">_xlfn.XLOOKUP($C344,Ranking!$C$7:$C$96,_xlfn.XLOOKUP('Data (Main Pillars)'!$A344,Ranking!$D$6:$DO$6,Ranking!$D$7:$DO$96))</f>
        <v>61</v>
      </c>
      <c r="F344" s="232" t="str" cm="1">
        <f t="array" ref="F344">_xlfn.XLOOKUP($C344,Categories!$C$7:$C$96,_xlfn.XLOOKUP('Data (Main Pillars)'!$A344,Categories!$D$6:$DO$6,Categories!$D$7:$DO$96))</f>
        <v>Low capacity</v>
      </c>
    </row>
    <row r="345" spans="1:6" ht="13.8" x14ac:dyDescent="0.25">
      <c r="A345" s="231" t="s">
        <v>102</v>
      </c>
      <c r="B345" s="50" t="str">
        <f>INDEX('Country to Region'!$B$2:$B$116,MATCH($A345,'Country to Region'!$A$2:$A$116,0))</f>
        <v>MENA</v>
      </c>
      <c r="C345" s="203" t="s">
        <v>192</v>
      </c>
      <c r="D345" s="232" cm="1">
        <f t="array" ref="D345">_xlfn.XLOOKUP($C345,'Standardized Scores'!$C$7:$C$96,_xlfn.XLOOKUP('Data (Main Pillars)'!$A345,'Standardized Scores'!$D$6:$DO$6,'Standardized Scores'!$D$7:$DO$96))</f>
        <v>30.588877314798342</v>
      </c>
      <c r="E345" s="232" cm="1">
        <f t="array" ref="E345">_xlfn.XLOOKUP($C345,Ranking!$C$7:$C$96,_xlfn.XLOOKUP('Data (Main Pillars)'!$A345,Ranking!$D$6:$DO$6,Ranking!$D$7:$DO$96))</f>
        <v>38</v>
      </c>
      <c r="F345" s="232" t="str" cm="1">
        <f t="array" ref="F345">_xlfn.XLOOKUP($C345,Categories!$C$7:$C$96,_xlfn.XLOOKUP('Data (Main Pillars)'!$A345,Categories!$D$6:$DO$6,Categories!$D$7:$DO$96))</f>
        <v>Low capacity</v>
      </c>
    </row>
    <row r="346" spans="1:6" ht="13.8" x14ac:dyDescent="0.25">
      <c r="A346" s="231" t="s">
        <v>103</v>
      </c>
      <c r="B346" s="50" t="str">
        <f>INDEX('Country to Region'!$B$2:$B$116,MATCH($A346,'Country to Region'!$A$2:$A$116,0))</f>
        <v>Eastern Europe</v>
      </c>
      <c r="C346" s="203" t="s">
        <v>133</v>
      </c>
      <c r="D346" s="232" cm="1">
        <f t="array" ref="D346">_xlfn.XLOOKUP($C346,'Standardized Scores'!$C$7:$C$96,_xlfn.XLOOKUP('Data (Main Pillars)'!$A346,'Standardized Scores'!$D$6:$DO$6,'Standardized Scores'!$D$7:$DO$96))</f>
        <v>43.112433299662243</v>
      </c>
      <c r="E346" s="232" cm="1">
        <f t="array" ref="E346">_xlfn.XLOOKUP($C346,Ranking!$C$7:$C$96,_xlfn.XLOOKUP('Data (Main Pillars)'!$A346,Ranking!$D$6:$DO$6,Ranking!$D$7:$DO$96))</f>
        <v>35</v>
      </c>
      <c r="F346" s="232" t="str" cm="1">
        <f t="array" ref="F346">_xlfn.XLOOKUP($C346,Categories!$C$7:$C$96,_xlfn.XLOOKUP('Data (Main Pillars)'!$A346,Categories!$D$6:$DO$6,Categories!$D$7:$DO$96))</f>
        <v>Adequate capacity</v>
      </c>
    </row>
    <row r="347" spans="1:6" ht="13.8" x14ac:dyDescent="0.25">
      <c r="A347" s="231" t="s">
        <v>103</v>
      </c>
      <c r="B347" s="50" t="str">
        <f>INDEX('Country to Region'!$B$2:$B$116,MATCH($A347,'Country to Region'!$A$2:$A$116,0))</f>
        <v>Eastern Europe</v>
      </c>
      <c r="C347" s="203" t="s">
        <v>135</v>
      </c>
      <c r="D347" s="232" cm="1">
        <f t="array" ref="D347">_xlfn.XLOOKUP($C347,'Standardized Scores'!$C$7:$C$96,_xlfn.XLOOKUP('Data (Main Pillars)'!$A347,'Standardized Scores'!$D$6:$DO$6,'Standardized Scores'!$D$7:$DO$96))</f>
        <v>43.722940336359038</v>
      </c>
      <c r="E347" s="232" cm="1">
        <f t="array" ref="E347">_xlfn.XLOOKUP($C347,Ranking!$C$7:$C$96,_xlfn.XLOOKUP('Data (Main Pillars)'!$A347,Ranking!$D$6:$DO$6,Ranking!$D$7:$DO$96))</f>
        <v>36</v>
      </c>
      <c r="F347" s="232" t="str" cm="1">
        <f t="array" ref="F347">_xlfn.XLOOKUP($C347,Categories!$C$7:$C$96,_xlfn.XLOOKUP('Data (Main Pillars)'!$A347,Categories!$D$6:$DO$6,Categories!$D$7:$DO$96))</f>
        <v>Adequate capacity</v>
      </c>
    </row>
    <row r="348" spans="1:6" ht="13.8" x14ac:dyDescent="0.25">
      <c r="A348" s="231" t="s">
        <v>103</v>
      </c>
      <c r="B348" s="50" t="str">
        <f>INDEX('Country to Region'!$B$2:$B$116,MATCH($A348,'Country to Region'!$A$2:$A$116,0))</f>
        <v>Eastern Europe</v>
      </c>
      <c r="C348" s="203" t="s">
        <v>163</v>
      </c>
      <c r="D348" s="232" cm="1">
        <f t="array" ref="D348">_xlfn.XLOOKUP($C348,'Standardized Scores'!$C$7:$C$96,_xlfn.XLOOKUP('Data (Main Pillars)'!$A348,'Standardized Scores'!$D$6:$DO$6,'Standardized Scores'!$D$7:$DO$96))</f>
        <v>48.940138337529802</v>
      </c>
      <c r="E348" s="232" cm="1">
        <f t="array" ref="E348">_xlfn.XLOOKUP($C348,Ranking!$C$7:$C$96,_xlfn.XLOOKUP('Data (Main Pillars)'!$A348,Ranking!$D$6:$DO$6,Ranking!$D$7:$DO$96))</f>
        <v>42</v>
      </c>
      <c r="F348" s="232" t="str" cm="1">
        <f t="array" ref="F348">_xlfn.XLOOKUP($C348,Categories!$C$7:$C$96,_xlfn.XLOOKUP('Data (Main Pillars)'!$A348,Categories!$D$6:$DO$6,Categories!$D$7:$DO$96))</f>
        <v>Adequate capacity</v>
      </c>
    </row>
    <row r="349" spans="1:6" ht="13.8" x14ac:dyDescent="0.25">
      <c r="A349" s="231" t="s">
        <v>103</v>
      </c>
      <c r="B349" s="50" t="str">
        <f>INDEX('Country to Region'!$B$2:$B$116,MATCH($A349,'Country to Region'!$A$2:$A$116,0))</f>
        <v>Eastern Europe</v>
      </c>
      <c r="C349" s="203" t="s">
        <v>192</v>
      </c>
      <c r="D349" s="232" cm="1">
        <f t="array" ref="D349">_xlfn.XLOOKUP($C349,'Standardized Scores'!$C$7:$C$96,_xlfn.XLOOKUP('Data (Main Pillars)'!$A349,'Standardized Scores'!$D$6:$DO$6,'Standardized Scores'!$D$7:$DO$96))</f>
        <v>34.731652879142025</v>
      </c>
      <c r="E349" s="232" cm="1">
        <f t="array" ref="E349">_xlfn.XLOOKUP($C349,Ranking!$C$7:$C$96,_xlfn.XLOOKUP('Data (Main Pillars)'!$A349,Ranking!$D$6:$DO$6,Ranking!$D$7:$DO$96))</f>
        <v>24</v>
      </c>
      <c r="F349" s="232" t="str" cm="1">
        <f t="array" ref="F349">_xlfn.XLOOKUP($C349,Categories!$C$7:$C$96,_xlfn.XLOOKUP('Data (Main Pillars)'!$A349,Categories!$D$6:$DO$6,Categories!$D$7:$DO$96))</f>
        <v>Adequate capacity</v>
      </c>
    </row>
    <row r="350" spans="1:6" ht="13.8" x14ac:dyDescent="0.25">
      <c r="A350" s="231" t="s">
        <v>104</v>
      </c>
      <c r="B350" s="50" t="str">
        <f>INDEX('Country to Region'!$B$2:$B$116,MATCH($A350,'Country to Region'!$A$2:$A$116,0))</f>
        <v>Eastern Europe</v>
      </c>
      <c r="C350" s="203" t="s">
        <v>133</v>
      </c>
      <c r="D350" s="232" cm="1">
        <f t="array" ref="D350">_xlfn.XLOOKUP($C350,'Standardized Scores'!$C$7:$C$96,_xlfn.XLOOKUP('Data (Main Pillars)'!$A350,'Standardized Scores'!$D$6:$DO$6,'Standardized Scores'!$D$7:$DO$96))</f>
        <v>31.525933122864856</v>
      </c>
      <c r="E350" s="232" cm="1">
        <f t="array" ref="E350">_xlfn.XLOOKUP($C350,Ranking!$C$7:$C$96,_xlfn.XLOOKUP('Data (Main Pillars)'!$A350,Ranking!$D$6:$DO$6,Ranking!$D$7:$DO$96))</f>
        <v>88</v>
      </c>
      <c r="F350" s="232" t="str" cm="1">
        <f t="array" ref="F350">_xlfn.XLOOKUP($C350,Categories!$C$7:$C$96,_xlfn.XLOOKUP('Data (Main Pillars)'!$A350,Categories!$D$6:$DO$6,Categories!$D$7:$DO$96))</f>
        <v>Low capacity</v>
      </c>
    </row>
    <row r="351" spans="1:6" ht="13.8" x14ac:dyDescent="0.25">
      <c r="A351" s="231" t="s">
        <v>104</v>
      </c>
      <c r="B351" s="50" t="str">
        <f>INDEX('Country to Region'!$B$2:$B$116,MATCH($A351,'Country to Region'!$A$2:$A$116,0))</f>
        <v>Eastern Europe</v>
      </c>
      <c r="C351" s="203" t="s">
        <v>135</v>
      </c>
      <c r="D351" s="232" cm="1">
        <f t="array" ref="D351">_xlfn.XLOOKUP($C351,'Standardized Scores'!$C$7:$C$96,_xlfn.XLOOKUP('Data (Main Pillars)'!$A351,'Standardized Scores'!$D$6:$DO$6,'Standardized Scores'!$D$7:$DO$96))</f>
        <v>42.841256108017866</v>
      </c>
      <c r="E351" s="232" cm="1">
        <f t="array" ref="E351">_xlfn.XLOOKUP($C351,Ranking!$C$7:$C$96,_xlfn.XLOOKUP('Data (Main Pillars)'!$A351,Ranking!$D$6:$DO$6,Ranking!$D$7:$DO$96))</f>
        <v>42</v>
      </c>
      <c r="F351" s="232" t="str" cm="1">
        <f t="array" ref="F351">_xlfn.XLOOKUP($C351,Categories!$C$7:$C$96,_xlfn.XLOOKUP('Data (Main Pillars)'!$A351,Categories!$D$6:$DO$6,Categories!$D$7:$DO$96))</f>
        <v>Adequate capacity</v>
      </c>
    </row>
    <row r="352" spans="1:6" ht="13.8" x14ac:dyDescent="0.25">
      <c r="A352" s="231" t="s">
        <v>104</v>
      </c>
      <c r="B352" s="50" t="str">
        <f>INDEX('Country to Region'!$B$2:$B$116,MATCH($A352,'Country to Region'!$A$2:$A$116,0))</f>
        <v>Eastern Europe</v>
      </c>
      <c r="C352" s="203" t="s">
        <v>163</v>
      </c>
      <c r="D352" s="232" cm="1">
        <f t="array" ref="D352">_xlfn.XLOOKUP($C352,'Standardized Scores'!$C$7:$C$96,_xlfn.XLOOKUP('Data (Main Pillars)'!$A352,'Standardized Scores'!$D$6:$DO$6,'Standardized Scores'!$D$7:$DO$96))</f>
        <v>23.722365074199196</v>
      </c>
      <c r="E352" s="232" cm="1">
        <f t="array" ref="E352">_xlfn.XLOOKUP($C352,Ranking!$C$7:$C$96,_xlfn.XLOOKUP('Data (Main Pillars)'!$A352,Ranking!$D$6:$DO$6,Ranking!$D$7:$DO$96))</f>
        <v>111</v>
      </c>
      <c r="F352" s="232" t="str" cm="1">
        <f t="array" ref="F352">_xlfn.XLOOKUP($C352,Categories!$C$7:$C$96,_xlfn.XLOOKUP('Data (Main Pillars)'!$A352,Categories!$D$6:$DO$6,Categories!$D$7:$DO$96))</f>
        <v>Inadequate capacity</v>
      </c>
    </row>
    <row r="353" spans="1:6" ht="13.8" x14ac:dyDescent="0.25">
      <c r="A353" s="231" t="s">
        <v>104</v>
      </c>
      <c r="B353" s="50" t="str">
        <f>INDEX('Country to Region'!$B$2:$B$116,MATCH($A353,'Country to Region'!$A$2:$A$116,0))</f>
        <v>Eastern Europe</v>
      </c>
      <c r="C353" s="203" t="s">
        <v>192</v>
      </c>
      <c r="D353" s="232" cm="1">
        <f t="array" ref="D353">_xlfn.XLOOKUP($C353,'Standardized Scores'!$C$7:$C$96,_xlfn.XLOOKUP('Data (Main Pillars)'!$A353,'Standardized Scores'!$D$6:$DO$6,'Standardized Scores'!$D$7:$DO$96))</f>
        <v>30.61536753593273</v>
      </c>
      <c r="E353" s="232" cm="1">
        <f t="array" ref="E353">_xlfn.XLOOKUP($C353,Ranking!$C$7:$C$96,_xlfn.XLOOKUP('Data (Main Pillars)'!$A353,Ranking!$D$6:$DO$6,Ranking!$D$7:$DO$96))</f>
        <v>37</v>
      </c>
      <c r="F353" s="232" t="str" cm="1">
        <f t="array" ref="F353">_xlfn.XLOOKUP($C353,Categories!$C$7:$C$96,_xlfn.XLOOKUP('Data (Main Pillars)'!$A353,Categories!$D$6:$DO$6,Categories!$D$7:$DO$96))</f>
        <v>Low capacity</v>
      </c>
    </row>
    <row r="354" spans="1:6" ht="13.8" x14ac:dyDescent="0.25">
      <c r="A354" s="231" t="s">
        <v>105</v>
      </c>
      <c r="B354" s="50" t="str">
        <f>INDEX('Country to Region'!$B$2:$B$116,MATCH($A354,'Country to Region'!$A$2:$A$116,0))</f>
        <v>Sub-Saharan Africa</v>
      </c>
      <c r="C354" s="203" t="s">
        <v>133</v>
      </c>
      <c r="D354" s="232" cm="1">
        <f t="array" ref="D354">_xlfn.XLOOKUP($C354,'Standardized Scores'!$C$7:$C$96,_xlfn.XLOOKUP('Data (Main Pillars)'!$A354,'Standardized Scores'!$D$6:$DO$6,'Standardized Scores'!$D$7:$DO$96))</f>
        <v>31.763215227685187</v>
      </c>
      <c r="E354" s="232" cm="1">
        <f t="array" ref="E354">_xlfn.XLOOKUP($C354,Ranking!$C$7:$C$96,_xlfn.XLOOKUP('Data (Main Pillars)'!$A354,Ranking!$D$6:$DO$6,Ranking!$D$7:$DO$96))</f>
        <v>86</v>
      </c>
      <c r="F354" s="232" t="str" cm="1">
        <f t="array" ref="F354">_xlfn.XLOOKUP($C354,Categories!$C$7:$C$96,_xlfn.XLOOKUP('Data (Main Pillars)'!$A354,Categories!$D$6:$DO$6,Categories!$D$7:$DO$96))</f>
        <v>Low capacity</v>
      </c>
    </row>
    <row r="355" spans="1:6" ht="13.8" x14ac:dyDescent="0.25">
      <c r="A355" s="231" t="s">
        <v>105</v>
      </c>
      <c r="B355" s="50" t="str">
        <f>INDEX('Country to Region'!$B$2:$B$116,MATCH($A355,'Country to Region'!$A$2:$A$116,0))</f>
        <v>Sub-Saharan Africa</v>
      </c>
      <c r="C355" s="203" t="s">
        <v>135</v>
      </c>
      <c r="D355" s="232" cm="1">
        <f t="array" ref="D355">_xlfn.XLOOKUP($C355,'Standardized Scores'!$C$7:$C$96,_xlfn.XLOOKUP('Data (Main Pillars)'!$A355,'Standardized Scores'!$D$6:$DO$6,'Standardized Scores'!$D$7:$DO$96))</f>
        <v>25.931216754016052</v>
      </c>
      <c r="E355" s="232" cm="1">
        <f t="array" ref="E355">_xlfn.XLOOKUP($C355,Ranking!$C$7:$C$96,_xlfn.XLOOKUP('Data (Main Pillars)'!$A355,Ranking!$D$6:$DO$6,Ranking!$D$7:$DO$96))</f>
        <v>100</v>
      </c>
      <c r="F355" s="232" t="str" cm="1">
        <f t="array" ref="F355">_xlfn.XLOOKUP($C355,Categories!$C$7:$C$96,_xlfn.XLOOKUP('Data (Main Pillars)'!$A355,Categories!$D$6:$DO$6,Categories!$D$7:$DO$96))</f>
        <v>Inadequate capacity</v>
      </c>
    </row>
    <row r="356" spans="1:6" ht="13.8" x14ac:dyDescent="0.25">
      <c r="A356" s="231" t="s">
        <v>105</v>
      </c>
      <c r="B356" s="50" t="str">
        <f>INDEX('Country to Region'!$B$2:$B$116,MATCH($A356,'Country to Region'!$A$2:$A$116,0))</f>
        <v>Sub-Saharan Africa</v>
      </c>
      <c r="C356" s="203" t="s">
        <v>163</v>
      </c>
      <c r="D356" s="232" cm="1">
        <f t="array" ref="D356">_xlfn.XLOOKUP($C356,'Standardized Scores'!$C$7:$C$96,_xlfn.XLOOKUP('Data (Main Pillars)'!$A356,'Standardized Scores'!$D$6:$DO$6,'Standardized Scores'!$D$7:$DO$96))</f>
        <v>44.684665571374936</v>
      </c>
      <c r="E356" s="232" cm="1">
        <f t="array" ref="E356">_xlfn.XLOOKUP($C356,Ranking!$C$7:$C$96,_xlfn.XLOOKUP('Data (Main Pillars)'!$A356,Ranking!$D$6:$DO$6,Ranking!$D$7:$DO$96))</f>
        <v>53</v>
      </c>
      <c r="F356" s="232" t="str" cm="1">
        <f t="array" ref="F356">_xlfn.XLOOKUP($C356,Categories!$C$7:$C$96,_xlfn.XLOOKUP('Data (Main Pillars)'!$A356,Categories!$D$6:$DO$6,Categories!$D$7:$DO$96))</f>
        <v>Low capacity</v>
      </c>
    </row>
    <row r="357" spans="1:6" ht="13.8" x14ac:dyDescent="0.25">
      <c r="A357" s="231" t="s">
        <v>105</v>
      </c>
      <c r="B357" s="50" t="str">
        <f>INDEX('Country to Region'!$B$2:$B$116,MATCH($A357,'Country to Region'!$A$2:$A$116,0))</f>
        <v>Sub-Saharan Africa</v>
      </c>
      <c r="C357" s="203" t="s">
        <v>192</v>
      </c>
      <c r="D357" s="232" cm="1">
        <f t="array" ref="D357">_xlfn.XLOOKUP($C357,'Standardized Scores'!$C$7:$C$96,_xlfn.XLOOKUP('Data (Main Pillars)'!$A357,'Standardized Scores'!$D$6:$DO$6,'Standardized Scores'!$D$7:$DO$96))</f>
        <v>20.366613243101323</v>
      </c>
      <c r="E357" s="232" cm="1">
        <f t="array" ref="E357">_xlfn.XLOOKUP($C357,Ranking!$C$7:$C$96,_xlfn.XLOOKUP('Data (Main Pillars)'!$A357,Ranking!$D$6:$DO$6,Ranking!$D$7:$DO$96))</f>
        <v>103</v>
      </c>
      <c r="F357" s="232" t="str" cm="1">
        <f t="array" ref="F357">_xlfn.XLOOKUP($C357,Categories!$C$7:$C$96,_xlfn.XLOOKUP('Data (Main Pillars)'!$A357,Categories!$D$6:$DO$6,Categories!$D$7:$DO$96))</f>
        <v>Inadequate capacity</v>
      </c>
    </row>
    <row r="358" spans="1:6" ht="13.8" x14ac:dyDescent="0.25">
      <c r="A358" s="231" t="s">
        <v>106</v>
      </c>
      <c r="B358" s="50" t="str">
        <f>INDEX('Country to Region'!$B$2:$B$116,MATCH($A358,'Country to Region'!$A$2:$A$116,0))</f>
        <v>MENA</v>
      </c>
      <c r="C358" s="203" t="s">
        <v>133</v>
      </c>
      <c r="D358" s="232" cm="1">
        <f t="array" ref="D358">_xlfn.XLOOKUP($C358,'Standardized Scores'!$C$7:$C$96,_xlfn.XLOOKUP('Data (Main Pillars)'!$A358,'Standardized Scores'!$D$6:$DO$6,'Standardized Scores'!$D$7:$DO$96))</f>
        <v>38.654404693436163</v>
      </c>
      <c r="E358" s="232" cm="1">
        <f t="array" ref="E358">_xlfn.XLOOKUP($C358,Ranking!$C$7:$C$96,_xlfn.XLOOKUP('Data (Main Pillars)'!$A358,Ranking!$D$6:$DO$6,Ranking!$D$7:$DO$96))</f>
        <v>49</v>
      </c>
      <c r="F358" s="232" t="str" cm="1">
        <f t="array" ref="F358">_xlfn.XLOOKUP($C358,Categories!$C$7:$C$96,_xlfn.XLOOKUP('Data (Main Pillars)'!$A358,Categories!$D$6:$DO$6,Categories!$D$7:$DO$96))</f>
        <v>Adequate capacity</v>
      </c>
    </row>
    <row r="359" spans="1:6" ht="13.8" x14ac:dyDescent="0.25">
      <c r="A359" s="231" t="s">
        <v>106</v>
      </c>
      <c r="B359" s="50" t="str">
        <f>INDEX('Country to Region'!$B$2:$B$116,MATCH($A359,'Country to Region'!$A$2:$A$116,0))</f>
        <v>MENA</v>
      </c>
      <c r="C359" s="203" t="s">
        <v>135</v>
      </c>
      <c r="D359" s="232" cm="1">
        <f t="array" ref="D359">_xlfn.XLOOKUP($C359,'Standardized Scores'!$C$7:$C$96,_xlfn.XLOOKUP('Data (Main Pillars)'!$A359,'Standardized Scores'!$D$6:$DO$6,'Standardized Scores'!$D$7:$DO$96))</f>
        <v>42.628938292106049</v>
      </c>
      <c r="E359" s="232" cm="1">
        <f t="array" ref="E359">_xlfn.XLOOKUP($C359,Ranking!$C$7:$C$96,_xlfn.XLOOKUP('Data (Main Pillars)'!$A359,Ranking!$D$6:$DO$6,Ranking!$D$7:$DO$96))</f>
        <v>44</v>
      </c>
      <c r="F359" s="232" t="str" cm="1">
        <f t="array" ref="F359">_xlfn.XLOOKUP($C359,Categories!$C$7:$C$96,_xlfn.XLOOKUP('Data (Main Pillars)'!$A359,Categories!$D$6:$DO$6,Categories!$D$7:$DO$96))</f>
        <v>Adequate capacity</v>
      </c>
    </row>
    <row r="360" spans="1:6" ht="13.8" x14ac:dyDescent="0.25">
      <c r="A360" s="231" t="s">
        <v>106</v>
      </c>
      <c r="B360" s="50" t="str">
        <f>INDEX('Country to Region'!$B$2:$B$116,MATCH($A360,'Country to Region'!$A$2:$A$116,0))</f>
        <v>MENA</v>
      </c>
      <c r="C360" s="203" t="s">
        <v>163</v>
      </c>
      <c r="D360" s="232" cm="1">
        <f t="array" ref="D360">_xlfn.XLOOKUP($C360,'Standardized Scores'!$C$7:$C$96,_xlfn.XLOOKUP('Data (Main Pillars)'!$A360,'Standardized Scores'!$D$6:$DO$6,'Standardized Scores'!$D$7:$DO$96))</f>
        <v>44.417332024961411</v>
      </c>
      <c r="E360" s="232" cm="1">
        <f t="array" ref="E360">_xlfn.XLOOKUP($C360,Ranking!$C$7:$C$96,_xlfn.XLOOKUP('Data (Main Pillars)'!$A360,Ranking!$D$6:$DO$6,Ranking!$D$7:$DO$96))</f>
        <v>54</v>
      </c>
      <c r="F360" s="232" t="str" cm="1">
        <f t="array" ref="F360">_xlfn.XLOOKUP($C360,Categories!$C$7:$C$96,_xlfn.XLOOKUP('Data (Main Pillars)'!$A360,Categories!$D$6:$DO$6,Categories!$D$7:$DO$96))</f>
        <v>Low capacity</v>
      </c>
    </row>
    <row r="361" spans="1:6" ht="13.8" x14ac:dyDescent="0.25">
      <c r="A361" s="231" t="s">
        <v>106</v>
      </c>
      <c r="B361" s="50" t="str">
        <f>INDEX('Country to Region'!$B$2:$B$116,MATCH($A361,'Country to Region'!$A$2:$A$116,0))</f>
        <v>MENA</v>
      </c>
      <c r="C361" s="203" t="s">
        <v>192</v>
      </c>
      <c r="D361" s="232" cm="1">
        <f t="array" ref="D361">_xlfn.XLOOKUP($C361,'Standardized Scores'!$C$7:$C$96,_xlfn.XLOOKUP('Data (Main Pillars)'!$A361,'Standardized Scores'!$D$6:$DO$6,'Standardized Scores'!$D$7:$DO$96))</f>
        <v>26.995967986065931</v>
      </c>
      <c r="E361" s="232" cm="1">
        <f t="array" ref="E361">_xlfn.XLOOKUP($C361,Ranking!$C$7:$C$96,_xlfn.XLOOKUP('Data (Main Pillars)'!$A361,Ranking!$D$6:$DO$6,Ranking!$D$7:$DO$96))</f>
        <v>59</v>
      </c>
      <c r="F361" s="232" t="str" cm="1">
        <f t="array" ref="F361">_xlfn.XLOOKUP($C361,Categories!$C$7:$C$96,_xlfn.XLOOKUP('Data (Main Pillars)'!$A361,Categories!$D$6:$DO$6,Categories!$D$7:$DO$96))</f>
        <v>Low capacity</v>
      </c>
    </row>
    <row r="362" spans="1:6" ht="13.8" x14ac:dyDescent="0.25">
      <c r="A362" s="231" t="s">
        <v>107</v>
      </c>
      <c r="B362" s="50" t="str">
        <f>INDEX('Country to Region'!$B$2:$B$116,MATCH($A362,'Country to Region'!$A$2:$A$116,0))</f>
        <v>Sub-Saharan Africa</v>
      </c>
      <c r="C362" s="203" t="s">
        <v>133</v>
      </c>
      <c r="D362" s="232" cm="1">
        <f t="array" ref="D362">_xlfn.XLOOKUP($C362,'Standardized Scores'!$C$7:$C$96,_xlfn.XLOOKUP('Data (Main Pillars)'!$A362,'Standardized Scores'!$D$6:$DO$6,'Standardized Scores'!$D$7:$DO$96))</f>
        <v>30.667024614078876</v>
      </c>
      <c r="E362" s="232" cm="1">
        <f t="array" ref="E362">_xlfn.XLOOKUP($C362,Ranking!$C$7:$C$96,_xlfn.XLOOKUP('Data (Main Pillars)'!$A362,Ranking!$D$6:$DO$6,Ranking!$D$7:$DO$96))</f>
        <v>93</v>
      </c>
      <c r="F362" s="232" t="str" cm="1">
        <f t="array" ref="F362">_xlfn.XLOOKUP($C362,Categories!$C$7:$C$96,_xlfn.XLOOKUP('Data (Main Pillars)'!$A362,Categories!$D$6:$DO$6,Categories!$D$7:$DO$96))</f>
        <v>Inadequate capacity</v>
      </c>
    </row>
    <row r="363" spans="1:6" ht="13.8" x14ac:dyDescent="0.25">
      <c r="A363" s="231" t="s">
        <v>107</v>
      </c>
      <c r="B363" s="50" t="str">
        <f>INDEX('Country to Region'!$B$2:$B$116,MATCH($A363,'Country to Region'!$A$2:$A$116,0))</f>
        <v>Sub-Saharan Africa</v>
      </c>
      <c r="C363" s="203" t="s">
        <v>135</v>
      </c>
      <c r="D363" s="232" cm="1">
        <f t="array" ref="D363">_xlfn.XLOOKUP($C363,'Standardized Scores'!$C$7:$C$96,_xlfn.XLOOKUP('Data (Main Pillars)'!$A363,'Standardized Scores'!$D$6:$DO$6,'Standardized Scores'!$D$7:$DO$96))</f>
        <v>23.356755006780983</v>
      </c>
      <c r="E363" s="232" cm="1">
        <f t="array" ref="E363">_xlfn.XLOOKUP($C363,Ranking!$C$7:$C$96,_xlfn.XLOOKUP('Data (Main Pillars)'!$A363,Ranking!$D$6:$DO$6,Ranking!$D$7:$DO$96))</f>
        <v>107</v>
      </c>
      <c r="F363" s="232" t="str" cm="1">
        <f t="array" ref="F363">_xlfn.XLOOKUP($C363,Categories!$C$7:$C$96,_xlfn.XLOOKUP('Data (Main Pillars)'!$A363,Categories!$D$6:$DO$6,Categories!$D$7:$DO$96))</f>
        <v>Inadequate capacity</v>
      </c>
    </row>
    <row r="364" spans="1:6" ht="13.8" x14ac:dyDescent="0.25">
      <c r="A364" s="231" t="s">
        <v>107</v>
      </c>
      <c r="B364" s="50" t="str">
        <f>INDEX('Country to Region'!$B$2:$B$116,MATCH($A364,'Country to Region'!$A$2:$A$116,0))</f>
        <v>Sub-Saharan Africa</v>
      </c>
      <c r="C364" s="203" t="s">
        <v>163</v>
      </c>
      <c r="D364" s="232" cm="1">
        <f t="array" ref="D364">_xlfn.XLOOKUP($C364,'Standardized Scores'!$C$7:$C$96,_xlfn.XLOOKUP('Data (Main Pillars)'!$A364,'Standardized Scores'!$D$6:$DO$6,'Standardized Scores'!$D$7:$DO$96))</f>
        <v>40.557720544991426</v>
      </c>
      <c r="E364" s="232" cm="1">
        <f t="array" ref="E364">_xlfn.XLOOKUP($C364,Ranking!$C$7:$C$96,_xlfn.XLOOKUP('Data (Main Pillars)'!$A364,Ranking!$D$6:$DO$6,Ranking!$D$7:$DO$96))</f>
        <v>74</v>
      </c>
      <c r="F364" s="232" t="str" cm="1">
        <f t="array" ref="F364">_xlfn.XLOOKUP($C364,Categories!$C$7:$C$96,_xlfn.XLOOKUP('Data (Main Pillars)'!$A364,Categories!$D$6:$DO$6,Categories!$D$7:$DO$96))</f>
        <v>Low capacity</v>
      </c>
    </row>
    <row r="365" spans="1:6" ht="13.8" x14ac:dyDescent="0.25">
      <c r="A365" s="231" t="s">
        <v>107</v>
      </c>
      <c r="B365" s="50" t="str">
        <f>INDEX('Country to Region'!$B$2:$B$116,MATCH($A365,'Country to Region'!$A$2:$A$116,0))</f>
        <v>Sub-Saharan Africa</v>
      </c>
      <c r="C365" s="203" t="s">
        <v>192</v>
      </c>
      <c r="D365" s="232" cm="1">
        <f t="array" ref="D365">_xlfn.XLOOKUP($C365,'Standardized Scores'!$C$7:$C$96,_xlfn.XLOOKUP('Data (Main Pillars)'!$A365,'Standardized Scores'!$D$6:$DO$6,'Standardized Scores'!$D$7:$DO$96))</f>
        <v>24.789699646826691</v>
      </c>
      <c r="E365" s="232" cm="1">
        <f t="array" ref="E365">_xlfn.XLOOKUP($C365,Ranking!$C$7:$C$96,_xlfn.XLOOKUP('Data (Main Pillars)'!$A365,Ranking!$D$6:$DO$6,Ranking!$D$7:$DO$96))</f>
        <v>83</v>
      </c>
      <c r="F365" s="232" t="str" cm="1">
        <f t="array" ref="F365">_xlfn.XLOOKUP($C365,Categories!$C$7:$C$96,_xlfn.XLOOKUP('Data (Main Pillars)'!$A365,Categories!$D$6:$DO$6,Categories!$D$7:$DO$96))</f>
        <v>Inadequate capacity</v>
      </c>
    </row>
    <row r="366" spans="1:6" ht="13.8" x14ac:dyDescent="0.25">
      <c r="A366" s="231" t="s">
        <v>108</v>
      </c>
      <c r="B366" s="50" t="str">
        <f>INDEX('Country to Region'!$B$2:$B$116,MATCH($A366,'Country to Region'!$A$2:$A$116,0))</f>
        <v>Eastern Europe</v>
      </c>
      <c r="C366" s="203" t="s">
        <v>133</v>
      </c>
      <c r="D366" s="232" cm="1">
        <f t="array" ref="D366">_xlfn.XLOOKUP($C366,'Standardized Scores'!$C$7:$C$96,_xlfn.XLOOKUP('Data (Main Pillars)'!$A366,'Standardized Scores'!$D$6:$DO$6,'Standardized Scores'!$D$7:$DO$96))</f>
        <v>37.698625565566033</v>
      </c>
      <c r="E366" s="232" cm="1">
        <f t="array" ref="E366">_xlfn.XLOOKUP($C366,Ranking!$C$7:$C$96,_xlfn.XLOOKUP('Data (Main Pillars)'!$A366,Ranking!$D$6:$DO$6,Ranking!$D$7:$DO$96))</f>
        <v>54</v>
      </c>
      <c r="F366" s="232" t="str" cm="1">
        <f t="array" ref="F366">_xlfn.XLOOKUP($C366,Categories!$C$7:$C$96,_xlfn.XLOOKUP('Data (Main Pillars)'!$A366,Categories!$D$6:$DO$6,Categories!$D$7:$DO$96))</f>
        <v>Adequate capacity</v>
      </c>
    </row>
    <row r="367" spans="1:6" ht="13.8" x14ac:dyDescent="0.25">
      <c r="A367" s="231" t="s">
        <v>108</v>
      </c>
      <c r="B367" s="50" t="str">
        <f>INDEX('Country to Region'!$B$2:$B$116,MATCH($A367,'Country to Region'!$A$2:$A$116,0))</f>
        <v>Eastern Europe</v>
      </c>
      <c r="C367" s="203" t="s">
        <v>135</v>
      </c>
      <c r="D367" s="232" cm="1">
        <f t="array" ref="D367">_xlfn.XLOOKUP($C367,'Standardized Scores'!$C$7:$C$96,_xlfn.XLOOKUP('Data (Main Pillars)'!$A367,'Standardized Scores'!$D$6:$DO$6,'Standardized Scores'!$D$7:$DO$96))</f>
        <v>42.396996783429167</v>
      </c>
      <c r="E367" s="232" cm="1">
        <f t="array" ref="E367">_xlfn.XLOOKUP($C367,Ranking!$C$7:$C$96,_xlfn.XLOOKUP('Data (Main Pillars)'!$A367,Ranking!$D$6:$DO$6,Ranking!$D$7:$DO$96))</f>
        <v>45</v>
      </c>
      <c r="F367" s="232" t="str" cm="1">
        <f t="array" ref="F367">_xlfn.XLOOKUP($C367,Categories!$C$7:$C$96,_xlfn.XLOOKUP('Data (Main Pillars)'!$A367,Categories!$D$6:$DO$6,Categories!$D$7:$DO$96))</f>
        <v>Adequate capacity</v>
      </c>
    </row>
    <row r="368" spans="1:6" ht="13.8" x14ac:dyDescent="0.25">
      <c r="A368" s="231" t="s">
        <v>108</v>
      </c>
      <c r="B368" s="50" t="str">
        <f>INDEX('Country to Region'!$B$2:$B$116,MATCH($A368,'Country to Region'!$A$2:$A$116,0))</f>
        <v>Eastern Europe</v>
      </c>
      <c r="C368" s="203" t="s">
        <v>163</v>
      </c>
      <c r="D368" s="232" cm="1">
        <f t="array" ref="D368">_xlfn.XLOOKUP($C368,'Standardized Scores'!$C$7:$C$96,_xlfn.XLOOKUP('Data (Main Pillars)'!$A368,'Standardized Scores'!$D$6:$DO$6,'Standardized Scores'!$D$7:$DO$96))</f>
        <v>44.901122812640345</v>
      </c>
      <c r="E368" s="232" cm="1">
        <f t="array" ref="E368">_xlfn.XLOOKUP($C368,Ranking!$C$7:$C$96,_xlfn.XLOOKUP('Data (Main Pillars)'!$A368,Ranking!$D$6:$DO$6,Ranking!$D$7:$DO$96))</f>
        <v>52</v>
      </c>
      <c r="F368" s="232" t="str" cm="1">
        <f t="array" ref="F368">_xlfn.XLOOKUP($C368,Categories!$C$7:$C$96,_xlfn.XLOOKUP('Data (Main Pillars)'!$A368,Categories!$D$6:$DO$6,Categories!$D$7:$DO$96))</f>
        <v>Low capacity</v>
      </c>
    </row>
    <row r="369" spans="1:6" ht="13.8" x14ac:dyDescent="0.25">
      <c r="A369" s="231" t="s">
        <v>108</v>
      </c>
      <c r="B369" s="50" t="str">
        <f>INDEX('Country to Region'!$B$2:$B$116,MATCH($A369,'Country to Region'!$A$2:$A$116,0))</f>
        <v>Eastern Europe</v>
      </c>
      <c r="C369" s="203" t="s">
        <v>192</v>
      </c>
      <c r="D369" s="232" cm="1">
        <f t="array" ref="D369">_xlfn.XLOOKUP($C369,'Standardized Scores'!$C$7:$C$96,_xlfn.XLOOKUP('Data (Main Pillars)'!$A369,'Standardized Scores'!$D$6:$DO$6,'Standardized Scores'!$D$7:$DO$96))</f>
        <v>23.396924684937126</v>
      </c>
      <c r="E369" s="232" cm="1">
        <f t="array" ref="E369">_xlfn.XLOOKUP($C369,Ranking!$C$7:$C$96,_xlfn.XLOOKUP('Data (Main Pillars)'!$A369,Ranking!$D$6:$DO$6,Ranking!$D$7:$DO$96))</f>
        <v>93</v>
      </c>
      <c r="F369" s="232" t="str" cm="1">
        <f t="array" ref="F369">_xlfn.XLOOKUP($C369,Categories!$C$7:$C$96,_xlfn.XLOOKUP('Data (Main Pillars)'!$A369,Categories!$D$6:$DO$6,Categories!$D$7:$DO$96))</f>
        <v>Inadequate capacity</v>
      </c>
    </row>
    <row r="370" spans="1:6" ht="13.8" x14ac:dyDescent="0.25">
      <c r="A370" s="231" t="s">
        <v>109</v>
      </c>
      <c r="B370" s="50" t="str">
        <f>INDEX('Country to Region'!$B$2:$B$116,MATCH($A370,'Country to Region'!$A$2:$A$116,0))</f>
        <v>East and Central Asia</v>
      </c>
      <c r="C370" s="203" t="s">
        <v>133</v>
      </c>
      <c r="D370" s="232" cm="1">
        <f t="array" ref="D370">_xlfn.XLOOKUP($C370,'Standardized Scores'!$C$7:$C$96,_xlfn.XLOOKUP('Data (Main Pillars)'!$A370,'Standardized Scores'!$D$6:$DO$6,'Standardized Scores'!$D$7:$DO$96))</f>
        <v>49.912846284924896</v>
      </c>
      <c r="E370" s="232" cm="1">
        <f t="array" ref="E370">_xlfn.XLOOKUP($C370,Ranking!$C$7:$C$96,_xlfn.XLOOKUP('Data (Main Pillars)'!$A370,Ranking!$D$6:$DO$6,Ranking!$D$7:$DO$96))</f>
        <v>10</v>
      </c>
      <c r="F370" s="232" t="str" cm="1">
        <f t="array" ref="F370">_xlfn.XLOOKUP($C370,Categories!$C$7:$C$96,_xlfn.XLOOKUP('Data (Main Pillars)'!$A370,Categories!$D$6:$DO$6,Categories!$D$7:$DO$96))</f>
        <v>Advanced capacity</v>
      </c>
    </row>
    <row r="371" spans="1:6" ht="13.8" x14ac:dyDescent="0.25">
      <c r="A371" s="231" t="s">
        <v>109</v>
      </c>
      <c r="B371" s="50" t="str">
        <f>INDEX('Country to Region'!$B$2:$B$116,MATCH($A371,'Country to Region'!$A$2:$A$116,0))</f>
        <v>East and Central Asia</v>
      </c>
      <c r="C371" s="203" t="s">
        <v>135</v>
      </c>
      <c r="D371" s="232" cm="1">
        <f t="array" ref="D371">_xlfn.XLOOKUP($C371,'Standardized Scores'!$C$7:$C$96,_xlfn.XLOOKUP('Data (Main Pillars)'!$A371,'Standardized Scores'!$D$6:$DO$6,'Standardized Scores'!$D$7:$DO$96))</f>
        <v>54.554003625550557</v>
      </c>
      <c r="E371" s="232" cm="1">
        <f t="array" ref="E371">_xlfn.XLOOKUP($C371,Ranking!$C$7:$C$96,_xlfn.XLOOKUP('Data (Main Pillars)'!$A371,Ranking!$D$6:$DO$6,Ranking!$D$7:$DO$96))</f>
        <v>2</v>
      </c>
      <c r="F371" s="232" t="str" cm="1">
        <f t="array" ref="F371">_xlfn.XLOOKUP($C371,Categories!$C$7:$C$96,_xlfn.XLOOKUP('Data (Main Pillars)'!$A371,Categories!$D$6:$DO$6,Categories!$D$7:$DO$96))</f>
        <v>High capacity</v>
      </c>
    </row>
    <row r="372" spans="1:6" ht="13.8" x14ac:dyDescent="0.25">
      <c r="A372" s="231" t="s">
        <v>109</v>
      </c>
      <c r="B372" s="50" t="str">
        <f>INDEX('Country to Region'!$B$2:$B$116,MATCH($A372,'Country to Region'!$A$2:$A$116,0))</f>
        <v>East and Central Asia</v>
      </c>
      <c r="C372" s="203" t="s">
        <v>163</v>
      </c>
      <c r="D372" s="232" cm="1">
        <f t="array" ref="D372">_xlfn.XLOOKUP($C372,'Standardized Scores'!$C$7:$C$96,_xlfn.XLOOKUP('Data (Main Pillars)'!$A372,'Standardized Scores'!$D$6:$DO$6,'Standardized Scores'!$D$7:$DO$96))</f>
        <v>63.166983214368528</v>
      </c>
      <c r="E372" s="232" cm="1">
        <f t="array" ref="E372">_xlfn.XLOOKUP($C372,Ranking!$C$7:$C$96,_xlfn.XLOOKUP('Data (Main Pillars)'!$A372,Ranking!$D$6:$DO$6,Ranking!$D$7:$DO$96))</f>
        <v>5</v>
      </c>
      <c r="F372" s="232" t="str" cm="1">
        <f t="array" ref="F372">_xlfn.XLOOKUP($C372,Categories!$C$7:$C$96,_xlfn.XLOOKUP('Data (Main Pillars)'!$A372,Categories!$D$6:$DO$6,Categories!$D$7:$DO$96))</f>
        <v>Advanced capacity</v>
      </c>
    </row>
    <row r="373" spans="1:6" ht="13.8" x14ac:dyDescent="0.25">
      <c r="A373" s="231" t="s">
        <v>109</v>
      </c>
      <c r="B373" s="50" t="str">
        <f>INDEX('Country to Region'!$B$2:$B$116,MATCH($A373,'Country to Region'!$A$2:$A$116,0))</f>
        <v>East and Central Asia</v>
      </c>
      <c r="C373" s="203" t="s">
        <v>192</v>
      </c>
      <c r="D373" s="232" cm="1">
        <f t="array" ref="D373">_xlfn.XLOOKUP($C373,'Standardized Scores'!$C$7:$C$96,_xlfn.XLOOKUP('Data (Main Pillars)'!$A373,'Standardized Scores'!$D$6:$DO$6,'Standardized Scores'!$D$7:$DO$96))</f>
        <v>27.599506371707715</v>
      </c>
      <c r="E373" s="232" cm="1">
        <f t="array" ref="E373">_xlfn.XLOOKUP($C373,Ranking!$C$7:$C$96,_xlfn.XLOOKUP('Data (Main Pillars)'!$A373,Ranking!$D$6:$DO$6,Ranking!$D$7:$DO$96))</f>
        <v>54</v>
      </c>
      <c r="F373" s="232" t="str" cm="1">
        <f t="array" ref="F373">_xlfn.XLOOKUP($C373,Categories!$C$7:$C$96,_xlfn.XLOOKUP('Data (Main Pillars)'!$A373,Categories!$D$6:$DO$6,Categories!$D$7:$DO$96))</f>
        <v>Low capacity</v>
      </c>
    </row>
    <row r="374" spans="1:6" ht="13.8" x14ac:dyDescent="0.25">
      <c r="A374" s="231" t="s">
        <v>110</v>
      </c>
      <c r="B374" s="50" t="str">
        <f>INDEX('Country to Region'!$B$2:$B$116,MATCH($A374,'Country to Region'!$A$2:$A$116,0))</f>
        <v>Eastern Europe</v>
      </c>
      <c r="C374" s="203" t="s">
        <v>133</v>
      </c>
      <c r="D374" s="232" cm="1">
        <f t="array" ref="D374">_xlfn.XLOOKUP($C374,'Standardized Scores'!$C$7:$C$96,_xlfn.XLOOKUP('Data (Main Pillars)'!$A374,'Standardized Scores'!$D$6:$DO$6,'Standardized Scores'!$D$7:$DO$96))</f>
        <v>41.408954364968814</v>
      </c>
      <c r="E374" s="232" cm="1">
        <f t="array" ref="E374">_xlfn.XLOOKUP($C374,Ranking!$C$7:$C$96,_xlfn.XLOOKUP('Data (Main Pillars)'!$A374,Ranking!$D$6:$DO$6,Ranking!$D$7:$DO$96))</f>
        <v>41</v>
      </c>
      <c r="F374" s="232" t="str" cm="1">
        <f t="array" ref="F374">_xlfn.XLOOKUP($C374,Categories!$C$7:$C$96,_xlfn.XLOOKUP('Data (Main Pillars)'!$A374,Categories!$D$6:$DO$6,Categories!$D$7:$DO$96))</f>
        <v>Adequate capacity</v>
      </c>
    </row>
    <row r="375" spans="1:6" ht="13.8" x14ac:dyDescent="0.25">
      <c r="A375" s="231" t="s">
        <v>110</v>
      </c>
      <c r="B375" s="50" t="str">
        <f>INDEX('Country to Region'!$B$2:$B$116,MATCH($A375,'Country to Region'!$A$2:$A$116,0))</f>
        <v>Eastern Europe</v>
      </c>
      <c r="C375" s="203" t="s">
        <v>135</v>
      </c>
      <c r="D375" s="232" cm="1">
        <f t="array" ref="D375">_xlfn.XLOOKUP($C375,'Standardized Scores'!$C$7:$C$96,_xlfn.XLOOKUP('Data (Main Pillars)'!$A375,'Standardized Scores'!$D$6:$DO$6,'Standardized Scores'!$D$7:$DO$96))</f>
        <v>36.108956334465759</v>
      </c>
      <c r="E375" s="232" cm="1">
        <f t="array" ref="E375">_xlfn.XLOOKUP($C375,Ranking!$C$7:$C$96,_xlfn.XLOOKUP('Data (Main Pillars)'!$A375,Ranking!$D$6:$DO$6,Ranking!$D$7:$DO$96))</f>
        <v>60</v>
      </c>
      <c r="F375" s="232" t="str" cm="1">
        <f t="array" ref="F375">_xlfn.XLOOKUP($C375,Categories!$C$7:$C$96,_xlfn.XLOOKUP('Data (Main Pillars)'!$A375,Categories!$D$6:$DO$6,Categories!$D$7:$DO$96))</f>
        <v>Low capacity</v>
      </c>
    </row>
    <row r="376" spans="1:6" ht="13.8" x14ac:dyDescent="0.25">
      <c r="A376" s="231" t="s">
        <v>110</v>
      </c>
      <c r="B376" s="50" t="str">
        <f>INDEX('Country to Region'!$B$2:$B$116,MATCH($A376,'Country to Region'!$A$2:$A$116,0))</f>
        <v>Eastern Europe</v>
      </c>
      <c r="C376" s="203" t="s">
        <v>163</v>
      </c>
      <c r="D376" s="232" cm="1">
        <f t="array" ref="D376">_xlfn.XLOOKUP($C376,'Standardized Scores'!$C$7:$C$96,_xlfn.XLOOKUP('Data (Main Pillars)'!$A376,'Standardized Scores'!$D$6:$DO$6,'Standardized Scores'!$D$7:$DO$96))</f>
        <v>52.663080970403044</v>
      </c>
      <c r="E376" s="232" cm="1">
        <f t="array" ref="E376">_xlfn.XLOOKUP($C376,Ranking!$C$7:$C$96,_xlfn.XLOOKUP('Data (Main Pillars)'!$A376,Ranking!$D$6:$DO$6,Ranking!$D$7:$DO$96))</f>
        <v>31</v>
      </c>
      <c r="F376" s="232" t="str" cm="1">
        <f t="array" ref="F376">_xlfn.XLOOKUP($C376,Categories!$C$7:$C$96,_xlfn.XLOOKUP('Data (Main Pillars)'!$A376,Categories!$D$6:$DO$6,Categories!$D$7:$DO$96))</f>
        <v>Adequate capacity</v>
      </c>
    </row>
    <row r="377" spans="1:6" ht="13.8" x14ac:dyDescent="0.25">
      <c r="A377" s="231" t="s">
        <v>110</v>
      </c>
      <c r="B377" s="50" t="str">
        <f>INDEX('Country to Region'!$B$2:$B$116,MATCH($A377,'Country to Region'!$A$2:$A$116,0))</f>
        <v>Eastern Europe</v>
      </c>
      <c r="C377" s="203" t="s">
        <v>192</v>
      </c>
      <c r="D377" s="232" cm="1">
        <f t="array" ref="D377">_xlfn.XLOOKUP($C377,'Standardized Scores'!$C$7:$C$96,_xlfn.XLOOKUP('Data (Main Pillars)'!$A377,'Standardized Scores'!$D$6:$DO$6,'Standardized Scores'!$D$7:$DO$96))</f>
        <v>31.703450254892893</v>
      </c>
      <c r="E377" s="232" cm="1">
        <f t="array" ref="E377">_xlfn.XLOOKUP($C377,Ranking!$C$7:$C$96,_xlfn.XLOOKUP('Data (Main Pillars)'!$A377,Ranking!$D$6:$DO$6,Ranking!$D$7:$DO$96))</f>
        <v>34</v>
      </c>
      <c r="F377" s="232" t="str" cm="1">
        <f t="array" ref="F377">_xlfn.XLOOKUP($C377,Categories!$C$7:$C$96,_xlfn.XLOOKUP('Data (Main Pillars)'!$A377,Categories!$D$6:$DO$6,Categories!$D$7:$DO$96))</f>
        <v>Adequate capacity</v>
      </c>
    </row>
    <row r="378" spans="1:6" ht="13.8" x14ac:dyDescent="0.25">
      <c r="A378" s="231" t="s">
        <v>111</v>
      </c>
      <c r="B378" s="50" t="str">
        <f>INDEX('Country to Region'!$B$2:$B$116,MATCH($A378,'Country to Region'!$A$2:$A$116,0))</f>
        <v>Eastern Europe</v>
      </c>
      <c r="C378" s="203" t="s">
        <v>133</v>
      </c>
      <c r="D378" s="232" cm="1">
        <f t="array" ref="D378">_xlfn.XLOOKUP($C378,'Standardized Scores'!$C$7:$C$96,_xlfn.XLOOKUP('Data (Main Pillars)'!$A378,'Standardized Scores'!$D$6:$DO$6,'Standardized Scores'!$D$7:$DO$96))</f>
        <v>43.174032662378629</v>
      </c>
      <c r="E378" s="232" cm="1">
        <f t="array" ref="E378">_xlfn.XLOOKUP($C378,Ranking!$C$7:$C$96,_xlfn.XLOOKUP('Data (Main Pillars)'!$A378,Ranking!$D$6:$DO$6,Ranking!$D$7:$DO$96))</f>
        <v>34</v>
      </c>
      <c r="F378" s="232" t="str" cm="1">
        <f t="array" ref="F378">_xlfn.XLOOKUP($C378,Categories!$C$7:$C$96,_xlfn.XLOOKUP('Data (Main Pillars)'!$A378,Categories!$D$6:$DO$6,Categories!$D$7:$DO$96))</f>
        <v>Adequate capacity</v>
      </c>
    </row>
    <row r="379" spans="1:6" ht="13.8" x14ac:dyDescent="0.25">
      <c r="A379" s="231" t="s">
        <v>111</v>
      </c>
      <c r="B379" s="50" t="str">
        <f>INDEX('Country to Region'!$B$2:$B$116,MATCH($A379,'Country to Region'!$A$2:$A$116,0))</f>
        <v>Eastern Europe</v>
      </c>
      <c r="C379" s="203" t="s">
        <v>135</v>
      </c>
      <c r="D379" s="232" cm="1">
        <f t="array" ref="D379">_xlfn.XLOOKUP($C379,'Standardized Scores'!$C$7:$C$96,_xlfn.XLOOKUP('Data (Main Pillars)'!$A379,'Standardized Scores'!$D$6:$DO$6,'Standardized Scores'!$D$7:$DO$96))</f>
        <v>45.496344014238424</v>
      </c>
      <c r="E379" s="232" cm="1">
        <f t="array" ref="E379">_xlfn.XLOOKUP($C379,Ranking!$C$7:$C$96,_xlfn.XLOOKUP('Data (Main Pillars)'!$A379,Ranking!$D$6:$DO$6,Ranking!$D$7:$DO$96))</f>
        <v>28</v>
      </c>
      <c r="F379" s="232" t="str" cm="1">
        <f t="array" ref="F379">_xlfn.XLOOKUP($C379,Categories!$C$7:$C$96,_xlfn.XLOOKUP('Data (Main Pillars)'!$A379,Categories!$D$6:$DO$6,Categories!$D$7:$DO$96))</f>
        <v>Adequate capacity</v>
      </c>
    </row>
    <row r="380" spans="1:6" ht="13.8" x14ac:dyDescent="0.25">
      <c r="A380" s="231" t="s">
        <v>111</v>
      </c>
      <c r="B380" s="50" t="str">
        <f>INDEX('Country to Region'!$B$2:$B$116,MATCH($A380,'Country to Region'!$A$2:$A$116,0))</f>
        <v>Eastern Europe</v>
      </c>
      <c r="C380" s="203" t="s">
        <v>163</v>
      </c>
      <c r="D380" s="232" cm="1">
        <f t="array" ref="D380">_xlfn.XLOOKUP($C380,'Standardized Scores'!$C$7:$C$96,_xlfn.XLOOKUP('Data (Main Pillars)'!$A380,'Standardized Scores'!$D$6:$DO$6,'Standardized Scores'!$D$7:$DO$96))</f>
        <v>51.864197326872279</v>
      </c>
      <c r="E380" s="232" cm="1">
        <f t="array" ref="E380">_xlfn.XLOOKUP($C380,Ranking!$C$7:$C$96,_xlfn.XLOOKUP('Data (Main Pillars)'!$A380,Ranking!$D$6:$DO$6,Ranking!$D$7:$DO$96))</f>
        <v>33</v>
      </c>
      <c r="F380" s="232" t="str" cm="1">
        <f t="array" ref="F380">_xlfn.XLOOKUP($C380,Categories!$C$7:$C$96,_xlfn.XLOOKUP('Data (Main Pillars)'!$A380,Categories!$D$6:$DO$6,Categories!$D$7:$DO$96))</f>
        <v>Adequate capacity</v>
      </c>
    </row>
    <row r="381" spans="1:6" ht="13.8" x14ac:dyDescent="0.25">
      <c r="A381" s="231" t="s">
        <v>111</v>
      </c>
      <c r="B381" s="50" t="str">
        <f>INDEX('Country to Region'!$B$2:$B$116,MATCH($A381,'Country to Region'!$A$2:$A$116,0))</f>
        <v>Eastern Europe</v>
      </c>
      <c r="C381" s="203" t="s">
        <v>192</v>
      </c>
      <c r="D381" s="232" cm="1">
        <f t="array" ref="D381">_xlfn.XLOOKUP($C381,'Standardized Scores'!$C$7:$C$96,_xlfn.XLOOKUP('Data (Main Pillars)'!$A381,'Standardized Scores'!$D$6:$DO$6,'Standardized Scores'!$D$7:$DO$96))</f>
        <v>29.264835091193959</v>
      </c>
      <c r="E381" s="232" cm="1">
        <f t="array" ref="E381">_xlfn.XLOOKUP($C381,Ranking!$C$7:$C$96,_xlfn.XLOOKUP('Data (Main Pillars)'!$A381,Ranking!$D$6:$DO$6,Ranking!$D$7:$DO$96))</f>
        <v>46</v>
      </c>
      <c r="F381" s="232" t="str" cm="1">
        <f t="array" ref="F381">_xlfn.XLOOKUP($C381,Categories!$C$7:$C$96,_xlfn.XLOOKUP('Data (Main Pillars)'!$A381,Categories!$D$6:$DO$6,Categories!$D$7:$DO$96))</f>
        <v>Low capacity</v>
      </c>
    </row>
    <row r="382" spans="1:6" ht="13.8" x14ac:dyDescent="0.25">
      <c r="A382" s="231" t="s">
        <v>112</v>
      </c>
      <c r="B382" s="50" t="str">
        <f>INDEX('Country to Region'!$B$2:$B$116,MATCH($A382,'Country to Region'!$A$2:$A$116,0))</f>
        <v>Sub-Saharan Africa</v>
      </c>
      <c r="C382" s="203" t="s">
        <v>133</v>
      </c>
      <c r="D382" s="232" cm="1">
        <f t="array" ref="D382">_xlfn.XLOOKUP($C382,'Standardized Scores'!$C$7:$C$96,_xlfn.XLOOKUP('Data (Main Pillars)'!$A382,'Standardized Scores'!$D$6:$DO$6,'Standardized Scores'!$D$7:$DO$96))</f>
        <v>36.199063798846055</v>
      </c>
      <c r="E382" s="232" cm="1">
        <f t="array" ref="E382">_xlfn.XLOOKUP($C382,Ranking!$C$7:$C$96,_xlfn.XLOOKUP('Data (Main Pillars)'!$A382,Ranking!$D$6:$DO$6,Ranking!$D$7:$DO$96))</f>
        <v>57</v>
      </c>
      <c r="F382" s="232" t="str" cm="1">
        <f t="array" ref="F382">_xlfn.XLOOKUP($C382,Categories!$C$7:$C$96,_xlfn.XLOOKUP('Data (Main Pillars)'!$A382,Categories!$D$6:$DO$6,Categories!$D$7:$DO$96))</f>
        <v>Low capacity</v>
      </c>
    </row>
    <row r="383" spans="1:6" ht="13.8" x14ac:dyDescent="0.25">
      <c r="A383" s="231" t="s">
        <v>112</v>
      </c>
      <c r="B383" s="50" t="str">
        <f>INDEX('Country to Region'!$B$2:$B$116,MATCH($A383,'Country to Region'!$A$2:$A$116,0))</f>
        <v>Sub-Saharan Africa</v>
      </c>
      <c r="C383" s="203" t="s">
        <v>135</v>
      </c>
      <c r="D383" s="232" cm="1">
        <f t="array" ref="D383">_xlfn.XLOOKUP($C383,'Standardized Scores'!$C$7:$C$96,_xlfn.XLOOKUP('Data (Main Pillars)'!$A383,'Standardized Scores'!$D$6:$DO$6,'Standardized Scores'!$D$7:$DO$96))</f>
        <v>31.071750903753692</v>
      </c>
      <c r="E383" s="232" cm="1">
        <f t="array" ref="E383">_xlfn.XLOOKUP($C383,Ranking!$C$7:$C$96,_xlfn.XLOOKUP('Data (Main Pillars)'!$A383,Ranking!$D$6:$DO$6,Ranking!$D$7:$DO$96))</f>
        <v>80</v>
      </c>
      <c r="F383" s="232" t="str" cm="1">
        <f t="array" ref="F383">_xlfn.XLOOKUP($C383,Categories!$C$7:$C$96,_xlfn.XLOOKUP('Data (Main Pillars)'!$A383,Categories!$D$6:$DO$6,Categories!$D$7:$DO$96))</f>
        <v>Inadequate capacity</v>
      </c>
    </row>
    <row r="384" spans="1:6" ht="13.8" x14ac:dyDescent="0.25">
      <c r="A384" s="231" t="s">
        <v>112</v>
      </c>
      <c r="B384" s="50" t="str">
        <f>INDEX('Country to Region'!$B$2:$B$116,MATCH($A384,'Country to Region'!$A$2:$A$116,0))</f>
        <v>Sub-Saharan Africa</v>
      </c>
      <c r="C384" s="203" t="s">
        <v>163</v>
      </c>
      <c r="D384" s="232" cm="1">
        <f t="array" ref="D384">_xlfn.XLOOKUP($C384,'Standardized Scores'!$C$7:$C$96,_xlfn.XLOOKUP('Data (Main Pillars)'!$A384,'Standardized Scores'!$D$6:$DO$6,'Standardized Scores'!$D$7:$DO$96))</f>
        <v>42.825367550099081</v>
      </c>
      <c r="E384" s="232" cm="1">
        <f t="array" ref="E384">_xlfn.XLOOKUP($C384,Ranking!$C$7:$C$96,_xlfn.XLOOKUP('Data (Main Pillars)'!$A384,Ranking!$D$6:$DO$6,Ranking!$D$7:$DO$96))</f>
        <v>62</v>
      </c>
      <c r="F384" s="232" t="str" cm="1">
        <f t="array" ref="F384">_xlfn.XLOOKUP($C384,Categories!$C$7:$C$96,_xlfn.XLOOKUP('Data (Main Pillars)'!$A384,Categories!$D$6:$DO$6,Categories!$D$7:$DO$96))</f>
        <v>Low capacity</v>
      </c>
    </row>
    <row r="385" spans="1:6" ht="13.8" x14ac:dyDescent="0.25">
      <c r="A385" s="231" t="s">
        <v>112</v>
      </c>
      <c r="B385" s="50" t="str">
        <f>INDEX('Country to Region'!$B$2:$B$116,MATCH($A385,'Country to Region'!$A$2:$A$116,0))</f>
        <v>Sub-Saharan Africa</v>
      </c>
      <c r="C385" s="203" t="s">
        <v>192</v>
      </c>
      <c r="D385" s="232" cm="1">
        <f t="array" ref="D385">_xlfn.XLOOKUP($C385,'Standardized Scores'!$C$7:$C$96,_xlfn.XLOOKUP('Data (Main Pillars)'!$A385,'Standardized Scores'!$D$6:$DO$6,'Standardized Scores'!$D$7:$DO$96))</f>
        <v>32.491305025601051</v>
      </c>
      <c r="E385" s="232" cm="1">
        <f t="array" ref="E385">_xlfn.XLOOKUP($C385,Ranking!$C$7:$C$96,_xlfn.XLOOKUP('Data (Main Pillars)'!$A385,Ranking!$D$6:$DO$6,Ranking!$D$7:$DO$96))</f>
        <v>33</v>
      </c>
      <c r="F385" s="232" t="str" cm="1">
        <f t="array" ref="F385">_xlfn.XLOOKUP($C385,Categories!$C$7:$C$96,_xlfn.XLOOKUP('Data (Main Pillars)'!$A385,Categories!$D$6:$DO$6,Categories!$D$7:$DO$96))</f>
        <v>Adequate capacity</v>
      </c>
    </row>
    <row r="386" spans="1:6" ht="13.8" x14ac:dyDescent="0.25">
      <c r="A386" s="231" t="s">
        <v>113</v>
      </c>
      <c r="B386" s="50" t="str">
        <f>INDEX('Country to Region'!$B$2:$B$116,MATCH($A386,'Country to Region'!$A$2:$A$116,0))</f>
        <v>East and Central Asia</v>
      </c>
      <c r="C386" s="203" t="s">
        <v>133</v>
      </c>
      <c r="D386" s="232" cm="1">
        <f t="array" ref="D386">_xlfn.XLOOKUP($C386,'Standardized Scores'!$C$7:$C$96,_xlfn.XLOOKUP('Data (Main Pillars)'!$A386,'Standardized Scores'!$D$6:$DO$6,'Standardized Scores'!$D$7:$DO$96))</f>
        <v>44.978160859722848</v>
      </c>
      <c r="E386" s="232" cm="1">
        <f t="array" ref="E386">_xlfn.XLOOKUP($C386,Ranking!$C$7:$C$96,_xlfn.XLOOKUP('Data (Main Pillars)'!$A386,Ranking!$D$6:$DO$6,Ranking!$D$7:$DO$96))</f>
        <v>27</v>
      </c>
      <c r="F386" s="232" t="str" cm="1">
        <f t="array" ref="F386">_xlfn.XLOOKUP($C386,Categories!$C$7:$C$96,_xlfn.XLOOKUP('Data (Main Pillars)'!$A386,Categories!$D$6:$DO$6,Categories!$D$7:$DO$96))</f>
        <v>High capacity</v>
      </c>
    </row>
    <row r="387" spans="1:6" ht="13.8" x14ac:dyDescent="0.25">
      <c r="A387" s="231" t="s">
        <v>113</v>
      </c>
      <c r="B387" s="50" t="str">
        <f>INDEX('Country to Region'!$B$2:$B$116,MATCH($A387,'Country to Region'!$A$2:$A$116,0))</f>
        <v>East and Central Asia</v>
      </c>
      <c r="C387" s="203" t="s">
        <v>135</v>
      </c>
      <c r="D387" s="232" cm="1">
        <f t="array" ref="D387">_xlfn.XLOOKUP($C387,'Standardized Scores'!$C$7:$C$96,_xlfn.XLOOKUP('Data (Main Pillars)'!$A387,'Standardized Scores'!$D$6:$DO$6,'Standardized Scores'!$D$7:$DO$96))</f>
        <v>48.773678095034569</v>
      </c>
      <c r="E387" s="232" cm="1">
        <f t="array" ref="E387">_xlfn.XLOOKUP($C387,Ranking!$C$7:$C$96,_xlfn.XLOOKUP('Data (Main Pillars)'!$A387,Ranking!$D$6:$DO$6,Ranking!$D$7:$DO$96))</f>
        <v>19</v>
      </c>
      <c r="F387" s="232" t="str" cm="1">
        <f t="array" ref="F387">_xlfn.XLOOKUP($C387,Categories!$C$7:$C$96,_xlfn.XLOOKUP('Data (Main Pillars)'!$A387,Categories!$D$6:$DO$6,Categories!$D$7:$DO$96))</f>
        <v>Adequate capacity</v>
      </c>
    </row>
    <row r="388" spans="1:6" ht="13.8" x14ac:dyDescent="0.25">
      <c r="A388" s="231" t="s">
        <v>113</v>
      </c>
      <c r="B388" s="50" t="str">
        <f>INDEX('Country to Region'!$B$2:$B$116,MATCH($A388,'Country to Region'!$A$2:$A$116,0))</f>
        <v>East and Central Asia</v>
      </c>
      <c r="C388" s="203" t="s">
        <v>163</v>
      </c>
      <c r="D388" s="232" cm="1">
        <f t="array" ref="D388">_xlfn.XLOOKUP($C388,'Standardized Scores'!$C$7:$C$96,_xlfn.XLOOKUP('Data (Main Pillars)'!$A388,'Standardized Scores'!$D$6:$DO$6,'Standardized Scores'!$D$7:$DO$96))</f>
        <v>44.15373302121229</v>
      </c>
      <c r="E388" s="232" cm="1">
        <f t="array" ref="E388">_xlfn.XLOOKUP($C388,Ranking!$C$7:$C$96,_xlfn.XLOOKUP('Data (Main Pillars)'!$A388,Ranking!$D$6:$DO$6,Ranking!$D$7:$DO$96))</f>
        <v>57</v>
      </c>
      <c r="F388" s="232" t="str" cm="1">
        <f t="array" ref="F388">_xlfn.XLOOKUP($C388,Categories!$C$7:$C$96,_xlfn.XLOOKUP('Data (Main Pillars)'!$A388,Categories!$D$6:$DO$6,Categories!$D$7:$DO$96))</f>
        <v>Low capacity</v>
      </c>
    </row>
    <row r="389" spans="1:6" ht="13.8" x14ac:dyDescent="0.25">
      <c r="A389" s="231" t="s">
        <v>113</v>
      </c>
      <c r="B389" s="50" t="str">
        <f>INDEX('Country to Region'!$B$2:$B$116,MATCH($A389,'Country to Region'!$A$2:$A$116,0))</f>
        <v>East and Central Asia</v>
      </c>
      <c r="C389" s="203" t="s">
        <v>192</v>
      </c>
      <c r="D389" s="232" cm="1">
        <f t="array" ref="D389">_xlfn.XLOOKUP($C389,'Standardized Scores'!$C$7:$C$96,_xlfn.XLOOKUP('Data (Main Pillars)'!$A389,'Standardized Scores'!$D$6:$DO$6,'Standardized Scores'!$D$7:$DO$96))</f>
        <v>42.281880742425187</v>
      </c>
      <c r="E389" s="232" cm="1">
        <f t="array" ref="E389">_xlfn.XLOOKUP($C389,Ranking!$C$7:$C$96,_xlfn.XLOOKUP('Data (Main Pillars)'!$A389,Ranking!$D$6:$DO$6,Ranking!$D$7:$DO$96))</f>
        <v>9</v>
      </c>
      <c r="F389" s="232" t="str" cm="1">
        <f t="array" ref="F389">_xlfn.XLOOKUP($C389,Categories!$C$7:$C$96,_xlfn.XLOOKUP('Data (Main Pillars)'!$A389,Categories!$D$6:$DO$6,Categories!$D$7:$DO$96))</f>
        <v>Advanced capacity</v>
      </c>
    </row>
    <row r="390" spans="1:6" ht="13.8" x14ac:dyDescent="0.25">
      <c r="A390" s="231" t="s">
        <v>114</v>
      </c>
      <c r="B390" s="50" t="str">
        <f>INDEX('Country to Region'!$B$2:$B$116,MATCH($A390,'Country to Region'!$A$2:$A$116,0))</f>
        <v>Western Europe</v>
      </c>
      <c r="C390" s="203" t="s">
        <v>133</v>
      </c>
      <c r="D390" s="232" cm="1">
        <f t="array" ref="D390">_xlfn.XLOOKUP($C390,'Standardized Scores'!$C$7:$C$96,_xlfn.XLOOKUP('Data (Main Pillars)'!$A390,'Standardized Scores'!$D$6:$DO$6,'Standardized Scores'!$D$7:$DO$96))</f>
        <v>46.871406599804857</v>
      </c>
      <c r="E390" s="232" cm="1">
        <f t="array" ref="E390">_xlfn.XLOOKUP($C390,Ranking!$C$7:$C$96,_xlfn.XLOOKUP('Data (Main Pillars)'!$A390,Ranking!$D$6:$DO$6,Ranking!$D$7:$DO$96))</f>
        <v>20</v>
      </c>
      <c r="F390" s="232" t="str" cm="1">
        <f t="array" ref="F390">_xlfn.XLOOKUP($C390,Categories!$C$7:$C$96,_xlfn.XLOOKUP('Data (Main Pillars)'!$A390,Categories!$D$6:$DO$6,Categories!$D$7:$DO$96))</f>
        <v>High capacity</v>
      </c>
    </row>
    <row r="391" spans="1:6" ht="13.8" x14ac:dyDescent="0.25">
      <c r="A391" s="231" t="s">
        <v>114</v>
      </c>
      <c r="B391" s="50" t="str">
        <f>INDEX('Country to Region'!$B$2:$B$116,MATCH($A391,'Country to Region'!$A$2:$A$116,0))</f>
        <v>Western Europe</v>
      </c>
      <c r="C391" s="203" t="s">
        <v>135</v>
      </c>
      <c r="D391" s="232" cm="1">
        <f t="array" ref="D391">_xlfn.XLOOKUP($C391,'Standardized Scores'!$C$7:$C$96,_xlfn.XLOOKUP('Data (Main Pillars)'!$A391,'Standardized Scores'!$D$6:$DO$6,'Standardized Scores'!$D$7:$DO$96))</f>
        <v>47.63047505004937</v>
      </c>
      <c r="E391" s="232" cm="1">
        <f t="array" ref="E391">_xlfn.XLOOKUP($C391,Ranking!$C$7:$C$96,_xlfn.XLOOKUP('Data (Main Pillars)'!$A391,Ranking!$D$6:$DO$6,Ranking!$D$7:$DO$96))</f>
        <v>22</v>
      </c>
      <c r="F391" s="232" t="str" cm="1">
        <f t="array" ref="F391">_xlfn.XLOOKUP($C391,Categories!$C$7:$C$96,_xlfn.XLOOKUP('Data (Main Pillars)'!$A391,Categories!$D$6:$DO$6,Categories!$D$7:$DO$96))</f>
        <v>Adequate capacity</v>
      </c>
    </row>
    <row r="392" spans="1:6" ht="13.8" x14ac:dyDescent="0.25">
      <c r="A392" s="231" t="s">
        <v>114</v>
      </c>
      <c r="B392" s="50" t="str">
        <f>INDEX('Country to Region'!$B$2:$B$116,MATCH($A392,'Country to Region'!$A$2:$A$116,0))</f>
        <v>Western Europe</v>
      </c>
      <c r="C392" s="203" t="s">
        <v>163</v>
      </c>
      <c r="D392" s="232" cm="1">
        <f t="array" ref="D392">_xlfn.XLOOKUP($C392,'Standardized Scores'!$C$7:$C$96,_xlfn.XLOOKUP('Data (Main Pillars)'!$A392,'Standardized Scores'!$D$6:$DO$6,'Standardized Scores'!$D$7:$DO$96))</f>
        <v>54.395781185633325</v>
      </c>
      <c r="E392" s="232" cm="1">
        <f t="array" ref="E392">_xlfn.XLOOKUP($C392,Ranking!$C$7:$C$96,_xlfn.XLOOKUP('Data (Main Pillars)'!$A392,Ranking!$D$6:$DO$6,Ranking!$D$7:$DO$96))</f>
        <v>23</v>
      </c>
      <c r="F392" s="232" t="str" cm="1">
        <f t="array" ref="F392">_xlfn.XLOOKUP($C392,Categories!$C$7:$C$96,_xlfn.XLOOKUP('Data (Main Pillars)'!$A392,Categories!$D$6:$DO$6,Categories!$D$7:$DO$96))</f>
        <v>Adequate capacity</v>
      </c>
    </row>
    <row r="393" spans="1:6" ht="13.8" x14ac:dyDescent="0.25">
      <c r="A393" s="231" t="s">
        <v>114</v>
      </c>
      <c r="B393" s="50" t="str">
        <f>INDEX('Country to Region'!$B$2:$B$116,MATCH($A393,'Country to Region'!$A$2:$A$116,0))</f>
        <v>Western Europe</v>
      </c>
      <c r="C393" s="203" t="s">
        <v>192</v>
      </c>
      <c r="D393" s="232" cm="1">
        <f t="array" ref="D393">_xlfn.XLOOKUP($C393,'Standardized Scores'!$C$7:$C$96,_xlfn.XLOOKUP('Data (Main Pillars)'!$A393,'Standardized Scores'!$D$6:$DO$6,'Standardized Scores'!$D$7:$DO$96))</f>
        <v>36.079838701789058</v>
      </c>
      <c r="E393" s="232" cm="1">
        <f t="array" ref="E393">_xlfn.XLOOKUP($C393,Ranking!$C$7:$C$96,_xlfn.XLOOKUP('Data (Main Pillars)'!$A393,Ranking!$D$6:$DO$6,Ranking!$D$7:$DO$96))</f>
        <v>18</v>
      </c>
      <c r="F393" s="232" t="str" cm="1">
        <f t="array" ref="F393">_xlfn.XLOOKUP($C393,Categories!$C$7:$C$96,_xlfn.XLOOKUP('Data (Main Pillars)'!$A393,Categories!$D$6:$DO$6,Categories!$D$7:$DO$96))</f>
        <v>Adequate capacity</v>
      </c>
    </row>
    <row r="394" spans="1:6" ht="13.8" x14ac:dyDescent="0.25">
      <c r="A394" s="231" t="s">
        <v>115</v>
      </c>
      <c r="B394" s="50" t="str">
        <f>INDEX('Country to Region'!$B$2:$B$116,MATCH($A394,'Country to Region'!$A$2:$A$116,0))</f>
        <v>South and Southeast Asia</v>
      </c>
      <c r="C394" s="203" t="s">
        <v>133</v>
      </c>
      <c r="D394" s="232" cm="1">
        <f t="array" ref="D394">_xlfn.XLOOKUP($C394,'Standardized Scores'!$C$7:$C$96,_xlfn.XLOOKUP('Data (Main Pillars)'!$A394,'Standardized Scores'!$D$6:$DO$6,'Standardized Scores'!$D$7:$DO$96))</f>
        <v>33.287617089827357</v>
      </c>
      <c r="E394" s="232" cm="1">
        <f t="array" ref="E394">_xlfn.XLOOKUP($C394,Ranking!$C$7:$C$96,_xlfn.XLOOKUP('Data (Main Pillars)'!$A394,Ranking!$D$6:$DO$6,Ranking!$D$7:$DO$96))</f>
        <v>76</v>
      </c>
      <c r="F394" s="232" t="str" cm="1">
        <f t="array" ref="F394">_xlfn.XLOOKUP($C394,Categories!$C$7:$C$96,_xlfn.XLOOKUP('Data (Main Pillars)'!$A394,Categories!$D$6:$DO$6,Categories!$D$7:$DO$96))</f>
        <v>Low capacity</v>
      </c>
    </row>
    <row r="395" spans="1:6" ht="13.8" x14ac:dyDescent="0.25">
      <c r="A395" s="231" t="s">
        <v>115</v>
      </c>
      <c r="B395" s="50" t="str">
        <f>INDEX('Country to Region'!$B$2:$B$116,MATCH($A395,'Country to Region'!$A$2:$A$116,0))</f>
        <v>South and Southeast Asia</v>
      </c>
      <c r="C395" s="203" t="s">
        <v>135</v>
      </c>
      <c r="D395" s="232" cm="1">
        <f t="array" ref="D395">_xlfn.XLOOKUP($C395,'Standardized Scores'!$C$7:$C$96,_xlfn.XLOOKUP('Data (Main Pillars)'!$A395,'Standardized Scores'!$D$6:$DO$6,'Standardized Scores'!$D$7:$DO$96))</f>
        <v>34.91947798099622</v>
      </c>
      <c r="E395" s="232" cm="1">
        <f t="array" ref="E395">_xlfn.XLOOKUP($C395,Ranking!$C$7:$C$96,_xlfn.XLOOKUP('Data (Main Pillars)'!$A395,Ranking!$D$6:$DO$6,Ranking!$D$7:$DO$96))</f>
        <v>65</v>
      </c>
      <c r="F395" s="232" t="str" cm="1">
        <f t="array" ref="F395">_xlfn.XLOOKUP($C395,Categories!$C$7:$C$96,_xlfn.XLOOKUP('Data (Main Pillars)'!$A395,Categories!$D$6:$DO$6,Categories!$D$7:$DO$96))</f>
        <v>Low capacity</v>
      </c>
    </row>
    <row r="396" spans="1:6" ht="13.8" x14ac:dyDescent="0.25">
      <c r="A396" s="231" t="s">
        <v>115</v>
      </c>
      <c r="B396" s="50" t="str">
        <f>INDEX('Country to Region'!$B$2:$B$116,MATCH($A396,'Country to Region'!$A$2:$A$116,0))</f>
        <v>South and Southeast Asia</v>
      </c>
      <c r="C396" s="203" t="s">
        <v>163</v>
      </c>
      <c r="D396" s="232" cm="1">
        <f t="array" ref="D396">_xlfn.XLOOKUP($C396,'Standardized Scores'!$C$7:$C$96,_xlfn.XLOOKUP('Data (Main Pillars)'!$A396,'Standardized Scores'!$D$6:$DO$6,'Standardized Scores'!$D$7:$DO$96))</f>
        <v>39.646020233689697</v>
      </c>
      <c r="E396" s="232" cm="1">
        <f t="array" ref="E396">_xlfn.XLOOKUP($C396,Ranking!$C$7:$C$96,_xlfn.XLOOKUP('Data (Main Pillars)'!$A396,Ranking!$D$6:$DO$6,Ranking!$D$7:$DO$96))</f>
        <v>80</v>
      </c>
      <c r="F396" s="232" t="str" cm="1">
        <f t="array" ref="F396">_xlfn.XLOOKUP($C396,Categories!$C$7:$C$96,_xlfn.XLOOKUP('Data (Main Pillars)'!$A396,Categories!$D$6:$DO$6,Categories!$D$7:$DO$96))</f>
        <v>Low capacity</v>
      </c>
    </row>
    <row r="397" spans="1:6" ht="13.8" x14ac:dyDescent="0.25">
      <c r="A397" s="231" t="s">
        <v>115</v>
      </c>
      <c r="B397" s="50" t="str">
        <f>INDEX('Country to Region'!$B$2:$B$116,MATCH($A397,'Country to Region'!$A$2:$A$116,0))</f>
        <v>South and Southeast Asia</v>
      </c>
      <c r="C397" s="203" t="s">
        <v>192</v>
      </c>
      <c r="D397" s="232" cm="1">
        <f t="array" ref="D397">_xlfn.XLOOKUP($C397,'Standardized Scores'!$C$7:$C$96,_xlfn.XLOOKUP('Data (Main Pillars)'!$A397,'Standardized Scores'!$D$6:$DO$6,'Standardized Scores'!$D$7:$DO$96))</f>
        <v>23.177885340175386</v>
      </c>
      <c r="E397" s="232" cm="1">
        <f t="array" ref="E397">_xlfn.XLOOKUP($C397,Ranking!$C$7:$C$96,_xlfn.XLOOKUP('Data (Main Pillars)'!$A397,Ranking!$D$6:$DO$6,Ranking!$D$7:$DO$96))</f>
        <v>95</v>
      </c>
      <c r="F397" s="232" t="str" cm="1">
        <f t="array" ref="F397">_xlfn.XLOOKUP($C397,Categories!$C$7:$C$96,_xlfn.XLOOKUP('Data (Main Pillars)'!$A397,Categories!$D$6:$DO$6,Categories!$D$7:$DO$96))</f>
        <v>Inadequate capacity</v>
      </c>
    </row>
    <row r="398" spans="1:6" ht="13.8" x14ac:dyDescent="0.25">
      <c r="A398" s="231" t="s">
        <v>116</v>
      </c>
      <c r="B398" s="50" t="str">
        <f>INDEX('Country to Region'!$B$2:$B$116,MATCH($A398,'Country to Region'!$A$2:$A$116,0))</f>
        <v>Western Europe</v>
      </c>
      <c r="C398" s="203" t="s">
        <v>133</v>
      </c>
      <c r="D398" s="232" cm="1">
        <f t="array" ref="D398">_xlfn.XLOOKUP($C398,'Standardized Scores'!$C$7:$C$96,_xlfn.XLOOKUP('Data (Main Pillars)'!$A398,'Standardized Scores'!$D$6:$DO$6,'Standardized Scores'!$D$7:$DO$96))</f>
        <v>53.170427205547689</v>
      </c>
      <c r="E398" s="232" cm="1">
        <f t="array" ref="E398">_xlfn.XLOOKUP($C398,Ranking!$C$7:$C$96,_xlfn.XLOOKUP('Data (Main Pillars)'!$A398,Ranking!$D$6:$DO$6,Ranking!$D$7:$DO$96))</f>
        <v>5</v>
      </c>
      <c r="F398" s="232" t="str" cm="1">
        <f t="array" ref="F398">_xlfn.XLOOKUP($C398,Categories!$C$7:$C$96,_xlfn.XLOOKUP('Data (Main Pillars)'!$A398,Categories!$D$6:$DO$6,Categories!$D$7:$DO$96))</f>
        <v>Advanced capacity</v>
      </c>
    </row>
    <row r="399" spans="1:6" ht="13.8" x14ac:dyDescent="0.25">
      <c r="A399" s="231" t="s">
        <v>116</v>
      </c>
      <c r="B399" s="50" t="str">
        <f>INDEX('Country to Region'!$B$2:$B$116,MATCH($A399,'Country to Region'!$A$2:$A$116,0))</f>
        <v>Western Europe</v>
      </c>
      <c r="C399" s="203" t="s">
        <v>135</v>
      </c>
      <c r="D399" s="232" cm="1">
        <f t="array" ref="D399">_xlfn.XLOOKUP($C399,'Standardized Scores'!$C$7:$C$96,_xlfn.XLOOKUP('Data (Main Pillars)'!$A399,'Standardized Scores'!$D$6:$DO$6,'Standardized Scores'!$D$7:$DO$96))</f>
        <v>51.901247174396865</v>
      </c>
      <c r="E399" s="232" cm="1">
        <f t="array" ref="E399">_xlfn.XLOOKUP($C399,Ranking!$C$7:$C$96,_xlfn.XLOOKUP('Data (Main Pillars)'!$A399,Ranking!$D$6:$DO$6,Ranking!$D$7:$DO$96))</f>
        <v>9</v>
      </c>
      <c r="F399" s="232" t="str" cm="1">
        <f t="array" ref="F399">_xlfn.XLOOKUP($C399,Categories!$C$7:$C$96,_xlfn.XLOOKUP('Data (Main Pillars)'!$A399,Categories!$D$6:$DO$6,Categories!$D$7:$DO$96))</f>
        <v>High capacity</v>
      </c>
    </row>
    <row r="400" spans="1:6" ht="13.8" x14ac:dyDescent="0.25">
      <c r="A400" s="231" t="s">
        <v>116</v>
      </c>
      <c r="B400" s="50" t="str">
        <f>INDEX('Country to Region'!$B$2:$B$116,MATCH($A400,'Country to Region'!$A$2:$A$116,0))</f>
        <v>Western Europe</v>
      </c>
      <c r="C400" s="203" t="s">
        <v>163</v>
      </c>
      <c r="D400" s="232" cm="1">
        <f t="array" ref="D400">_xlfn.XLOOKUP($C400,'Standardized Scores'!$C$7:$C$96,_xlfn.XLOOKUP('Data (Main Pillars)'!$A400,'Standardized Scores'!$D$6:$DO$6,'Standardized Scores'!$D$7:$DO$96))</f>
        <v>64.614849623472281</v>
      </c>
      <c r="E400" s="232" cm="1">
        <f t="array" ref="E400">_xlfn.XLOOKUP($C400,Ranking!$C$7:$C$96,_xlfn.XLOOKUP('Data (Main Pillars)'!$A400,Ranking!$D$6:$DO$6,Ranking!$D$7:$DO$96))</f>
        <v>3</v>
      </c>
      <c r="F400" s="232" t="str" cm="1">
        <f t="array" ref="F400">_xlfn.XLOOKUP($C400,Categories!$C$7:$C$96,_xlfn.XLOOKUP('Data (Main Pillars)'!$A400,Categories!$D$6:$DO$6,Categories!$D$7:$DO$96))</f>
        <v>Advanced capacity</v>
      </c>
    </row>
    <row r="401" spans="1:6" ht="13.8" x14ac:dyDescent="0.25">
      <c r="A401" s="231" t="s">
        <v>116</v>
      </c>
      <c r="B401" s="50" t="str">
        <f>INDEX('Country to Region'!$B$2:$B$116,MATCH($A401,'Country to Region'!$A$2:$A$116,0))</f>
        <v>Western Europe</v>
      </c>
      <c r="C401" s="203" t="s">
        <v>192</v>
      </c>
      <c r="D401" s="232" cm="1">
        <f t="array" ref="D401">_xlfn.XLOOKUP($C401,'Standardized Scores'!$C$7:$C$96,_xlfn.XLOOKUP('Data (Main Pillars)'!$A401,'Standardized Scores'!$D$6:$DO$6,'Standardized Scores'!$D$7:$DO$96))</f>
        <v>39.180377346132389</v>
      </c>
      <c r="E401" s="232" cm="1">
        <f t="array" ref="E401">_xlfn.XLOOKUP($C401,Ranking!$C$7:$C$96,_xlfn.XLOOKUP('Data (Main Pillars)'!$A401,Ranking!$D$6:$DO$6,Ranking!$D$7:$DO$96))</f>
        <v>13</v>
      </c>
      <c r="F401" s="232" t="str" cm="1">
        <f t="array" ref="F401">_xlfn.XLOOKUP($C401,Categories!$C$7:$C$96,_xlfn.XLOOKUP('Data (Main Pillars)'!$A401,Categories!$D$6:$DO$6,Categories!$D$7:$DO$96))</f>
        <v>High capacity</v>
      </c>
    </row>
    <row r="402" spans="1:6" ht="13.8" x14ac:dyDescent="0.25">
      <c r="A402" s="231" t="s">
        <v>117</v>
      </c>
      <c r="B402" s="50" t="str">
        <f>INDEX('Country to Region'!$B$2:$B$116,MATCH($A402,'Country to Region'!$A$2:$A$116,0))</f>
        <v>Western Europe</v>
      </c>
      <c r="C402" s="203" t="s">
        <v>133</v>
      </c>
      <c r="D402" s="232" cm="1">
        <f t="array" ref="D402">_xlfn.XLOOKUP($C402,'Standardized Scores'!$C$7:$C$96,_xlfn.XLOOKUP('Data (Main Pillars)'!$A402,'Standardized Scores'!$D$6:$DO$6,'Standardized Scores'!$D$7:$DO$96))</f>
        <v>49.454824405904603</v>
      </c>
      <c r="E402" s="232" cm="1">
        <f t="array" ref="E402">_xlfn.XLOOKUP($C402,Ranking!$C$7:$C$96,_xlfn.XLOOKUP('Data (Main Pillars)'!$A402,Ranking!$D$6:$DO$6,Ranking!$D$7:$DO$96))</f>
        <v>12</v>
      </c>
      <c r="F402" s="232" t="str" cm="1">
        <f t="array" ref="F402">_xlfn.XLOOKUP($C402,Categories!$C$7:$C$96,_xlfn.XLOOKUP('Data (Main Pillars)'!$A402,Categories!$D$6:$DO$6,Categories!$D$7:$DO$96))</f>
        <v>Advanced capacity</v>
      </c>
    </row>
    <row r="403" spans="1:6" ht="13.8" x14ac:dyDescent="0.25">
      <c r="A403" s="231" t="s">
        <v>117</v>
      </c>
      <c r="B403" s="50" t="str">
        <f>INDEX('Country to Region'!$B$2:$B$116,MATCH($A403,'Country to Region'!$A$2:$A$116,0))</f>
        <v>Western Europe</v>
      </c>
      <c r="C403" s="203" t="s">
        <v>135</v>
      </c>
      <c r="D403" s="232" cm="1">
        <f t="array" ref="D403">_xlfn.XLOOKUP($C403,'Standardized Scores'!$C$7:$C$96,_xlfn.XLOOKUP('Data (Main Pillars)'!$A403,'Standardized Scores'!$D$6:$DO$6,'Standardized Scores'!$D$7:$DO$96))</f>
        <v>49.762596813801743</v>
      </c>
      <c r="E403" s="232" cm="1">
        <f t="array" ref="E403">_xlfn.XLOOKUP($C403,Ranking!$C$7:$C$96,_xlfn.XLOOKUP('Data (Main Pillars)'!$A403,Ranking!$D$6:$DO$6,Ranking!$D$7:$DO$96))</f>
        <v>17</v>
      </c>
      <c r="F403" s="232" t="str" cm="1">
        <f t="array" ref="F403">_xlfn.XLOOKUP($C403,Categories!$C$7:$C$96,_xlfn.XLOOKUP('Data (Main Pillars)'!$A403,Categories!$D$6:$DO$6,Categories!$D$7:$DO$96))</f>
        <v>Adequate capacity</v>
      </c>
    </row>
    <row r="404" spans="1:6" ht="13.8" x14ac:dyDescent="0.25">
      <c r="A404" s="231" t="s">
        <v>117</v>
      </c>
      <c r="B404" s="50" t="str">
        <f>INDEX('Country to Region'!$B$2:$B$116,MATCH($A404,'Country to Region'!$A$2:$A$116,0))</f>
        <v>Western Europe</v>
      </c>
      <c r="C404" s="203" t="s">
        <v>163</v>
      </c>
      <c r="D404" s="232" cm="1">
        <f t="array" ref="D404">_xlfn.XLOOKUP($C404,'Standardized Scores'!$C$7:$C$96,_xlfn.XLOOKUP('Data (Main Pillars)'!$A404,'Standardized Scores'!$D$6:$DO$6,'Standardized Scores'!$D$7:$DO$96))</f>
        <v>60.743526747050751</v>
      </c>
      <c r="E404" s="232" cm="1">
        <f t="array" ref="E404">_xlfn.XLOOKUP($C404,Ranking!$C$7:$C$96,_xlfn.XLOOKUP('Data (Main Pillars)'!$A404,Ranking!$D$6:$DO$6,Ranking!$D$7:$DO$96))</f>
        <v>10</v>
      </c>
      <c r="F404" s="232" t="str" cm="1">
        <f t="array" ref="F404">_xlfn.XLOOKUP($C404,Categories!$C$7:$C$96,_xlfn.XLOOKUP('Data (Main Pillars)'!$A404,Categories!$D$6:$DO$6,Categories!$D$7:$DO$96))</f>
        <v>Advanced capacity</v>
      </c>
    </row>
    <row r="405" spans="1:6" ht="13.8" x14ac:dyDescent="0.25">
      <c r="A405" s="231" t="s">
        <v>117</v>
      </c>
      <c r="B405" s="50" t="str">
        <f>INDEX('Country to Region'!$B$2:$B$116,MATCH($A405,'Country to Region'!$A$2:$A$116,0))</f>
        <v>Western Europe</v>
      </c>
      <c r="C405" s="203" t="s">
        <v>192</v>
      </c>
      <c r="D405" s="232" cm="1">
        <f t="array" ref="D405">_xlfn.XLOOKUP($C405,'Standardized Scores'!$C$7:$C$96,_xlfn.XLOOKUP('Data (Main Pillars)'!$A405,'Standardized Scores'!$D$6:$DO$6,'Standardized Scores'!$D$7:$DO$96))</f>
        <v>34.095448876479267</v>
      </c>
      <c r="E405" s="232" cm="1">
        <f t="array" ref="E405">_xlfn.XLOOKUP($C405,Ranking!$C$7:$C$96,_xlfn.XLOOKUP('Data (Main Pillars)'!$A405,Ranking!$D$6:$DO$6,Ranking!$D$7:$DO$96))</f>
        <v>26</v>
      </c>
      <c r="F405" s="232" t="str" cm="1">
        <f t="array" ref="F405">_xlfn.XLOOKUP($C405,Categories!$C$7:$C$96,_xlfn.XLOOKUP('Data (Main Pillars)'!$A405,Categories!$D$6:$DO$6,Categories!$D$7:$DO$96))</f>
        <v>Adequate capacity</v>
      </c>
    </row>
    <row r="406" spans="1:6" ht="13.8" x14ac:dyDescent="0.25">
      <c r="A406" s="231" t="s">
        <v>118</v>
      </c>
      <c r="B406" s="50" t="str">
        <f>INDEX('Country to Region'!$B$2:$B$116,MATCH($A406,'Country to Region'!$A$2:$A$116,0))</f>
        <v>East and Central Asia</v>
      </c>
      <c r="C406" s="203" t="s">
        <v>133</v>
      </c>
      <c r="D406" s="232" cm="1">
        <f t="array" ref="D406">_xlfn.XLOOKUP($C406,'Standardized Scores'!$C$7:$C$96,_xlfn.XLOOKUP('Data (Main Pillars)'!$A406,'Standardized Scores'!$D$6:$DO$6,'Standardized Scores'!$D$7:$DO$96))</f>
        <v>42.735482846122714</v>
      </c>
      <c r="E406" s="232" cm="1">
        <f t="array" ref="E406">_xlfn.XLOOKUP($C406,Ranking!$C$7:$C$96,_xlfn.XLOOKUP('Data (Main Pillars)'!$A406,Ranking!$D$6:$DO$6,Ranking!$D$7:$DO$96))</f>
        <v>36</v>
      </c>
      <c r="F406" s="232" t="str" cm="1">
        <f t="array" ref="F406">_xlfn.XLOOKUP($C406,Categories!$C$7:$C$96,_xlfn.XLOOKUP('Data (Main Pillars)'!$A406,Categories!$D$6:$DO$6,Categories!$D$7:$DO$96))</f>
        <v>Adequate capacity</v>
      </c>
    </row>
    <row r="407" spans="1:6" ht="13.8" x14ac:dyDescent="0.25">
      <c r="A407" s="231" t="s">
        <v>118</v>
      </c>
      <c r="B407" s="50" t="str">
        <f>INDEX('Country to Region'!$B$2:$B$116,MATCH($A407,'Country to Region'!$A$2:$A$116,0))</f>
        <v>East and Central Asia</v>
      </c>
      <c r="C407" s="203" t="s">
        <v>135</v>
      </c>
      <c r="D407" s="232" cm="1">
        <f t="array" ref="D407">_xlfn.XLOOKUP($C407,'Standardized Scores'!$C$7:$C$96,_xlfn.XLOOKUP('Data (Main Pillars)'!$A407,'Standardized Scores'!$D$6:$DO$6,'Standardized Scores'!$D$7:$DO$96))</f>
        <v>50.491778771154344</v>
      </c>
      <c r="E407" s="232" cm="1">
        <f t="array" ref="E407">_xlfn.XLOOKUP($C407,Ranking!$C$7:$C$96,_xlfn.XLOOKUP('Data (Main Pillars)'!$A407,Ranking!$D$6:$DO$6,Ranking!$D$7:$DO$96))</f>
        <v>12</v>
      </c>
      <c r="F407" s="232" t="str" cm="1">
        <f t="array" ref="F407">_xlfn.XLOOKUP($C407,Categories!$C$7:$C$96,_xlfn.XLOOKUP('Data (Main Pillars)'!$A407,Categories!$D$6:$DO$6,Categories!$D$7:$DO$96))</f>
        <v>High capacity</v>
      </c>
    </row>
    <row r="408" spans="1:6" ht="13.8" x14ac:dyDescent="0.25">
      <c r="A408" s="231" t="s">
        <v>118</v>
      </c>
      <c r="B408" s="50" t="str">
        <f>INDEX('Country to Region'!$B$2:$B$116,MATCH($A408,'Country to Region'!$A$2:$A$116,0))</f>
        <v>East and Central Asia</v>
      </c>
      <c r="C408" s="203" t="s">
        <v>163</v>
      </c>
      <c r="D408" s="232" cm="1">
        <f t="array" ref="D408">_xlfn.XLOOKUP($C408,'Standardized Scores'!$C$7:$C$96,_xlfn.XLOOKUP('Data (Main Pillars)'!$A408,'Standardized Scores'!$D$6:$DO$6,'Standardized Scores'!$D$7:$DO$96))</f>
        <v>51.042948661525884</v>
      </c>
      <c r="E408" s="232" cm="1">
        <f t="array" ref="E408">_xlfn.XLOOKUP($C408,Ranking!$C$7:$C$96,_xlfn.XLOOKUP('Data (Main Pillars)'!$A408,Ranking!$D$6:$DO$6,Ranking!$D$7:$DO$96))</f>
        <v>36</v>
      </c>
      <c r="F408" s="232" t="str" cm="1">
        <f t="array" ref="F408">_xlfn.XLOOKUP($C408,Categories!$C$7:$C$96,_xlfn.XLOOKUP('Data (Main Pillars)'!$A408,Categories!$D$6:$DO$6,Categories!$D$7:$DO$96))</f>
        <v>Adequate capacity</v>
      </c>
    </row>
    <row r="409" spans="1:6" ht="13.8" x14ac:dyDescent="0.25">
      <c r="A409" s="231" t="s">
        <v>118</v>
      </c>
      <c r="B409" s="50" t="str">
        <f>INDEX('Country to Region'!$B$2:$B$116,MATCH($A409,'Country to Region'!$A$2:$A$116,0))</f>
        <v>East and Central Asia</v>
      </c>
      <c r="C409" s="203" t="s">
        <v>192</v>
      </c>
      <c r="D409" s="232" cm="1">
        <f t="array" ref="D409">_xlfn.XLOOKUP($C409,'Standardized Scores'!$C$7:$C$96,_xlfn.XLOOKUP('Data (Main Pillars)'!$A409,'Standardized Scores'!$D$6:$DO$6,'Standardized Scores'!$D$7:$DO$96))</f>
        <v>23.90256583388684</v>
      </c>
      <c r="E409" s="232" cm="1">
        <f t="array" ref="E409">_xlfn.XLOOKUP($C409,Ranking!$C$7:$C$96,_xlfn.XLOOKUP('Data (Main Pillars)'!$A409,Ranking!$D$6:$DO$6,Ranking!$D$7:$DO$96))</f>
        <v>86</v>
      </c>
      <c r="F409" s="232" t="str" cm="1">
        <f t="array" ref="F409">_xlfn.XLOOKUP($C409,Categories!$C$7:$C$96,_xlfn.XLOOKUP('Data (Main Pillars)'!$A409,Categories!$D$6:$DO$6,Categories!$D$7:$DO$96))</f>
        <v>Inadequate capacity</v>
      </c>
    </row>
    <row r="410" spans="1:6" ht="13.8" x14ac:dyDescent="0.25">
      <c r="A410" s="231" t="s">
        <v>119</v>
      </c>
      <c r="B410" s="50" t="str">
        <f>INDEX('Country to Region'!$B$2:$B$116,MATCH($A410,'Country to Region'!$A$2:$A$116,0))</f>
        <v>Sub-Saharan Africa</v>
      </c>
      <c r="C410" s="203" t="s">
        <v>133</v>
      </c>
      <c r="D410" s="232" cm="1">
        <f t="array" ref="D410">_xlfn.XLOOKUP($C410,'Standardized Scores'!$C$7:$C$96,_xlfn.XLOOKUP('Data (Main Pillars)'!$A410,'Standardized Scores'!$D$6:$DO$6,'Standardized Scores'!$D$7:$DO$96))</f>
        <v>28.958620506469217</v>
      </c>
      <c r="E410" s="232" cm="1">
        <f t="array" ref="E410">_xlfn.XLOOKUP($C410,Ranking!$C$7:$C$96,_xlfn.XLOOKUP('Data (Main Pillars)'!$A410,Ranking!$D$6:$DO$6,Ranking!$D$7:$DO$96))</f>
        <v>103</v>
      </c>
      <c r="F410" s="232" t="str" cm="1">
        <f t="array" ref="F410">_xlfn.XLOOKUP($C410,Categories!$C$7:$C$96,_xlfn.XLOOKUP('Data (Main Pillars)'!$A410,Categories!$D$6:$DO$6,Categories!$D$7:$DO$96))</f>
        <v>Inadequate capacity</v>
      </c>
    </row>
    <row r="411" spans="1:6" ht="13.8" x14ac:dyDescent="0.25">
      <c r="A411" s="231" t="s">
        <v>119</v>
      </c>
      <c r="B411" s="50" t="str">
        <f>INDEX('Country to Region'!$B$2:$B$116,MATCH($A411,'Country to Region'!$A$2:$A$116,0))</f>
        <v>Sub-Saharan Africa</v>
      </c>
      <c r="C411" s="203" t="s">
        <v>135</v>
      </c>
      <c r="D411" s="232" cm="1">
        <f t="array" ref="D411">_xlfn.XLOOKUP($C411,'Standardized Scores'!$C$7:$C$96,_xlfn.XLOOKUP('Data (Main Pillars)'!$A411,'Standardized Scores'!$D$6:$DO$6,'Standardized Scores'!$D$7:$DO$96))</f>
        <v>27.043621266945834</v>
      </c>
      <c r="E411" s="232" cm="1">
        <f t="array" ref="E411">_xlfn.XLOOKUP($C411,Ranking!$C$7:$C$96,_xlfn.XLOOKUP('Data (Main Pillars)'!$A411,Ranking!$D$6:$DO$6,Ranking!$D$7:$DO$96))</f>
        <v>97</v>
      </c>
      <c r="F411" s="232" t="str" cm="1">
        <f t="array" ref="F411">_xlfn.XLOOKUP($C411,Categories!$C$7:$C$96,_xlfn.XLOOKUP('Data (Main Pillars)'!$A411,Categories!$D$6:$DO$6,Categories!$D$7:$DO$96))</f>
        <v>Inadequate capacity</v>
      </c>
    </row>
    <row r="412" spans="1:6" ht="13.8" x14ac:dyDescent="0.25">
      <c r="A412" s="231" t="s">
        <v>119</v>
      </c>
      <c r="B412" s="50" t="str">
        <f>INDEX('Country to Region'!$B$2:$B$116,MATCH($A412,'Country to Region'!$A$2:$A$116,0))</f>
        <v>Sub-Saharan Africa</v>
      </c>
      <c r="C412" s="203" t="s">
        <v>163</v>
      </c>
      <c r="D412" s="232" cm="1">
        <f t="array" ref="D412">_xlfn.XLOOKUP($C412,'Standardized Scores'!$C$7:$C$96,_xlfn.XLOOKUP('Data (Main Pillars)'!$A412,'Standardized Scores'!$D$6:$DO$6,'Standardized Scores'!$D$7:$DO$96))</f>
        <v>36.097882009063554</v>
      </c>
      <c r="E412" s="232" cm="1">
        <f t="array" ref="E412">_xlfn.XLOOKUP($C412,Ranking!$C$7:$C$96,_xlfn.XLOOKUP('Data (Main Pillars)'!$A412,Ranking!$D$6:$DO$6,Ranking!$D$7:$DO$96))</f>
        <v>95</v>
      </c>
      <c r="F412" s="232" t="str" cm="1">
        <f t="array" ref="F412">_xlfn.XLOOKUP($C412,Categories!$C$7:$C$96,_xlfn.XLOOKUP('Data (Main Pillars)'!$A412,Categories!$D$6:$DO$6,Categories!$D$7:$DO$96))</f>
        <v>Inadequate capacity</v>
      </c>
    </row>
    <row r="413" spans="1:6" ht="13.8" x14ac:dyDescent="0.25">
      <c r="A413" s="231" t="s">
        <v>119</v>
      </c>
      <c r="B413" s="50" t="str">
        <f>INDEX('Country to Region'!$B$2:$B$116,MATCH($A413,'Country to Region'!$A$2:$A$116,0))</f>
        <v>Sub-Saharan Africa</v>
      </c>
      <c r="C413" s="203" t="s">
        <v>192</v>
      </c>
      <c r="D413" s="232" cm="1">
        <f t="array" ref="D413">_xlfn.XLOOKUP($C413,'Standardized Scores'!$C$7:$C$96,_xlfn.XLOOKUP('Data (Main Pillars)'!$A413,'Standardized Scores'!$D$6:$DO$6,'Standardized Scores'!$D$7:$DO$96))</f>
        <v>21.354604409200149</v>
      </c>
      <c r="E413" s="232" cm="1">
        <f t="array" ref="E413">_xlfn.XLOOKUP($C413,Ranking!$C$7:$C$96,_xlfn.XLOOKUP('Data (Main Pillars)'!$A413,Ranking!$D$6:$DO$6,Ranking!$D$7:$DO$96))</f>
        <v>100</v>
      </c>
      <c r="F413" s="232" t="str" cm="1">
        <f t="array" ref="F413">_xlfn.XLOOKUP($C413,Categories!$C$7:$C$96,_xlfn.XLOOKUP('Data (Main Pillars)'!$A413,Categories!$D$6:$DO$6,Categories!$D$7:$DO$96))</f>
        <v>Inadequate capacity</v>
      </c>
    </row>
    <row r="414" spans="1:6" ht="13.8" x14ac:dyDescent="0.25">
      <c r="A414" s="231" t="s">
        <v>120</v>
      </c>
      <c r="B414" s="50" t="str">
        <f>INDEX('Country to Region'!$B$2:$B$116,MATCH($A414,'Country to Region'!$A$2:$A$116,0))</f>
        <v>South and Southeast Asia</v>
      </c>
      <c r="C414" s="203" t="s">
        <v>133</v>
      </c>
      <c r="D414" s="232" cm="1">
        <f t="array" ref="D414">_xlfn.XLOOKUP($C414,'Standardized Scores'!$C$7:$C$96,_xlfn.XLOOKUP('Data (Main Pillars)'!$A414,'Standardized Scores'!$D$6:$DO$6,'Standardized Scores'!$D$7:$DO$96))</f>
        <v>33.861399651971446</v>
      </c>
      <c r="E414" s="232" cm="1">
        <f t="array" ref="E414">_xlfn.XLOOKUP($C414,Ranking!$C$7:$C$96,_xlfn.XLOOKUP('Data (Main Pillars)'!$A414,Ranking!$D$6:$DO$6,Ranking!$D$7:$DO$96))</f>
        <v>70</v>
      </c>
      <c r="F414" s="232" t="str" cm="1">
        <f t="array" ref="F414">_xlfn.XLOOKUP($C414,Categories!$C$7:$C$96,_xlfn.XLOOKUP('Data (Main Pillars)'!$A414,Categories!$D$6:$DO$6,Categories!$D$7:$DO$96))</f>
        <v>Low capacity</v>
      </c>
    </row>
    <row r="415" spans="1:6" ht="13.8" x14ac:dyDescent="0.25">
      <c r="A415" s="231" t="s">
        <v>120</v>
      </c>
      <c r="B415" s="50" t="str">
        <f>INDEX('Country to Region'!$B$2:$B$116,MATCH($A415,'Country to Region'!$A$2:$A$116,0))</f>
        <v>South and Southeast Asia</v>
      </c>
      <c r="C415" s="203" t="s">
        <v>135</v>
      </c>
      <c r="D415" s="232" cm="1">
        <f t="array" ref="D415">_xlfn.XLOOKUP($C415,'Standardized Scores'!$C$7:$C$96,_xlfn.XLOOKUP('Data (Main Pillars)'!$A415,'Standardized Scores'!$D$6:$DO$6,'Standardized Scores'!$D$7:$DO$96))</f>
        <v>37.701796581904098</v>
      </c>
      <c r="E415" s="232" cm="1">
        <f t="array" ref="E415">_xlfn.XLOOKUP($C415,Ranking!$C$7:$C$96,_xlfn.XLOOKUP('Data (Main Pillars)'!$A415,Ranking!$D$6:$DO$6,Ranking!$D$7:$DO$96))</f>
        <v>55</v>
      </c>
      <c r="F415" s="232" t="str" cm="1">
        <f t="array" ref="F415">_xlfn.XLOOKUP($C415,Categories!$C$7:$C$96,_xlfn.XLOOKUP('Data (Main Pillars)'!$A415,Categories!$D$6:$DO$6,Categories!$D$7:$DO$96))</f>
        <v>Low capacity</v>
      </c>
    </row>
    <row r="416" spans="1:6" ht="13.8" x14ac:dyDescent="0.25">
      <c r="A416" s="231" t="s">
        <v>120</v>
      </c>
      <c r="B416" s="50" t="str">
        <f>INDEX('Country to Region'!$B$2:$B$116,MATCH($A416,'Country to Region'!$A$2:$A$116,0))</f>
        <v>South and Southeast Asia</v>
      </c>
      <c r="C416" s="203" t="s">
        <v>163</v>
      </c>
      <c r="D416" s="232" cm="1">
        <f t="array" ref="D416">_xlfn.XLOOKUP($C416,'Standardized Scores'!$C$7:$C$96,_xlfn.XLOOKUP('Data (Main Pillars)'!$A416,'Standardized Scores'!$D$6:$DO$6,'Standardized Scores'!$D$7:$DO$96))</f>
        <v>35.852601806568757</v>
      </c>
      <c r="E416" s="232" cm="1">
        <f t="array" ref="E416">_xlfn.XLOOKUP($C416,Ranking!$C$7:$C$96,_xlfn.XLOOKUP('Data (Main Pillars)'!$A416,Ranking!$D$6:$DO$6,Ranking!$D$7:$DO$96))</f>
        <v>96</v>
      </c>
      <c r="F416" s="232" t="str" cm="1">
        <f t="array" ref="F416">_xlfn.XLOOKUP($C416,Categories!$C$7:$C$96,_xlfn.XLOOKUP('Data (Main Pillars)'!$A416,Categories!$D$6:$DO$6,Categories!$D$7:$DO$96))</f>
        <v>Inadequate capacity</v>
      </c>
    </row>
    <row r="417" spans="1:6" ht="13.8" x14ac:dyDescent="0.25">
      <c r="A417" s="231" t="s">
        <v>120</v>
      </c>
      <c r="B417" s="50" t="str">
        <f>INDEX('Country to Region'!$B$2:$B$116,MATCH($A417,'Country to Region'!$A$2:$A$116,0))</f>
        <v>South and Southeast Asia</v>
      </c>
      <c r="C417" s="203" t="s">
        <v>192</v>
      </c>
      <c r="D417" s="232" cm="1">
        <f t="array" ref="D417">_xlfn.XLOOKUP($C417,'Standardized Scores'!$C$7:$C$96,_xlfn.XLOOKUP('Data (Main Pillars)'!$A417,'Standardized Scores'!$D$6:$DO$6,'Standardized Scores'!$D$7:$DO$96))</f>
        <v>27.366066515909047</v>
      </c>
      <c r="E417" s="232" cm="1">
        <f t="array" ref="E417">_xlfn.XLOOKUP($C417,Ranking!$C$7:$C$96,_xlfn.XLOOKUP('Data (Main Pillars)'!$A417,Ranking!$D$6:$DO$6,Ranking!$D$7:$DO$96))</f>
        <v>56</v>
      </c>
      <c r="F417" s="232" t="str" cm="1">
        <f t="array" ref="F417">_xlfn.XLOOKUP($C417,Categories!$C$7:$C$96,_xlfn.XLOOKUP('Data (Main Pillars)'!$A417,Categories!$D$6:$DO$6,Categories!$D$7:$DO$96))</f>
        <v>Low capacity</v>
      </c>
    </row>
    <row r="418" spans="1:6" ht="13.8" x14ac:dyDescent="0.25">
      <c r="A418" s="231" t="s">
        <v>121</v>
      </c>
      <c r="B418" s="50" t="str">
        <f>INDEX('Country to Region'!$B$2:$B$116,MATCH($A418,'Country to Region'!$A$2:$A$116,0))</f>
        <v>MENA</v>
      </c>
      <c r="C418" s="203" t="s">
        <v>133</v>
      </c>
      <c r="D418" s="232" cm="1">
        <f t="array" ref="D418">_xlfn.XLOOKUP($C418,'Standardized Scores'!$C$7:$C$96,_xlfn.XLOOKUP('Data (Main Pillars)'!$A418,'Standardized Scores'!$D$6:$DO$6,'Standardized Scores'!$D$7:$DO$96))</f>
        <v>33.434510579700849</v>
      </c>
      <c r="E418" s="232" cm="1">
        <f t="array" ref="E418">_xlfn.XLOOKUP($C418,Ranking!$C$7:$C$96,_xlfn.XLOOKUP('Data (Main Pillars)'!$A418,Ranking!$D$6:$DO$6,Ranking!$D$7:$DO$96))</f>
        <v>73</v>
      </c>
      <c r="F418" s="232" t="str" cm="1">
        <f t="array" ref="F418">_xlfn.XLOOKUP($C418,Categories!$C$7:$C$96,_xlfn.XLOOKUP('Data (Main Pillars)'!$A418,Categories!$D$6:$DO$6,Categories!$D$7:$DO$96))</f>
        <v>Low capacity</v>
      </c>
    </row>
    <row r="419" spans="1:6" ht="13.8" x14ac:dyDescent="0.25">
      <c r="A419" s="231" t="s">
        <v>121</v>
      </c>
      <c r="B419" s="50" t="str">
        <f>INDEX('Country to Region'!$B$2:$B$116,MATCH($A419,'Country to Region'!$A$2:$A$116,0))</f>
        <v>MENA</v>
      </c>
      <c r="C419" s="203" t="s">
        <v>135</v>
      </c>
      <c r="D419" s="232" cm="1">
        <f t="array" ref="D419">_xlfn.XLOOKUP($C419,'Standardized Scores'!$C$7:$C$96,_xlfn.XLOOKUP('Data (Main Pillars)'!$A419,'Standardized Scores'!$D$6:$DO$6,'Standardized Scores'!$D$7:$DO$96))</f>
        <v>31.519206595807375</v>
      </c>
      <c r="E419" s="232" cm="1">
        <f t="array" ref="E419">_xlfn.XLOOKUP($C419,Ranking!$C$7:$C$96,_xlfn.XLOOKUP('Data (Main Pillars)'!$A419,Ranking!$D$6:$DO$6,Ranking!$D$7:$DO$96))</f>
        <v>77</v>
      </c>
      <c r="F419" s="232" t="str" cm="1">
        <f t="array" ref="F419">_xlfn.XLOOKUP($C419,Categories!$C$7:$C$96,_xlfn.XLOOKUP('Data (Main Pillars)'!$A419,Categories!$D$6:$DO$6,Categories!$D$7:$DO$96))</f>
        <v>Inadequate capacity</v>
      </c>
    </row>
    <row r="420" spans="1:6" ht="13.8" x14ac:dyDescent="0.25">
      <c r="A420" s="231" t="s">
        <v>121</v>
      </c>
      <c r="B420" s="50" t="str">
        <f>INDEX('Country to Region'!$B$2:$B$116,MATCH($A420,'Country to Region'!$A$2:$A$116,0))</f>
        <v>MENA</v>
      </c>
      <c r="C420" s="203" t="s">
        <v>163</v>
      </c>
      <c r="D420" s="232" cm="1">
        <f t="array" ref="D420">_xlfn.XLOOKUP($C420,'Standardized Scores'!$C$7:$C$96,_xlfn.XLOOKUP('Data (Main Pillars)'!$A420,'Standardized Scores'!$D$6:$DO$6,'Standardized Scores'!$D$7:$DO$96))</f>
        <v>41.03434337425351</v>
      </c>
      <c r="E420" s="232" cm="1">
        <f t="array" ref="E420">_xlfn.XLOOKUP($C420,Ranking!$C$7:$C$96,_xlfn.XLOOKUP('Data (Main Pillars)'!$A420,Ranking!$D$6:$DO$6,Ranking!$D$7:$DO$96))</f>
        <v>72</v>
      </c>
      <c r="F420" s="232" t="str" cm="1">
        <f t="array" ref="F420">_xlfn.XLOOKUP($C420,Categories!$C$7:$C$96,_xlfn.XLOOKUP('Data (Main Pillars)'!$A420,Categories!$D$6:$DO$6,Categories!$D$7:$DO$96))</f>
        <v>Low capacity</v>
      </c>
    </row>
    <row r="421" spans="1:6" ht="13.8" x14ac:dyDescent="0.25">
      <c r="A421" s="231" t="s">
        <v>121</v>
      </c>
      <c r="B421" s="50" t="str">
        <f>INDEX('Country to Region'!$B$2:$B$116,MATCH($A421,'Country to Region'!$A$2:$A$116,0))</f>
        <v>MENA</v>
      </c>
      <c r="C421" s="203" t="s">
        <v>192</v>
      </c>
      <c r="D421" s="232" cm="1">
        <f t="array" ref="D421">_xlfn.XLOOKUP($C421,'Standardized Scores'!$C$7:$C$96,_xlfn.XLOOKUP('Data (Main Pillars)'!$A421,'Standardized Scores'!$D$6:$DO$6,'Standardized Scores'!$D$7:$DO$96))</f>
        <v>25.216704170857444</v>
      </c>
      <c r="E421" s="232" cm="1">
        <f t="array" ref="E421">_xlfn.XLOOKUP($C421,Ranking!$C$7:$C$96,_xlfn.XLOOKUP('Data (Main Pillars)'!$A421,Ranking!$D$6:$DO$6,Ranking!$D$7:$DO$96))</f>
        <v>79</v>
      </c>
      <c r="F421" s="232" t="str" cm="1">
        <f t="array" ref="F421">_xlfn.XLOOKUP($C421,Categories!$C$7:$C$96,_xlfn.XLOOKUP('Data (Main Pillars)'!$A421,Categories!$D$6:$DO$6,Categories!$D$7:$DO$96))</f>
        <v>Inadequate capacity</v>
      </c>
    </row>
    <row r="422" spans="1:6" ht="13.8" x14ac:dyDescent="0.25">
      <c r="A422" s="231" t="s">
        <v>122</v>
      </c>
      <c r="B422" s="50" t="str">
        <f>INDEX('Country to Region'!$B$2:$B$116,MATCH($A422,'Country to Region'!$A$2:$A$116,0))</f>
        <v>MENA</v>
      </c>
      <c r="C422" s="203" t="s">
        <v>133</v>
      </c>
      <c r="D422" s="232" cm="1">
        <f t="array" ref="D422">_xlfn.XLOOKUP($C422,'Standardized Scores'!$C$7:$C$96,_xlfn.XLOOKUP('Data (Main Pillars)'!$A422,'Standardized Scores'!$D$6:$DO$6,'Standardized Scores'!$D$7:$DO$96))</f>
        <v>37.279748737880993</v>
      </c>
      <c r="E422" s="232" cm="1">
        <f t="array" ref="E422">_xlfn.XLOOKUP($C422,Ranking!$C$7:$C$96,_xlfn.XLOOKUP('Data (Main Pillars)'!$A422,Ranking!$D$6:$DO$6,Ranking!$D$7:$DO$96))</f>
        <v>56</v>
      </c>
      <c r="F422" s="232" t="str" cm="1">
        <f t="array" ref="F422">_xlfn.XLOOKUP($C422,Categories!$C$7:$C$96,_xlfn.XLOOKUP('Data (Main Pillars)'!$A422,Categories!$D$6:$DO$6,Categories!$D$7:$DO$96))</f>
        <v>Adequate capacity</v>
      </c>
    </row>
    <row r="423" spans="1:6" ht="13.8" x14ac:dyDescent="0.25">
      <c r="A423" s="231" t="s">
        <v>122</v>
      </c>
      <c r="B423" s="50" t="str">
        <f>INDEX('Country to Region'!$B$2:$B$116,MATCH($A423,'Country to Region'!$A$2:$A$116,0))</f>
        <v>MENA</v>
      </c>
      <c r="C423" s="203" t="s">
        <v>135</v>
      </c>
      <c r="D423" s="232" cm="1">
        <f t="array" ref="D423">_xlfn.XLOOKUP($C423,'Standardized Scores'!$C$7:$C$96,_xlfn.XLOOKUP('Data (Main Pillars)'!$A423,'Standardized Scores'!$D$6:$DO$6,'Standardized Scores'!$D$7:$DO$96))</f>
        <v>36.409591076573939</v>
      </c>
      <c r="E423" s="232" cm="1">
        <f t="array" ref="E423">_xlfn.XLOOKUP($C423,Ranking!$C$7:$C$96,_xlfn.XLOOKUP('Data (Main Pillars)'!$A423,Ranking!$D$6:$DO$6,Ranking!$D$7:$DO$96))</f>
        <v>59</v>
      </c>
      <c r="F423" s="232" t="str" cm="1">
        <f t="array" ref="F423">_xlfn.XLOOKUP($C423,Categories!$C$7:$C$96,_xlfn.XLOOKUP('Data (Main Pillars)'!$A423,Categories!$D$6:$DO$6,Categories!$D$7:$DO$96))</f>
        <v>Low capacity</v>
      </c>
    </row>
    <row r="424" spans="1:6" ht="13.8" x14ac:dyDescent="0.25">
      <c r="A424" s="231" t="s">
        <v>122</v>
      </c>
      <c r="B424" s="50" t="str">
        <f>INDEX('Country to Region'!$B$2:$B$116,MATCH($A424,'Country to Region'!$A$2:$A$116,0))</f>
        <v>MENA</v>
      </c>
      <c r="C424" s="203" t="s">
        <v>163</v>
      </c>
      <c r="D424" s="232" cm="1">
        <f t="array" ref="D424">_xlfn.XLOOKUP($C424,'Standardized Scores'!$C$7:$C$96,_xlfn.XLOOKUP('Data (Main Pillars)'!$A424,'Standardized Scores'!$D$6:$DO$6,'Standardized Scores'!$D$7:$DO$96))</f>
        <v>46.183460142025297</v>
      </c>
      <c r="E424" s="232" cm="1">
        <f t="array" ref="E424">_xlfn.XLOOKUP($C424,Ranking!$C$7:$C$96,_xlfn.XLOOKUP('Data (Main Pillars)'!$A424,Ranking!$D$6:$DO$6,Ranking!$D$7:$DO$96))</f>
        <v>47</v>
      </c>
      <c r="F424" s="232" t="str" cm="1">
        <f t="array" ref="F424">_xlfn.XLOOKUP($C424,Categories!$C$7:$C$96,_xlfn.XLOOKUP('Data (Main Pillars)'!$A424,Categories!$D$6:$DO$6,Categories!$D$7:$DO$96))</f>
        <v>Adequate capacity</v>
      </c>
    </row>
    <row r="425" spans="1:6" ht="13.8" x14ac:dyDescent="0.25">
      <c r="A425" s="231" t="s">
        <v>122</v>
      </c>
      <c r="B425" s="50" t="str">
        <f>INDEX('Country to Region'!$B$2:$B$116,MATCH($A425,'Country to Region'!$A$2:$A$116,0))</f>
        <v>MENA</v>
      </c>
      <c r="C425" s="203" t="s">
        <v>192</v>
      </c>
      <c r="D425" s="232" cm="1">
        <f t="array" ref="D425">_xlfn.XLOOKUP($C425,'Standardized Scores'!$C$7:$C$96,_xlfn.XLOOKUP('Data (Main Pillars)'!$A425,'Standardized Scores'!$D$6:$DO$6,'Standardized Scores'!$D$7:$DO$96))</f>
        <v>26.278291193662298</v>
      </c>
      <c r="E425" s="232" cm="1">
        <f t="array" ref="E425">_xlfn.XLOOKUP($C425,Ranking!$C$7:$C$96,_xlfn.XLOOKUP('Data (Main Pillars)'!$A425,Ranking!$D$6:$DO$6,Ranking!$D$7:$DO$96))</f>
        <v>69</v>
      </c>
      <c r="F425" s="232" t="str" cm="1">
        <f t="array" ref="F425">_xlfn.XLOOKUP($C425,Categories!$C$7:$C$96,_xlfn.XLOOKUP('Data (Main Pillars)'!$A425,Categories!$D$6:$DO$6,Categories!$D$7:$DO$96))</f>
        <v>Low capacity</v>
      </c>
    </row>
    <row r="426" spans="1:6" ht="13.8" x14ac:dyDescent="0.25">
      <c r="A426" s="231" t="s">
        <v>123</v>
      </c>
      <c r="B426" s="50" t="str">
        <f>INDEX('Country to Region'!$B$2:$B$116,MATCH($A426,'Country to Region'!$A$2:$A$116,0))</f>
        <v>Sub-Saharan Africa</v>
      </c>
      <c r="C426" s="203" t="s">
        <v>133</v>
      </c>
      <c r="D426" s="232" cm="1">
        <f t="array" ref="D426">_xlfn.XLOOKUP($C426,'Standardized Scores'!$C$7:$C$96,_xlfn.XLOOKUP('Data (Main Pillars)'!$A426,'Standardized Scores'!$D$6:$DO$6,'Standardized Scores'!$D$7:$DO$96))</f>
        <v>29.688622600073863</v>
      </c>
      <c r="E426" s="232" cm="1">
        <f t="array" ref="E426">_xlfn.XLOOKUP($C426,Ranking!$C$7:$C$96,_xlfn.XLOOKUP('Data (Main Pillars)'!$A426,Ranking!$D$6:$DO$6,Ranking!$D$7:$DO$96))</f>
        <v>97</v>
      </c>
      <c r="F426" s="232" t="str" cm="1">
        <f t="array" ref="F426">_xlfn.XLOOKUP($C426,Categories!$C$7:$C$96,_xlfn.XLOOKUP('Data (Main Pillars)'!$A426,Categories!$D$6:$DO$6,Categories!$D$7:$DO$96))</f>
        <v>Inadequate capacity</v>
      </c>
    </row>
    <row r="427" spans="1:6" ht="13.8" x14ac:dyDescent="0.25">
      <c r="A427" s="231" t="s">
        <v>123</v>
      </c>
      <c r="B427" s="50" t="str">
        <f>INDEX('Country to Region'!$B$2:$B$116,MATCH($A427,'Country to Region'!$A$2:$A$116,0))</f>
        <v>Sub-Saharan Africa</v>
      </c>
      <c r="C427" s="203" t="s">
        <v>135</v>
      </c>
      <c r="D427" s="232" cm="1">
        <f t="array" ref="D427">_xlfn.XLOOKUP($C427,'Standardized Scores'!$C$7:$C$96,_xlfn.XLOOKUP('Data (Main Pillars)'!$A427,'Standardized Scores'!$D$6:$DO$6,'Standardized Scores'!$D$7:$DO$96))</f>
        <v>27.103707984759566</v>
      </c>
      <c r="E427" s="232" cm="1">
        <f t="array" ref="E427">_xlfn.XLOOKUP($C427,Ranking!$C$7:$C$96,_xlfn.XLOOKUP('Data (Main Pillars)'!$A427,Ranking!$D$6:$DO$6,Ranking!$D$7:$DO$96))</f>
        <v>96</v>
      </c>
      <c r="F427" s="232" t="str" cm="1">
        <f t="array" ref="F427">_xlfn.XLOOKUP($C427,Categories!$C$7:$C$96,_xlfn.XLOOKUP('Data (Main Pillars)'!$A427,Categories!$D$6:$DO$6,Categories!$D$7:$DO$96))</f>
        <v>Inadequate capacity</v>
      </c>
    </row>
    <row r="428" spans="1:6" ht="13.8" x14ac:dyDescent="0.25">
      <c r="A428" s="231" t="s">
        <v>123</v>
      </c>
      <c r="B428" s="50" t="str">
        <f>INDEX('Country to Region'!$B$2:$B$116,MATCH($A428,'Country to Region'!$A$2:$A$116,0))</f>
        <v>Sub-Saharan Africa</v>
      </c>
      <c r="C428" s="203" t="s">
        <v>163</v>
      </c>
      <c r="D428" s="232" cm="1">
        <f t="array" ref="D428">_xlfn.XLOOKUP($C428,'Standardized Scores'!$C$7:$C$96,_xlfn.XLOOKUP('Data (Main Pillars)'!$A428,'Standardized Scores'!$D$6:$DO$6,'Standardized Scores'!$D$7:$DO$96))</f>
        <v>37.292285940249705</v>
      </c>
      <c r="E428" s="232" cm="1">
        <f t="array" ref="E428">_xlfn.XLOOKUP($C428,Ranking!$C$7:$C$96,_xlfn.XLOOKUP('Data (Main Pillars)'!$A428,Ranking!$D$6:$DO$6,Ranking!$D$7:$DO$96))</f>
        <v>91</v>
      </c>
      <c r="F428" s="232" t="str" cm="1">
        <f t="array" ref="F428">_xlfn.XLOOKUP($C428,Categories!$C$7:$C$96,_xlfn.XLOOKUP('Data (Main Pillars)'!$A428,Categories!$D$6:$DO$6,Categories!$D$7:$DO$96))</f>
        <v>Inadequate capacity</v>
      </c>
    </row>
    <row r="429" spans="1:6" ht="13.8" x14ac:dyDescent="0.25">
      <c r="A429" s="231" t="s">
        <v>123</v>
      </c>
      <c r="B429" s="50" t="str">
        <f>INDEX('Country to Region'!$B$2:$B$116,MATCH($A429,'Country to Region'!$A$2:$A$116,0))</f>
        <v>Sub-Saharan Africa</v>
      </c>
      <c r="C429" s="203" t="s">
        <v>192</v>
      </c>
      <c r="D429" s="232" cm="1">
        <f t="array" ref="D429">_xlfn.XLOOKUP($C429,'Standardized Scores'!$C$7:$C$96,_xlfn.XLOOKUP('Data (Main Pillars)'!$A429,'Standardized Scores'!$D$6:$DO$6,'Standardized Scores'!$D$7:$DO$96))</f>
        <v>22.135319428487037</v>
      </c>
      <c r="E429" s="232" cm="1">
        <f t="array" ref="E429">_xlfn.XLOOKUP($C429,Ranking!$C$7:$C$96,_xlfn.XLOOKUP('Data (Main Pillars)'!$A429,Ranking!$D$6:$DO$6,Ranking!$D$7:$DO$96))</f>
        <v>97</v>
      </c>
      <c r="F429" s="232" t="str" cm="1">
        <f t="array" ref="F429">_xlfn.XLOOKUP($C429,Categories!$C$7:$C$96,_xlfn.XLOOKUP('Data (Main Pillars)'!$A429,Categories!$D$6:$DO$6,Categories!$D$7:$DO$96))</f>
        <v>Inadequate capacity</v>
      </c>
    </row>
    <row r="430" spans="1:6" ht="13.8" x14ac:dyDescent="0.25">
      <c r="A430" s="231" t="s">
        <v>124</v>
      </c>
      <c r="B430" s="50" t="str">
        <f>INDEX('Country to Region'!$B$2:$B$116,MATCH($A430,'Country to Region'!$A$2:$A$116,0))</f>
        <v>Eastern Europe</v>
      </c>
      <c r="C430" s="203" t="s">
        <v>133</v>
      </c>
      <c r="D430" s="232" cm="1">
        <f t="array" ref="D430">_xlfn.XLOOKUP($C430,'Standardized Scores'!$C$7:$C$96,_xlfn.XLOOKUP('Data (Main Pillars)'!$A430,'Standardized Scores'!$D$6:$DO$6,'Standardized Scores'!$D$7:$DO$96))</f>
        <v>35.089737533381943</v>
      </c>
      <c r="E430" s="232" cm="1">
        <f t="array" ref="E430">_xlfn.XLOOKUP($C430,Ranking!$C$7:$C$96,_xlfn.XLOOKUP('Data (Main Pillars)'!$A430,Ranking!$D$6:$DO$6,Ranking!$D$7:$DO$96))</f>
        <v>64</v>
      </c>
      <c r="F430" s="232" t="str" cm="1">
        <f t="array" ref="F430">_xlfn.XLOOKUP($C430,Categories!$C$7:$C$96,_xlfn.XLOOKUP('Data (Main Pillars)'!$A430,Categories!$D$6:$DO$6,Categories!$D$7:$DO$96))</f>
        <v>Low capacity</v>
      </c>
    </row>
    <row r="431" spans="1:6" ht="13.8" x14ac:dyDescent="0.25">
      <c r="A431" s="231" t="s">
        <v>124</v>
      </c>
      <c r="B431" s="50" t="str">
        <f>INDEX('Country to Region'!$B$2:$B$116,MATCH($A431,'Country to Region'!$A$2:$A$116,0))</f>
        <v>Eastern Europe</v>
      </c>
      <c r="C431" s="203" t="s">
        <v>135</v>
      </c>
      <c r="D431" s="232" cm="1">
        <f t="array" ref="D431">_xlfn.XLOOKUP($C431,'Standardized Scores'!$C$7:$C$96,_xlfn.XLOOKUP('Data (Main Pillars)'!$A431,'Standardized Scores'!$D$6:$DO$6,'Standardized Scores'!$D$7:$DO$96))</f>
        <v>45.334764426406878</v>
      </c>
      <c r="E431" s="232" cm="1">
        <f t="array" ref="E431">_xlfn.XLOOKUP($C431,Ranking!$C$7:$C$96,_xlfn.XLOOKUP('Data (Main Pillars)'!$A431,Ranking!$D$6:$DO$6,Ranking!$D$7:$DO$96))</f>
        <v>31</v>
      </c>
      <c r="F431" s="232" t="str" cm="1">
        <f t="array" ref="F431">_xlfn.XLOOKUP($C431,Categories!$C$7:$C$96,_xlfn.XLOOKUP('Data (Main Pillars)'!$A431,Categories!$D$6:$DO$6,Categories!$D$7:$DO$96))</f>
        <v>Adequate capacity</v>
      </c>
    </row>
    <row r="432" spans="1:6" ht="13.8" x14ac:dyDescent="0.25">
      <c r="A432" s="231" t="s">
        <v>124</v>
      </c>
      <c r="B432" s="50" t="str">
        <f>INDEX('Country to Region'!$B$2:$B$116,MATCH($A432,'Country to Region'!$A$2:$A$116,0))</f>
        <v>Eastern Europe</v>
      </c>
      <c r="C432" s="203" t="s">
        <v>163</v>
      </c>
      <c r="D432" s="232" cm="1">
        <f t="array" ref="D432">_xlfn.XLOOKUP($C432,'Standardized Scores'!$C$7:$C$96,_xlfn.XLOOKUP('Data (Main Pillars)'!$A432,'Standardized Scores'!$D$6:$DO$6,'Standardized Scores'!$D$7:$DO$96))</f>
        <v>32.943768822735777</v>
      </c>
      <c r="E432" s="232" cm="1">
        <f t="array" ref="E432">_xlfn.XLOOKUP($C432,Ranking!$C$7:$C$96,_xlfn.XLOOKUP('Data (Main Pillars)'!$A432,Ranking!$D$6:$DO$6,Ranking!$D$7:$DO$96))</f>
        <v>106</v>
      </c>
      <c r="F432" s="232" t="str" cm="1">
        <f t="array" ref="F432">_xlfn.XLOOKUP($C432,Categories!$C$7:$C$96,_xlfn.XLOOKUP('Data (Main Pillars)'!$A432,Categories!$D$6:$DO$6,Categories!$D$7:$DO$96))</f>
        <v>Inadequate capacity</v>
      </c>
    </row>
    <row r="433" spans="1:6" ht="13.8" x14ac:dyDescent="0.25">
      <c r="A433" s="231" t="s">
        <v>124</v>
      </c>
      <c r="B433" s="50" t="str">
        <f>INDEX('Country to Region'!$B$2:$B$116,MATCH($A433,'Country to Region'!$A$2:$A$116,0))</f>
        <v>Eastern Europe</v>
      </c>
      <c r="C433" s="203" t="s">
        <v>192</v>
      </c>
      <c r="D433" s="232" cm="1">
        <f t="array" ref="D433">_xlfn.XLOOKUP($C433,'Standardized Scores'!$C$7:$C$96,_xlfn.XLOOKUP('Data (Main Pillars)'!$A433,'Standardized Scores'!$D$6:$DO$6,'Standardized Scores'!$D$7:$DO$96))</f>
        <v>27.706002254551887</v>
      </c>
      <c r="E433" s="232" cm="1">
        <f t="array" ref="E433">_xlfn.XLOOKUP($C433,Ranking!$C$7:$C$96,_xlfn.XLOOKUP('Data (Main Pillars)'!$A433,Ranking!$D$6:$DO$6,Ranking!$D$7:$DO$96))</f>
        <v>53</v>
      </c>
      <c r="F433" s="232" t="str" cm="1">
        <f t="array" ref="F433">_xlfn.XLOOKUP($C433,Categories!$C$7:$C$96,_xlfn.XLOOKUP('Data (Main Pillars)'!$A433,Categories!$D$6:$DO$6,Categories!$D$7:$DO$96))</f>
        <v>Low capacity</v>
      </c>
    </row>
    <row r="434" spans="1:6" ht="13.8" x14ac:dyDescent="0.25">
      <c r="A434" s="231" t="s">
        <v>125</v>
      </c>
      <c r="B434" s="50" t="str">
        <f>INDEX('Country to Region'!$B$2:$B$116,MATCH($A434,'Country to Region'!$A$2:$A$116,0))</f>
        <v>MENA</v>
      </c>
      <c r="C434" s="203" t="s">
        <v>133</v>
      </c>
      <c r="D434" s="232" cm="1">
        <f t="array" ref="D434">_xlfn.XLOOKUP($C434,'Standardized Scores'!$C$7:$C$96,_xlfn.XLOOKUP('Data (Main Pillars)'!$A434,'Standardized Scores'!$D$6:$DO$6,'Standardized Scores'!$D$7:$DO$96))</f>
        <v>43.697194112860657</v>
      </c>
      <c r="E434" s="232" cm="1">
        <f t="array" ref="E434">_xlfn.XLOOKUP($C434,Ranking!$C$7:$C$96,_xlfn.XLOOKUP('Data (Main Pillars)'!$A434,Ranking!$D$6:$DO$6,Ranking!$D$7:$DO$96))</f>
        <v>29</v>
      </c>
      <c r="F434" s="232" t="str" cm="1">
        <f t="array" ref="F434">_xlfn.XLOOKUP($C434,Categories!$C$7:$C$96,_xlfn.XLOOKUP('Data (Main Pillars)'!$A434,Categories!$D$6:$DO$6,Categories!$D$7:$DO$96))</f>
        <v>Adequate capacity</v>
      </c>
    </row>
    <row r="435" spans="1:6" ht="13.8" x14ac:dyDescent="0.25">
      <c r="A435" s="231" t="s">
        <v>125</v>
      </c>
      <c r="B435" s="50" t="str">
        <f>INDEX('Country to Region'!$B$2:$B$116,MATCH($A435,'Country to Region'!$A$2:$A$116,0))</f>
        <v>MENA</v>
      </c>
      <c r="C435" s="203" t="s">
        <v>135</v>
      </c>
      <c r="D435" s="232" cm="1">
        <f t="array" ref="D435">_xlfn.XLOOKUP($C435,'Standardized Scores'!$C$7:$C$96,_xlfn.XLOOKUP('Data (Main Pillars)'!$A435,'Standardized Scores'!$D$6:$DO$6,'Standardized Scores'!$D$7:$DO$96))</f>
        <v>43.881318216333227</v>
      </c>
      <c r="E435" s="232" cm="1">
        <f t="array" ref="E435">_xlfn.XLOOKUP($C435,Ranking!$C$7:$C$96,_xlfn.XLOOKUP('Data (Main Pillars)'!$A435,Ranking!$D$6:$DO$6,Ranking!$D$7:$DO$96))</f>
        <v>35</v>
      </c>
      <c r="F435" s="232" t="str" cm="1">
        <f t="array" ref="F435">_xlfn.XLOOKUP($C435,Categories!$C$7:$C$96,_xlfn.XLOOKUP('Data (Main Pillars)'!$A435,Categories!$D$6:$DO$6,Categories!$D$7:$DO$96))</f>
        <v>Adequate capacity</v>
      </c>
    </row>
    <row r="436" spans="1:6" ht="13.8" x14ac:dyDescent="0.25">
      <c r="A436" s="231" t="s">
        <v>125</v>
      </c>
      <c r="B436" s="50" t="str">
        <f>INDEX('Country to Region'!$B$2:$B$116,MATCH($A436,'Country to Region'!$A$2:$A$116,0))</f>
        <v>MENA</v>
      </c>
      <c r="C436" s="203" t="s">
        <v>163</v>
      </c>
      <c r="D436" s="232" cm="1">
        <f t="array" ref="D436">_xlfn.XLOOKUP($C436,'Standardized Scores'!$C$7:$C$96,_xlfn.XLOOKUP('Data (Main Pillars)'!$A436,'Standardized Scores'!$D$6:$DO$6,'Standardized Scores'!$D$7:$DO$96))</f>
        <v>50.539426908082689</v>
      </c>
      <c r="E436" s="232" cm="1">
        <f t="array" ref="E436">_xlfn.XLOOKUP($C436,Ranking!$C$7:$C$96,_xlfn.XLOOKUP('Data (Main Pillars)'!$A436,Ranking!$D$6:$DO$6,Ranking!$D$7:$DO$96))</f>
        <v>37</v>
      </c>
      <c r="F436" s="232" t="str" cm="1">
        <f t="array" ref="F436">_xlfn.XLOOKUP($C436,Categories!$C$7:$C$96,_xlfn.XLOOKUP('Data (Main Pillars)'!$A436,Categories!$D$6:$DO$6,Categories!$D$7:$DO$96))</f>
        <v>Adequate capacity</v>
      </c>
    </row>
    <row r="437" spans="1:6" ht="13.8" x14ac:dyDescent="0.25">
      <c r="A437" s="231" t="s">
        <v>125</v>
      </c>
      <c r="B437" s="50" t="str">
        <f>INDEX('Country to Region'!$B$2:$B$116,MATCH($A437,'Country to Region'!$A$2:$A$116,0))</f>
        <v>MENA</v>
      </c>
      <c r="C437" s="203" t="s">
        <v>192</v>
      </c>
      <c r="D437" s="232" cm="1">
        <f t="array" ref="D437">_xlfn.XLOOKUP($C437,'Standardized Scores'!$C$7:$C$96,_xlfn.XLOOKUP('Data (Main Pillars)'!$A437,'Standardized Scores'!$D$6:$DO$6,'Standardized Scores'!$D$7:$DO$96))</f>
        <v>34.390092949092015</v>
      </c>
      <c r="E437" s="232" cm="1">
        <f t="array" ref="E437">_xlfn.XLOOKUP($C437,Ranking!$C$7:$C$96,_xlfn.XLOOKUP('Data (Main Pillars)'!$A437,Ranking!$D$6:$DO$6,Ranking!$D$7:$DO$96))</f>
        <v>25</v>
      </c>
      <c r="F437" s="232" t="str" cm="1">
        <f t="array" ref="F437">_xlfn.XLOOKUP($C437,Categories!$C$7:$C$96,_xlfn.XLOOKUP('Data (Main Pillars)'!$A437,Categories!$D$6:$DO$6,Categories!$D$7:$DO$96))</f>
        <v>Adequate capacity</v>
      </c>
    </row>
    <row r="438" spans="1:6" ht="13.8" x14ac:dyDescent="0.25">
      <c r="A438" s="231" t="s">
        <v>126</v>
      </c>
      <c r="B438" s="50" t="str">
        <f>INDEX('Country to Region'!$B$2:$B$116,MATCH($A438,'Country to Region'!$A$2:$A$116,0))</f>
        <v>Western Europe</v>
      </c>
      <c r="C438" s="203" t="s">
        <v>133</v>
      </c>
      <c r="D438" s="232" cm="1">
        <f t="array" ref="D438">_xlfn.XLOOKUP($C438,'Standardized Scores'!$C$7:$C$96,_xlfn.XLOOKUP('Data (Main Pillars)'!$A438,'Standardized Scores'!$D$6:$DO$6,'Standardized Scores'!$D$7:$DO$96))</f>
        <v>52.934700405479148</v>
      </c>
      <c r="E438" s="232" cm="1">
        <f t="array" ref="E438">_xlfn.XLOOKUP($C438,Ranking!$C$7:$C$96,_xlfn.XLOOKUP('Data (Main Pillars)'!$A438,Ranking!$D$6:$DO$6,Ranking!$D$7:$DO$96))</f>
        <v>7</v>
      </c>
      <c r="F438" s="232" t="str" cm="1">
        <f t="array" ref="F438">_xlfn.XLOOKUP($C438,Categories!$C$7:$C$96,_xlfn.XLOOKUP('Data (Main Pillars)'!$A438,Categories!$D$6:$DO$6,Categories!$D$7:$DO$96))</f>
        <v>Advanced capacity</v>
      </c>
    </row>
    <row r="439" spans="1:6" ht="13.8" x14ac:dyDescent="0.25">
      <c r="A439" s="231" t="s">
        <v>126</v>
      </c>
      <c r="B439" s="50" t="str">
        <f>INDEX('Country to Region'!$B$2:$B$116,MATCH($A439,'Country to Region'!$A$2:$A$116,0))</f>
        <v>Western Europe</v>
      </c>
      <c r="C439" s="203" t="s">
        <v>135</v>
      </c>
      <c r="D439" s="232" cm="1">
        <f t="array" ref="D439">_xlfn.XLOOKUP($C439,'Standardized Scores'!$C$7:$C$96,_xlfn.XLOOKUP('Data (Main Pillars)'!$A439,'Standardized Scores'!$D$6:$DO$6,'Standardized Scores'!$D$7:$DO$96))</f>
        <v>52.89932120636243</v>
      </c>
      <c r="E439" s="232" cm="1">
        <f t="array" ref="E439">_xlfn.XLOOKUP($C439,Ranking!$C$7:$C$96,_xlfn.XLOOKUP('Data (Main Pillars)'!$A439,Ranking!$D$6:$DO$6,Ranking!$D$7:$DO$96))</f>
        <v>4</v>
      </c>
      <c r="F439" s="232" t="str" cm="1">
        <f t="array" ref="F439">_xlfn.XLOOKUP($C439,Categories!$C$7:$C$96,_xlfn.XLOOKUP('Data (Main Pillars)'!$A439,Categories!$D$6:$DO$6,Categories!$D$7:$DO$96))</f>
        <v>High capacity</v>
      </c>
    </row>
    <row r="440" spans="1:6" ht="13.8" x14ac:dyDescent="0.25">
      <c r="A440" s="231" t="s">
        <v>126</v>
      </c>
      <c r="B440" s="50" t="str">
        <f>INDEX('Country to Region'!$B$2:$B$116,MATCH($A440,'Country to Region'!$A$2:$A$116,0))</f>
        <v>Western Europe</v>
      </c>
      <c r="C440" s="203" t="s">
        <v>163</v>
      </c>
      <c r="D440" s="232" cm="1">
        <f t="array" ref="D440">_xlfn.XLOOKUP($C440,'Standardized Scores'!$C$7:$C$96,_xlfn.XLOOKUP('Data (Main Pillars)'!$A440,'Standardized Scores'!$D$6:$DO$6,'Standardized Scores'!$D$7:$DO$96))</f>
        <v>58.256713662158219</v>
      </c>
      <c r="E440" s="232" cm="1">
        <f t="array" ref="E440">_xlfn.XLOOKUP($C440,Ranking!$C$7:$C$96,_xlfn.XLOOKUP('Data (Main Pillars)'!$A440,Ranking!$D$6:$DO$6,Ranking!$D$7:$DO$96))</f>
        <v>15</v>
      </c>
      <c r="F440" s="232" t="str" cm="1">
        <f t="array" ref="F440">_xlfn.XLOOKUP($C440,Categories!$C$7:$C$96,_xlfn.XLOOKUP('Data (Main Pillars)'!$A440,Categories!$D$6:$DO$6,Categories!$D$7:$DO$96))</f>
        <v>High capacity</v>
      </c>
    </row>
    <row r="441" spans="1:6" ht="13.8" x14ac:dyDescent="0.25">
      <c r="A441" s="231" t="s">
        <v>126</v>
      </c>
      <c r="B441" s="50" t="str">
        <f>INDEX('Country to Region'!$B$2:$B$116,MATCH($A441,'Country to Region'!$A$2:$A$116,0))</f>
        <v>Western Europe</v>
      </c>
      <c r="C441" s="203" t="s">
        <v>192</v>
      </c>
      <c r="D441" s="232" cm="1">
        <f t="array" ref="D441">_xlfn.XLOOKUP($C441,'Standardized Scores'!$C$7:$C$96,_xlfn.XLOOKUP('Data (Main Pillars)'!$A441,'Standardized Scores'!$D$6:$DO$6,'Standardized Scores'!$D$7:$DO$96))</f>
        <v>45.874061929023796</v>
      </c>
      <c r="E441" s="232" cm="1">
        <f t="array" ref="E441">_xlfn.XLOOKUP($C441,Ranking!$C$7:$C$96,_xlfn.XLOOKUP('Data (Main Pillars)'!$A441,Ranking!$D$6:$DO$6,Ranking!$D$7:$DO$96))</f>
        <v>2</v>
      </c>
      <c r="F441" s="232" t="str" cm="1">
        <f t="array" ref="F441">_xlfn.XLOOKUP($C441,Categories!$C$7:$C$96,_xlfn.XLOOKUP('Data (Main Pillars)'!$A441,Categories!$D$6:$DO$6,Categories!$D$7:$DO$96))</f>
        <v>Advanced capacity</v>
      </c>
    </row>
    <row r="442" spans="1:6" ht="13.8" x14ac:dyDescent="0.25">
      <c r="A442" s="231" t="s">
        <v>127</v>
      </c>
      <c r="B442" s="50" t="str">
        <f>INDEX('Country to Region'!$B$2:$B$116,MATCH($A442,'Country to Region'!$A$2:$A$116,0))</f>
        <v>NA-Oceania</v>
      </c>
      <c r="C442" s="203" t="s">
        <v>133</v>
      </c>
      <c r="D442" s="232" cm="1">
        <f t="array" ref="D442">_xlfn.XLOOKUP($C442,'Standardized Scores'!$C$7:$C$96,_xlfn.XLOOKUP('Data (Main Pillars)'!$A442,'Standardized Scores'!$D$6:$DO$6,'Standardized Scores'!$D$7:$DO$96))</f>
        <v>56.054726343093748</v>
      </c>
      <c r="E442" s="232" cm="1">
        <f t="array" ref="E442">_xlfn.XLOOKUP($C442,Ranking!$C$7:$C$96,_xlfn.XLOOKUP('Data (Main Pillars)'!$A442,Ranking!$D$6:$DO$6,Ranking!$D$7:$DO$96))</f>
        <v>1</v>
      </c>
      <c r="F442" s="232" t="str" cm="1">
        <f t="array" ref="F442">_xlfn.XLOOKUP($C442,Categories!$C$7:$C$96,_xlfn.XLOOKUP('Data (Main Pillars)'!$A442,Categories!$D$6:$DO$6,Categories!$D$7:$DO$96))</f>
        <v>Advanced capacity</v>
      </c>
    </row>
    <row r="443" spans="1:6" ht="13.8" x14ac:dyDescent="0.25">
      <c r="A443" s="231" t="s">
        <v>127</v>
      </c>
      <c r="B443" s="50" t="str">
        <f>INDEX('Country to Region'!$B$2:$B$116,MATCH($A443,'Country to Region'!$A$2:$A$116,0))</f>
        <v>NA-Oceania</v>
      </c>
      <c r="C443" s="203" t="s">
        <v>135</v>
      </c>
      <c r="D443" s="232" cm="1">
        <f t="array" ref="D443">_xlfn.XLOOKUP($C443,'Standardized Scores'!$C$7:$C$96,_xlfn.XLOOKUP('Data (Main Pillars)'!$A443,'Standardized Scores'!$D$6:$DO$6,'Standardized Scores'!$D$7:$DO$96))</f>
        <v>62.885035209002531</v>
      </c>
      <c r="E443" s="232" cm="1">
        <f t="array" ref="E443">_xlfn.XLOOKUP($C443,Ranking!$C$7:$C$96,_xlfn.XLOOKUP('Data (Main Pillars)'!$A443,Ranking!$D$6:$DO$6,Ranking!$D$7:$DO$96))</f>
        <v>1</v>
      </c>
      <c r="F443" s="232" t="str" cm="1">
        <f t="array" ref="F443">_xlfn.XLOOKUP($C443,Categories!$C$7:$C$96,_xlfn.XLOOKUP('Data (Main Pillars)'!$A443,Categories!$D$6:$DO$6,Categories!$D$7:$DO$96))</f>
        <v>Advanced capacity</v>
      </c>
    </row>
    <row r="444" spans="1:6" ht="13.8" x14ac:dyDescent="0.25">
      <c r="A444" s="231" t="s">
        <v>127</v>
      </c>
      <c r="B444" s="50" t="str">
        <f>INDEX('Country to Region'!$B$2:$B$116,MATCH($A444,'Country to Region'!$A$2:$A$116,0))</f>
        <v>NA-Oceania</v>
      </c>
      <c r="C444" s="203" t="s">
        <v>163</v>
      </c>
      <c r="D444" s="232" cm="1">
        <f t="array" ref="D444">_xlfn.XLOOKUP($C444,'Standardized Scores'!$C$7:$C$96,_xlfn.XLOOKUP('Data (Main Pillars)'!$A444,'Standardized Scores'!$D$6:$DO$6,'Standardized Scores'!$D$7:$DO$96))</f>
        <v>58.115345242780137</v>
      </c>
      <c r="E444" s="232" cm="1">
        <f t="array" ref="E444">_xlfn.XLOOKUP($C444,Ranking!$C$7:$C$96,_xlfn.XLOOKUP('Data (Main Pillars)'!$A444,Ranking!$D$6:$DO$6,Ranking!$D$7:$DO$96))</f>
        <v>16</v>
      </c>
      <c r="F444" s="232" t="str" cm="1">
        <f t="array" ref="F444">_xlfn.XLOOKUP($C444,Categories!$C$7:$C$96,_xlfn.XLOOKUP('Data (Main Pillars)'!$A444,Categories!$D$6:$DO$6,Categories!$D$7:$DO$96))</f>
        <v>High capacity</v>
      </c>
    </row>
    <row r="445" spans="1:6" ht="13.8" x14ac:dyDescent="0.25">
      <c r="A445" s="231" t="s">
        <v>127</v>
      </c>
      <c r="B445" s="50" t="str">
        <f>INDEX('Country to Region'!$B$2:$B$116,MATCH($A445,'Country to Region'!$A$2:$A$116,0))</f>
        <v>NA-Oceania</v>
      </c>
      <c r="C445" s="203" t="s">
        <v>192</v>
      </c>
      <c r="D445" s="232" cm="1">
        <f t="array" ref="D445">_xlfn.XLOOKUP($C445,'Standardized Scores'!$C$7:$C$96,_xlfn.XLOOKUP('Data (Main Pillars)'!$A445,'Standardized Scores'!$D$6:$DO$6,'Standardized Scores'!$D$7:$DO$96))</f>
        <v>46.476925610936455</v>
      </c>
      <c r="E445" s="232" cm="1">
        <f t="array" ref="E445">_xlfn.XLOOKUP($C445,Ranking!$C$7:$C$96,_xlfn.XLOOKUP('Data (Main Pillars)'!$A445,Ranking!$D$6:$DO$6,Ranking!$D$7:$DO$96))</f>
        <v>1</v>
      </c>
      <c r="F445" s="232" t="str" cm="1">
        <f t="array" ref="F445">_xlfn.XLOOKUP($C445,Categories!$C$7:$C$96,_xlfn.XLOOKUP('Data (Main Pillars)'!$A445,Categories!$D$6:$DO$6,Categories!$D$7:$DO$96))</f>
        <v>Advanced capacity</v>
      </c>
    </row>
    <row r="446" spans="1:6" ht="13.8" x14ac:dyDescent="0.25">
      <c r="A446" s="231" t="s">
        <v>128</v>
      </c>
      <c r="B446" s="50" t="str">
        <f>INDEX('Country to Region'!$B$2:$B$116,MATCH($A446,'Country to Region'!$A$2:$A$116,0))</f>
        <v>South/Central America</v>
      </c>
      <c r="C446" s="203" t="s">
        <v>133</v>
      </c>
      <c r="D446" s="232" cm="1">
        <f t="array" ref="D446">_xlfn.XLOOKUP($C446,'Standardized Scores'!$C$7:$C$96,_xlfn.XLOOKUP('Data (Main Pillars)'!$A446,'Standardized Scores'!$D$6:$DO$6,'Standardized Scores'!$D$7:$DO$96))</f>
        <v>37.878457447580651</v>
      </c>
      <c r="E446" s="232" cm="1">
        <f t="array" ref="E446">_xlfn.XLOOKUP($C446,Ranking!$C$7:$C$96,_xlfn.XLOOKUP('Data (Main Pillars)'!$A446,Ranking!$D$6:$DO$6,Ranking!$D$7:$DO$96))</f>
        <v>53</v>
      </c>
      <c r="F446" s="232" t="str" cm="1">
        <f t="array" ref="F446">_xlfn.XLOOKUP($C446,Categories!$C$7:$C$96,_xlfn.XLOOKUP('Data (Main Pillars)'!$A446,Categories!$D$6:$DO$6,Categories!$D$7:$DO$96))</f>
        <v>Adequate capacity</v>
      </c>
    </row>
    <row r="447" spans="1:6" ht="13.8" x14ac:dyDescent="0.25">
      <c r="A447" s="231" t="s">
        <v>128</v>
      </c>
      <c r="B447" s="50" t="str">
        <f>INDEX('Country to Region'!$B$2:$B$116,MATCH($A447,'Country to Region'!$A$2:$A$116,0))</f>
        <v>South/Central America</v>
      </c>
      <c r="C447" s="203" t="s">
        <v>135</v>
      </c>
      <c r="D447" s="232" cm="1">
        <f t="array" ref="D447">_xlfn.XLOOKUP($C447,'Standardized Scores'!$C$7:$C$96,_xlfn.XLOOKUP('Data (Main Pillars)'!$A447,'Standardized Scores'!$D$6:$DO$6,'Standardized Scores'!$D$7:$DO$96))</f>
        <v>35.221128474320182</v>
      </c>
      <c r="E447" s="232" cm="1">
        <f t="array" ref="E447">_xlfn.XLOOKUP($C447,Ranking!$C$7:$C$96,_xlfn.XLOOKUP('Data (Main Pillars)'!$A447,Ranking!$D$6:$DO$6,Ranking!$D$7:$DO$96))</f>
        <v>64</v>
      </c>
      <c r="F447" s="232" t="str" cm="1">
        <f t="array" ref="F447">_xlfn.XLOOKUP($C447,Categories!$C$7:$C$96,_xlfn.XLOOKUP('Data (Main Pillars)'!$A447,Categories!$D$6:$DO$6,Categories!$D$7:$DO$96))</f>
        <v>Low capacity</v>
      </c>
    </row>
    <row r="448" spans="1:6" ht="13.8" x14ac:dyDescent="0.25">
      <c r="A448" s="231" t="s">
        <v>128</v>
      </c>
      <c r="B448" s="50" t="str">
        <f>INDEX('Country to Region'!$B$2:$B$116,MATCH($A448,'Country to Region'!$A$2:$A$116,0))</f>
        <v>South/Central America</v>
      </c>
      <c r="C448" s="203" t="s">
        <v>163</v>
      </c>
      <c r="D448" s="232" cm="1">
        <f t="array" ref="D448">_xlfn.XLOOKUP($C448,'Standardized Scores'!$C$7:$C$96,_xlfn.XLOOKUP('Data (Main Pillars)'!$A448,'Standardized Scores'!$D$6:$DO$6,'Standardized Scores'!$D$7:$DO$96))</f>
        <v>51.470482042053675</v>
      </c>
      <c r="E448" s="232" cm="1">
        <f t="array" ref="E448">_xlfn.XLOOKUP($C448,Ranking!$C$7:$C$96,_xlfn.XLOOKUP('Data (Main Pillars)'!$A448,Ranking!$D$6:$DO$6,Ranking!$D$7:$DO$96))</f>
        <v>34</v>
      </c>
      <c r="F448" s="232" t="str" cm="1">
        <f t="array" ref="F448">_xlfn.XLOOKUP($C448,Categories!$C$7:$C$96,_xlfn.XLOOKUP('Data (Main Pillars)'!$A448,Categories!$D$6:$DO$6,Categories!$D$7:$DO$96))</f>
        <v>Adequate capacity</v>
      </c>
    </row>
    <row r="449" spans="1:6" ht="13.8" x14ac:dyDescent="0.25">
      <c r="A449" s="231" t="s">
        <v>128</v>
      </c>
      <c r="B449" s="50" t="str">
        <f>INDEX('Country to Region'!$B$2:$B$116,MATCH($A449,'Country to Region'!$A$2:$A$116,0))</f>
        <v>South/Central America</v>
      </c>
      <c r="C449" s="203" t="s">
        <v>192</v>
      </c>
      <c r="D449" s="232" cm="1">
        <f t="array" ref="D449">_xlfn.XLOOKUP($C449,'Standardized Scores'!$C$7:$C$96,_xlfn.XLOOKUP('Data (Main Pillars)'!$A449,'Standardized Scores'!$D$6:$DO$6,'Standardized Scores'!$D$7:$DO$96))</f>
        <v>22.413086961543744</v>
      </c>
      <c r="E449" s="232" cm="1">
        <f t="array" ref="E449">_xlfn.XLOOKUP($C449,Ranking!$C$7:$C$96,_xlfn.XLOOKUP('Data (Main Pillars)'!$A449,Ranking!$D$6:$DO$6,Ranking!$D$7:$DO$96))</f>
        <v>96</v>
      </c>
      <c r="F449" s="232" t="str" cm="1">
        <f t="array" ref="F449">_xlfn.XLOOKUP($C449,Categories!$C$7:$C$96,_xlfn.XLOOKUP('Data (Main Pillars)'!$A449,Categories!$D$6:$DO$6,Categories!$D$7:$DO$96))</f>
        <v>Inadequate capacity</v>
      </c>
    </row>
    <row r="450" spans="1:6" ht="13.8" x14ac:dyDescent="0.25">
      <c r="A450" s="231" t="s">
        <v>129</v>
      </c>
      <c r="B450" s="50" t="str">
        <f>INDEX('Country to Region'!$B$2:$B$116,MATCH($A450,'Country to Region'!$A$2:$A$116,0))</f>
        <v>South and Southeast Asia</v>
      </c>
      <c r="C450" s="203" t="s">
        <v>133</v>
      </c>
      <c r="D450" s="232" cm="1">
        <f t="array" ref="D450">_xlfn.XLOOKUP($C450,'Standardized Scores'!$C$7:$C$96,_xlfn.XLOOKUP('Data (Main Pillars)'!$A450,'Standardized Scores'!$D$6:$DO$6,'Standardized Scores'!$D$7:$DO$96))</f>
        <v>31.823900260347081</v>
      </c>
      <c r="E450" s="232" cm="1">
        <f t="array" ref="E450">_xlfn.XLOOKUP($C450,Ranking!$C$7:$C$96,_xlfn.XLOOKUP('Data (Main Pillars)'!$A450,Ranking!$D$6:$DO$6,Ranking!$D$7:$DO$96))</f>
        <v>85</v>
      </c>
      <c r="F450" s="232" t="str" cm="1">
        <f t="array" ref="F450">_xlfn.XLOOKUP($C450,Categories!$C$7:$C$96,_xlfn.XLOOKUP('Data (Main Pillars)'!$A450,Categories!$D$6:$DO$6,Categories!$D$7:$DO$96))</f>
        <v>Low capacity</v>
      </c>
    </row>
    <row r="451" spans="1:6" ht="13.8" x14ac:dyDescent="0.25">
      <c r="A451" s="231" t="s">
        <v>129</v>
      </c>
      <c r="B451" s="50" t="str">
        <f>INDEX('Country to Region'!$B$2:$B$116,MATCH($A451,'Country to Region'!$A$2:$A$116,0))</f>
        <v>South and Southeast Asia</v>
      </c>
      <c r="C451" s="203" t="s">
        <v>135</v>
      </c>
      <c r="D451" s="232" cm="1">
        <f t="array" ref="D451">_xlfn.XLOOKUP($C451,'Standardized Scores'!$C$7:$C$96,_xlfn.XLOOKUP('Data (Main Pillars)'!$A451,'Standardized Scores'!$D$6:$DO$6,'Standardized Scores'!$D$7:$DO$96))</f>
        <v>31.769573935834551</v>
      </c>
      <c r="E451" s="232" cm="1">
        <f t="array" ref="E451">_xlfn.XLOOKUP($C451,Ranking!$C$7:$C$96,_xlfn.XLOOKUP('Data (Main Pillars)'!$A451,Ranking!$D$6:$DO$6,Ranking!$D$7:$DO$96))</f>
        <v>74</v>
      </c>
      <c r="F451" s="232" t="str" cm="1">
        <f t="array" ref="F451">_xlfn.XLOOKUP($C451,Categories!$C$7:$C$96,_xlfn.XLOOKUP('Data (Main Pillars)'!$A451,Categories!$D$6:$DO$6,Categories!$D$7:$DO$96))</f>
        <v>Inadequate capacity</v>
      </c>
    </row>
    <row r="452" spans="1:6" ht="13.8" x14ac:dyDescent="0.25">
      <c r="A452" s="231" t="s">
        <v>129</v>
      </c>
      <c r="B452" s="50" t="str">
        <f>INDEX('Country to Region'!$B$2:$B$116,MATCH($A452,'Country to Region'!$A$2:$A$116,0))</f>
        <v>South and Southeast Asia</v>
      </c>
      <c r="C452" s="203" t="s">
        <v>163</v>
      </c>
      <c r="D452" s="232" cm="1">
        <f t="array" ref="D452">_xlfn.XLOOKUP($C452,'Standardized Scores'!$C$7:$C$96,_xlfn.XLOOKUP('Data (Main Pillars)'!$A452,'Standardized Scores'!$D$6:$DO$6,'Standardized Scores'!$D$7:$DO$96))</f>
        <v>37.983386499478712</v>
      </c>
      <c r="E452" s="232" cm="1">
        <f t="array" ref="E452">_xlfn.XLOOKUP($C452,Ranking!$C$7:$C$96,_xlfn.XLOOKUP('Data (Main Pillars)'!$A452,Ranking!$D$6:$DO$6,Ranking!$D$7:$DO$96))</f>
        <v>89</v>
      </c>
      <c r="F452" s="232" t="str" cm="1">
        <f t="array" ref="F452">_xlfn.XLOOKUP($C452,Categories!$C$7:$C$96,_xlfn.XLOOKUP('Data (Main Pillars)'!$A452,Categories!$D$6:$DO$6,Categories!$D$7:$DO$96))</f>
        <v>Low capacity</v>
      </c>
    </row>
    <row r="453" spans="1:6" ht="13.8" x14ac:dyDescent="0.25">
      <c r="A453" s="231" t="s">
        <v>129</v>
      </c>
      <c r="B453" s="50" t="str">
        <f>INDEX('Country to Region'!$B$2:$B$116,MATCH($A453,'Country to Region'!$A$2:$A$116,0))</f>
        <v>South and Southeast Asia</v>
      </c>
      <c r="C453" s="203" t="s">
        <v>192</v>
      </c>
      <c r="D453" s="232" cm="1">
        <f t="array" ref="D453">_xlfn.XLOOKUP($C453,'Standardized Scores'!$C$7:$C$96,_xlfn.XLOOKUP('Data (Main Pillars)'!$A453,'Standardized Scores'!$D$6:$DO$6,'Standardized Scores'!$D$7:$DO$96))</f>
        <v>23.665578266017448</v>
      </c>
      <c r="E453" s="232" cm="1">
        <f t="array" ref="E453">_xlfn.XLOOKUP($C453,Ranking!$C$7:$C$96,_xlfn.XLOOKUP('Data (Main Pillars)'!$A453,Ranking!$D$6:$DO$6,Ranking!$D$7:$DO$96))</f>
        <v>87</v>
      </c>
      <c r="F453" s="232" t="str" cm="1">
        <f t="array" ref="F453">_xlfn.XLOOKUP($C453,Categories!$C$7:$C$96,_xlfn.XLOOKUP('Data (Main Pillars)'!$A453,Categories!$D$6:$DO$6,Categories!$D$7:$DO$96))</f>
        <v>Inadequate capacity</v>
      </c>
    </row>
    <row r="454" spans="1:6" ht="13.8" x14ac:dyDescent="0.25">
      <c r="A454" s="231" t="s">
        <v>130</v>
      </c>
      <c r="B454" s="50" t="str">
        <f>INDEX('Country to Region'!$B$2:$B$116,MATCH($A454,'Country to Region'!$A$2:$A$116,0))</f>
        <v>Sub-Saharan Africa</v>
      </c>
      <c r="C454" s="203" t="s">
        <v>133</v>
      </c>
      <c r="D454" s="232" cm="1">
        <f t="array" ref="D454">_xlfn.XLOOKUP($C454,'Standardized Scores'!$C$7:$C$96,_xlfn.XLOOKUP('Data (Main Pillars)'!$A454,'Standardized Scores'!$D$6:$DO$6,'Standardized Scores'!$D$7:$DO$96))</f>
        <v>27.765877667599717</v>
      </c>
      <c r="E454" s="232" cm="1">
        <f t="array" ref="E454">_xlfn.XLOOKUP($C454,Ranking!$C$7:$C$96,_xlfn.XLOOKUP('Data (Main Pillars)'!$A454,Ranking!$D$6:$DO$6,Ranking!$D$7:$DO$96))</f>
        <v>105</v>
      </c>
      <c r="F454" s="232" t="str" cm="1">
        <f t="array" ref="F454">_xlfn.XLOOKUP($C454,Categories!$C$7:$C$96,_xlfn.XLOOKUP('Data (Main Pillars)'!$A454,Categories!$D$6:$DO$6,Categories!$D$7:$DO$96))</f>
        <v>Inadequate capacity</v>
      </c>
    </row>
    <row r="455" spans="1:6" ht="13.8" x14ac:dyDescent="0.25">
      <c r="A455" s="231" t="s">
        <v>130</v>
      </c>
      <c r="B455" s="50" t="str">
        <f>INDEX('Country to Region'!$B$2:$B$116,MATCH($A455,'Country to Region'!$A$2:$A$116,0))</f>
        <v>Sub-Saharan Africa</v>
      </c>
      <c r="C455" s="203" t="s">
        <v>135</v>
      </c>
      <c r="D455" s="232" cm="1">
        <f t="array" ref="D455">_xlfn.XLOOKUP($C455,'Standardized Scores'!$C$7:$C$96,_xlfn.XLOOKUP('Data (Main Pillars)'!$A455,'Standardized Scores'!$D$6:$DO$6,'Standardized Scores'!$D$7:$DO$96))</f>
        <v>20.887964243138249</v>
      </c>
      <c r="E455" s="232" cm="1">
        <f t="array" ref="E455">_xlfn.XLOOKUP($C455,Ranking!$C$7:$C$96,_xlfn.XLOOKUP('Data (Main Pillars)'!$A455,Ranking!$D$6:$DO$6,Ranking!$D$7:$DO$96))</f>
        <v>111</v>
      </c>
      <c r="F455" s="232" t="str" cm="1">
        <f t="array" ref="F455">_xlfn.XLOOKUP($C455,Categories!$C$7:$C$96,_xlfn.XLOOKUP('Data (Main Pillars)'!$A455,Categories!$D$6:$DO$6,Categories!$D$7:$DO$96))</f>
        <v>Inadequate capacity</v>
      </c>
    </row>
    <row r="456" spans="1:6" ht="13.8" x14ac:dyDescent="0.25">
      <c r="A456" s="231" t="s">
        <v>130</v>
      </c>
      <c r="B456" s="50" t="str">
        <f>INDEX('Country to Region'!$B$2:$B$116,MATCH($A456,'Country to Region'!$A$2:$A$116,0))</f>
        <v>Sub-Saharan Africa</v>
      </c>
      <c r="C456" s="203" t="s">
        <v>163</v>
      </c>
      <c r="D456" s="232" cm="1">
        <f t="array" ref="D456">_xlfn.XLOOKUP($C456,'Standardized Scores'!$C$7:$C$96,_xlfn.XLOOKUP('Data (Main Pillars)'!$A456,'Standardized Scores'!$D$6:$DO$6,'Standardized Scores'!$D$7:$DO$96))</f>
        <v>38.50464352956277</v>
      </c>
      <c r="E456" s="232" cm="1">
        <f t="array" ref="E456">_xlfn.XLOOKUP($C456,Ranking!$C$7:$C$96,_xlfn.XLOOKUP('Data (Main Pillars)'!$A456,Ranking!$D$6:$DO$6,Ranking!$D$7:$DO$96))</f>
        <v>87</v>
      </c>
      <c r="F456" s="232" t="str" cm="1">
        <f t="array" ref="F456">_xlfn.XLOOKUP($C456,Categories!$C$7:$C$96,_xlfn.XLOOKUP('Data (Main Pillars)'!$A456,Categories!$D$6:$DO$6,Categories!$D$7:$DO$96))</f>
        <v>Low capacity</v>
      </c>
    </row>
    <row r="457" spans="1:6" ht="13.8" x14ac:dyDescent="0.25">
      <c r="A457" s="231" t="s">
        <v>130</v>
      </c>
      <c r="B457" s="50" t="str">
        <f>INDEX('Country to Region'!$B$2:$B$116,MATCH($A457,'Country to Region'!$A$2:$A$116,0))</f>
        <v>Sub-Saharan Africa</v>
      </c>
      <c r="C457" s="203" t="s">
        <v>192</v>
      </c>
      <c r="D457" s="232" cm="1">
        <f t="array" ref="D457">_xlfn.XLOOKUP($C457,'Standardized Scores'!$C$7:$C$96,_xlfn.XLOOKUP('Data (Main Pillars)'!$A457,'Standardized Scores'!$D$6:$DO$6,'Standardized Scores'!$D$7:$DO$96))</f>
        <v>20.325436609443784</v>
      </c>
      <c r="E457" s="232" cm="1">
        <f t="array" ref="E457">_xlfn.XLOOKUP($C457,Ranking!$C$7:$C$96,_xlfn.XLOOKUP('Data (Main Pillars)'!$A457,Ranking!$D$6:$DO$6,Ranking!$D$7:$DO$96))</f>
        <v>104</v>
      </c>
      <c r="F457" s="232" t="str" cm="1">
        <f t="array" ref="F457">_xlfn.XLOOKUP($C457,Categories!$C$7:$C$96,_xlfn.XLOOKUP('Data (Main Pillars)'!$A457,Categories!$D$6:$DO$6,Categories!$D$7:$DO$96))</f>
        <v>Inadequate capacity</v>
      </c>
    </row>
    <row r="458" spans="1:6" ht="13.8" x14ac:dyDescent="0.25">
      <c r="A458" s="231" t="s">
        <v>131</v>
      </c>
      <c r="B458" s="50" t="str">
        <f>INDEX('Country to Region'!$B$2:$B$116,MATCH($A458,'Country to Region'!$A$2:$A$116,0))</f>
        <v>Sub-Saharan Africa</v>
      </c>
      <c r="C458" s="203" t="s">
        <v>133</v>
      </c>
      <c r="D458" s="232" cm="1">
        <f t="array" ref="D458">_xlfn.XLOOKUP($C458,'Standardized Scores'!$C$7:$C$96,_xlfn.XLOOKUP('Data (Main Pillars)'!$A458,'Standardized Scores'!$D$6:$DO$6,'Standardized Scores'!$D$7:$DO$96))</f>
        <v>23.630339846814103</v>
      </c>
      <c r="E458" s="232" cm="1">
        <f t="array" ref="E458">_xlfn.XLOOKUP($C458,Ranking!$C$7:$C$96,_xlfn.XLOOKUP('Data (Main Pillars)'!$A458,Ranking!$D$6:$DO$6,Ranking!$D$7:$DO$96))</f>
        <v>114</v>
      </c>
      <c r="F458" s="232" t="str" cm="1">
        <f t="array" ref="F458">_xlfn.XLOOKUP($C458,Categories!$C$7:$C$96,_xlfn.XLOOKUP('Data (Main Pillars)'!$A458,Categories!$D$6:$DO$6,Categories!$D$7:$DO$96))</f>
        <v>Inadequate capacity</v>
      </c>
    </row>
    <row r="459" spans="1:6" ht="13.8" x14ac:dyDescent="0.25">
      <c r="A459" s="231" t="s">
        <v>131</v>
      </c>
      <c r="B459" s="50" t="str">
        <f>INDEX('Country to Region'!$B$2:$B$116,MATCH($A459,'Country to Region'!$A$2:$A$116,0))</f>
        <v>Sub-Saharan Africa</v>
      </c>
      <c r="C459" s="203" t="s">
        <v>135</v>
      </c>
      <c r="D459" s="232" cm="1">
        <f t="array" ref="D459">_xlfn.XLOOKUP($C459,'Standardized Scores'!$C$7:$C$96,_xlfn.XLOOKUP('Data (Main Pillars)'!$A459,'Standardized Scores'!$D$6:$DO$6,'Standardized Scores'!$D$7:$DO$96))</f>
        <v>19.706558967281268</v>
      </c>
      <c r="E459" s="232" cm="1">
        <f t="array" ref="E459">_xlfn.XLOOKUP($C459,Ranking!$C$7:$C$96,_xlfn.XLOOKUP('Data (Main Pillars)'!$A459,Ranking!$D$6:$DO$6,Ranking!$D$7:$DO$96))</f>
        <v>114</v>
      </c>
      <c r="F459" s="232" t="str" cm="1">
        <f t="array" ref="F459">_xlfn.XLOOKUP($C459,Categories!$C$7:$C$96,_xlfn.XLOOKUP('Data (Main Pillars)'!$A459,Categories!$D$6:$DO$6,Categories!$D$7:$DO$96))</f>
        <v>Inadequate capacity</v>
      </c>
    </row>
    <row r="460" spans="1:6" ht="13.8" x14ac:dyDescent="0.25">
      <c r="A460" s="231" t="s">
        <v>131</v>
      </c>
      <c r="B460" s="50" t="str">
        <f>INDEX('Country to Region'!$B$2:$B$116,MATCH($A460,'Country to Region'!$A$2:$A$116,0))</f>
        <v>Sub-Saharan Africa</v>
      </c>
      <c r="C460" s="203" t="s">
        <v>163</v>
      </c>
      <c r="D460" s="232" cm="1">
        <f t="array" ref="D460">_xlfn.XLOOKUP($C460,'Standardized Scores'!$C$7:$C$96,_xlfn.XLOOKUP('Data (Main Pillars)'!$A460,'Standardized Scores'!$D$6:$DO$6,'Standardized Scores'!$D$7:$DO$96))</f>
        <v>29.84103028315829</v>
      </c>
      <c r="E460" s="232" cm="1">
        <f t="array" ref="E460">_xlfn.XLOOKUP($C460,Ranking!$C$7:$C$96,_xlfn.XLOOKUP('Data (Main Pillars)'!$A460,Ranking!$D$6:$DO$6,Ranking!$D$7:$DO$96))</f>
        <v>109</v>
      </c>
      <c r="F460" s="232" t="str" cm="1">
        <f t="array" ref="F460">_xlfn.XLOOKUP($C460,Categories!$C$7:$C$96,_xlfn.XLOOKUP('Data (Main Pillars)'!$A460,Categories!$D$6:$DO$6,Categories!$D$7:$DO$96))</f>
        <v>Inadequate capacity</v>
      </c>
    </row>
    <row r="461" spans="1:6" ht="13.8" x14ac:dyDescent="0.25">
      <c r="A461" s="231" t="s">
        <v>131</v>
      </c>
      <c r="B461" s="50" t="str">
        <f>INDEX('Country to Region'!$B$2:$B$116,MATCH($A461,'Country to Region'!$A$2:$A$116,0))</f>
        <v>Sub-Saharan Africa</v>
      </c>
      <c r="C461" s="203" t="s">
        <v>192</v>
      </c>
      <c r="D461" s="232" cm="1">
        <f t="array" ref="D461">_xlfn.XLOOKUP($C461,'Standardized Scores'!$C$7:$C$96,_xlfn.XLOOKUP('Data (Main Pillars)'!$A461,'Standardized Scores'!$D$6:$DO$6,'Standardized Scores'!$D$7:$DO$96))</f>
        <v>19.273200144554686</v>
      </c>
      <c r="E461" s="232" cm="1">
        <f t="array" ref="E461">_xlfn.XLOOKUP($C461,Ranking!$C$7:$C$96,_xlfn.XLOOKUP('Data (Main Pillars)'!$A461,Ranking!$D$6:$DO$6,Ranking!$D$7:$DO$96))</f>
        <v>109</v>
      </c>
      <c r="F461" s="232" t="str" cm="1">
        <f t="array" ref="F461">_xlfn.XLOOKUP($C461,Categories!$C$7:$C$96,_xlfn.XLOOKUP('Data (Main Pillars)'!$A461,Categories!$D$6:$DO$6,Categories!$D$7:$DO$96))</f>
        <v>Inadequate capacity</v>
      </c>
    </row>
  </sheetData>
  <autoFilter ref="A1:F461" xr:uid="{C271EB9B-BAF0-4D7C-B6CB-B3C5157DA5E5}">
    <sortState xmlns:xlrd2="http://schemas.microsoft.com/office/spreadsheetml/2017/richdata2" ref="A2:F461">
      <sortCondition ref="A1:A461"/>
    </sortState>
  </autoFilter>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EEEF-05FE-45AA-86CA-E3BBBEB29543}">
  <sheetPr codeName="Sheet13">
    <tabColor theme="8"/>
  </sheetPr>
  <dimension ref="A1:D91"/>
  <sheetViews>
    <sheetView zoomScaleNormal="100" workbookViewId="0">
      <selection activeCell="B18" sqref="B18"/>
    </sheetView>
  </sheetViews>
  <sheetFormatPr defaultRowHeight="10.199999999999999" x14ac:dyDescent="0.2"/>
  <cols>
    <col min="1" max="1" width="155.7109375" style="55" bestFit="1" customWidth="1"/>
    <col min="2" max="2" width="151.7109375" style="55" bestFit="1" customWidth="1"/>
    <col min="3" max="3" width="255.7109375" style="55" bestFit="1" customWidth="1"/>
    <col min="4" max="4" width="42.42578125" style="55" bestFit="1" customWidth="1"/>
  </cols>
  <sheetData>
    <row r="1" spans="1:4" ht="13.8" x14ac:dyDescent="0.2">
      <c r="A1" s="92" t="s">
        <v>14</v>
      </c>
      <c r="B1" s="92" t="s">
        <v>288</v>
      </c>
      <c r="C1" s="92" t="s">
        <v>289</v>
      </c>
      <c r="D1" s="93" t="s">
        <v>290</v>
      </c>
    </row>
    <row r="2" spans="1:4" ht="13.2" x14ac:dyDescent="0.2">
      <c r="A2" s="94" t="s">
        <v>291</v>
      </c>
      <c r="B2" s="94"/>
      <c r="C2" s="94"/>
      <c r="D2" s="95"/>
    </row>
    <row r="3" spans="1:4" ht="13.2" x14ac:dyDescent="0.2">
      <c r="A3" s="96" t="s">
        <v>247</v>
      </c>
      <c r="B3" s="96"/>
      <c r="C3" s="96"/>
      <c r="D3" s="97"/>
    </row>
    <row r="4" spans="1:4" ht="13.2" x14ac:dyDescent="0.2">
      <c r="A4" s="100" t="s">
        <v>292</v>
      </c>
      <c r="B4" s="98"/>
      <c r="C4" s="98"/>
      <c r="D4" s="99"/>
    </row>
    <row r="5" spans="1:4" ht="13.2" x14ac:dyDescent="0.2">
      <c r="A5" s="107" t="s">
        <v>293</v>
      </c>
      <c r="B5" s="107" t="s">
        <v>294</v>
      </c>
      <c r="C5" s="107" t="s">
        <v>295</v>
      </c>
      <c r="D5" s="108" t="s">
        <v>296</v>
      </c>
    </row>
    <row r="6" spans="1:4" ht="13.2" x14ac:dyDescent="0.2">
      <c r="A6" s="107" t="s">
        <v>297</v>
      </c>
      <c r="B6" s="107" t="s">
        <v>298</v>
      </c>
      <c r="C6" s="107" t="s">
        <v>299</v>
      </c>
      <c r="D6" s="108">
        <v>2023</v>
      </c>
    </row>
    <row r="7" spans="1:4" ht="13.2" x14ac:dyDescent="0.2">
      <c r="A7" s="107" t="s">
        <v>300</v>
      </c>
      <c r="B7" s="107" t="s">
        <v>298</v>
      </c>
      <c r="C7" s="107" t="s">
        <v>301</v>
      </c>
      <c r="D7" s="108">
        <v>2023</v>
      </c>
    </row>
    <row r="8" spans="1:4" ht="13.2" x14ac:dyDescent="0.2">
      <c r="A8" s="107" t="s">
        <v>302</v>
      </c>
      <c r="B8" s="107" t="s">
        <v>298</v>
      </c>
      <c r="C8" s="107" t="s">
        <v>303</v>
      </c>
      <c r="D8" s="108">
        <v>2023</v>
      </c>
    </row>
    <row r="9" spans="1:4" ht="13.2" x14ac:dyDescent="0.2">
      <c r="A9" s="107" t="s">
        <v>304</v>
      </c>
      <c r="B9" s="109" t="s">
        <v>305</v>
      </c>
      <c r="C9" s="107" t="s">
        <v>306</v>
      </c>
      <c r="D9" s="108">
        <v>2023</v>
      </c>
    </row>
    <row r="10" spans="1:4" ht="13.2" x14ac:dyDescent="0.2">
      <c r="A10" s="107" t="s">
        <v>307</v>
      </c>
      <c r="B10" s="107" t="s">
        <v>308</v>
      </c>
      <c r="C10" s="110" t="s">
        <v>309</v>
      </c>
      <c r="D10" s="108">
        <v>2023</v>
      </c>
    </row>
    <row r="11" spans="1:4" ht="13.2" x14ac:dyDescent="0.2">
      <c r="A11" s="107" t="s">
        <v>310</v>
      </c>
      <c r="B11" s="107" t="s">
        <v>311</v>
      </c>
      <c r="C11" s="107" t="s">
        <v>312</v>
      </c>
      <c r="D11" s="108">
        <v>2019</v>
      </c>
    </row>
    <row r="12" spans="1:4" ht="13.2" x14ac:dyDescent="0.2">
      <c r="A12" s="107" t="s">
        <v>313</v>
      </c>
      <c r="B12" s="107" t="s">
        <v>314</v>
      </c>
      <c r="C12" s="107" t="s">
        <v>315</v>
      </c>
      <c r="D12" s="108">
        <v>2023</v>
      </c>
    </row>
    <row r="13" spans="1:4" ht="13.2" x14ac:dyDescent="0.2">
      <c r="A13" s="100" t="s">
        <v>316</v>
      </c>
      <c r="B13" s="100"/>
      <c r="C13" s="100"/>
      <c r="D13" s="101"/>
    </row>
    <row r="14" spans="1:4" ht="13.2" x14ac:dyDescent="0.2">
      <c r="A14" s="107" t="s">
        <v>317</v>
      </c>
      <c r="B14" s="107" t="s">
        <v>318</v>
      </c>
      <c r="C14" s="107" t="s">
        <v>319</v>
      </c>
      <c r="D14" s="108">
        <v>2023</v>
      </c>
    </row>
    <row r="15" spans="1:4" ht="13.2" x14ac:dyDescent="0.2">
      <c r="A15" s="107" t="s">
        <v>320</v>
      </c>
      <c r="B15" s="107" t="s">
        <v>318</v>
      </c>
      <c r="C15" s="107" t="s">
        <v>321</v>
      </c>
      <c r="D15" s="108">
        <v>2023</v>
      </c>
    </row>
    <row r="16" spans="1:4" ht="13.2" x14ac:dyDescent="0.2">
      <c r="A16" s="107" t="s">
        <v>322</v>
      </c>
      <c r="B16" s="107" t="s">
        <v>323</v>
      </c>
      <c r="C16" s="107" t="s">
        <v>324</v>
      </c>
      <c r="D16" s="108">
        <v>2020</v>
      </c>
    </row>
    <row r="17" spans="1:4" ht="13.2" x14ac:dyDescent="0.2">
      <c r="A17" s="107" t="s">
        <v>325</v>
      </c>
      <c r="B17" s="109" t="s">
        <v>326</v>
      </c>
      <c r="C17" s="107" t="s">
        <v>327</v>
      </c>
      <c r="D17" s="108" t="s">
        <v>328</v>
      </c>
    </row>
    <row r="18" spans="1:4" ht="13.2" x14ac:dyDescent="0.2">
      <c r="A18" s="107" t="s">
        <v>329</v>
      </c>
      <c r="B18" s="109" t="s">
        <v>330</v>
      </c>
      <c r="C18" s="107" t="s">
        <v>331</v>
      </c>
      <c r="D18" s="108" t="s">
        <v>328</v>
      </c>
    </row>
    <row r="19" spans="1:4" ht="13.2" x14ac:dyDescent="0.2">
      <c r="A19" s="107" t="s">
        <v>332</v>
      </c>
      <c r="B19" s="107" t="s">
        <v>333</v>
      </c>
      <c r="C19" s="107" t="s">
        <v>334</v>
      </c>
      <c r="D19" s="108">
        <v>2023</v>
      </c>
    </row>
    <row r="20" spans="1:4" ht="13.2" x14ac:dyDescent="0.2">
      <c r="A20" s="107" t="s">
        <v>335</v>
      </c>
      <c r="B20" s="107" t="s">
        <v>298</v>
      </c>
      <c r="C20" s="107" t="s">
        <v>336</v>
      </c>
      <c r="D20" s="108">
        <v>2023</v>
      </c>
    </row>
    <row r="21" spans="1:4" ht="13.2" x14ac:dyDescent="0.2">
      <c r="A21" s="100" t="s">
        <v>155</v>
      </c>
      <c r="B21" s="100"/>
      <c r="C21" s="100"/>
      <c r="D21" s="101"/>
    </row>
    <row r="22" spans="1:4" ht="13.2" x14ac:dyDescent="0.2">
      <c r="A22" s="107" t="s">
        <v>337</v>
      </c>
      <c r="B22" s="107" t="s">
        <v>318</v>
      </c>
      <c r="C22" s="107" t="s">
        <v>338</v>
      </c>
      <c r="D22" s="108">
        <v>2023</v>
      </c>
    </row>
    <row r="23" spans="1:4" ht="13.2" x14ac:dyDescent="0.2">
      <c r="A23" s="107" t="s">
        <v>339</v>
      </c>
      <c r="B23" s="109" t="s">
        <v>340</v>
      </c>
      <c r="C23" s="107" t="s">
        <v>341</v>
      </c>
      <c r="D23" s="108" t="s">
        <v>342</v>
      </c>
    </row>
    <row r="24" spans="1:4" ht="13.2" x14ac:dyDescent="0.2">
      <c r="A24" s="107" t="s">
        <v>343</v>
      </c>
      <c r="B24" s="109" t="s">
        <v>344</v>
      </c>
      <c r="C24" s="107" t="s">
        <v>345</v>
      </c>
      <c r="D24" s="108" t="s">
        <v>342</v>
      </c>
    </row>
    <row r="25" spans="1:4" ht="13.2" x14ac:dyDescent="0.2">
      <c r="A25" s="107" t="s">
        <v>346</v>
      </c>
      <c r="B25" s="107" t="s">
        <v>347</v>
      </c>
      <c r="C25" s="107" t="s">
        <v>348</v>
      </c>
      <c r="D25" s="108" t="s">
        <v>349</v>
      </c>
    </row>
    <row r="26" spans="1:4" ht="13.2" x14ac:dyDescent="0.2">
      <c r="A26" s="107" t="s">
        <v>350</v>
      </c>
      <c r="B26" s="107" t="s">
        <v>351</v>
      </c>
      <c r="C26" s="107" t="s">
        <v>352</v>
      </c>
      <c r="D26" s="108" t="s">
        <v>353</v>
      </c>
    </row>
    <row r="27" spans="1:4" ht="13.2" x14ac:dyDescent="0.2">
      <c r="A27" s="105" t="s">
        <v>354</v>
      </c>
      <c r="B27" s="105"/>
      <c r="C27" s="105"/>
      <c r="D27" s="106"/>
    </row>
    <row r="28" spans="1:4" ht="13.2" x14ac:dyDescent="0.2">
      <c r="A28" s="104" t="s">
        <v>355</v>
      </c>
      <c r="B28" s="102"/>
      <c r="C28" s="102"/>
      <c r="D28" s="103"/>
    </row>
    <row r="29" spans="1:4" ht="13.2" x14ac:dyDescent="0.2">
      <c r="A29" s="111" t="s">
        <v>356</v>
      </c>
      <c r="B29" s="111" t="s">
        <v>298</v>
      </c>
      <c r="C29" s="111" t="s">
        <v>357</v>
      </c>
      <c r="D29" s="112">
        <v>2023</v>
      </c>
    </row>
    <row r="30" spans="1:4" ht="13.2" x14ac:dyDescent="0.2">
      <c r="A30" s="111" t="s">
        <v>358</v>
      </c>
      <c r="B30" s="111" t="s">
        <v>359</v>
      </c>
      <c r="C30" s="111" t="s">
        <v>360</v>
      </c>
      <c r="D30" s="112" t="s">
        <v>361</v>
      </c>
    </row>
    <row r="31" spans="1:4" ht="13.2" x14ac:dyDescent="0.2">
      <c r="A31" s="111" t="s">
        <v>362</v>
      </c>
      <c r="B31" s="111" t="s">
        <v>363</v>
      </c>
      <c r="C31" s="111" t="s">
        <v>360</v>
      </c>
      <c r="D31" s="112" t="s">
        <v>361</v>
      </c>
    </row>
    <row r="32" spans="1:4" ht="13.2" x14ac:dyDescent="0.2">
      <c r="A32" s="111" t="s">
        <v>364</v>
      </c>
      <c r="B32" s="111" t="s">
        <v>365</v>
      </c>
      <c r="C32" s="111" t="s">
        <v>360</v>
      </c>
      <c r="D32" s="112" t="s">
        <v>361</v>
      </c>
    </row>
    <row r="33" spans="1:4" ht="13.2" x14ac:dyDescent="0.2">
      <c r="A33" s="111" t="s">
        <v>366</v>
      </c>
      <c r="B33" s="111" t="s">
        <v>365</v>
      </c>
      <c r="C33" s="111" t="s">
        <v>360</v>
      </c>
      <c r="D33" s="112" t="s">
        <v>361</v>
      </c>
    </row>
    <row r="34" spans="1:4" ht="32.1" customHeight="1" x14ac:dyDescent="0.2">
      <c r="A34" s="111" t="s">
        <v>367</v>
      </c>
      <c r="B34" s="111" t="s">
        <v>368</v>
      </c>
      <c r="C34" s="126" t="s">
        <v>369</v>
      </c>
      <c r="D34" s="112">
        <v>2021</v>
      </c>
    </row>
    <row r="35" spans="1:4" ht="13.2" x14ac:dyDescent="0.2">
      <c r="A35" s="111" t="s">
        <v>370</v>
      </c>
      <c r="B35" s="113" t="s">
        <v>305</v>
      </c>
      <c r="C35" s="111" t="s">
        <v>371</v>
      </c>
      <c r="D35" s="112">
        <v>2023</v>
      </c>
    </row>
    <row r="36" spans="1:4" ht="13.2" x14ac:dyDescent="0.2">
      <c r="A36" s="104" t="s">
        <v>372</v>
      </c>
      <c r="B36" s="102"/>
      <c r="C36" s="102"/>
      <c r="D36" s="103"/>
    </row>
    <row r="37" spans="1:4" ht="32.1" customHeight="1" x14ac:dyDescent="0.2">
      <c r="A37" s="111" t="s">
        <v>373</v>
      </c>
      <c r="B37" s="111" t="s">
        <v>368</v>
      </c>
      <c r="C37" s="126" t="s">
        <v>374</v>
      </c>
      <c r="D37" s="112">
        <v>2023</v>
      </c>
    </row>
    <row r="38" spans="1:4" ht="13.2" x14ac:dyDescent="0.2">
      <c r="A38" s="111" t="s">
        <v>375</v>
      </c>
      <c r="B38" s="113" t="s">
        <v>376</v>
      </c>
      <c r="C38" s="111" t="s">
        <v>377</v>
      </c>
      <c r="D38" s="112">
        <v>2023</v>
      </c>
    </row>
    <row r="39" spans="1:4" ht="13.2" x14ac:dyDescent="0.2">
      <c r="A39" s="111" t="s">
        <v>378</v>
      </c>
      <c r="B39" s="111" t="s">
        <v>379</v>
      </c>
      <c r="C39" s="126" t="s">
        <v>380</v>
      </c>
      <c r="D39" s="112">
        <v>2023</v>
      </c>
    </row>
    <row r="40" spans="1:4" ht="31.05" customHeight="1" x14ac:dyDescent="0.2">
      <c r="A40" s="111" t="s">
        <v>381</v>
      </c>
      <c r="B40" s="111" t="s">
        <v>379</v>
      </c>
      <c r="C40" s="126" t="s">
        <v>382</v>
      </c>
      <c r="D40" s="112">
        <v>2023</v>
      </c>
    </row>
    <row r="41" spans="1:4" ht="13.2" x14ac:dyDescent="0.2">
      <c r="A41" s="111" t="s">
        <v>383</v>
      </c>
      <c r="B41" s="111" t="s">
        <v>379</v>
      </c>
      <c r="C41" s="111" t="s">
        <v>384</v>
      </c>
      <c r="D41" s="112">
        <v>2023</v>
      </c>
    </row>
    <row r="42" spans="1:4" ht="13.2" x14ac:dyDescent="0.2">
      <c r="A42" s="104" t="s">
        <v>385</v>
      </c>
      <c r="B42" s="102"/>
      <c r="C42" s="102"/>
      <c r="D42" s="103"/>
    </row>
    <row r="43" spans="1:4" ht="32.1" customHeight="1" x14ac:dyDescent="0.2">
      <c r="A43" s="111" t="s">
        <v>386</v>
      </c>
      <c r="B43" s="111" t="s">
        <v>368</v>
      </c>
      <c r="C43" s="126" t="s">
        <v>387</v>
      </c>
      <c r="D43" s="112">
        <v>2021</v>
      </c>
    </row>
    <row r="44" spans="1:4" ht="13.2" x14ac:dyDescent="0.2">
      <c r="A44" s="111" t="s">
        <v>388</v>
      </c>
      <c r="B44" s="111" t="s">
        <v>389</v>
      </c>
      <c r="C44" s="111" t="s">
        <v>390</v>
      </c>
      <c r="D44" s="112">
        <v>2023</v>
      </c>
    </row>
    <row r="45" spans="1:4" ht="13.2" x14ac:dyDescent="0.2">
      <c r="A45" s="111" t="s">
        <v>391</v>
      </c>
      <c r="B45" s="111" t="s">
        <v>389</v>
      </c>
      <c r="C45" s="111" t="s">
        <v>392</v>
      </c>
      <c r="D45" s="112">
        <v>2023</v>
      </c>
    </row>
    <row r="46" spans="1:4" ht="13.2" x14ac:dyDescent="0.2">
      <c r="A46" s="111" t="s">
        <v>393</v>
      </c>
      <c r="B46" s="111" t="s">
        <v>389</v>
      </c>
      <c r="C46" s="111" t="s">
        <v>392</v>
      </c>
      <c r="D46" s="112">
        <v>2023</v>
      </c>
    </row>
    <row r="47" spans="1:4" ht="13.2" x14ac:dyDescent="0.2">
      <c r="A47" s="111" t="s">
        <v>394</v>
      </c>
      <c r="B47" s="111" t="s">
        <v>395</v>
      </c>
      <c r="C47" s="111" t="s">
        <v>396</v>
      </c>
      <c r="D47" s="112" t="s">
        <v>397</v>
      </c>
    </row>
    <row r="48" spans="1:4" ht="13.2" x14ac:dyDescent="0.2">
      <c r="A48" s="111" t="s">
        <v>398</v>
      </c>
      <c r="B48" s="111" t="s">
        <v>395</v>
      </c>
      <c r="C48" s="111" t="s">
        <v>396</v>
      </c>
      <c r="D48" s="112" t="s">
        <v>397</v>
      </c>
    </row>
    <row r="49" spans="1:4" ht="34.049999999999997" customHeight="1" x14ac:dyDescent="0.2">
      <c r="A49" s="111" t="s">
        <v>399</v>
      </c>
      <c r="B49" s="111" t="s">
        <v>379</v>
      </c>
      <c r="C49" s="126" t="s">
        <v>400</v>
      </c>
      <c r="D49" s="112">
        <v>2023</v>
      </c>
    </row>
    <row r="50" spans="1:4" ht="13.2" x14ac:dyDescent="0.2">
      <c r="A50" s="111" t="s">
        <v>401</v>
      </c>
      <c r="B50" s="111" t="s">
        <v>402</v>
      </c>
      <c r="C50" s="111" t="s">
        <v>403</v>
      </c>
      <c r="D50" s="112" t="s">
        <v>404</v>
      </c>
    </row>
    <row r="51" spans="1:4" ht="33.6" customHeight="1" x14ac:dyDescent="0.2">
      <c r="A51" s="111" t="s">
        <v>405</v>
      </c>
      <c r="B51" s="111" t="s">
        <v>379</v>
      </c>
      <c r="C51" s="126" t="s">
        <v>406</v>
      </c>
      <c r="D51" s="112">
        <v>2023</v>
      </c>
    </row>
    <row r="52" spans="1:4" ht="13.2" x14ac:dyDescent="0.2">
      <c r="A52" s="118" t="s">
        <v>407</v>
      </c>
      <c r="B52" s="114"/>
      <c r="C52" s="114"/>
      <c r="D52" s="115"/>
    </row>
    <row r="53" spans="1:4" ht="13.2" x14ac:dyDescent="0.2">
      <c r="A53" s="119" t="s">
        <v>408</v>
      </c>
      <c r="B53" s="116"/>
      <c r="C53" s="116"/>
      <c r="D53" s="117"/>
    </row>
    <row r="54" spans="1:4" ht="13.2" x14ac:dyDescent="0.2">
      <c r="A54" s="121" t="s">
        <v>409</v>
      </c>
      <c r="B54" s="121" t="s">
        <v>298</v>
      </c>
      <c r="C54" s="121" t="s">
        <v>410</v>
      </c>
      <c r="D54" s="123">
        <v>2022</v>
      </c>
    </row>
    <row r="55" spans="1:4" ht="13.2" x14ac:dyDescent="0.2">
      <c r="A55" s="121" t="s">
        <v>411</v>
      </c>
      <c r="B55" s="121" t="s">
        <v>412</v>
      </c>
      <c r="C55" s="121" t="s">
        <v>413</v>
      </c>
      <c r="D55" s="123">
        <v>2023</v>
      </c>
    </row>
    <row r="56" spans="1:4" ht="13.2" x14ac:dyDescent="0.2">
      <c r="A56" s="121" t="s">
        <v>414</v>
      </c>
      <c r="B56" s="121" t="s">
        <v>298</v>
      </c>
      <c r="C56" s="121" t="s">
        <v>415</v>
      </c>
      <c r="D56" s="123">
        <v>2023</v>
      </c>
    </row>
    <row r="57" spans="1:4" ht="13.2" x14ac:dyDescent="0.2">
      <c r="A57" s="121" t="s">
        <v>416</v>
      </c>
      <c r="B57" s="121" t="s">
        <v>417</v>
      </c>
      <c r="C57" s="121" t="s">
        <v>418</v>
      </c>
      <c r="D57" s="123" t="s">
        <v>419</v>
      </c>
    </row>
    <row r="58" spans="1:4" ht="13.2" x14ac:dyDescent="0.2">
      <c r="A58" s="121" t="s">
        <v>420</v>
      </c>
      <c r="B58" s="121" t="s">
        <v>421</v>
      </c>
      <c r="C58" s="121" t="s">
        <v>422</v>
      </c>
      <c r="D58" s="123">
        <v>2023</v>
      </c>
    </row>
    <row r="59" spans="1:4" ht="13.2" x14ac:dyDescent="0.2">
      <c r="A59" s="121" t="s">
        <v>423</v>
      </c>
      <c r="B59" s="121" t="s">
        <v>424</v>
      </c>
      <c r="C59" s="121" t="s">
        <v>425</v>
      </c>
      <c r="D59" s="123">
        <v>2023</v>
      </c>
    </row>
    <row r="60" spans="1:4" ht="13.2" x14ac:dyDescent="0.2">
      <c r="A60" s="119" t="s">
        <v>426</v>
      </c>
      <c r="B60" s="119"/>
      <c r="C60" s="119"/>
      <c r="D60" s="120"/>
    </row>
    <row r="61" spans="1:4" ht="13.2" x14ac:dyDescent="0.2">
      <c r="A61" s="121" t="s">
        <v>427</v>
      </c>
      <c r="B61" s="124" t="s">
        <v>376</v>
      </c>
      <c r="C61" s="121" t="s">
        <v>428</v>
      </c>
      <c r="D61" s="123">
        <v>2023</v>
      </c>
    </row>
    <row r="62" spans="1:4" ht="13.2" x14ac:dyDescent="0.2">
      <c r="A62" s="121" t="s">
        <v>429</v>
      </c>
      <c r="B62" s="121" t="s">
        <v>430</v>
      </c>
      <c r="C62" s="125" t="s">
        <v>431</v>
      </c>
      <c r="D62" s="123">
        <v>2023</v>
      </c>
    </row>
    <row r="63" spans="1:4" ht="13.2" x14ac:dyDescent="0.2">
      <c r="A63" s="121" t="s">
        <v>432</v>
      </c>
      <c r="B63" s="121" t="s">
        <v>433</v>
      </c>
      <c r="C63" s="125" t="s">
        <v>434</v>
      </c>
      <c r="D63" s="123">
        <v>2023</v>
      </c>
    </row>
    <row r="64" spans="1:4" ht="13.2" x14ac:dyDescent="0.2">
      <c r="A64" s="121" t="s">
        <v>435</v>
      </c>
      <c r="B64" s="124" t="s">
        <v>376</v>
      </c>
      <c r="C64" s="125" t="s">
        <v>436</v>
      </c>
      <c r="D64" s="123">
        <v>2023</v>
      </c>
    </row>
    <row r="65" spans="1:4" ht="32.1" customHeight="1" x14ac:dyDescent="0.2">
      <c r="A65" s="121" t="s">
        <v>437</v>
      </c>
      <c r="B65" s="124" t="s">
        <v>376</v>
      </c>
      <c r="C65" s="128" t="s">
        <v>438</v>
      </c>
      <c r="D65" s="123">
        <v>2023</v>
      </c>
    </row>
    <row r="66" spans="1:4" ht="13.2" x14ac:dyDescent="0.2">
      <c r="A66" s="122" t="s">
        <v>439</v>
      </c>
      <c r="B66" s="124" t="s">
        <v>376</v>
      </c>
      <c r="C66" s="125" t="s">
        <v>440</v>
      </c>
      <c r="D66" s="123">
        <v>2023</v>
      </c>
    </row>
    <row r="67" spans="1:4" ht="13.2" x14ac:dyDescent="0.2">
      <c r="A67" s="122" t="s">
        <v>441</v>
      </c>
      <c r="B67" s="124" t="s">
        <v>442</v>
      </c>
      <c r="C67" s="125" t="s">
        <v>443</v>
      </c>
      <c r="D67" s="123">
        <v>2021</v>
      </c>
    </row>
    <row r="68" spans="1:4" ht="13.2" x14ac:dyDescent="0.2">
      <c r="A68" s="121" t="s">
        <v>444</v>
      </c>
      <c r="B68" s="124" t="s">
        <v>445</v>
      </c>
      <c r="C68" s="121" t="s">
        <v>446</v>
      </c>
      <c r="D68" s="123">
        <v>2023</v>
      </c>
    </row>
    <row r="69" spans="1:4" ht="13.2" x14ac:dyDescent="0.2">
      <c r="A69" s="119" t="s">
        <v>447</v>
      </c>
      <c r="B69" s="119"/>
      <c r="C69" s="119"/>
      <c r="D69" s="120"/>
    </row>
    <row r="70" spans="1:4" ht="13.2" x14ac:dyDescent="0.25">
      <c r="A70" s="121" t="s">
        <v>448</v>
      </c>
      <c r="B70" s="129" t="s">
        <v>449</v>
      </c>
      <c r="C70" s="121" t="s">
        <v>450</v>
      </c>
      <c r="D70" s="123">
        <v>2023</v>
      </c>
    </row>
    <row r="71" spans="1:4" ht="13.2" x14ac:dyDescent="0.25">
      <c r="A71" s="121" t="s">
        <v>451</v>
      </c>
      <c r="B71" s="129" t="s">
        <v>449</v>
      </c>
      <c r="C71" s="121" t="s">
        <v>452</v>
      </c>
      <c r="D71" s="123">
        <v>2023</v>
      </c>
    </row>
    <row r="72" spans="1:4" ht="13.2" x14ac:dyDescent="0.25">
      <c r="A72" s="121" t="s">
        <v>453</v>
      </c>
      <c r="B72" s="129" t="s">
        <v>449</v>
      </c>
      <c r="C72" s="121" t="s">
        <v>454</v>
      </c>
      <c r="D72" s="123">
        <v>2023</v>
      </c>
    </row>
    <row r="73" spans="1:4" ht="13.2" x14ac:dyDescent="0.25">
      <c r="A73" s="121" t="s">
        <v>455</v>
      </c>
      <c r="B73" s="129" t="s">
        <v>449</v>
      </c>
      <c r="C73" s="121" t="s">
        <v>456</v>
      </c>
      <c r="D73" s="123">
        <v>2023</v>
      </c>
    </row>
    <row r="74" spans="1:4" ht="13.2" x14ac:dyDescent="0.25">
      <c r="A74" s="121" t="s">
        <v>457</v>
      </c>
      <c r="B74" s="129" t="s">
        <v>449</v>
      </c>
      <c r="C74" s="121" t="s">
        <v>458</v>
      </c>
      <c r="D74" s="123" t="s">
        <v>459</v>
      </c>
    </row>
    <row r="75" spans="1:4" ht="13.2" x14ac:dyDescent="0.2">
      <c r="A75" s="121" t="s">
        <v>460</v>
      </c>
      <c r="B75" s="121" t="s">
        <v>461</v>
      </c>
      <c r="C75" s="121" t="s">
        <v>462</v>
      </c>
      <c r="D75" s="123">
        <v>2023</v>
      </c>
    </row>
    <row r="76" spans="1:4" ht="13.2" x14ac:dyDescent="0.2">
      <c r="A76" s="121" t="s">
        <v>463</v>
      </c>
      <c r="B76" s="121" t="s">
        <v>461</v>
      </c>
      <c r="C76" s="121" t="s">
        <v>464</v>
      </c>
      <c r="D76" s="123">
        <v>2023</v>
      </c>
    </row>
    <row r="77" spans="1:4" ht="13.2" x14ac:dyDescent="0.2">
      <c r="A77" s="121" t="s">
        <v>465</v>
      </c>
      <c r="B77" s="121" t="s">
        <v>466</v>
      </c>
      <c r="C77" s="121" t="s">
        <v>467</v>
      </c>
      <c r="D77" s="123">
        <v>2023</v>
      </c>
    </row>
    <row r="78" spans="1:4" ht="13.2" x14ac:dyDescent="0.2">
      <c r="A78" s="121" t="s">
        <v>468</v>
      </c>
      <c r="B78" s="121" t="s">
        <v>466</v>
      </c>
      <c r="C78" s="121" t="s">
        <v>469</v>
      </c>
      <c r="D78" s="123">
        <v>2023</v>
      </c>
    </row>
    <row r="79" spans="1:4" ht="13.2" x14ac:dyDescent="0.2">
      <c r="A79" s="121" t="s">
        <v>470</v>
      </c>
      <c r="B79" s="121" t="s">
        <v>412</v>
      </c>
      <c r="C79" s="121" t="s">
        <v>471</v>
      </c>
      <c r="D79" s="123">
        <v>2023</v>
      </c>
    </row>
    <row r="80" spans="1:4" ht="13.2" x14ac:dyDescent="0.2">
      <c r="A80" s="119" t="s">
        <v>472</v>
      </c>
      <c r="B80" s="119"/>
      <c r="C80" s="119"/>
      <c r="D80" s="120"/>
    </row>
    <row r="81" spans="1:4" ht="29.55" customHeight="1" x14ac:dyDescent="0.2">
      <c r="A81" s="121" t="s">
        <v>473</v>
      </c>
      <c r="B81" s="121" t="s">
        <v>474</v>
      </c>
      <c r="C81" s="127" t="s">
        <v>475</v>
      </c>
      <c r="D81" s="123" t="s">
        <v>476</v>
      </c>
    </row>
    <row r="82" spans="1:4" ht="13.2" x14ac:dyDescent="0.2">
      <c r="A82" s="121" t="s">
        <v>477</v>
      </c>
      <c r="B82" s="121" t="s">
        <v>474</v>
      </c>
      <c r="C82" s="121" t="s">
        <v>478</v>
      </c>
      <c r="D82" s="123" t="s">
        <v>476</v>
      </c>
    </row>
    <row r="83" spans="1:4" ht="13.2" x14ac:dyDescent="0.2">
      <c r="A83" s="121" t="s">
        <v>479</v>
      </c>
      <c r="B83" s="121" t="s">
        <v>480</v>
      </c>
      <c r="C83" s="121" t="s">
        <v>481</v>
      </c>
      <c r="D83" s="123">
        <v>2023</v>
      </c>
    </row>
    <row r="84" spans="1:4" ht="13.2" x14ac:dyDescent="0.2">
      <c r="A84" s="121" t="s">
        <v>482</v>
      </c>
      <c r="B84" s="121" t="s">
        <v>483</v>
      </c>
      <c r="C84" s="121" t="s">
        <v>481</v>
      </c>
      <c r="D84" s="123">
        <v>2023</v>
      </c>
    </row>
    <row r="85" spans="1:4" ht="13.2" x14ac:dyDescent="0.2">
      <c r="A85" s="121" t="s">
        <v>484</v>
      </c>
      <c r="B85" s="121" t="s">
        <v>485</v>
      </c>
      <c r="C85" s="121" t="s">
        <v>481</v>
      </c>
      <c r="D85" s="123">
        <v>2023</v>
      </c>
    </row>
    <row r="86" spans="1:4" ht="13.2" x14ac:dyDescent="0.2">
      <c r="A86" s="121" t="s">
        <v>486</v>
      </c>
      <c r="B86" s="121" t="s">
        <v>485</v>
      </c>
      <c r="C86" s="121" t="s">
        <v>481</v>
      </c>
      <c r="D86" s="123">
        <v>2023</v>
      </c>
    </row>
    <row r="87" spans="1:4" ht="13.2" x14ac:dyDescent="0.2">
      <c r="A87" s="121" t="s">
        <v>487</v>
      </c>
      <c r="B87" s="121" t="s">
        <v>488</v>
      </c>
      <c r="C87" s="121" t="s">
        <v>489</v>
      </c>
      <c r="D87" s="123">
        <v>2023</v>
      </c>
    </row>
    <row r="88" spans="1:4" ht="13.2" x14ac:dyDescent="0.2">
      <c r="A88" s="121" t="s">
        <v>490</v>
      </c>
      <c r="B88" s="121" t="s">
        <v>488</v>
      </c>
      <c r="C88" s="121" t="s">
        <v>491</v>
      </c>
      <c r="D88" s="123">
        <v>2023</v>
      </c>
    </row>
    <row r="89" spans="1:4" ht="13.2" x14ac:dyDescent="0.2">
      <c r="A89" s="121" t="s">
        <v>492</v>
      </c>
      <c r="B89" s="121" t="s">
        <v>493</v>
      </c>
      <c r="C89" s="121" t="s">
        <v>494</v>
      </c>
      <c r="D89" s="123">
        <v>2023</v>
      </c>
    </row>
    <row r="90" spans="1:4" ht="13.2" x14ac:dyDescent="0.2">
      <c r="A90" s="121" t="s">
        <v>495</v>
      </c>
      <c r="B90" s="121" t="s">
        <v>493</v>
      </c>
      <c r="C90" s="121" t="s">
        <v>496</v>
      </c>
      <c r="D90" s="123">
        <v>2023</v>
      </c>
    </row>
    <row r="91" spans="1:4" ht="13.2" x14ac:dyDescent="0.2">
      <c r="A91" s="121" t="s">
        <v>497</v>
      </c>
      <c r="B91" s="121" t="s">
        <v>498</v>
      </c>
      <c r="C91" s="121" t="s">
        <v>499</v>
      </c>
      <c r="D91" s="123">
        <v>2021</v>
      </c>
    </row>
  </sheetData>
  <phoneticPr fontId="34"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C3A4-FF3A-4C9E-8C5B-B20E61232312}">
  <sheetPr codeName="Sheet14">
    <tabColor theme="8"/>
  </sheetPr>
  <dimension ref="A1:CJ140"/>
  <sheetViews>
    <sheetView topLeftCell="BD1" workbookViewId="0">
      <selection activeCell="BQ23" sqref="BQ23"/>
    </sheetView>
  </sheetViews>
  <sheetFormatPr defaultRowHeight="10.199999999999999" x14ac:dyDescent="0.2"/>
  <cols>
    <col min="1" max="1" width="42" bestFit="1" customWidth="1"/>
    <col min="2" max="2" width="30.28515625" bestFit="1" customWidth="1"/>
    <col min="4" max="4" width="20.140625" bestFit="1" customWidth="1"/>
    <col min="5" max="5" width="14.7109375" bestFit="1" customWidth="1"/>
    <col min="6" max="6" width="24.42578125" bestFit="1" customWidth="1"/>
    <col min="7" max="7" width="15.140625" customWidth="1"/>
    <col min="8" max="8" width="14.28515625" bestFit="1" customWidth="1"/>
    <col min="9" max="9" width="16.7109375" bestFit="1" customWidth="1"/>
    <col min="10" max="10" width="8.42578125" bestFit="1" customWidth="1"/>
    <col min="11" max="11" width="16.7109375" bestFit="1" customWidth="1"/>
    <col min="12" max="12" width="19.42578125" customWidth="1"/>
    <col min="14" max="14" width="13.7109375" bestFit="1" customWidth="1"/>
    <col min="15" max="15" width="24.42578125" bestFit="1" customWidth="1"/>
    <col min="16" max="16" width="14.7109375" bestFit="1" customWidth="1"/>
    <col min="18" max="18" width="21.140625" bestFit="1" customWidth="1"/>
    <col min="21" max="21" width="14.140625" bestFit="1" customWidth="1"/>
    <col min="24" max="24" width="20.140625" bestFit="1" customWidth="1"/>
    <col min="25" max="25" width="24.42578125" bestFit="1" customWidth="1"/>
    <col min="26" max="26" width="17.7109375" bestFit="1" customWidth="1"/>
    <col min="28" max="28" width="21.140625" bestFit="1" customWidth="1"/>
    <col min="29" max="30" width="19.28515625" bestFit="1" customWidth="1"/>
    <col min="31" max="31" width="8.42578125" customWidth="1"/>
    <col min="32" max="32" width="10" bestFit="1" customWidth="1"/>
    <col min="34" max="34" width="29" bestFit="1" customWidth="1"/>
    <col min="35" max="35" width="19.28515625" bestFit="1" customWidth="1"/>
    <col min="36" max="37" width="19.28515625" customWidth="1"/>
    <col min="39" max="39" width="14" bestFit="1" customWidth="1"/>
    <col min="40" max="40" width="11" bestFit="1" customWidth="1"/>
    <col min="42" max="42" width="11.7109375" bestFit="1" customWidth="1"/>
    <col min="43" max="43" width="12.140625" customWidth="1"/>
    <col min="44" max="44" width="8.42578125" bestFit="1" customWidth="1"/>
    <col min="45" max="45" width="14" bestFit="1" customWidth="1"/>
    <col min="48" max="48" width="21.140625" bestFit="1" customWidth="1"/>
    <col min="49" max="49" width="12.140625" bestFit="1" customWidth="1"/>
    <col min="50" max="50" width="8.42578125" customWidth="1"/>
    <col min="51" max="51" width="14.140625" bestFit="1" customWidth="1"/>
    <col min="54" max="54" width="14.7109375" bestFit="1" customWidth="1"/>
    <col min="55" max="55" width="12.140625" bestFit="1" customWidth="1"/>
    <col min="56" max="57" width="8.42578125" customWidth="1"/>
    <col min="60" max="60" width="21.140625" bestFit="1" customWidth="1"/>
    <col min="61" max="61" width="9.28515625" bestFit="1" customWidth="1"/>
    <col min="62" max="62" width="8.42578125" bestFit="1" customWidth="1"/>
    <col min="63" max="63" width="8.42578125" customWidth="1"/>
    <col min="66" max="66" width="15.28515625" bestFit="1" customWidth="1"/>
    <col min="67" max="67" width="12.140625" bestFit="1" customWidth="1"/>
    <col min="68" max="68" width="8.42578125" bestFit="1" customWidth="1"/>
    <col min="69" max="69" width="8.42578125" customWidth="1"/>
    <col min="72" max="72" width="22.28515625" bestFit="1" customWidth="1"/>
    <col min="73" max="73" width="12.140625" bestFit="1" customWidth="1"/>
    <col min="74" max="74" width="8.42578125" bestFit="1" customWidth="1"/>
    <col min="75" max="75" width="14" bestFit="1" customWidth="1"/>
    <col min="76" max="76" width="7.140625" bestFit="1" customWidth="1"/>
    <col min="78" max="78" width="18.7109375" customWidth="1"/>
    <col min="79" max="79" width="9.28515625" bestFit="1" customWidth="1"/>
    <col min="80" max="80" width="8.42578125" bestFit="1" customWidth="1"/>
    <col min="81" max="81" width="14" bestFit="1" customWidth="1"/>
    <col min="84" max="84" width="16.140625" customWidth="1"/>
    <col min="85" max="85" width="12.140625" bestFit="1" customWidth="1"/>
    <col min="86" max="86" width="8.42578125" bestFit="1" customWidth="1"/>
    <col min="87" max="87" width="14.140625" bestFit="1" customWidth="1"/>
    <col min="88" max="88" width="7.140625" bestFit="1" customWidth="1"/>
  </cols>
  <sheetData>
    <row r="1" spans="1:86" x14ac:dyDescent="0.2">
      <c r="A1" s="180" t="s">
        <v>258</v>
      </c>
      <c r="B1" t="s">
        <v>66</v>
      </c>
      <c r="D1" s="180" t="s">
        <v>285</v>
      </c>
      <c r="E1" t="s">
        <v>133</v>
      </c>
      <c r="N1" s="180" t="s">
        <v>285</v>
      </c>
      <c r="O1" t="s">
        <v>133</v>
      </c>
      <c r="X1" s="180" t="s">
        <v>285</v>
      </c>
      <c r="Y1" t="s">
        <v>133</v>
      </c>
    </row>
    <row r="2" spans="1:86" x14ac:dyDescent="0.2">
      <c r="N2" s="180" t="s">
        <v>259</v>
      </c>
      <c r="O2" t="s">
        <v>265</v>
      </c>
    </row>
    <row r="3" spans="1:86" x14ac:dyDescent="0.2">
      <c r="A3" s="180" t="s">
        <v>500</v>
      </c>
      <c r="B3" t="s">
        <v>501</v>
      </c>
      <c r="D3" s="180" t="s">
        <v>500</v>
      </c>
      <c r="E3" t="s">
        <v>502</v>
      </c>
      <c r="F3" t="s">
        <v>503</v>
      </c>
      <c r="H3" s="53" t="s">
        <v>258</v>
      </c>
      <c r="I3" s="176" t="s">
        <v>504</v>
      </c>
      <c r="J3" s="176" t="s">
        <v>239</v>
      </c>
      <c r="K3" s="176" t="s">
        <v>504</v>
      </c>
      <c r="L3" s="176" t="s">
        <v>287</v>
      </c>
      <c r="X3" s="180" t="s">
        <v>500</v>
      </c>
      <c r="Y3" t="s">
        <v>503</v>
      </c>
      <c r="Z3" t="s">
        <v>505</v>
      </c>
      <c r="AB3" s="53" t="s">
        <v>506</v>
      </c>
      <c r="AC3" s="53" t="s">
        <v>258</v>
      </c>
      <c r="AD3" s="53" t="s">
        <v>286</v>
      </c>
      <c r="AE3" s="53" t="s">
        <v>239</v>
      </c>
      <c r="AF3" s="176" t="s">
        <v>287</v>
      </c>
      <c r="AH3" s="53" t="s">
        <v>258</v>
      </c>
      <c r="AI3" s="176" t="s">
        <v>286</v>
      </c>
      <c r="AJ3" s="176" t="s">
        <v>287</v>
      </c>
      <c r="AK3" s="176" t="s">
        <v>507</v>
      </c>
      <c r="AM3" s="199" t="s">
        <v>287</v>
      </c>
      <c r="AN3" s="176" t="s">
        <v>507</v>
      </c>
      <c r="AP3" s="53" t="s">
        <v>266</v>
      </c>
      <c r="AQ3" s="53" t="s">
        <v>508</v>
      </c>
      <c r="AR3" s="53" t="s">
        <v>239</v>
      </c>
      <c r="AS3" s="140"/>
      <c r="AV3" s="53" t="s">
        <v>260</v>
      </c>
      <c r="AW3" s="53" t="s">
        <v>508</v>
      </c>
      <c r="AX3" s="53" t="s">
        <v>239</v>
      </c>
      <c r="AY3" s="140"/>
      <c r="BB3" s="53" t="s">
        <v>261</v>
      </c>
      <c r="BC3" s="53" t="s">
        <v>508</v>
      </c>
      <c r="BD3" s="53" t="s">
        <v>239</v>
      </c>
      <c r="BE3" s="140"/>
      <c r="BH3" s="53" t="s">
        <v>264</v>
      </c>
      <c r="BI3" s="53" t="s">
        <v>508</v>
      </c>
      <c r="BJ3" s="53" t="s">
        <v>239</v>
      </c>
      <c r="BK3" s="140"/>
      <c r="BN3" s="53" t="s">
        <v>509</v>
      </c>
      <c r="BO3" s="53" t="s">
        <v>508</v>
      </c>
      <c r="BP3" s="53" t="s">
        <v>239</v>
      </c>
      <c r="BQ3" s="140"/>
      <c r="BT3" s="53" t="s">
        <v>263</v>
      </c>
      <c r="BU3" s="53" t="s">
        <v>508</v>
      </c>
      <c r="BV3" s="53" t="s">
        <v>239</v>
      </c>
      <c r="BW3" s="140"/>
      <c r="BZ3" s="53" t="s">
        <v>262</v>
      </c>
      <c r="CA3" s="53" t="s">
        <v>508</v>
      </c>
      <c r="CB3" s="53" t="s">
        <v>239</v>
      </c>
      <c r="CF3" s="53" t="s">
        <v>265</v>
      </c>
      <c r="CG3" s="53" t="s">
        <v>508</v>
      </c>
      <c r="CH3" s="53" t="s">
        <v>239</v>
      </c>
    </row>
    <row r="4" spans="1:86" x14ac:dyDescent="0.2">
      <c r="A4" s="179" t="s">
        <v>133</v>
      </c>
      <c r="B4">
        <v>49.015094657978906</v>
      </c>
      <c r="D4" s="179" t="s">
        <v>17</v>
      </c>
      <c r="E4">
        <v>74</v>
      </c>
      <c r="F4">
        <v>33.431549802954528</v>
      </c>
      <c r="H4" s="54" t="str">
        <f>INDEX($D$4:$D$118,MATCH($J4,$E$4:$E$118,0))</f>
        <v>Czechia</v>
      </c>
      <c r="I4" s="174">
        <f>INDEX($F$4:$F$118,MATCH($H4,$D$4:$D$118,0))</f>
        <v>47.744394974144043</v>
      </c>
      <c r="J4" s="174">
        <f t="shared" ref="J4:J7" si="0">J5+1</f>
        <v>18</v>
      </c>
      <c r="K4" s="174">
        <f>117-J4</f>
        <v>99</v>
      </c>
      <c r="L4" s="174" t="str" cm="1">
        <f t="array" ref="L4">_xlfn.XLOOKUP(1,('Data (All Pillars)'!$A$2:$A$1611=Pivot!$H4)*('Data (All Pillars)'!$C$2:$C$1611=Pivot!$E$1),'Data (All Pillars)'!$F$2:$F$1611)</f>
        <v>High capacity</v>
      </c>
      <c r="N4" s="180" t="s">
        <v>500</v>
      </c>
      <c r="O4" t="s">
        <v>503</v>
      </c>
      <c r="P4" t="s">
        <v>502</v>
      </c>
      <c r="R4" s="53" t="s">
        <v>258</v>
      </c>
      <c r="S4" s="53" t="s">
        <v>510</v>
      </c>
      <c r="T4" s="53" t="s">
        <v>239</v>
      </c>
      <c r="U4" s="53" t="s">
        <v>287</v>
      </c>
      <c r="X4" s="179" t="s">
        <v>17</v>
      </c>
      <c r="Y4">
        <v>33.431549802954528</v>
      </c>
      <c r="Z4">
        <v>74</v>
      </c>
      <c r="AB4" s="241" t="s">
        <v>511</v>
      </c>
      <c r="AC4" s="54" t="str">
        <f>INDEX($X$4:$X$118,MATCH($AE4,$Z$4:$Z$118,0))</f>
        <v>Congo (DRC)</v>
      </c>
      <c r="AD4" s="56">
        <f t="shared" ref="AD4:AD23" si="1">INDEX($Y$4:$Y$118,MATCH($AE4,$Z$4:$Z$118,0))</f>
        <v>19.81385913424403</v>
      </c>
      <c r="AE4" s="174">
        <v>115</v>
      </c>
      <c r="AF4" s="174" t="str" cm="1">
        <f t="array" ref="AF4">IFERROR(_xlfn.XLOOKUP(1,('Data (All Pillars)'!$A$2:$A$1611=Pivot!$AC4)*('Data (All Pillars)'!$C$2:$C$1611=Pivot!$Y$1),'Data (All Pillars)'!$F$2:$F$1611),"")</f>
        <v>Inadequate capacity</v>
      </c>
      <c r="AH4" s="54" t="str">
        <f t="shared" ref="AH4:AH23" si="2">X4</f>
        <v>Albania</v>
      </c>
      <c r="AI4" s="54">
        <f t="shared" ref="AI4:AI23" si="3">Y4</f>
        <v>33.431549802954528</v>
      </c>
      <c r="AJ4" s="174" t="str" cm="1">
        <f t="array" ref="AJ4">IFERROR(_xlfn.XLOOKUP(1,('Data (All Pillars)'!$A$2:$A$1611=Pivot!$AH4)*('Data (All Pillars)'!$C$2:$C$1611=Pivot!$Y$1),'Data (All Pillars)'!$F$2:$F$1611),"")</f>
        <v>Low capacity</v>
      </c>
      <c r="AK4" s="54">
        <f>INDEX($AN$4:$AN$8,MATCH($AJ4,$AM$4:$AM$8,0))</f>
        <v>2</v>
      </c>
      <c r="AM4" s="200" t="s">
        <v>512</v>
      </c>
      <c r="AN4" s="54">
        <v>5</v>
      </c>
      <c r="AP4" s="54" t="s">
        <v>24</v>
      </c>
      <c r="AQ4" s="54">
        <f t="shared" ref="AQ4:AQ13" si="4">INDEX($Y$4:$Y$118,MATCH($AP4,$X$4:$X$118,0))</f>
        <v>31.326627219458416</v>
      </c>
      <c r="AR4" s="54">
        <f t="shared" ref="AR4:AR13" si="5">INDEX($Z$4:$Z$118,MATCH($AP4,$X$4:$X$118,0))</f>
        <v>89</v>
      </c>
      <c r="AV4" s="54" t="s">
        <v>17</v>
      </c>
      <c r="AW4" s="54">
        <f>INDEX($Y$4:$Y$118,MATCH($AV4,$X$4:$X$118,0))</f>
        <v>33.431549802954528</v>
      </c>
      <c r="AX4" s="54">
        <f>INDEX($Z$4:$Z$118,MATCH($AV4,$X$4:$X$118,0))</f>
        <v>74</v>
      </c>
      <c r="BB4" s="54" t="s">
        <v>18</v>
      </c>
      <c r="BC4" s="54">
        <f t="shared" ref="BC4:BC19" si="6">INDEX($Y$4:$Y$118,MATCH($BB4,$X$4:$X$118,0))</f>
        <v>29.344749274311404</v>
      </c>
      <c r="BD4" s="54">
        <f t="shared" ref="BD4:BD19" si="7">INDEX($Z$4:$Z$118,MATCH($BB4,$X$4:$X$118,0))</f>
        <v>99</v>
      </c>
      <c r="BH4" s="54" t="s">
        <v>22</v>
      </c>
      <c r="BI4" s="54">
        <f>INDEX($Y$4:$Y$118,MATCH($BH4,$X$4:$X$118,0))</f>
        <v>55.820319511883909</v>
      </c>
      <c r="BJ4" s="54">
        <f>INDEX($Z$4:$Z$118,MATCH($BH4,$X$4:$X$118,0))</f>
        <v>2</v>
      </c>
      <c r="BN4" s="54" t="s">
        <v>26</v>
      </c>
      <c r="BO4" s="54">
        <f t="shared" ref="BO4:BO12" si="8">INDEX($Y$4:$Y$118,MATCH($BN4,$X$4:$X$118,0))</f>
        <v>31.073622030305977</v>
      </c>
      <c r="BP4" s="54">
        <f t="shared" ref="BP4:BP12" si="9">INDEX($Z$4:$Z$118,MATCH($BN4,$X$4:$X$118,0))</f>
        <v>90</v>
      </c>
      <c r="BT4" s="54" t="s">
        <v>20</v>
      </c>
      <c r="BU4" s="54">
        <f>INDEX($Y$4:$Y$118,MATCH($BT4,$X$4:$X$118,0))</f>
        <v>34.072163425427703</v>
      </c>
      <c r="BV4" s="54">
        <f>INDEX($Z$4:$Z$118,MATCH($BT4,$X$4:$X$118,0))</f>
        <v>68</v>
      </c>
      <c r="BZ4" s="54" t="s">
        <v>19</v>
      </c>
      <c r="CA4" s="54">
        <f>INDEX($Y$4:$Y$118,MATCH($BZ4,$X$4:$X$118,0))</f>
        <v>25.110549761315507</v>
      </c>
      <c r="CB4" s="54">
        <f>INDEX($Z$4:$Z$118,MATCH($BZ4,$X$4:$X$118,0))</f>
        <v>112</v>
      </c>
      <c r="CF4" s="54" t="s">
        <v>23</v>
      </c>
      <c r="CG4" s="54">
        <f>INDEX($Y$4:$Y$118,MATCH($CF4,$X$4:$X$118,0))</f>
        <v>46.480638527980588</v>
      </c>
      <c r="CH4" s="54">
        <f>INDEX($Z$4:$Z$118,MATCH($CF4,$X$4:$X$118,0))</f>
        <v>23</v>
      </c>
    </row>
    <row r="5" spans="1:86" x14ac:dyDescent="0.2">
      <c r="A5" s="179" t="s">
        <v>135</v>
      </c>
      <c r="B5">
        <v>48.533022012202373</v>
      </c>
      <c r="D5" s="179" t="s">
        <v>18</v>
      </c>
      <c r="E5">
        <v>99</v>
      </c>
      <c r="F5">
        <v>29.344749274311404</v>
      </c>
      <c r="H5" s="54" t="str">
        <f>INDEX($D$4:$D$118,MATCH($J5,$E$4:$E$118,0))</f>
        <v>Belgium</v>
      </c>
      <c r="I5" s="174">
        <f t="shared" ref="I5:I14" si="10">INDEX($F$4:$F$118,MATCH($H5,$D$4:$D$118,0))</f>
        <v>47.804069272701085</v>
      </c>
      <c r="J5" s="174">
        <f t="shared" si="0"/>
        <v>17</v>
      </c>
      <c r="K5" s="174">
        <f t="shared" ref="K5:K14" si="11">117-J5</f>
        <v>100</v>
      </c>
      <c r="L5" s="174" t="str" cm="1">
        <f t="array" ref="L5">_xlfn.XLOOKUP(1,('Data (All Pillars)'!$A$2:$A$1611=Pivot!$H5)*('Data (All Pillars)'!$C$2:$C$1611=Pivot!$E$1),'Data (All Pillars)'!$F$2:$F$1611)</f>
        <v>High capacity</v>
      </c>
      <c r="N5" s="179" t="s">
        <v>23</v>
      </c>
      <c r="O5">
        <v>46.480638527980588</v>
      </c>
      <c r="P5">
        <v>23</v>
      </c>
      <c r="R5" s="54" t="str">
        <f t="shared" ref="R5:R26" si="12">IF(N5=0,"",N5)</f>
        <v>Austria</v>
      </c>
      <c r="S5" s="54">
        <f t="shared" ref="S5:S26" si="13">IFERROR(INDEX($O$5:$O$26,MATCH($R5,$N$5:$N$26,0)),"")</f>
        <v>46.480638527980588</v>
      </c>
      <c r="T5" s="54">
        <f>IFERROR(INDEX($P$5:$P$26,MATCH($R5,$N$5:$N$26,0)),"")</f>
        <v>23</v>
      </c>
      <c r="U5" s="174" t="str" cm="1">
        <f t="array" ref="U5">IFERROR(_xlfn.XLOOKUP(1,('Data (All Pillars)'!$A$2:$A$1611=Pivot!$R5)*('Data (All Pillars)'!$C$2:$C$1611=Pivot!$O$1),'Data (All Pillars)'!$F$2:$F$1611),"")</f>
        <v>High capacity</v>
      </c>
      <c r="X5" s="179" t="s">
        <v>18</v>
      </c>
      <c r="Y5">
        <v>29.344749274311404</v>
      </c>
      <c r="Z5">
        <v>99</v>
      </c>
      <c r="AB5" s="242"/>
      <c r="AC5" s="54" t="str">
        <f t="shared" ref="AC5:AC23" si="14">INDEX($X$4:$X$118,MATCH($AE5,$Z$4:$Z$118,0))</f>
        <v>Zimbabwe</v>
      </c>
      <c r="AD5" s="56">
        <f t="shared" si="1"/>
        <v>23.630339846814103</v>
      </c>
      <c r="AE5" s="174">
        <v>114</v>
      </c>
      <c r="AF5" s="174" t="str" cm="1">
        <f t="array" ref="AF5">IFERROR(_xlfn.XLOOKUP(1,('Data (All Pillars)'!$A$2:$A$1611=Pivot!$AC5)*('Data (All Pillars)'!$C$2:$C$1611=Pivot!$Y$1),'Data (All Pillars)'!$F$2:$F$1611),"")</f>
        <v>Inadequate capacity</v>
      </c>
      <c r="AH5" s="54" t="str">
        <f t="shared" si="2"/>
        <v>Algeria</v>
      </c>
      <c r="AI5" s="54">
        <f t="shared" si="3"/>
        <v>29.344749274311404</v>
      </c>
      <c r="AJ5" s="174" t="str" cm="1">
        <f t="array" ref="AJ5">IFERROR(_xlfn.XLOOKUP(1,('Data (All Pillars)'!$A$2:$A$1611=Pivot!$AH5)*('Data (All Pillars)'!$C$2:$C$1611=Pivot!$Y$1),'Data (All Pillars)'!$F$2:$F$1611),"")</f>
        <v>Inadequate capacity</v>
      </c>
      <c r="AK5" s="54">
        <f t="shared" ref="AK5:AK68" si="15">INDEX($AN$4:$AN$8,MATCH($AJ5,$AM$4:$AM$8,0))</f>
        <v>1</v>
      </c>
      <c r="AM5" s="200" t="s">
        <v>513</v>
      </c>
      <c r="AN5" s="54">
        <v>4</v>
      </c>
      <c r="AP5" s="54" t="s">
        <v>37</v>
      </c>
      <c r="AQ5" s="54">
        <f t="shared" si="4"/>
        <v>41.60004599911052</v>
      </c>
      <c r="AR5" s="54">
        <f t="shared" si="5"/>
        <v>40</v>
      </c>
      <c r="AV5" s="54" t="s">
        <v>21</v>
      </c>
      <c r="AW5" s="54">
        <f t="shared" ref="AW5:AW23" si="16">INDEX($Y$4:$Y$118,MATCH($AV5,$X$4:$X$118,0))</f>
        <v>35.068542835503791</v>
      </c>
      <c r="AX5" s="54">
        <f t="shared" ref="AX5:AX23" si="17">INDEX($Z$4:$Z$118,MATCH($AV5,$X$4:$X$118,0))</f>
        <v>65</v>
      </c>
      <c r="BB5" s="54" t="s">
        <v>25</v>
      </c>
      <c r="BC5" s="54">
        <f t="shared" si="6"/>
        <v>35.020283298426747</v>
      </c>
      <c r="BD5" s="54">
        <f t="shared" si="7"/>
        <v>66</v>
      </c>
      <c r="BH5" s="54" t="s">
        <v>35</v>
      </c>
      <c r="BI5" s="54">
        <f>INDEX($Y$4:$Y$118,MATCH($BH5,$X$4:$X$118,0))</f>
        <v>53.459368157537128</v>
      </c>
      <c r="BJ5" s="54">
        <f>INDEX($Z$4:$Z$118,MATCH($BH5,$X$4:$X$118,0))</f>
        <v>4</v>
      </c>
      <c r="BN5" s="54" t="s">
        <v>62</v>
      </c>
      <c r="BO5" s="54">
        <f t="shared" si="8"/>
        <v>38.898986030398468</v>
      </c>
      <c r="BP5" s="54">
        <f t="shared" si="9"/>
        <v>48</v>
      </c>
      <c r="BT5" s="54" t="s">
        <v>29</v>
      </c>
      <c r="BU5" s="54">
        <f t="shared" ref="BU5:BU19" si="18">INDEX($Y$4:$Y$118,MATCH($BT5,$X$4:$X$118,0))</f>
        <v>29.1385526606269</v>
      </c>
      <c r="BV5" s="54">
        <f t="shared" ref="BV5:BV19" si="19">INDEX($Z$4:$Z$118,MATCH($BT5,$X$4:$X$118,0))</f>
        <v>102</v>
      </c>
      <c r="BZ5" s="54" t="s">
        <v>31</v>
      </c>
      <c r="CA5" s="54">
        <f t="shared" ref="CA5:CA22" si="20">INDEX($Y$4:$Y$118,MATCH($BZ5,$X$4:$X$118,0))</f>
        <v>36.14216150559394</v>
      </c>
      <c r="CB5" s="54">
        <f t="shared" ref="CB5:CB22" si="21">INDEX($Z$4:$Z$118,MATCH($BZ5,$X$4:$X$118,0))</f>
        <v>58</v>
      </c>
      <c r="CF5" s="54" t="s">
        <v>28</v>
      </c>
      <c r="CG5" s="54">
        <f t="shared" ref="CG5:CG23" si="22">INDEX($Y$4:$Y$118,MATCH($CF5,$X$4:$X$118,0))</f>
        <v>47.804069272701085</v>
      </c>
      <c r="CH5" s="54">
        <f t="shared" ref="CH5:CH23" si="23">INDEX($Z$4:$Z$118,MATCH($CF5,$X$4:$X$118,0))</f>
        <v>17</v>
      </c>
    </row>
    <row r="6" spans="1:86" x14ac:dyDescent="0.2">
      <c r="A6" s="179" t="s">
        <v>137</v>
      </c>
      <c r="B6">
        <v>50.613957066634761</v>
      </c>
      <c r="D6" s="179" t="s">
        <v>19</v>
      </c>
      <c r="E6">
        <v>112</v>
      </c>
      <c r="F6">
        <v>25.110549761315507</v>
      </c>
      <c r="H6" s="54" t="str">
        <f>INDEX($D$4:$D$118,MATCH($J6,$E$4:$E$118,0))</f>
        <v>Italy</v>
      </c>
      <c r="I6" s="174">
        <f t="shared" si="10"/>
        <v>47.816642157222645</v>
      </c>
      <c r="J6" s="174">
        <f t="shared" si="0"/>
        <v>16</v>
      </c>
      <c r="K6" s="174">
        <f t="shared" si="11"/>
        <v>101</v>
      </c>
      <c r="L6" s="174" t="str" cm="1">
        <f t="array" ref="L6">_xlfn.XLOOKUP(1,('Data (All Pillars)'!$A$2:$A$1611=Pivot!$H6)*('Data (All Pillars)'!$C$2:$C$1611=Pivot!$E$1),'Data (All Pillars)'!$F$2:$F$1611)</f>
        <v>High capacity</v>
      </c>
      <c r="N6" s="179" t="s">
        <v>28</v>
      </c>
      <c r="O6">
        <v>47.804069272701085</v>
      </c>
      <c r="P6">
        <v>17</v>
      </c>
      <c r="R6" s="54" t="str">
        <f t="shared" si="12"/>
        <v>Belgium</v>
      </c>
      <c r="S6" s="54">
        <f t="shared" si="13"/>
        <v>47.804069272701085</v>
      </c>
      <c r="T6" s="54">
        <f t="shared" ref="T6:T26" si="24">IFERROR(INDEX($P$5:$P$26,MATCH($R6,$N$5:$N$26,0)),"")</f>
        <v>17</v>
      </c>
      <c r="U6" s="174" t="str" cm="1">
        <f t="array" ref="U6">IFERROR(_xlfn.XLOOKUP(1,('Data (All Pillars)'!$A$2:$A$1611=Pivot!$R6)*('Data (All Pillars)'!$C$2:$C$1611=Pivot!$O$1),'Data (All Pillars)'!$F$2:$F$1611),"")</f>
        <v>High capacity</v>
      </c>
      <c r="X6" s="179" t="s">
        <v>19</v>
      </c>
      <c r="Y6">
        <v>25.110549761315507</v>
      </c>
      <c r="Z6">
        <v>112</v>
      </c>
      <c r="AB6" s="242"/>
      <c r="AC6" s="54" t="str">
        <f t="shared" si="14"/>
        <v>Iraq</v>
      </c>
      <c r="AD6" s="56">
        <f t="shared" si="1"/>
        <v>24.878163960085146</v>
      </c>
      <c r="AE6" s="174">
        <v>113</v>
      </c>
      <c r="AF6" s="174" t="str" cm="1">
        <f t="array" ref="AF6">IFERROR(_xlfn.XLOOKUP(1,('Data (All Pillars)'!$A$2:$A$1611=Pivot!$AC6)*('Data (All Pillars)'!$C$2:$C$1611=Pivot!$Y$1),'Data (All Pillars)'!$F$2:$F$1611),"")</f>
        <v>Inadequate capacity</v>
      </c>
      <c r="AH6" s="54" t="str">
        <f t="shared" si="2"/>
        <v>Angola</v>
      </c>
      <c r="AI6" s="54">
        <f t="shared" si="3"/>
        <v>25.110549761315507</v>
      </c>
      <c r="AJ6" s="174" t="str" cm="1">
        <f t="array" ref="AJ6">IFERROR(_xlfn.XLOOKUP(1,('Data (All Pillars)'!$A$2:$A$1611=Pivot!$AH6)*('Data (All Pillars)'!$C$2:$C$1611=Pivot!$Y$1),'Data (All Pillars)'!$F$2:$F$1611),"")</f>
        <v>Inadequate capacity</v>
      </c>
      <c r="AK6" s="54">
        <f t="shared" si="15"/>
        <v>1</v>
      </c>
      <c r="AM6" s="200" t="s">
        <v>514</v>
      </c>
      <c r="AN6" s="54">
        <v>3</v>
      </c>
      <c r="AP6" s="54" t="s">
        <v>59</v>
      </c>
      <c r="AQ6" s="54">
        <f t="shared" si="4"/>
        <v>45.123232806563401</v>
      </c>
      <c r="AR6" s="54">
        <f t="shared" si="5"/>
        <v>26</v>
      </c>
      <c r="AV6" s="54" t="s">
        <v>27</v>
      </c>
      <c r="AW6" s="54">
        <f t="shared" si="16"/>
        <v>31.579520795861328</v>
      </c>
      <c r="AX6" s="54">
        <f t="shared" si="17"/>
        <v>87</v>
      </c>
      <c r="BB6" s="54" t="s">
        <v>47</v>
      </c>
      <c r="BC6" s="54">
        <f t="shared" si="6"/>
        <v>32.156703234079494</v>
      </c>
      <c r="BD6" s="54">
        <f t="shared" si="7"/>
        <v>84</v>
      </c>
      <c r="BH6" s="54" t="s">
        <v>91</v>
      </c>
      <c r="BI6" s="54">
        <f>INDEX($Y$4:$Y$118,MATCH($BH6,$X$4:$X$118,0))</f>
        <v>47.667782221273832</v>
      </c>
      <c r="BJ6" s="54">
        <f>INDEX($Z$4:$Z$118,MATCH($BH6,$X$4:$X$118,0))</f>
        <v>19</v>
      </c>
      <c r="BN6" s="54" t="s">
        <v>63</v>
      </c>
      <c r="BO6" s="54">
        <f t="shared" si="8"/>
        <v>38.441812111429677</v>
      </c>
      <c r="BP6" s="54">
        <f t="shared" si="9"/>
        <v>51</v>
      </c>
      <c r="BT6" s="54" t="s">
        <v>32</v>
      </c>
      <c r="BU6" s="54">
        <f t="shared" si="18"/>
        <v>35.482091834428672</v>
      </c>
      <c r="BV6" s="54">
        <f t="shared" si="19"/>
        <v>62</v>
      </c>
      <c r="BZ6" s="54" t="s">
        <v>34</v>
      </c>
      <c r="CA6" s="54">
        <f t="shared" si="20"/>
        <v>27.165853102136033</v>
      </c>
      <c r="CB6" s="54">
        <f t="shared" si="21"/>
        <v>107</v>
      </c>
      <c r="CF6" s="54" t="s">
        <v>44</v>
      </c>
      <c r="CG6" s="54">
        <f t="shared" si="22"/>
        <v>49.601535700397022</v>
      </c>
      <c r="CH6" s="54">
        <f t="shared" si="23"/>
        <v>11</v>
      </c>
    </row>
    <row r="7" spans="1:86" x14ac:dyDescent="0.2">
      <c r="A7" s="179" t="s">
        <v>147</v>
      </c>
      <c r="B7">
        <v>54.229379044529935</v>
      </c>
      <c r="D7" s="179" t="s">
        <v>20</v>
      </c>
      <c r="E7">
        <v>68</v>
      </c>
      <c r="F7">
        <v>34.072163425427703</v>
      </c>
      <c r="H7" s="54" t="str">
        <f>INDEX($D$4:$D$118,MATCH($J7,$E$4:$E$118,0))</f>
        <v>Norway</v>
      </c>
      <c r="I7" s="174">
        <f t="shared" si="10"/>
        <v>48.363955774328446</v>
      </c>
      <c r="J7" s="174">
        <f t="shared" si="0"/>
        <v>15</v>
      </c>
      <c r="K7" s="174">
        <f t="shared" si="11"/>
        <v>102</v>
      </c>
      <c r="L7" s="174" t="str" cm="1">
        <f t="array" ref="L7">_xlfn.XLOOKUP(1,('Data (All Pillars)'!$A$2:$A$1611=Pivot!$H7)*('Data (All Pillars)'!$C$2:$C$1611=Pivot!$E$1),'Data (All Pillars)'!$F$2:$F$1611)</f>
        <v>High capacity</v>
      </c>
      <c r="N7" s="179" t="s">
        <v>44</v>
      </c>
      <c r="O7">
        <v>49.601535700397022</v>
      </c>
      <c r="P7">
        <v>11</v>
      </c>
      <c r="R7" s="54" t="str">
        <f t="shared" si="12"/>
        <v>Denmark</v>
      </c>
      <c r="S7" s="54">
        <f t="shared" si="13"/>
        <v>49.601535700397022</v>
      </c>
      <c r="T7" s="54">
        <f t="shared" si="24"/>
        <v>11</v>
      </c>
      <c r="U7" s="174" t="str" cm="1">
        <f t="array" ref="U7">IFERROR(_xlfn.XLOOKUP(1,('Data (All Pillars)'!$A$2:$A$1611=Pivot!$R7)*('Data (All Pillars)'!$C$2:$C$1611=Pivot!$O$1),'Data (All Pillars)'!$F$2:$F$1611),"")</f>
        <v>Advanced capacity</v>
      </c>
      <c r="X7" s="179" t="s">
        <v>20</v>
      </c>
      <c r="Y7">
        <v>34.072163425427703</v>
      </c>
      <c r="Z7">
        <v>68</v>
      </c>
      <c r="AB7" s="242"/>
      <c r="AC7" s="54" t="str">
        <f t="shared" si="14"/>
        <v>Angola</v>
      </c>
      <c r="AD7" s="56">
        <f t="shared" si="1"/>
        <v>25.110549761315507</v>
      </c>
      <c r="AE7" s="174">
        <v>112</v>
      </c>
      <c r="AF7" s="174" t="str" cm="1">
        <f t="array" ref="AF7">IFERROR(_xlfn.XLOOKUP(1,('Data (All Pillars)'!$A$2:$A$1611=Pivot!$AC7)*('Data (All Pillars)'!$C$2:$C$1611=Pivot!$Y$1),'Data (All Pillars)'!$F$2:$F$1611),"")</f>
        <v>Inadequate capacity</v>
      </c>
      <c r="AH7" s="54" t="str">
        <f t="shared" si="2"/>
        <v>Argentina</v>
      </c>
      <c r="AI7" s="54">
        <f t="shared" si="3"/>
        <v>34.072163425427703</v>
      </c>
      <c r="AJ7" s="174" t="str" cm="1">
        <f t="array" ref="AJ7">IFERROR(_xlfn.XLOOKUP(1,('Data (All Pillars)'!$A$2:$A$1611=Pivot!$AH7)*('Data (All Pillars)'!$C$2:$C$1611=Pivot!$Y$1),'Data (All Pillars)'!$F$2:$F$1611),"")</f>
        <v>Low capacity</v>
      </c>
      <c r="AK7" s="54">
        <f t="shared" si="15"/>
        <v>2</v>
      </c>
      <c r="AM7" s="200" t="s">
        <v>515</v>
      </c>
      <c r="AN7" s="54">
        <v>2</v>
      </c>
      <c r="AP7" s="54" t="s">
        <v>69</v>
      </c>
      <c r="AQ7" s="54">
        <f t="shared" si="4"/>
        <v>50.845260265534691</v>
      </c>
      <c r="AR7" s="54">
        <f t="shared" si="5"/>
        <v>8</v>
      </c>
      <c r="AV7" s="54" t="s">
        <v>30</v>
      </c>
      <c r="AW7" s="54">
        <f t="shared" si="16"/>
        <v>33.802210126348854</v>
      </c>
      <c r="AX7" s="54">
        <f t="shared" si="17"/>
        <v>71</v>
      </c>
      <c r="BB7" s="54" t="s">
        <v>64</v>
      </c>
      <c r="BC7" s="54">
        <f t="shared" si="6"/>
        <v>27.642637905644527</v>
      </c>
      <c r="BD7" s="54">
        <f t="shared" si="7"/>
        <v>106</v>
      </c>
      <c r="BH7" s="54" t="s">
        <v>127</v>
      </c>
      <c r="BI7" s="54">
        <f>INDEX($Y$4:$Y$118,MATCH($BH7,$X$4:$X$118,0))</f>
        <v>56.054726343093748</v>
      </c>
      <c r="BJ7" s="54">
        <f>INDEX($Z$4:$Z$118,MATCH($BH7,$X$4:$X$118,0))</f>
        <v>1</v>
      </c>
      <c r="BN7" s="54" t="s">
        <v>80</v>
      </c>
      <c r="BO7" s="54">
        <f t="shared" si="8"/>
        <v>43.690049645892316</v>
      </c>
      <c r="BP7" s="54">
        <f t="shared" si="9"/>
        <v>30</v>
      </c>
      <c r="BT7" s="54" t="s">
        <v>36</v>
      </c>
      <c r="BU7" s="54">
        <f t="shared" si="18"/>
        <v>43.359400352959781</v>
      </c>
      <c r="BV7" s="54">
        <f t="shared" si="19"/>
        <v>33</v>
      </c>
      <c r="BZ7" s="54" t="s">
        <v>39</v>
      </c>
      <c r="CA7" s="54">
        <f t="shared" si="20"/>
        <v>19.81385913424403</v>
      </c>
      <c r="CB7" s="54">
        <f t="shared" si="21"/>
        <v>115</v>
      </c>
      <c r="CF7" s="54" t="s">
        <v>49</v>
      </c>
      <c r="CG7" s="54">
        <f t="shared" si="22"/>
        <v>44.251424717083111</v>
      </c>
      <c r="CH7" s="54">
        <f t="shared" si="23"/>
        <v>28</v>
      </c>
    </row>
    <row r="8" spans="1:86" x14ac:dyDescent="0.2">
      <c r="A8" s="179" t="s">
        <v>516</v>
      </c>
      <c r="B8">
        <v>39.459514577649117</v>
      </c>
      <c r="D8" s="179" t="s">
        <v>21</v>
      </c>
      <c r="E8">
        <v>65</v>
      </c>
      <c r="F8">
        <v>35.068542835503791</v>
      </c>
      <c r="H8" s="54" t="str">
        <f>INDEX($D$4:$D$118,MATCH($J8,$E$4:$E$118,0))</f>
        <v>France</v>
      </c>
      <c r="I8" s="174">
        <f t="shared" si="10"/>
        <v>48.742318124917389</v>
      </c>
      <c r="J8" s="174">
        <f>J9+1</f>
        <v>14</v>
      </c>
      <c r="K8" s="174">
        <f t="shared" si="11"/>
        <v>103</v>
      </c>
      <c r="L8" s="174" t="str" cm="1">
        <f t="array" ref="L8">_xlfn.XLOOKUP(1,('Data (All Pillars)'!$A$2:$A$1611=Pivot!$H8)*('Data (All Pillars)'!$C$2:$C$1611=Pivot!$E$1),'Data (All Pillars)'!$F$2:$F$1611)</f>
        <v>High capacity</v>
      </c>
      <c r="N8" s="179" t="s">
        <v>49</v>
      </c>
      <c r="O8">
        <v>44.251424717083111</v>
      </c>
      <c r="P8">
        <v>28</v>
      </c>
      <c r="R8" s="54" t="str">
        <f t="shared" si="12"/>
        <v>Estonia</v>
      </c>
      <c r="S8" s="54">
        <f t="shared" si="13"/>
        <v>44.251424717083111</v>
      </c>
      <c r="T8" s="54">
        <f t="shared" si="24"/>
        <v>28</v>
      </c>
      <c r="U8" s="174" t="str" cm="1">
        <f t="array" ref="U8">IFERROR(_xlfn.XLOOKUP(1,('Data (All Pillars)'!$A$2:$A$1611=Pivot!$R8)*('Data (All Pillars)'!$C$2:$C$1611=Pivot!$O$1),'Data (All Pillars)'!$F$2:$F$1611),"")</f>
        <v>Adequate capacity</v>
      </c>
      <c r="X8" s="179" t="s">
        <v>21</v>
      </c>
      <c r="Y8">
        <v>35.068542835503791</v>
      </c>
      <c r="Z8">
        <v>65</v>
      </c>
      <c r="AB8" s="242"/>
      <c r="AC8" s="54" t="str">
        <f t="shared" si="14"/>
        <v>Madagascar</v>
      </c>
      <c r="AD8" s="56">
        <f t="shared" si="1"/>
        <v>25.465322417676081</v>
      </c>
      <c r="AE8" s="174">
        <v>111</v>
      </c>
      <c r="AF8" s="174" t="str" cm="1">
        <f t="array" ref="AF8">IFERROR(_xlfn.XLOOKUP(1,('Data (All Pillars)'!$A$2:$A$1611=Pivot!$AC8)*('Data (All Pillars)'!$C$2:$C$1611=Pivot!$Y$1),'Data (All Pillars)'!$F$2:$F$1611),"")</f>
        <v>Inadequate capacity</v>
      </c>
      <c r="AH8" s="54" t="str">
        <f t="shared" si="2"/>
        <v>Armenia</v>
      </c>
      <c r="AI8" s="54">
        <f t="shared" si="3"/>
        <v>35.068542835503791</v>
      </c>
      <c r="AJ8" s="174" t="str" cm="1">
        <f t="array" ref="AJ8">IFERROR(_xlfn.XLOOKUP(1,('Data (All Pillars)'!$A$2:$A$1611=Pivot!$AH8)*('Data (All Pillars)'!$C$2:$C$1611=Pivot!$Y$1),'Data (All Pillars)'!$F$2:$F$1611),"")</f>
        <v>Low capacity</v>
      </c>
      <c r="AK8" s="54">
        <f t="shared" si="15"/>
        <v>2</v>
      </c>
      <c r="AM8" s="200" t="s">
        <v>517</v>
      </c>
      <c r="AN8" s="54">
        <v>1</v>
      </c>
      <c r="AP8" s="54" t="s">
        <v>71</v>
      </c>
      <c r="AQ8" s="54">
        <f t="shared" si="4"/>
        <v>36.000794210925633</v>
      </c>
      <c r="AR8" s="54">
        <f t="shared" si="5"/>
        <v>59</v>
      </c>
      <c r="AV8" s="54" t="s">
        <v>33</v>
      </c>
      <c r="AW8" s="54">
        <f t="shared" si="16"/>
        <v>41.790442597676645</v>
      </c>
      <c r="AX8" s="54">
        <f t="shared" si="17"/>
        <v>39</v>
      </c>
      <c r="BB8" s="54" t="s">
        <v>65</v>
      </c>
      <c r="BC8" s="54">
        <f t="shared" si="6"/>
        <v>24.878163960085146</v>
      </c>
      <c r="BD8" s="54">
        <f t="shared" si="7"/>
        <v>113</v>
      </c>
      <c r="BN8" s="54" t="s">
        <v>89</v>
      </c>
      <c r="BO8" s="54">
        <f t="shared" si="8"/>
        <v>30.960259419842444</v>
      </c>
      <c r="BP8" s="54">
        <f t="shared" si="9"/>
        <v>91</v>
      </c>
      <c r="BT8" s="54" t="s">
        <v>38</v>
      </c>
      <c r="BU8" s="54">
        <f t="shared" si="18"/>
        <v>38.9924232684507</v>
      </c>
      <c r="BV8" s="54">
        <f t="shared" si="19"/>
        <v>47</v>
      </c>
      <c r="BZ8" s="54" t="s">
        <v>50</v>
      </c>
      <c r="CA8" s="54">
        <f t="shared" si="20"/>
        <v>29.559223930097311</v>
      </c>
      <c r="CB8" s="54">
        <f t="shared" si="21"/>
        <v>98</v>
      </c>
      <c r="CF8" s="54" t="s">
        <v>51</v>
      </c>
      <c r="CG8" s="54">
        <f t="shared" si="22"/>
        <v>55.084949970533486</v>
      </c>
      <c r="CH8" s="54">
        <f t="shared" si="23"/>
        <v>3</v>
      </c>
    </row>
    <row r="9" spans="1:86" x14ac:dyDescent="0.2">
      <c r="A9" s="179" t="s">
        <v>163</v>
      </c>
      <c r="B9">
        <v>56.944216702138775</v>
      </c>
      <c r="D9" s="179" t="s">
        <v>22</v>
      </c>
      <c r="E9">
        <v>2</v>
      </c>
      <c r="F9">
        <v>55.820319511883909</v>
      </c>
      <c r="H9" s="177" t="str">
        <f>B1</f>
        <v>Ireland</v>
      </c>
      <c r="I9" s="174">
        <f t="shared" si="10"/>
        <v>49.015094657978906</v>
      </c>
      <c r="J9" s="174">
        <f>INDEX($E$4:$E$118,MATCH($H9,$D$4:$D$118,0))</f>
        <v>13</v>
      </c>
      <c r="K9" s="174">
        <f t="shared" si="11"/>
        <v>104</v>
      </c>
      <c r="L9" s="174" t="str" cm="1">
        <f t="array" ref="L9">_xlfn.XLOOKUP(1,('Data (All Pillars)'!$A$2:$A$1611=Pivot!$H9)*('Data (All Pillars)'!$C$2:$C$1611=Pivot!$E$1),'Data (All Pillars)'!$F$2:$F$1611)</f>
        <v>High capacity</v>
      </c>
      <c r="N9" s="179" t="s">
        <v>51</v>
      </c>
      <c r="O9">
        <v>55.084949970533486</v>
      </c>
      <c r="P9">
        <v>3</v>
      </c>
      <c r="R9" s="54" t="str">
        <f t="shared" si="12"/>
        <v>Finland</v>
      </c>
      <c r="S9" s="54">
        <f t="shared" si="13"/>
        <v>55.084949970533486</v>
      </c>
      <c r="T9" s="54">
        <f t="shared" si="24"/>
        <v>3</v>
      </c>
      <c r="U9" s="174" t="str" cm="1">
        <f t="array" ref="U9">IFERROR(_xlfn.XLOOKUP(1,('Data (All Pillars)'!$A$2:$A$1611=Pivot!$R9)*('Data (All Pillars)'!$C$2:$C$1611=Pivot!$O$1),'Data (All Pillars)'!$F$2:$F$1611),"")</f>
        <v>Advanced capacity</v>
      </c>
      <c r="X9" s="179" t="s">
        <v>22</v>
      </c>
      <c r="Y9">
        <v>55.820319511883909</v>
      </c>
      <c r="Z9">
        <v>2</v>
      </c>
      <c r="AB9" s="242"/>
      <c r="AC9" s="54" t="str">
        <f t="shared" si="14"/>
        <v>Paraguay</v>
      </c>
      <c r="AD9" s="56">
        <f t="shared" si="1"/>
        <v>26.330999667554327</v>
      </c>
      <c r="AE9" s="174">
        <v>110</v>
      </c>
      <c r="AF9" s="174" t="str" cm="1">
        <f t="array" ref="AF9">IFERROR(_xlfn.XLOOKUP(1,('Data (All Pillars)'!$A$2:$A$1611=Pivot!$AC9)*('Data (All Pillars)'!$C$2:$C$1611=Pivot!$Y$1),'Data (All Pillars)'!$F$2:$F$1611),"")</f>
        <v>Inadequate capacity</v>
      </c>
      <c r="AH9" s="54" t="str">
        <f t="shared" si="2"/>
        <v>Australia</v>
      </c>
      <c r="AI9" s="54">
        <f t="shared" si="3"/>
        <v>55.820319511883909</v>
      </c>
      <c r="AJ9" s="174" t="str" cm="1">
        <f t="array" ref="AJ9">IFERROR(_xlfn.XLOOKUP(1,('Data (All Pillars)'!$A$2:$A$1611=Pivot!$AH9)*('Data (All Pillars)'!$C$2:$C$1611=Pivot!$Y$1),'Data (All Pillars)'!$F$2:$F$1611),"")</f>
        <v>Advanced capacity</v>
      </c>
      <c r="AK9" s="54">
        <f t="shared" si="15"/>
        <v>5</v>
      </c>
      <c r="AP9" s="54" t="s">
        <v>74</v>
      </c>
      <c r="AQ9" s="54">
        <f t="shared" si="4"/>
        <v>26.404232219497501</v>
      </c>
      <c r="AR9" s="54">
        <f t="shared" si="5"/>
        <v>109</v>
      </c>
      <c r="AV9" s="54" t="s">
        <v>41</v>
      </c>
      <c r="AW9" s="54">
        <f t="shared" si="16"/>
        <v>43.566446366560569</v>
      </c>
      <c r="AX9" s="54">
        <f t="shared" si="17"/>
        <v>31</v>
      </c>
      <c r="BB9" s="54" t="s">
        <v>67</v>
      </c>
      <c r="BC9" s="54">
        <f t="shared" si="6"/>
        <v>46.060789069370493</v>
      </c>
      <c r="BD9" s="54">
        <f t="shared" si="7"/>
        <v>25</v>
      </c>
      <c r="BH9" s="53" t="str">
        <f>BH3</f>
        <v>NA-Oceania</v>
      </c>
      <c r="BI9" s="53" t="s">
        <v>508</v>
      </c>
      <c r="BJ9" s="53" t="s">
        <v>239</v>
      </c>
      <c r="BK9" s="176" t="s">
        <v>287</v>
      </c>
      <c r="BL9" s="185" t="s">
        <v>518</v>
      </c>
      <c r="BN9" s="54" t="s">
        <v>95</v>
      </c>
      <c r="BO9" s="54">
        <f t="shared" si="8"/>
        <v>30.758833663630639</v>
      </c>
      <c r="BP9" s="54">
        <f t="shared" si="9"/>
        <v>92</v>
      </c>
      <c r="BT9" s="54" t="s">
        <v>40</v>
      </c>
      <c r="BU9" s="54">
        <f t="shared" si="18"/>
        <v>35.833150603343391</v>
      </c>
      <c r="BV9" s="54">
        <f t="shared" si="19"/>
        <v>60</v>
      </c>
      <c r="BZ9" s="54" t="s">
        <v>55</v>
      </c>
      <c r="CA9" s="54">
        <f t="shared" si="20"/>
        <v>32.328232151010681</v>
      </c>
      <c r="CB9" s="54">
        <f t="shared" si="21"/>
        <v>82</v>
      </c>
      <c r="CF9" s="54" t="s">
        <v>52</v>
      </c>
      <c r="CG9" s="54">
        <f t="shared" si="22"/>
        <v>48.742318124917389</v>
      </c>
      <c r="CH9" s="54">
        <f t="shared" si="23"/>
        <v>14</v>
      </c>
    </row>
    <row r="10" spans="1:86" x14ac:dyDescent="0.2">
      <c r="A10" s="179" t="s">
        <v>519</v>
      </c>
      <c r="B10">
        <v>52.186502947096059</v>
      </c>
      <c r="D10" s="179" t="s">
        <v>23</v>
      </c>
      <c r="E10">
        <v>23</v>
      </c>
      <c r="F10">
        <v>46.480638527980588</v>
      </c>
      <c r="H10" s="54" t="str">
        <f>INDEX($D$4:$D$118,MATCH($J10,$E$4:$E$118,0))</f>
        <v>Switzerland</v>
      </c>
      <c r="I10" s="174">
        <f t="shared" si="10"/>
        <v>49.454824405904603</v>
      </c>
      <c r="J10" s="174">
        <f>J9-1</f>
        <v>12</v>
      </c>
      <c r="K10" s="174">
        <f t="shared" si="11"/>
        <v>105</v>
      </c>
      <c r="L10" s="174" t="str" cm="1">
        <f t="array" ref="L10">_xlfn.XLOOKUP(1,('Data (All Pillars)'!$A$2:$A$1611=Pivot!$H10)*('Data (All Pillars)'!$C$2:$C$1611=Pivot!$E$1),'Data (All Pillars)'!$F$2:$F$1611)</f>
        <v>Advanced capacity</v>
      </c>
      <c r="N10" s="179" t="s">
        <v>52</v>
      </c>
      <c r="O10">
        <v>48.742318124917389</v>
      </c>
      <c r="P10">
        <v>14</v>
      </c>
      <c r="R10" s="54" t="str">
        <f t="shared" si="12"/>
        <v>France</v>
      </c>
      <c r="S10" s="54">
        <f t="shared" si="13"/>
        <v>48.742318124917389</v>
      </c>
      <c r="T10" s="54">
        <f t="shared" si="24"/>
        <v>14</v>
      </c>
      <c r="U10" s="174" t="str" cm="1">
        <f t="array" ref="U10">IFERROR(_xlfn.XLOOKUP(1,('Data (All Pillars)'!$A$2:$A$1611=Pivot!$R10)*('Data (All Pillars)'!$C$2:$C$1611=Pivot!$O$1),'Data (All Pillars)'!$F$2:$F$1611),"")</f>
        <v>High capacity</v>
      </c>
      <c r="X10" s="179" t="s">
        <v>23</v>
      </c>
      <c r="Y10">
        <v>46.480638527980588</v>
      </c>
      <c r="Z10">
        <v>23</v>
      </c>
      <c r="AB10" s="242"/>
      <c r="AC10" s="54" t="str">
        <f t="shared" si="14"/>
        <v>Kyrgyzstan</v>
      </c>
      <c r="AD10" s="56">
        <f t="shared" si="1"/>
        <v>26.404232219497501</v>
      </c>
      <c r="AE10" s="174">
        <v>109</v>
      </c>
      <c r="AF10" s="174" t="str" cm="1">
        <f t="array" ref="AF10">IFERROR(_xlfn.XLOOKUP(1,('Data (All Pillars)'!$A$2:$A$1611=Pivot!$AC10)*('Data (All Pillars)'!$C$2:$C$1611=Pivot!$Y$1),'Data (All Pillars)'!$F$2:$F$1611),"")</f>
        <v>Inadequate capacity</v>
      </c>
      <c r="AH10" s="54" t="str">
        <f t="shared" si="2"/>
        <v>Austria</v>
      </c>
      <c r="AI10" s="54">
        <f t="shared" si="3"/>
        <v>46.480638527980588</v>
      </c>
      <c r="AJ10" s="174" t="str" cm="1">
        <f t="array" ref="AJ10">IFERROR(_xlfn.XLOOKUP(1,('Data (All Pillars)'!$A$2:$A$1611=Pivot!$AH10)*('Data (All Pillars)'!$C$2:$C$1611=Pivot!$Y$1),'Data (All Pillars)'!$F$2:$F$1611),"")</f>
        <v>High capacity</v>
      </c>
      <c r="AK10" s="54">
        <f t="shared" si="15"/>
        <v>4</v>
      </c>
      <c r="AP10" s="54" t="s">
        <v>84</v>
      </c>
      <c r="AQ10" s="54">
        <f t="shared" si="4"/>
        <v>32.161282957313119</v>
      </c>
      <c r="AR10" s="54">
        <f t="shared" si="5"/>
        <v>83</v>
      </c>
      <c r="AV10" s="54" t="s">
        <v>42</v>
      </c>
      <c r="AW10" s="54">
        <f t="shared" si="16"/>
        <v>40.621975229075396</v>
      </c>
      <c r="AX10" s="54">
        <f t="shared" si="17"/>
        <v>43</v>
      </c>
      <c r="BB10" s="54" t="s">
        <v>70</v>
      </c>
      <c r="BC10" s="54">
        <f t="shared" si="6"/>
        <v>35.828157401195483</v>
      </c>
      <c r="BD10" s="54">
        <f t="shared" si="7"/>
        <v>61</v>
      </c>
      <c r="BH10" s="54" t="str">
        <f>INDEX($BH$4:$BH$7,MATCH($BJ10,$BJ$4:$BJ$7,0))</f>
        <v>New Zealand</v>
      </c>
      <c r="BI10" s="54">
        <f>INDEX($BI$4:$BI$7,MATCH($BJ10,$BJ$4:$BJ$7,0))</f>
        <v>47.667782221273832</v>
      </c>
      <c r="BJ10" s="54">
        <f>SMALL(BJ$4:BJ$7,BL10)</f>
        <v>19</v>
      </c>
      <c r="BK10" s="174" t="str" cm="1">
        <f t="array" ref="BK10">_xlfn.XLOOKUP(1,('Data (All Pillars)'!$A$2:$A$1611=Pivot!$BH10)*('Data (All Pillars)'!$C$2:$C$1611=Pivot!$Y$1),'Data (All Pillars)'!$F$2:$F$1611)</f>
        <v>High capacity</v>
      </c>
      <c r="BL10" s="186">
        <v>4</v>
      </c>
      <c r="BN10" s="54" t="s">
        <v>99</v>
      </c>
      <c r="BO10" s="54">
        <f t="shared" si="8"/>
        <v>35.350952061022788</v>
      </c>
      <c r="BP10" s="54">
        <f t="shared" si="9"/>
        <v>63</v>
      </c>
      <c r="BT10" s="54" t="s">
        <v>45</v>
      </c>
      <c r="BU10" s="54">
        <f t="shared" si="18"/>
        <v>34.063018502276364</v>
      </c>
      <c r="BV10" s="54">
        <f t="shared" si="19"/>
        <v>69</v>
      </c>
      <c r="BZ10" s="54" t="s">
        <v>72</v>
      </c>
      <c r="CA10" s="54">
        <f t="shared" si="20"/>
        <v>33.196247318958065</v>
      </c>
      <c r="CB10" s="54">
        <f t="shared" si="21"/>
        <v>77</v>
      </c>
      <c r="CF10" s="54" t="s">
        <v>54</v>
      </c>
      <c r="CG10" s="54">
        <f t="shared" si="22"/>
        <v>53.083491095340719</v>
      </c>
      <c r="CH10" s="54">
        <f t="shared" si="23"/>
        <v>6</v>
      </c>
    </row>
    <row r="11" spans="1:86" x14ac:dyDescent="0.2">
      <c r="A11" s="179" t="s">
        <v>174</v>
      </c>
      <c r="B11">
        <v>57.377512414476961</v>
      </c>
      <c r="D11" s="179" t="s">
        <v>24</v>
      </c>
      <c r="E11">
        <v>89</v>
      </c>
      <c r="F11">
        <v>31.326627219458416</v>
      </c>
      <c r="H11" s="54" t="str">
        <f>INDEX($D$4:$D$118,MATCH($J11,$E$4:$E$118,0))</f>
        <v>Denmark</v>
      </c>
      <c r="I11" s="174">
        <f t="shared" si="10"/>
        <v>49.601535700397022</v>
      </c>
      <c r="J11" s="174">
        <f t="shared" ref="J11:J14" si="25">J10-1</f>
        <v>11</v>
      </c>
      <c r="K11" s="174">
        <f t="shared" si="11"/>
        <v>106</v>
      </c>
      <c r="L11" s="174" t="str" cm="1">
        <f t="array" ref="L11">_xlfn.XLOOKUP(1,('Data (All Pillars)'!$A$2:$A$1611=Pivot!$H11)*('Data (All Pillars)'!$C$2:$C$1611=Pivot!$E$1),'Data (All Pillars)'!$F$2:$F$1611)</f>
        <v>Advanced capacity</v>
      </c>
      <c r="N11" s="179" t="s">
        <v>54</v>
      </c>
      <c r="O11">
        <v>53.083491095340719</v>
      </c>
      <c r="P11">
        <v>6</v>
      </c>
      <c r="R11" s="54" t="str">
        <f t="shared" si="12"/>
        <v>Germany</v>
      </c>
      <c r="S11" s="54">
        <f t="shared" si="13"/>
        <v>53.083491095340719</v>
      </c>
      <c r="T11" s="54">
        <f t="shared" si="24"/>
        <v>6</v>
      </c>
      <c r="U11" s="174" t="str" cm="1">
        <f t="array" ref="U11">IFERROR(_xlfn.XLOOKUP(1,('Data (All Pillars)'!$A$2:$A$1611=Pivot!$R11)*('Data (All Pillars)'!$C$2:$C$1611=Pivot!$O$1),'Data (All Pillars)'!$F$2:$F$1611),"")</f>
        <v>Advanced capacity</v>
      </c>
      <c r="X11" s="179" t="s">
        <v>24</v>
      </c>
      <c r="Y11">
        <v>31.326627219458416</v>
      </c>
      <c r="Z11">
        <v>89</v>
      </c>
      <c r="AB11" s="242"/>
      <c r="AC11" s="54" t="str">
        <f t="shared" si="14"/>
        <v>Mozambique</v>
      </c>
      <c r="AD11" s="56">
        <f t="shared" si="1"/>
        <v>26.440009593383895</v>
      </c>
      <c r="AE11" s="174">
        <v>108</v>
      </c>
      <c r="AF11" s="174" t="str" cm="1">
        <f t="array" ref="AF11">IFERROR(_xlfn.XLOOKUP(1,('Data (All Pillars)'!$A$2:$A$1611=Pivot!$AC11)*('Data (All Pillars)'!$C$2:$C$1611=Pivot!$Y$1),'Data (All Pillars)'!$F$2:$F$1611),"")</f>
        <v>Inadequate capacity</v>
      </c>
      <c r="AH11" s="54" t="str">
        <f t="shared" si="2"/>
        <v>Azerbaijan</v>
      </c>
      <c r="AI11" s="54">
        <f t="shared" si="3"/>
        <v>31.326627219458416</v>
      </c>
      <c r="AJ11" s="174" t="str" cm="1">
        <f t="array" ref="AJ11">IFERROR(_xlfn.XLOOKUP(1,('Data (All Pillars)'!$A$2:$A$1611=Pivot!$AH11)*('Data (All Pillars)'!$C$2:$C$1611=Pivot!$Y$1),'Data (All Pillars)'!$F$2:$F$1611),"")</f>
        <v>Low capacity</v>
      </c>
      <c r="AK11" s="54">
        <f t="shared" si="15"/>
        <v>2</v>
      </c>
      <c r="AP11" s="54" t="s">
        <v>109</v>
      </c>
      <c r="AQ11" s="54">
        <f t="shared" si="4"/>
        <v>49.912846284924896</v>
      </c>
      <c r="AR11" s="54">
        <f t="shared" si="5"/>
        <v>10</v>
      </c>
      <c r="AV11" s="54" t="s">
        <v>43</v>
      </c>
      <c r="AW11" s="54">
        <f t="shared" si="16"/>
        <v>47.744394974144043</v>
      </c>
      <c r="AX11" s="54">
        <f t="shared" si="17"/>
        <v>18</v>
      </c>
      <c r="BB11" s="54" t="s">
        <v>73</v>
      </c>
      <c r="BC11" s="54">
        <f t="shared" si="6"/>
        <v>32.470640694984219</v>
      </c>
      <c r="BD11" s="54">
        <f t="shared" si="7"/>
        <v>81</v>
      </c>
      <c r="BH11" s="54" t="str">
        <f>INDEX($BH$4:$BH$7,MATCH($BJ11,$BJ$4:$BJ$7,0))</f>
        <v>Canada</v>
      </c>
      <c r="BI11" s="54">
        <f>INDEX($BI$4:$BI$7,MATCH($BJ11,$BJ$4:$BJ$7,0))</f>
        <v>53.459368157537128</v>
      </c>
      <c r="BJ11" s="54">
        <f>SMALL(BJ$4:BJ$7,BL11)</f>
        <v>4</v>
      </c>
      <c r="BK11" s="174" t="str" cm="1">
        <f t="array" ref="BK11">_xlfn.XLOOKUP(1,('Data (All Pillars)'!$A$2:$A$1611=Pivot!$BH11)*('Data (All Pillars)'!$C$2:$C$1611=Pivot!$Y$1),'Data (All Pillars)'!$F$2:$F$1611)</f>
        <v>Advanced capacity</v>
      </c>
      <c r="BL11" s="186">
        <v>3</v>
      </c>
      <c r="BN11" s="54" t="s">
        <v>115</v>
      </c>
      <c r="BO11" s="54">
        <f t="shared" si="8"/>
        <v>33.287617089827357</v>
      </c>
      <c r="BP11" s="54">
        <f t="shared" si="9"/>
        <v>76</v>
      </c>
      <c r="BT11" s="54" t="s">
        <v>46</v>
      </c>
      <c r="BU11" s="54">
        <f t="shared" si="18"/>
        <v>32.805023400424787</v>
      </c>
      <c r="BV11" s="54">
        <f t="shared" si="19"/>
        <v>79</v>
      </c>
      <c r="BZ11" s="54" t="s">
        <v>79</v>
      </c>
      <c r="CA11" s="54">
        <f t="shared" si="20"/>
        <v>25.465322417676081</v>
      </c>
      <c r="CB11" s="54">
        <f t="shared" si="21"/>
        <v>111</v>
      </c>
      <c r="CF11" s="54" t="s">
        <v>56</v>
      </c>
      <c r="CG11" s="54">
        <f t="shared" si="22"/>
        <v>43.555063821831887</v>
      </c>
      <c r="CH11" s="54">
        <f t="shared" si="23"/>
        <v>32</v>
      </c>
    </row>
    <row r="12" spans="1:86" x14ac:dyDescent="0.2">
      <c r="A12" s="179" t="s">
        <v>181</v>
      </c>
      <c r="B12">
        <v>60.187530234167163</v>
      </c>
      <c r="D12" s="179" t="s">
        <v>25</v>
      </c>
      <c r="E12">
        <v>66</v>
      </c>
      <c r="F12">
        <v>35.020283298426747</v>
      </c>
      <c r="H12" s="54" t="str">
        <f>INDEX($D$4:$D$118,MATCH($J12,$E$4:$E$118,0))</f>
        <v>Singapore</v>
      </c>
      <c r="I12" s="174">
        <f t="shared" si="10"/>
        <v>49.912846284924896</v>
      </c>
      <c r="J12" s="174">
        <f t="shared" si="25"/>
        <v>10</v>
      </c>
      <c r="K12" s="174">
        <f t="shared" si="11"/>
        <v>107</v>
      </c>
      <c r="L12" s="174" t="str" cm="1">
        <f t="array" ref="L12">_xlfn.XLOOKUP(1,('Data (All Pillars)'!$A$2:$A$1611=Pivot!$H12)*('Data (All Pillars)'!$C$2:$C$1611=Pivot!$E$1),'Data (All Pillars)'!$F$2:$F$1611)</f>
        <v>Advanced capacity</v>
      </c>
      <c r="N12" s="179" t="s">
        <v>56</v>
      </c>
      <c r="O12">
        <v>43.555063821831887</v>
      </c>
      <c r="P12">
        <v>32</v>
      </c>
      <c r="R12" s="54" t="str">
        <f t="shared" si="12"/>
        <v>Greece</v>
      </c>
      <c r="S12" s="54">
        <f t="shared" si="13"/>
        <v>43.555063821831887</v>
      </c>
      <c r="T12" s="54">
        <f t="shared" si="24"/>
        <v>32</v>
      </c>
      <c r="U12" s="174" t="str" cm="1">
        <f t="array" ref="U12">IFERROR(_xlfn.XLOOKUP(1,('Data (All Pillars)'!$A$2:$A$1611=Pivot!$R12)*('Data (All Pillars)'!$C$2:$C$1611=Pivot!$O$1),'Data (All Pillars)'!$F$2:$F$1611),"")</f>
        <v>Adequate capacity</v>
      </c>
      <c r="X12" s="179" t="s">
        <v>25</v>
      </c>
      <c r="Y12">
        <v>35.020283298426747</v>
      </c>
      <c r="Z12">
        <v>66</v>
      </c>
      <c r="AB12" s="242"/>
      <c r="AC12" s="54" t="str">
        <f t="shared" si="14"/>
        <v>Cameroon</v>
      </c>
      <c r="AD12" s="56">
        <f t="shared" si="1"/>
        <v>27.165853102136033</v>
      </c>
      <c r="AE12" s="174">
        <v>107</v>
      </c>
      <c r="AF12" s="174" t="str" cm="1">
        <f t="array" ref="AF12">IFERROR(_xlfn.XLOOKUP(1,('Data (All Pillars)'!$A$2:$A$1611=Pivot!$AC12)*('Data (All Pillars)'!$C$2:$C$1611=Pivot!$Y$1),'Data (All Pillars)'!$F$2:$F$1611),"")</f>
        <v>Inadequate capacity</v>
      </c>
      <c r="AH12" s="54" t="str">
        <f t="shared" si="2"/>
        <v>Bahrain</v>
      </c>
      <c r="AI12" s="54">
        <f t="shared" si="3"/>
        <v>35.020283298426747</v>
      </c>
      <c r="AJ12" s="174" t="str" cm="1">
        <f t="array" ref="AJ12">IFERROR(_xlfn.XLOOKUP(1,('Data (All Pillars)'!$A$2:$A$1611=Pivot!$AH12)*('Data (All Pillars)'!$C$2:$C$1611=Pivot!$Y$1),'Data (All Pillars)'!$F$2:$F$1611),"")</f>
        <v>Low capacity</v>
      </c>
      <c r="AK12" s="54">
        <f t="shared" si="15"/>
        <v>2</v>
      </c>
      <c r="AP12" s="54" t="s">
        <v>113</v>
      </c>
      <c r="AQ12" s="54">
        <f t="shared" si="4"/>
        <v>44.978160859722848</v>
      </c>
      <c r="AR12" s="54">
        <f t="shared" si="5"/>
        <v>27</v>
      </c>
      <c r="AV12" s="54" t="s">
        <v>53</v>
      </c>
      <c r="AW12" s="54">
        <f t="shared" si="16"/>
        <v>34.372212467474199</v>
      </c>
      <c r="AX12" s="54">
        <f t="shared" si="17"/>
        <v>67</v>
      </c>
      <c r="BB12" s="54" t="s">
        <v>76</v>
      </c>
      <c r="BC12" s="54">
        <f t="shared" si="6"/>
        <v>28.898337853716356</v>
      </c>
      <c r="BD12" s="54">
        <f t="shared" si="7"/>
        <v>104</v>
      </c>
      <c r="BH12" s="54" t="str">
        <f>INDEX($BH$4:$BH$7,MATCH($BJ12,$BJ$4:$BJ$7,0))</f>
        <v>Australia</v>
      </c>
      <c r="BI12" s="54">
        <f>INDEX($BI$4:$BI$7,MATCH($BJ12,$BJ$4:$BJ$7,0))</f>
        <v>55.820319511883909</v>
      </c>
      <c r="BJ12" s="54">
        <f>SMALL(BJ$4:BJ$7,BL12)</f>
        <v>2</v>
      </c>
      <c r="BK12" s="174" t="str" cm="1">
        <f t="array" ref="BK12">_xlfn.XLOOKUP(1,('Data (All Pillars)'!$A$2:$A$1611=Pivot!$BH12)*('Data (All Pillars)'!$C$2:$C$1611=Pivot!$Y$1),'Data (All Pillars)'!$F$2:$F$1611)</f>
        <v>Advanced capacity</v>
      </c>
      <c r="BL12" s="186">
        <v>2</v>
      </c>
      <c r="BN12" s="54" t="s">
        <v>129</v>
      </c>
      <c r="BO12" s="54">
        <f t="shared" si="8"/>
        <v>31.823900260347081</v>
      </c>
      <c r="BP12" s="54">
        <f t="shared" si="9"/>
        <v>85</v>
      </c>
      <c r="BT12" s="54" t="s">
        <v>48</v>
      </c>
      <c r="BU12" s="54">
        <f t="shared" si="18"/>
        <v>29.283400461698328</v>
      </c>
      <c r="BV12" s="54">
        <f t="shared" si="19"/>
        <v>101</v>
      </c>
      <c r="BZ12" s="54" t="s">
        <v>82</v>
      </c>
      <c r="CA12" s="54">
        <f t="shared" si="20"/>
        <v>39.113913354517607</v>
      </c>
      <c r="CB12" s="54">
        <f t="shared" si="21"/>
        <v>46</v>
      </c>
      <c r="CF12" s="54" t="s">
        <v>61</v>
      </c>
      <c r="CG12" s="54">
        <f t="shared" si="22"/>
        <v>46.79808965257206</v>
      </c>
      <c r="CH12" s="54">
        <f t="shared" si="23"/>
        <v>22</v>
      </c>
    </row>
    <row r="13" spans="1:86" x14ac:dyDescent="0.2">
      <c r="A13" s="179" t="s">
        <v>192</v>
      </c>
      <c r="B13">
        <v>38.925004578208956</v>
      </c>
      <c r="D13" s="179" t="s">
        <v>26</v>
      </c>
      <c r="E13">
        <v>90</v>
      </c>
      <c r="F13">
        <v>31.073622030305977</v>
      </c>
      <c r="H13" s="54" t="str">
        <f>INDEX($D$4:$D$118,MATCH($J13,$E$4:$E$118,0))</f>
        <v>Netherlands</v>
      </c>
      <c r="I13" s="174">
        <f t="shared" si="10"/>
        <v>50.223269712089966</v>
      </c>
      <c r="J13" s="174">
        <f t="shared" si="25"/>
        <v>9</v>
      </c>
      <c r="K13" s="174">
        <f t="shared" si="11"/>
        <v>108</v>
      </c>
      <c r="L13" s="174" t="str" cm="1">
        <f t="array" ref="L13">_xlfn.XLOOKUP(1,('Data (All Pillars)'!$A$2:$A$1611=Pivot!$H13)*('Data (All Pillars)'!$C$2:$C$1611=Pivot!$E$1),'Data (All Pillars)'!$F$2:$F$1611)</f>
        <v>Advanced capacity</v>
      </c>
      <c r="N13" s="179" t="s">
        <v>61</v>
      </c>
      <c r="O13">
        <v>46.79808965257206</v>
      </c>
      <c r="P13">
        <v>22</v>
      </c>
      <c r="R13" s="54" t="str">
        <f t="shared" si="12"/>
        <v>Iceland</v>
      </c>
      <c r="S13" s="54">
        <f t="shared" si="13"/>
        <v>46.79808965257206</v>
      </c>
      <c r="T13" s="54">
        <f t="shared" si="24"/>
        <v>22</v>
      </c>
      <c r="U13" s="174" t="str" cm="1">
        <f t="array" ref="U13">IFERROR(_xlfn.XLOOKUP(1,('Data (All Pillars)'!$A$2:$A$1611=Pivot!$R13)*('Data (All Pillars)'!$C$2:$C$1611=Pivot!$O$1),'Data (All Pillars)'!$F$2:$F$1611),"")</f>
        <v>High capacity</v>
      </c>
      <c r="X13" s="179" t="s">
        <v>26</v>
      </c>
      <c r="Y13">
        <v>31.073622030305977</v>
      </c>
      <c r="Z13">
        <v>90</v>
      </c>
      <c r="AB13" s="243"/>
      <c r="AC13" s="54" t="str">
        <f t="shared" si="14"/>
        <v>Iran</v>
      </c>
      <c r="AD13" s="56">
        <f t="shared" si="1"/>
        <v>27.642637905644527</v>
      </c>
      <c r="AE13" s="174">
        <v>106</v>
      </c>
      <c r="AF13" s="174" t="str" cm="1">
        <f t="array" ref="AF13">IFERROR(_xlfn.XLOOKUP(1,('Data (All Pillars)'!$A$2:$A$1611=Pivot!$AC13)*('Data (All Pillars)'!$C$2:$C$1611=Pivot!$Y$1),'Data (All Pillars)'!$F$2:$F$1611),"")</f>
        <v>Inadequate capacity</v>
      </c>
      <c r="AH13" s="54" t="str">
        <f t="shared" si="2"/>
        <v>Bangladesh</v>
      </c>
      <c r="AI13" s="54">
        <f t="shared" si="3"/>
        <v>31.073622030305977</v>
      </c>
      <c r="AJ13" s="174" t="str" cm="1">
        <f t="array" ref="AJ13">IFERROR(_xlfn.XLOOKUP(1,('Data (All Pillars)'!$A$2:$A$1611=Pivot!$AH13)*('Data (All Pillars)'!$C$2:$C$1611=Pivot!$Y$1),'Data (All Pillars)'!$F$2:$F$1611),"")</f>
        <v>Inadequate capacity</v>
      </c>
      <c r="AK13" s="54">
        <f t="shared" si="15"/>
        <v>1</v>
      </c>
      <c r="AP13" s="54" t="s">
        <v>118</v>
      </c>
      <c r="AQ13" s="54">
        <f t="shared" si="4"/>
        <v>42.735482846122714</v>
      </c>
      <c r="AR13" s="54">
        <f t="shared" si="5"/>
        <v>36</v>
      </c>
      <c r="AV13" s="54" t="s">
        <v>60</v>
      </c>
      <c r="AW13" s="54">
        <f t="shared" si="16"/>
        <v>42.733727984225894</v>
      </c>
      <c r="AX13" s="54">
        <f t="shared" si="17"/>
        <v>37</v>
      </c>
      <c r="BB13" s="54" t="s">
        <v>86</v>
      </c>
      <c r="BC13" s="54">
        <f t="shared" si="6"/>
        <v>30.539302278994018</v>
      </c>
      <c r="BD13" s="54">
        <f t="shared" si="7"/>
        <v>94</v>
      </c>
      <c r="BH13" s="54" t="str">
        <f>INDEX($BH$4:$BH$7,MATCH($BJ13,$BJ$4:$BJ$7,0))</f>
        <v>United States</v>
      </c>
      <c r="BI13" s="54">
        <f>INDEX($BI$4:$BI$7,MATCH($BJ13,$BJ$4:$BJ$7,0))</f>
        <v>56.054726343093748</v>
      </c>
      <c r="BJ13" s="54">
        <f>SMALL(BJ$4:BJ$7,BL13)</f>
        <v>1</v>
      </c>
      <c r="BK13" s="174" t="str" cm="1">
        <f t="array" ref="BK13">_xlfn.XLOOKUP(1,('Data (All Pillars)'!$A$2:$A$1611=Pivot!$BH13)*('Data (All Pillars)'!$C$2:$C$1611=Pivot!$Y$1),'Data (All Pillars)'!$F$2:$F$1611)</f>
        <v>Advanced capacity</v>
      </c>
      <c r="BL13" s="186">
        <v>1</v>
      </c>
      <c r="BN13" s="54" t="s">
        <v>120</v>
      </c>
      <c r="BO13" s="54">
        <f>INDEX($Y$4:$Y$118,MATCH($BN13,$X$4:$X$118,0))</f>
        <v>33.861399651971446</v>
      </c>
      <c r="BP13" s="54">
        <f>INDEX($Z$4:$Z$118,MATCH($BN13,$X$4:$X$118,0))</f>
        <v>70</v>
      </c>
      <c r="BT13" s="54" t="s">
        <v>57</v>
      </c>
      <c r="BU13" s="54">
        <f t="shared" si="18"/>
        <v>30.470586059349735</v>
      </c>
      <c r="BV13" s="54">
        <f t="shared" si="19"/>
        <v>96</v>
      </c>
      <c r="BZ13" s="54" t="s">
        <v>87</v>
      </c>
      <c r="CA13" s="54">
        <f t="shared" si="20"/>
        <v>26.440009593383895</v>
      </c>
      <c r="CB13" s="54">
        <f t="shared" si="21"/>
        <v>108</v>
      </c>
      <c r="CF13" s="54" t="s">
        <v>66</v>
      </c>
      <c r="CG13" s="54">
        <f t="shared" si="22"/>
        <v>49.015094657978906</v>
      </c>
      <c r="CH13" s="54">
        <f t="shared" si="23"/>
        <v>13</v>
      </c>
    </row>
    <row r="14" spans="1:86" x14ac:dyDescent="0.2">
      <c r="A14" s="179" t="s">
        <v>194</v>
      </c>
      <c r="B14">
        <v>45.605116834046704</v>
      </c>
      <c r="D14" s="179" t="s">
        <v>27</v>
      </c>
      <c r="E14">
        <v>87</v>
      </c>
      <c r="F14">
        <v>31.579520795861328</v>
      </c>
      <c r="H14" s="54" t="str">
        <f>INDEX($D$4:$D$118,MATCH($J14,$E$4:$E$118,0))</f>
        <v>Japan</v>
      </c>
      <c r="I14" s="174">
        <f t="shared" si="10"/>
        <v>50.845260265534691</v>
      </c>
      <c r="J14" s="174">
        <f t="shared" si="25"/>
        <v>8</v>
      </c>
      <c r="K14" s="174">
        <f t="shared" si="11"/>
        <v>109</v>
      </c>
      <c r="L14" s="174" t="str" cm="1">
        <f t="array" ref="L14">_xlfn.XLOOKUP(1,('Data (All Pillars)'!$A$2:$A$1611=Pivot!$H14)*('Data (All Pillars)'!$C$2:$C$1611=Pivot!$E$1),'Data (All Pillars)'!$F$2:$F$1611)</f>
        <v>Advanced capacity</v>
      </c>
      <c r="N14" s="179" t="s">
        <v>66</v>
      </c>
      <c r="O14">
        <v>49.015094657978906</v>
      </c>
      <c r="P14">
        <v>13</v>
      </c>
      <c r="R14" s="54" t="str">
        <f t="shared" si="12"/>
        <v>Ireland</v>
      </c>
      <c r="S14" s="54">
        <f t="shared" si="13"/>
        <v>49.015094657978906</v>
      </c>
      <c r="T14" s="54">
        <f t="shared" si="24"/>
        <v>13</v>
      </c>
      <c r="U14" s="174" t="str" cm="1">
        <f t="array" ref="U14">IFERROR(_xlfn.XLOOKUP(1,('Data (All Pillars)'!$A$2:$A$1611=Pivot!$R14)*('Data (All Pillars)'!$C$2:$C$1611=Pivot!$O$1),'Data (All Pillars)'!$F$2:$F$1611),"")</f>
        <v>High capacity</v>
      </c>
      <c r="X14" s="179" t="s">
        <v>27</v>
      </c>
      <c r="Y14">
        <v>31.579520795861328</v>
      </c>
      <c r="Z14">
        <v>87</v>
      </c>
      <c r="AB14" s="241" t="s">
        <v>520</v>
      </c>
      <c r="AC14" s="54" t="str">
        <f t="shared" si="14"/>
        <v>Singapore</v>
      </c>
      <c r="AD14" s="56">
        <f t="shared" si="1"/>
        <v>49.912846284924896</v>
      </c>
      <c r="AE14" s="174">
        <v>10</v>
      </c>
      <c r="AF14" s="174" t="str" cm="1">
        <f t="array" ref="AF14">IFERROR(_xlfn.XLOOKUP(1,('Data (All Pillars)'!$A$2:$A$1611=Pivot!$AC14)*('Data (All Pillars)'!$C$2:$C$1611=Pivot!$Y$1),'Data (All Pillars)'!$F$2:$F$1611),"")</f>
        <v>Advanced capacity</v>
      </c>
      <c r="AH14" s="54" t="str">
        <f t="shared" si="2"/>
        <v>Belarus</v>
      </c>
      <c r="AI14" s="54">
        <f t="shared" si="3"/>
        <v>31.579520795861328</v>
      </c>
      <c r="AJ14" s="174" t="str" cm="1">
        <f t="array" ref="AJ14">IFERROR(_xlfn.XLOOKUP(1,('Data (All Pillars)'!$A$2:$A$1611=Pivot!$AH14)*('Data (All Pillars)'!$C$2:$C$1611=Pivot!$Y$1),'Data (All Pillars)'!$F$2:$F$1611),"")</f>
        <v>Low capacity</v>
      </c>
      <c r="AK14" s="54">
        <f t="shared" si="15"/>
        <v>2</v>
      </c>
      <c r="AV14" s="54" t="s">
        <v>75</v>
      </c>
      <c r="AW14" s="54">
        <f t="shared" si="16"/>
        <v>40.650508500609476</v>
      </c>
      <c r="AX14" s="54">
        <f t="shared" si="17"/>
        <v>42</v>
      </c>
      <c r="BB14" s="54" t="s">
        <v>94</v>
      </c>
      <c r="BC14" s="54">
        <f t="shared" si="6"/>
        <v>38.205045910299617</v>
      </c>
      <c r="BD14" s="54">
        <f t="shared" si="7"/>
        <v>52</v>
      </c>
      <c r="BN14" s="53" t="str">
        <f>BN3</f>
        <v>SE Asia</v>
      </c>
      <c r="BO14" s="53" t="s">
        <v>508</v>
      </c>
      <c r="BP14" s="53" t="s">
        <v>239</v>
      </c>
      <c r="BQ14" s="176" t="s">
        <v>287</v>
      </c>
      <c r="BR14" s="185" t="s">
        <v>518</v>
      </c>
      <c r="BT14" s="54" t="s">
        <v>58</v>
      </c>
      <c r="BU14" s="54">
        <f t="shared" si="18"/>
        <v>29.28648219868678</v>
      </c>
      <c r="BV14" s="54">
        <f t="shared" si="19"/>
        <v>100</v>
      </c>
      <c r="BZ14" s="54" t="s">
        <v>88</v>
      </c>
      <c r="CA14" s="54">
        <f t="shared" si="20"/>
        <v>32.774674374943167</v>
      </c>
      <c r="CB14" s="54">
        <f t="shared" si="21"/>
        <v>80</v>
      </c>
      <c r="CF14" s="54" t="s">
        <v>68</v>
      </c>
      <c r="CG14" s="54">
        <f t="shared" si="22"/>
        <v>47.816642157222645</v>
      </c>
      <c r="CH14" s="54">
        <f t="shared" si="23"/>
        <v>16</v>
      </c>
    </row>
    <row r="15" spans="1:86" x14ac:dyDescent="0.2">
      <c r="A15" s="179" t="s">
        <v>202</v>
      </c>
      <c r="B15">
        <v>32.428418256269637</v>
      </c>
      <c r="D15" s="179" t="s">
        <v>28</v>
      </c>
      <c r="E15">
        <v>17</v>
      </c>
      <c r="F15">
        <v>47.804069272701085</v>
      </c>
      <c r="N15" s="179" t="s">
        <v>68</v>
      </c>
      <c r="O15">
        <v>47.816642157222645</v>
      </c>
      <c r="P15">
        <v>16</v>
      </c>
      <c r="R15" s="54" t="str">
        <f t="shared" si="12"/>
        <v>Italy</v>
      </c>
      <c r="S15" s="54">
        <f t="shared" si="13"/>
        <v>47.816642157222645</v>
      </c>
      <c r="T15" s="54">
        <f t="shared" si="24"/>
        <v>16</v>
      </c>
      <c r="U15" s="174" t="str" cm="1">
        <f t="array" ref="U15">IFERROR(_xlfn.XLOOKUP(1,('Data (All Pillars)'!$A$2:$A$1611=Pivot!$R15)*('Data (All Pillars)'!$C$2:$C$1611=Pivot!$O$1),'Data (All Pillars)'!$F$2:$F$1611),"")</f>
        <v>High capacity</v>
      </c>
      <c r="X15" s="179" t="s">
        <v>28</v>
      </c>
      <c r="Y15">
        <v>47.804069272701085</v>
      </c>
      <c r="Z15">
        <v>17</v>
      </c>
      <c r="AB15" s="242"/>
      <c r="AC15" s="54" t="str">
        <f t="shared" si="14"/>
        <v>Netherlands</v>
      </c>
      <c r="AD15" s="56">
        <f t="shared" si="1"/>
        <v>50.223269712089966</v>
      </c>
      <c r="AE15" s="174">
        <v>9</v>
      </c>
      <c r="AF15" s="174" t="str" cm="1">
        <f t="array" ref="AF15">IFERROR(_xlfn.XLOOKUP(1,('Data (All Pillars)'!$A$2:$A$1611=Pivot!$AC15)*('Data (All Pillars)'!$C$2:$C$1611=Pivot!$Y$1),'Data (All Pillars)'!$F$2:$F$1611),"")</f>
        <v>Advanced capacity</v>
      </c>
      <c r="AH15" s="54" t="str">
        <f t="shared" si="2"/>
        <v>Belgium</v>
      </c>
      <c r="AI15" s="54">
        <f t="shared" si="3"/>
        <v>47.804069272701085</v>
      </c>
      <c r="AJ15" s="174" t="str" cm="1">
        <f t="array" ref="AJ15">IFERROR(_xlfn.XLOOKUP(1,('Data (All Pillars)'!$A$2:$A$1611=Pivot!$AH15)*('Data (All Pillars)'!$C$2:$C$1611=Pivot!$Y$1),'Data (All Pillars)'!$F$2:$F$1611),"")</f>
        <v>High capacity</v>
      </c>
      <c r="AK15" s="54">
        <f t="shared" si="15"/>
        <v>4</v>
      </c>
      <c r="AV15" s="54" t="s">
        <v>77</v>
      </c>
      <c r="AW15" s="54">
        <f t="shared" si="16"/>
        <v>40.438197009329912</v>
      </c>
      <c r="AX15" s="54">
        <f t="shared" si="17"/>
        <v>44</v>
      </c>
      <c r="BB15" s="54" t="s">
        <v>102</v>
      </c>
      <c r="BC15" s="54">
        <f t="shared" si="6"/>
        <v>38.57401372046202</v>
      </c>
      <c r="BD15" s="54">
        <f t="shared" si="7"/>
        <v>50</v>
      </c>
      <c r="BN15" s="54" t="str">
        <f>INDEX($BN$4:$BN$13,MATCH($BP15,$BP$4:$BP$13,0))</f>
        <v>Nepal</v>
      </c>
      <c r="BO15" s="54">
        <f>INDEX($BO$4:$BO$13,MATCH($BP15,$BP$4:$BP$13,0))</f>
        <v>30.960259419842444</v>
      </c>
      <c r="BP15" s="54">
        <f>SMALL(BP$4:BP$13,BR15)</f>
        <v>91</v>
      </c>
      <c r="BQ15" s="174" t="str" cm="1">
        <f t="array" ref="BQ15">_xlfn.XLOOKUP(1,('Data (All Pillars)'!$A$2:$A$1611=Pivot!$BN15)*('Data (All Pillars)'!$C$2:$C$1611=Pivot!$Y$1),'Data (All Pillars)'!$F$2:$F$1611)</f>
        <v>Inadequate capacity</v>
      </c>
      <c r="BR15" s="186">
        <v>9</v>
      </c>
      <c r="BT15" s="54" t="s">
        <v>83</v>
      </c>
      <c r="BU15" s="54">
        <f t="shared" si="18"/>
        <v>37.443315808253701</v>
      </c>
      <c r="BV15" s="54">
        <f t="shared" si="19"/>
        <v>55</v>
      </c>
      <c r="BZ15" s="54" t="s">
        <v>92</v>
      </c>
      <c r="CA15" s="54">
        <f t="shared" si="20"/>
        <v>30.484631671738921</v>
      </c>
      <c r="CB15" s="54">
        <f t="shared" si="21"/>
        <v>95</v>
      </c>
      <c r="CF15" s="54" t="s">
        <v>78</v>
      </c>
      <c r="CG15" s="54">
        <f t="shared" si="22"/>
        <v>46.846737377523787</v>
      </c>
      <c r="CH15" s="54">
        <f t="shared" si="23"/>
        <v>21</v>
      </c>
    </row>
    <row r="16" spans="1:86" x14ac:dyDescent="0.2">
      <c r="A16" s="179" t="s">
        <v>212</v>
      </c>
      <c r="B16">
        <v>51.460865406285187</v>
      </c>
      <c r="D16" s="179" t="s">
        <v>29</v>
      </c>
      <c r="E16">
        <v>102</v>
      </c>
      <c r="F16">
        <v>29.1385526606269</v>
      </c>
      <c r="H16" s="53" t="s">
        <v>258</v>
      </c>
      <c r="I16" s="176" t="s">
        <v>504</v>
      </c>
      <c r="J16" s="176" t="s">
        <v>239</v>
      </c>
      <c r="K16" s="176" t="s">
        <v>504</v>
      </c>
      <c r="L16" s="176" t="s">
        <v>287</v>
      </c>
      <c r="N16" s="179" t="s">
        <v>78</v>
      </c>
      <c r="O16">
        <v>46.846737377523787</v>
      </c>
      <c r="P16">
        <v>21</v>
      </c>
      <c r="R16" s="54" t="str">
        <f t="shared" si="12"/>
        <v>Luxembourg</v>
      </c>
      <c r="S16" s="54">
        <f t="shared" si="13"/>
        <v>46.846737377523787</v>
      </c>
      <c r="T16" s="54">
        <f t="shared" si="24"/>
        <v>21</v>
      </c>
      <c r="U16" s="174" t="str" cm="1">
        <f t="array" ref="U16">IFERROR(_xlfn.XLOOKUP(1,('Data (All Pillars)'!$A$2:$A$1611=Pivot!$R16)*('Data (All Pillars)'!$C$2:$C$1611=Pivot!$O$1),'Data (All Pillars)'!$F$2:$F$1611),"")</f>
        <v>High capacity</v>
      </c>
      <c r="X16" s="179" t="s">
        <v>29</v>
      </c>
      <c r="Y16">
        <v>29.1385526606269</v>
      </c>
      <c r="Z16">
        <v>102</v>
      </c>
      <c r="AB16" s="242"/>
      <c r="AC16" s="54" t="str">
        <f t="shared" si="14"/>
        <v>Japan</v>
      </c>
      <c r="AD16" s="56">
        <f t="shared" si="1"/>
        <v>50.845260265534691</v>
      </c>
      <c r="AE16" s="174">
        <v>8</v>
      </c>
      <c r="AF16" s="174" t="str" cm="1">
        <f t="array" ref="AF16">IFERROR(_xlfn.XLOOKUP(1,('Data (All Pillars)'!$A$2:$A$1611=Pivot!$AC16)*('Data (All Pillars)'!$C$2:$C$1611=Pivot!$Y$1),'Data (All Pillars)'!$F$2:$F$1611),"")</f>
        <v>Advanced capacity</v>
      </c>
      <c r="AH16" s="54" t="str">
        <f t="shared" si="2"/>
        <v>Bolivia</v>
      </c>
      <c r="AI16" s="54">
        <f t="shared" si="3"/>
        <v>29.1385526606269</v>
      </c>
      <c r="AJ16" s="174" t="str" cm="1">
        <f t="array" ref="AJ16">IFERROR(_xlfn.XLOOKUP(1,('Data (All Pillars)'!$A$2:$A$1611=Pivot!$AH16)*('Data (All Pillars)'!$C$2:$C$1611=Pivot!$Y$1),'Data (All Pillars)'!$F$2:$F$1611),"")</f>
        <v>Inadequate capacity</v>
      </c>
      <c r="AK16" s="54">
        <f t="shared" si="15"/>
        <v>1</v>
      </c>
      <c r="AP16" s="53" t="str">
        <f>AP3</f>
        <v>East and Central Asia</v>
      </c>
      <c r="AQ16" s="176" t="s">
        <v>508</v>
      </c>
      <c r="AR16" s="176" t="s">
        <v>239</v>
      </c>
      <c r="AS16" s="176" t="s">
        <v>287</v>
      </c>
      <c r="AT16" s="185" t="s">
        <v>518</v>
      </c>
      <c r="AV16" s="54" t="s">
        <v>85</v>
      </c>
      <c r="AW16" s="54">
        <f t="shared" si="16"/>
        <v>33.547496431178551</v>
      </c>
      <c r="AX16" s="54">
        <f t="shared" si="17"/>
        <v>72</v>
      </c>
      <c r="BB16" s="54" t="s">
        <v>106</v>
      </c>
      <c r="BC16" s="54">
        <f t="shared" si="6"/>
        <v>38.654404693436163</v>
      </c>
      <c r="BD16" s="54">
        <f t="shared" si="7"/>
        <v>49</v>
      </c>
      <c r="BN16" s="54" t="str">
        <f t="shared" ref="BN16:BN24" si="26">INDEX($BN$4:$BN$13,MATCH($BP16,$BP$4:$BP$13,0))</f>
        <v>Bangladesh</v>
      </c>
      <c r="BO16" s="54">
        <f t="shared" ref="BO16:BO24" si="27">INDEX($BO$4:$BO$13,MATCH($BP16,$BP$4:$BP$13,0))</f>
        <v>31.073622030305977</v>
      </c>
      <c r="BP16" s="54">
        <f t="shared" ref="BP16:BP24" si="28">SMALL(BP$4:BP$13,BR16)</f>
        <v>90</v>
      </c>
      <c r="BQ16" s="174" t="str" cm="1">
        <f t="array" ref="BQ16">_xlfn.XLOOKUP(1,('Data (All Pillars)'!$A$2:$A$1611=Pivot!$BN16)*('Data (All Pillars)'!$C$2:$C$1611=Pivot!$Y$1),'Data (All Pillars)'!$F$2:$F$1611)</f>
        <v>Inadequate capacity</v>
      </c>
      <c r="BR16" s="186">
        <v>8</v>
      </c>
      <c r="BT16" s="54" t="s">
        <v>96</v>
      </c>
      <c r="BU16" s="54">
        <f t="shared" si="18"/>
        <v>33.335777625501464</v>
      </c>
      <c r="BV16" s="54">
        <f t="shared" si="19"/>
        <v>75</v>
      </c>
      <c r="BZ16" s="54" t="s">
        <v>105</v>
      </c>
      <c r="CA16" s="54">
        <f t="shared" si="20"/>
        <v>31.763215227685187</v>
      </c>
      <c r="CB16" s="54">
        <f t="shared" si="21"/>
        <v>86</v>
      </c>
      <c r="CF16" s="54" t="s">
        <v>81</v>
      </c>
      <c r="CG16" s="54">
        <f t="shared" si="22"/>
        <v>39.838917179184634</v>
      </c>
      <c r="CH16" s="54">
        <f t="shared" si="23"/>
        <v>45</v>
      </c>
    </row>
    <row r="17" spans="1:88" x14ac:dyDescent="0.2">
      <c r="A17" s="179" t="s">
        <v>521</v>
      </c>
      <c r="B17">
        <v>26.20561781623428</v>
      </c>
      <c r="D17" s="179" t="s">
        <v>30</v>
      </c>
      <c r="E17">
        <v>71</v>
      </c>
      <c r="F17">
        <v>33.802210126348854</v>
      </c>
      <c r="H17" s="54" t="str">
        <f>IFERROR(H4,"")</f>
        <v>Czechia</v>
      </c>
      <c r="I17" s="174">
        <f>IFERROR(I4,"")</f>
        <v>47.744394974144043</v>
      </c>
      <c r="J17" s="174">
        <f>IF(AND(J4&lt;117,J4&gt;0),J4,"")</f>
        <v>18</v>
      </c>
      <c r="K17" s="174">
        <f>IF(AND(K4&lt;117,K4&gt;0),K4,"")</f>
        <v>99</v>
      </c>
      <c r="L17" s="174" t="str">
        <f>IFERROR(L4,"")</f>
        <v>High capacity</v>
      </c>
      <c r="N17" s="179" t="s">
        <v>81</v>
      </c>
      <c r="O17">
        <v>39.838917179184634</v>
      </c>
      <c r="P17">
        <v>45</v>
      </c>
      <c r="R17" s="54" t="str">
        <f t="shared" si="12"/>
        <v>Malta</v>
      </c>
      <c r="S17" s="54">
        <f t="shared" si="13"/>
        <v>39.838917179184634</v>
      </c>
      <c r="T17" s="54">
        <f t="shared" si="24"/>
        <v>45</v>
      </c>
      <c r="U17" s="174" t="str" cm="1">
        <f t="array" ref="U17">IFERROR(_xlfn.XLOOKUP(1,('Data (All Pillars)'!$A$2:$A$1611=Pivot!$R17)*('Data (All Pillars)'!$C$2:$C$1611=Pivot!$O$1),'Data (All Pillars)'!$F$2:$F$1611),"")</f>
        <v>Adequate capacity</v>
      </c>
      <c r="X17" s="179" t="s">
        <v>30</v>
      </c>
      <c r="Y17">
        <v>33.802210126348854</v>
      </c>
      <c r="Z17">
        <v>71</v>
      </c>
      <c r="AB17" s="242"/>
      <c r="AC17" s="54" t="str">
        <f t="shared" si="14"/>
        <v>United Kingdom</v>
      </c>
      <c r="AD17" s="56">
        <f t="shared" si="1"/>
        <v>52.934700405479148</v>
      </c>
      <c r="AE17" s="174">
        <v>7</v>
      </c>
      <c r="AF17" s="174" t="str" cm="1">
        <f t="array" ref="AF17">IFERROR(_xlfn.XLOOKUP(1,('Data (All Pillars)'!$A$2:$A$1611=Pivot!$AC17)*('Data (All Pillars)'!$C$2:$C$1611=Pivot!$Y$1),'Data (All Pillars)'!$F$2:$F$1611),"")</f>
        <v>Advanced capacity</v>
      </c>
      <c r="AH17" s="54" t="str">
        <f t="shared" si="2"/>
        <v>Bosnia and Herzegovina</v>
      </c>
      <c r="AI17" s="54">
        <f t="shared" si="3"/>
        <v>33.802210126348854</v>
      </c>
      <c r="AJ17" s="174" t="str" cm="1">
        <f t="array" ref="AJ17">IFERROR(_xlfn.XLOOKUP(1,('Data (All Pillars)'!$A$2:$A$1611=Pivot!$AH17)*('Data (All Pillars)'!$C$2:$C$1611=Pivot!$Y$1),'Data (All Pillars)'!$F$2:$F$1611),"")</f>
        <v>Low capacity</v>
      </c>
      <c r="AK17" s="54">
        <f t="shared" si="15"/>
        <v>2</v>
      </c>
      <c r="AP17" s="54" t="str">
        <f t="shared" ref="AP17:AP26" si="29">INDEX($AP$4:$AP$14,MATCH($AR17,$AR$4:$AR$14,0))</f>
        <v>Kyrgyzstan</v>
      </c>
      <c r="AQ17" s="174">
        <f t="shared" ref="AQ17:AQ26" si="30">INDEX($AQ$4:$AQ$14,MATCH($AR17,$AR$4:$AR$14,0))</f>
        <v>26.404232219497501</v>
      </c>
      <c r="AR17" s="174">
        <f t="shared" ref="AR17:AR26" si="31">SMALL(AR$4:AR$14,AT17)</f>
        <v>109</v>
      </c>
      <c r="AS17" s="174" t="str" cm="1">
        <f t="array" ref="AS17">_xlfn.XLOOKUP(1,('Data (All Pillars)'!$A$2:$A$1611=Pivot!$AP17)*('Data (All Pillars)'!$C$2:$C$1611=Pivot!$Y$1),'Data (All Pillars)'!$F$2:$F$1611)</f>
        <v>Inadequate capacity</v>
      </c>
      <c r="AT17" s="187">
        <v>10</v>
      </c>
      <c r="AV17" s="54" t="s">
        <v>100</v>
      </c>
      <c r="AW17" s="54">
        <f t="shared" si="16"/>
        <v>41.876187927399073</v>
      </c>
      <c r="AX17" s="54">
        <f t="shared" si="17"/>
        <v>38</v>
      </c>
      <c r="BB17" s="54" t="s">
        <v>121</v>
      </c>
      <c r="BC17" s="54">
        <f t="shared" si="6"/>
        <v>33.434510579700849</v>
      </c>
      <c r="BD17" s="54">
        <f t="shared" si="7"/>
        <v>73</v>
      </c>
      <c r="BN17" s="54" t="str">
        <f t="shared" si="26"/>
        <v>Vietnam</v>
      </c>
      <c r="BO17" s="54">
        <f t="shared" si="27"/>
        <v>31.823900260347081</v>
      </c>
      <c r="BP17" s="54">
        <f t="shared" si="28"/>
        <v>85</v>
      </c>
      <c r="BQ17" s="174" t="str" cm="1">
        <f t="array" ref="BQ17">_xlfn.XLOOKUP(1,('Data (All Pillars)'!$A$2:$A$1611=Pivot!$BN17)*('Data (All Pillars)'!$C$2:$C$1611=Pivot!$Y$1),'Data (All Pillars)'!$F$2:$F$1611)</f>
        <v>Low capacity</v>
      </c>
      <c r="BR17" s="186">
        <v>7</v>
      </c>
      <c r="BT17" s="54" t="s">
        <v>97</v>
      </c>
      <c r="BU17" s="54">
        <f t="shared" si="18"/>
        <v>26.330999667554327</v>
      </c>
      <c r="BV17" s="54">
        <f t="shared" si="19"/>
        <v>110</v>
      </c>
      <c r="BZ17" s="54" t="s">
        <v>107</v>
      </c>
      <c r="CA17" s="54">
        <f t="shared" si="20"/>
        <v>30.667024614078876</v>
      </c>
      <c r="CB17" s="54">
        <f t="shared" si="21"/>
        <v>93</v>
      </c>
      <c r="CF17" s="54" t="s">
        <v>90</v>
      </c>
      <c r="CG17" s="54">
        <f t="shared" si="22"/>
        <v>50.223269712089966</v>
      </c>
      <c r="CH17" s="54">
        <f t="shared" si="23"/>
        <v>9</v>
      </c>
    </row>
    <row r="18" spans="1:88" x14ac:dyDescent="0.2">
      <c r="D18" s="179" t="s">
        <v>31</v>
      </c>
      <c r="E18">
        <v>58</v>
      </c>
      <c r="F18">
        <v>36.14216150559394</v>
      </c>
      <c r="H18" s="54" t="str">
        <f t="shared" ref="H18:I27" si="32">IFERROR(H5,"")</f>
        <v>Belgium</v>
      </c>
      <c r="I18" s="174">
        <f t="shared" si="32"/>
        <v>47.804069272701085</v>
      </c>
      <c r="J18" s="174">
        <f t="shared" ref="J18:K27" si="33">IF(AND(J5&lt;117,J5&gt;0),J5,"")</f>
        <v>17</v>
      </c>
      <c r="K18" s="174">
        <f t="shared" si="33"/>
        <v>100</v>
      </c>
      <c r="L18" s="174" t="str">
        <f t="shared" ref="L18:L27" si="34">IFERROR(L5,"")</f>
        <v>High capacity</v>
      </c>
      <c r="N18" s="179" t="s">
        <v>90</v>
      </c>
      <c r="O18">
        <v>50.223269712089966</v>
      </c>
      <c r="P18">
        <v>9</v>
      </c>
      <c r="R18" s="54" t="str">
        <f t="shared" si="12"/>
        <v>Netherlands</v>
      </c>
      <c r="S18" s="54">
        <f t="shared" si="13"/>
        <v>50.223269712089966</v>
      </c>
      <c r="T18" s="54">
        <f t="shared" si="24"/>
        <v>9</v>
      </c>
      <c r="U18" s="174" t="str" cm="1">
        <f t="array" ref="U18">IFERROR(_xlfn.XLOOKUP(1,('Data (All Pillars)'!$A$2:$A$1611=Pivot!$R18)*('Data (All Pillars)'!$C$2:$C$1611=Pivot!$O$1),'Data (All Pillars)'!$F$2:$F$1611),"")</f>
        <v>Advanced capacity</v>
      </c>
      <c r="X18" s="179" t="s">
        <v>31</v>
      </c>
      <c r="Y18">
        <v>36.14216150559394</v>
      </c>
      <c r="Z18">
        <v>58</v>
      </c>
      <c r="AB18" s="242"/>
      <c r="AC18" s="54" t="str">
        <f t="shared" si="14"/>
        <v>Germany</v>
      </c>
      <c r="AD18" s="56">
        <f t="shared" si="1"/>
        <v>53.083491095340719</v>
      </c>
      <c r="AE18" s="174">
        <v>6</v>
      </c>
      <c r="AF18" s="174" t="str" cm="1">
        <f t="array" ref="AF18">IFERROR(_xlfn.XLOOKUP(1,('Data (All Pillars)'!$A$2:$A$1611=Pivot!$AC18)*('Data (All Pillars)'!$C$2:$C$1611=Pivot!$Y$1),'Data (All Pillars)'!$F$2:$F$1611),"")</f>
        <v>Advanced capacity</v>
      </c>
      <c r="AH18" s="54" t="str">
        <f t="shared" si="2"/>
        <v>Botswana</v>
      </c>
      <c r="AI18" s="54">
        <f t="shared" si="3"/>
        <v>36.14216150559394</v>
      </c>
      <c r="AJ18" s="174" t="str" cm="1">
        <f t="array" ref="AJ18">IFERROR(_xlfn.XLOOKUP(1,('Data (All Pillars)'!$A$2:$A$1611=Pivot!$AH18)*('Data (All Pillars)'!$C$2:$C$1611=Pivot!$Y$1),'Data (All Pillars)'!$F$2:$F$1611),"")</f>
        <v>Low capacity</v>
      </c>
      <c r="AK18" s="54">
        <f t="shared" si="15"/>
        <v>2</v>
      </c>
      <c r="AP18" s="54" t="str">
        <f t="shared" si="29"/>
        <v>Azerbaijan</v>
      </c>
      <c r="AQ18" s="174">
        <f t="shared" si="30"/>
        <v>31.326627219458416</v>
      </c>
      <c r="AR18" s="174">
        <f t="shared" si="31"/>
        <v>89</v>
      </c>
      <c r="AS18" s="174" t="str" cm="1">
        <f t="array" ref="AS18">_xlfn.XLOOKUP(1,('Data (All Pillars)'!$A$2:$A$1611=Pivot!$AP18)*('Data (All Pillars)'!$C$2:$C$1611=Pivot!$Y$1),'Data (All Pillars)'!$F$2:$F$1611)</f>
        <v>Low capacity</v>
      </c>
      <c r="AT18" s="187">
        <v>9</v>
      </c>
      <c r="AV18" s="54" t="s">
        <v>103</v>
      </c>
      <c r="AW18" s="54">
        <f t="shared" si="16"/>
        <v>43.112433299662243</v>
      </c>
      <c r="AX18" s="54">
        <f t="shared" si="17"/>
        <v>35</v>
      </c>
      <c r="BB18" s="54" t="s">
        <v>122</v>
      </c>
      <c r="BC18" s="54">
        <f t="shared" si="6"/>
        <v>37.279748737880993</v>
      </c>
      <c r="BD18" s="54">
        <f t="shared" si="7"/>
        <v>56</v>
      </c>
      <c r="BN18" s="54" t="str">
        <f t="shared" si="26"/>
        <v>Sri Lanka</v>
      </c>
      <c r="BO18" s="54">
        <f t="shared" si="27"/>
        <v>33.287617089827357</v>
      </c>
      <c r="BP18" s="54">
        <f t="shared" si="28"/>
        <v>76</v>
      </c>
      <c r="BQ18" s="174" t="str" cm="1">
        <f t="array" ref="BQ18">_xlfn.XLOOKUP(1,('Data (All Pillars)'!$A$2:$A$1611=Pivot!$BN18)*('Data (All Pillars)'!$C$2:$C$1611=Pivot!$Y$1),'Data (All Pillars)'!$F$2:$F$1611)</f>
        <v>Low capacity</v>
      </c>
      <c r="BR18" s="186">
        <v>6</v>
      </c>
      <c r="BT18" s="54" t="s">
        <v>98</v>
      </c>
      <c r="BU18" s="54">
        <f t="shared" si="18"/>
        <v>32.811394851211986</v>
      </c>
      <c r="BV18" s="54">
        <f t="shared" si="19"/>
        <v>78</v>
      </c>
      <c r="BZ18" s="54" t="s">
        <v>112</v>
      </c>
      <c r="CA18" s="54">
        <f t="shared" si="20"/>
        <v>36.199063798846055</v>
      </c>
      <c r="CB18" s="54">
        <f t="shared" si="21"/>
        <v>57</v>
      </c>
      <c r="CF18" s="54" t="s">
        <v>93</v>
      </c>
      <c r="CG18" s="54">
        <f t="shared" si="22"/>
        <v>48.363955774328446</v>
      </c>
      <c r="CH18" s="54">
        <f t="shared" si="23"/>
        <v>15</v>
      </c>
    </row>
    <row r="19" spans="1:88" x14ac:dyDescent="0.2">
      <c r="D19" s="179" t="s">
        <v>32</v>
      </c>
      <c r="E19">
        <v>62</v>
      </c>
      <c r="F19">
        <v>35.482091834428672</v>
      </c>
      <c r="H19" s="54" t="str">
        <f t="shared" si="32"/>
        <v>Italy</v>
      </c>
      <c r="I19" s="174">
        <f t="shared" si="32"/>
        <v>47.816642157222645</v>
      </c>
      <c r="J19" s="174">
        <f t="shared" si="33"/>
        <v>16</v>
      </c>
      <c r="K19" s="174">
        <f t="shared" si="33"/>
        <v>101</v>
      </c>
      <c r="L19" s="174" t="str">
        <f t="shared" si="34"/>
        <v>High capacity</v>
      </c>
      <c r="N19" s="179" t="s">
        <v>93</v>
      </c>
      <c r="O19">
        <v>48.363955774328446</v>
      </c>
      <c r="P19">
        <v>15</v>
      </c>
      <c r="R19" s="54" t="str">
        <f t="shared" si="12"/>
        <v>Norway</v>
      </c>
      <c r="S19" s="54">
        <f t="shared" si="13"/>
        <v>48.363955774328446</v>
      </c>
      <c r="T19" s="54">
        <f t="shared" si="24"/>
        <v>15</v>
      </c>
      <c r="U19" s="174" t="str" cm="1">
        <f t="array" ref="U19">IFERROR(_xlfn.XLOOKUP(1,('Data (All Pillars)'!$A$2:$A$1611=Pivot!$R19)*('Data (All Pillars)'!$C$2:$C$1611=Pivot!$O$1),'Data (All Pillars)'!$F$2:$F$1611),"")</f>
        <v>High capacity</v>
      </c>
      <c r="X19" s="179" t="s">
        <v>32</v>
      </c>
      <c r="Y19">
        <v>35.482091834428672</v>
      </c>
      <c r="Z19">
        <v>62</v>
      </c>
      <c r="AB19" s="242"/>
      <c r="AC19" s="54" t="str">
        <f t="shared" si="14"/>
        <v>Sweden</v>
      </c>
      <c r="AD19" s="56">
        <f t="shared" si="1"/>
        <v>53.170427205547689</v>
      </c>
      <c r="AE19" s="174">
        <v>5</v>
      </c>
      <c r="AF19" s="174" t="str" cm="1">
        <f t="array" ref="AF19">IFERROR(_xlfn.XLOOKUP(1,('Data (All Pillars)'!$A$2:$A$1611=Pivot!$AC19)*('Data (All Pillars)'!$C$2:$C$1611=Pivot!$Y$1),'Data (All Pillars)'!$F$2:$F$1611),"")</f>
        <v>Advanced capacity</v>
      </c>
      <c r="AH19" s="54" t="str">
        <f t="shared" si="2"/>
        <v>Brazil</v>
      </c>
      <c r="AI19" s="54">
        <f t="shared" si="3"/>
        <v>35.482091834428672</v>
      </c>
      <c r="AJ19" s="174" t="str" cm="1">
        <f t="array" ref="AJ19">IFERROR(_xlfn.XLOOKUP(1,('Data (All Pillars)'!$A$2:$A$1611=Pivot!$AH19)*('Data (All Pillars)'!$C$2:$C$1611=Pivot!$Y$1),'Data (All Pillars)'!$F$2:$F$1611),"")</f>
        <v>Low capacity</v>
      </c>
      <c r="AK19" s="54">
        <f t="shared" si="15"/>
        <v>2</v>
      </c>
      <c r="AP19" s="54" t="str">
        <f t="shared" si="29"/>
        <v>Mongolia</v>
      </c>
      <c r="AQ19" s="174">
        <f t="shared" si="30"/>
        <v>32.161282957313119</v>
      </c>
      <c r="AR19" s="174">
        <f t="shared" si="31"/>
        <v>83</v>
      </c>
      <c r="AS19" s="174" t="str" cm="1">
        <f t="array" ref="AS19">_xlfn.XLOOKUP(1,('Data (All Pillars)'!$A$2:$A$1611=Pivot!$AP19)*('Data (All Pillars)'!$C$2:$C$1611=Pivot!$Y$1),'Data (All Pillars)'!$F$2:$F$1611)</f>
        <v>Low capacity</v>
      </c>
      <c r="AT19" s="187">
        <v>8</v>
      </c>
      <c r="AV19" s="54" t="s">
        <v>104</v>
      </c>
      <c r="AW19" s="54">
        <f t="shared" si="16"/>
        <v>31.525933122864856</v>
      </c>
      <c r="AX19" s="54">
        <f t="shared" si="17"/>
        <v>88</v>
      </c>
      <c r="BB19" s="54" t="s">
        <v>125</v>
      </c>
      <c r="BC19" s="54">
        <f t="shared" si="6"/>
        <v>43.697194112860657</v>
      </c>
      <c r="BD19" s="54">
        <f t="shared" si="7"/>
        <v>29</v>
      </c>
      <c r="BN19" s="54" t="str">
        <f t="shared" si="26"/>
        <v>Thailand</v>
      </c>
      <c r="BO19" s="54">
        <f t="shared" si="27"/>
        <v>33.861399651971446</v>
      </c>
      <c r="BP19" s="54">
        <f t="shared" si="28"/>
        <v>70</v>
      </c>
      <c r="BQ19" s="174" t="str" cm="1">
        <f t="array" ref="BQ19">_xlfn.XLOOKUP(1,('Data (All Pillars)'!$A$2:$A$1611=Pivot!$BN19)*('Data (All Pillars)'!$C$2:$C$1611=Pivot!$Y$1),'Data (All Pillars)'!$F$2:$F$1611)</f>
        <v>Low capacity</v>
      </c>
      <c r="BR19" s="186">
        <v>5</v>
      </c>
      <c r="BT19" s="54" t="s">
        <v>128</v>
      </c>
      <c r="BU19" s="54">
        <f t="shared" si="18"/>
        <v>37.878457447580651</v>
      </c>
      <c r="BV19" s="54">
        <f t="shared" si="19"/>
        <v>53</v>
      </c>
      <c r="BZ19" s="54" t="s">
        <v>119</v>
      </c>
      <c r="CA19" s="54">
        <f t="shared" si="20"/>
        <v>28.958620506469217</v>
      </c>
      <c r="CB19" s="54">
        <f t="shared" si="21"/>
        <v>103</v>
      </c>
      <c r="CF19" s="54" t="s">
        <v>101</v>
      </c>
      <c r="CG19" s="54">
        <f t="shared" si="22"/>
        <v>46.430261213461129</v>
      </c>
      <c r="CH19" s="54">
        <f t="shared" si="23"/>
        <v>24</v>
      </c>
    </row>
    <row r="20" spans="1:88" x14ac:dyDescent="0.2">
      <c r="D20" s="179" t="s">
        <v>33</v>
      </c>
      <c r="E20">
        <v>39</v>
      </c>
      <c r="F20">
        <v>41.790442597676645</v>
      </c>
      <c r="H20" s="54" t="str">
        <f t="shared" si="32"/>
        <v>Norway</v>
      </c>
      <c r="I20" s="174">
        <f t="shared" si="32"/>
        <v>48.363955774328446</v>
      </c>
      <c r="J20" s="174">
        <f t="shared" si="33"/>
        <v>15</v>
      </c>
      <c r="K20" s="174">
        <f t="shared" si="33"/>
        <v>102</v>
      </c>
      <c r="L20" s="174" t="str">
        <f t="shared" si="34"/>
        <v>High capacity</v>
      </c>
      <c r="N20" s="179" t="s">
        <v>101</v>
      </c>
      <c r="O20">
        <v>46.430261213461129</v>
      </c>
      <c r="P20">
        <v>24</v>
      </c>
      <c r="R20" s="54" t="str">
        <f t="shared" si="12"/>
        <v>Portugal</v>
      </c>
      <c r="S20" s="54">
        <f t="shared" si="13"/>
        <v>46.430261213461129</v>
      </c>
      <c r="T20" s="54">
        <f t="shared" si="24"/>
        <v>24</v>
      </c>
      <c r="U20" s="174" t="str" cm="1">
        <f t="array" ref="U20">IFERROR(_xlfn.XLOOKUP(1,('Data (All Pillars)'!$A$2:$A$1611=Pivot!$R20)*('Data (All Pillars)'!$C$2:$C$1611=Pivot!$O$1),'Data (All Pillars)'!$F$2:$F$1611),"")</f>
        <v>High capacity</v>
      </c>
      <c r="X20" s="179" t="s">
        <v>33</v>
      </c>
      <c r="Y20">
        <v>41.790442597676645</v>
      </c>
      <c r="Z20">
        <v>39</v>
      </c>
      <c r="AB20" s="242"/>
      <c r="AC20" s="54" t="str">
        <f t="shared" si="14"/>
        <v>Canada</v>
      </c>
      <c r="AD20" s="56">
        <f t="shared" si="1"/>
        <v>53.459368157537128</v>
      </c>
      <c r="AE20" s="174">
        <v>4</v>
      </c>
      <c r="AF20" s="174" t="str" cm="1">
        <f t="array" ref="AF20">IFERROR(_xlfn.XLOOKUP(1,('Data (All Pillars)'!$A$2:$A$1611=Pivot!$AC20)*('Data (All Pillars)'!$C$2:$C$1611=Pivot!$Y$1),'Data (All Pillars)'!$F$2:$F$1611),"")</f>
        <v>Advanced capacity</v>
      </c>
      <c r="AH20" s="54" t="str">
        <f t="shared" si="2"/>
        <v>Bulgaria</v>
      </c>
      <c r="AI20" s="54">
        <f t="shared" si="3"/>
        <v>41.790442597676645</v>
      </c>
      <c r="AJ20" s="174" t="str" cm="1">
        <f t="array" ref="AJ20">IFERROR(_xlfn.XLOOKUP(1,('Data (All Pillars)'!$A$2:$A$1611=Pivot!$AH20)*('Data (All Pillars)'!$C$2:$C$1611=Pivot!$Y$1),'Data (All Pillars)'!$F$2:$F$1611),"")</f>
        <v>Adequate capacity</v>
      </c>
      <c r="AK20" s="54">
        <f t="shared" si="15"/>
        <v>3</v>
      </c>
      <c r="AP20" s="54" t="str">
        <f t="shared" si="29"/>
        <v>Kazakhstan</v>
      </c>
      <c r="AQ20" s="174">
        <f t="shared" si="30"/>
        <v>36.000794210925633</v>
      </c>
      <c r="AR20" s="174">
        <f t="shared" si="31"/>
        <v>59</v>
      </c>
      <c r="AS20" s="174" t="str" cm="1">
        <f t="array" ref="AS20">_xlfn.XLOOKUP(1,('Data (All Pillars)'!$A$2:$A$1611=Pivot!$AP20)*('Data (All Pillars)'!$C$2:$C$1611=Pivot!$Y$1),'Data (All Pillars)'!$F$2:$F$1611)</f>
        <v>Low capacity</v>
      </c>
      <c r="AT20" s="187">
        <v>7</v>
      </c>
      <c r="AV20" s="54" t="s">
        <v>108</v>
      </c>
      <c r="AW20" s="54">
        <f t="shared" si="16"/>
        <v>37.698625565566033</v>
      </c>
      <c r="AX20" s="54">
        <f t="shared" si="17"/>
        <v>54</v>
      </c>
      <c r="BN20" s="54" t="str">
        <f t="shared" si="26"/>
        <v>Philippines</v>
      </c>
      <c r="BO20" s="54">
        <f t="shared" si="27"/>
        <v>35.350952061022788</v>
      </c>
      <c r="BP20" s="54">
        <f t="shared" si="28"/>
        <v>63</v>
      </c>
      <c r="BQ20" s="174" t="str" cm="1">
        <f t="array" ref="BQ20">_xlfn.XLOOKUP(1,('Data (All Pillars)'!$A$2:$A$1611=Pivot!$BN20)*('Data (All Pillars)'!$C$2:$C$1611=Pivot!$Y$1),'Data (All Pillars)'!$F$2:$F$1611)</f>
        <v>Low capacity</v>
      </c>
      <c r="BR20" s="186">
        <v>4</v>
      </c>
      <c r="BZ20" s="54" t="s">
        <v>123</v>
      </c>
      <c r="CA20" s="54">
        <f t="shared" si="20"/>
        <v>29.688622600073863</v>
      </c>
      <c r="CB20" s="54">
        <f t="shared" si="21"/>
        <v>97</v>
      </c>
      <c r="CF20" s="54" t="s">
        <v>114</v>
      </c>
      <c r="CG20" s="54">
        <f t="shared" si="22"/>
        <v>46.871406599804857</v>
      </c>
      <c r="CH20" s="54">
        <f t="shared" si="23"/>
        <v>20</v>
      </c>
    </row>
    <row r="21" spans="1:88" x14ac:dyDescent="0.2">
      <c r="D21" s="179" t="s">
        <v>34</v>
      </c>
      <c r="E21">
        <v>107</v>
      </c>
      <c r="F21">
        <v>27.165853102136033</v>
      </c>
      <c r="H21" s="54" t="str">
        <f t="shared" si="32"/>
        <v>France</v>
      </c>
      <c r="I21" s="174">
        <f t="shared" si="32"/>
        <v>48.742318124917389</v>
      </c>
      <c r="J21" s="174">
        <f t="shared" si="33"/>
        <v>14</v>
      </c>
      <c r="K21" s="174">
        <f t="shared" si="33"/>
        <v>103</v>
      </c>
      <c r="L21" s="174" t="str">
        <f t="shared" si="34"/>
        <v>High capacity</v>
      </c>
      <c r="N21" s="179" t="s">
        <v>114</v>
      </c>
      <c r="O21">
        <v>46.871406599804857</v>
      </c>
      <c r="P21">
        <v>20</v>
      </c>
      <c r="R21" s="54" t="str">
        <f t="shared" si="12"/>
        <v>Spain</v>
      </c>
      <c r="S21" s="54">
        <f t="shared" si="13"/>
        <v>46.871406599804857</v>
      </c>
      <c r="T21" s="54">
        <f t="shared" si="24"/>
        <v>20</v>
      </c>
      <c r="U21" s="174" t="str" cm="1">
        <f t="array" ref="U21">IFERROR(_xlfn.XLOOKUP(1,('Data (All Pillars)'!$A$2:$A$1611=Pivot!$R21)*('Data (All Pillars)'!$C$2:$C$1611=Pivot!$O$1),'Data (All Pillars)'!$F$2:$F$1611),"")</f>
        <v>High capacity</v>
      </c>
      <c r="X21" s="179" t="s">
        <v>34</v>
      </c>
      <c r="Y21">
        <v>27.165853102136033</v>
      </c>
      <c r="Z21">
        <v>107</v>
      </c>
      <c r="AB21" s="242"/>
      <c r="AC21" s="54" t="str">
        <f t="shared" si="14"/>
        <v>Finland</v>
      </c>
      <c r="AD21" s="56">
        <f t="shared" si="1"/>
        <v>55.084949970533486</v>
      </c>
      <c r="AE21" s="174">
        <v>3</v>
      </c>
      <c r="AF21" s="174" t="str" cm="1">
        <f t="array" ref="AF21">IFERROR(_xlfn.XLOOKUP(1,('Data (All Pillars)'!$A$2:$A$1611=Pivot!$AC21)*('Data (All Pillars)'!$C$2:$C$1611=Pivot!$Y$1),'Data (All Pillars)'!$F$2:$F$1611),"")</f>
        <v>Advanced capacity</v>
      </c>
      <c r="AH21" s="54" t="str">
        <f t="shared" si="2"/>
        <v>Cameroon</v>
      </c>
      <c r="AI21" s="54">
        <f t="shared" si="3"/>
        <v>27.165853102136033</v>
      </c>
      <c r="AJ21" s="174" t="str" cm="1">
        <f t="array" ref="AJ21">IFERROR(_xlfn.XLOOKUP(1,('Data (All Pillars)'!$A$2:$A$1611=Pivot!$AH21)*('Data (All Pillars)'!$C$2:$C$1611=Pivot!$Y$1),'Data (All Pillars)'!$F$2:$F$1611),"")</f>
        <v>Inadequate capacity</v>
      </c>
      <c r="AK21" s="54">
        <f t="shared" si="15"/>
        <v>1</v>
      </c>
      <c r="AP21" s="54" t="str">
        <f t="shared" si="29"/>
        <v>China (mainland)</v>
      </c>
      <c r="AQ21" s="174">
        <f t="shared" si="30"/>
        <v>41.60004599911052</v>
      </c>
      <c r="AR21" s="174">
        <f t="shared" si="31"/>
        <v>40</v>
      </c>
      <c r="AS21" s="174" t="str" cm="1">
        <f t="array" ref="AS21">_xlfn.XLOOKUP(1,('Data (All Pillars)'!$A$2:$A$1611=Pivot!$AP21)*('Data (All Pillars)'!$C$2:$C$1611=Pivot!$Y$1),'Data (All Pillars)'!$F$2:$F$1611)</f>
        <v>Adequate capacity</v>
      </c>
      <c r="AT21" s="187">
        <v>6</v>
      </c>
      <c r="AV21" s="54" t="s">
        <v>110</v>
      </c>
      <c r="AW21" s="54">
        <f t="shared" si="16"/>
        <v>41.408954364968814</v>
      </c>
      <c r="AX21" s="54">
        <f t="shared" si="17"/>
        <v>41</v>
      </c>
      <c r="BB21" s="53" t="str">
        <f>BB3</f>
        <v>MENA</v>
      </c>
      <c r="BC21" s="53" t="s">
        <v>508</v>
      </c>
      <c r="BD21" s="53" t="s">
        <v>239</v>
      </c>
      <c r="BE21" s="176" t="s">
        <v>287</v>
      </c>
      <c r="BF21" s="185" t="s">
        <v>518</v>
      </c>
      <c r="BN21" s="54" t="str">
        <f t="shared" si="26"/>
        <v>Indonesia</v>
      </c>
      <c r="BO21" s="54">
        <f t="shared" si="27"/>
        <v>38.441812111429677</v>
      </c>
      <c r="BP21" s="54">
        <f t="shared" si="28"/>
        <v>51</v>
      </c>
      <c r="BQ21" s="174" t="str" cm="1">
        <f t="array" ref="BQ21">_xlfn.XLOOKUP(1,('Data (All Pillars)'!$A$2:$A$1611=Pivot!$BN21)*('Data (All Pillars)'!$C$2:$C$1611=Pivot!$Y$1),'Data (All Pillars)'!$F$2:$F$1611)</f>
        <v>Adequate capacity</v>
      </c>
      <c r="BR21" s="186">
        <v>3</v>
      </c>
      <c r="BT21" s="53" t="str">
        <f>BT3</f>
        <v>South/Central America</v>
      </c>
      <c r="BU21" s="53" t="s">
        <v>508</v>
      </c>
      <c r="BV21" s="53" t="s">
        <v>239</v>
      </c>
      <c r="BW21" s="176" t="s">
        <v>287</v>
      </c>
      <c r="BX21" s="185" t="s">
        <v>518</v>
      </c>
      <c r="BZ21" s="54" t="s">
        <v>130</v>
      </c>
      <c r="CA21" s="54">
        <f t="shared" si="20"/>
        <v>27.765877667599717</v>
      </c>
      <c r="CB21" s="54">
        <f t="shared" si="21"/>
        <v>105</v>
      </c>
      <c r="CF21" s="54" t="s">
        <v>116</v>
      </c>
      <c r="CG21" s="54">
        <f t="shared" si="22"/>
        <v>53.170427205547689</v>
      </c>
      <c r="CH21" s="54">
        <f t="shared" si="23"/>
        <v>5</v>
      </c>
    </row>
    <row r="22" spans="1:88" x14ac:dyDescent="0.2">
      <c r="D22" s="179" t="s">
        <v>35</v>
      </c>
      <c r="E22">
        <v>4</v>
      </c>
      <c r="F22">
        <v>53.459368157537128</v>
      </c>
      <c r="H22" s="54" t="str">
        <f t="shared" si="32"/>
        <v>Ireland</v>
      </c>
      <c r="I22" s="174">
        <f t="shared" si="32"/>
        <v>49.015094657978906</v>
      </c>
      <c r="J22" s="174">
        <f t="shared" si="33"/>
        <v>13</v>
      </c>
      <c r="K22" s="174">
        <f t="shared" si="33"/>
        <v>104</v>
      </c>
      <c r="L22" s="174" t="str">
        <f t="shared" si="34"/>
        <v>High capacity</v>
      </c>
      <c r="N22" s="179" t="s">
        <v>116</v>
      </c>
      <c r="O22">
        <v>53.170427205547689</v>
      </c>
      <c r="P22">
        <v>5</v>
      </c>
      <c r="R22" s="54" t="str">
        <f t="shared" si="12"/>
        <v>Sweden</v>
      </c>
      <c r="S22" s="54">
        <f t="shared" si="13"/>
        <v>53.170427205547689</v>
      </c>
      <c r="T22" s="54">
        <f t="shared" si="24"/>
        <v>5</v>
      </c>
      <c r="U22" s="174" t="str" cm="1">
        <f t="array" ref="U22">IFERROR(_xlfn.XLOOKUP(1,('Data (All Pillars)'!$A$2:$A$1611=Pivot!$R22)*('Data (All Pillars)'!$C$2:$C$1611=Pivot!$O$1),'Data (All Pillars)'!$F$2:$F$1611),"")</f>
        <v>Advanced capacity</v>
      </c>
      <c r="X22" s="179" t="s">
        <v>35</v>
      </c>
      <c r="Y22">
        <v>53.459368157537128</v>
      </c>
      <c r="Z22">
        <v>4</v>
      </c>
      <c r="AB22" s="242"/>
      <c r="AC22" s="54" t="str">
        <f t="shared" si="14"/>
        <v>Australia</v>
      </c>
      <c r="AD22" s="56">
        <f t="shared" si="1"/>
        <v>55.820319511883909</v>
      </c>
      <c r="AE22" s="174">
        <v>2</v>
      </c>
      <c r="AF22" s="174" t="str" cm="1">
        <f t="array" ref="AF22">IFERROR(_xlfn.XLOOKUP(1,('Data (All Pillars)'!$A$2:$A$1611=Pivot!$AC22)*('Data (All Pillars)'!$C$2:$C$1611=Pivot!$Y$1),'Data (All Pillars)'!$F$2:$F$1611),"")</f>
        <v>Advanced capacity</v>
      </c>
      <c r="AH22" s="54" t="str">
        <f t="shared" si="2"/>
        <v>Canada</v>
      </c>
      <c r="AI22" s="54">
        <f t="shared" si="3"/>
        <v>53.459368157537128</v>
      </c>
      <c r="AJ22" s="174" t="str" cm="1">
        <f t="array" ref="AJ22">IFERROR(_xlfn.XLOOKUP(1,('Data (All Pillars)'!$A$2:$A$1611=Pivot!$AH22)*('Data (All Pillars)'!$C$2:$C$1611=Pivot!$Y$1),'Data (All Pillars)'!$F$2:$F$1611),"")</f>
        <v>Advanced capacity</v>
      </c>
      <c r="AK22" s="54">
        <f t="shared" si="15"/>
        <v>5</v>
      </c>
      <c r="AP22" s="54" t="str">
        <f t="shared" si="29"/>
        <v>Taiwan</v>
      </c>
      <c r="AQ22" s="174">
        <f t="shared" si="30"/>
        <v>42.735482846122714</v>
      </c>
      <c r="AR22" s="174">
        <f t="shared" si="31"/>
        <v>36</v>
      </c>
      <c r="AS22" s="174" t="str" cm="1">
        <f t="array" ref="AS22">_xlfn.XLOOKUP(1,('Data (All Pillars)'!$A$2:$A$1611=Pivot!$AP22)*('Data (All Pillars)'!$C$2:$C$1611=Pivot!$Y$1),'Data (All Pillars)'!$F$2:$F$1611)</f>
        <v>Adequate capacity</v>
      </c>
      <c r="AT22" s="187">
        <v>5</v>
      </c>
      <c r="AV22" s="54" t="s">
        <v>111</v>
      </c>
      <c r="AW22" s="54">
        <f t="shared" si="16"/>
        <v>43.174032662378629</v>
      </c>
      <c r="AX22" s="54">
        <f t="shared" si="17"/>
        <v>34</v>
      </c>
      <c r="BB22" s="54" t="str">
        <f t="shared" ref="BB22:BB37" si="35">INDEX($BB$4:$BB$19,MATCH($BD22,$BD$4:$BD$19,0))</f>
        <v>Iraq</v>
      </c>
      <c r="BC22" s="54">
        <f t="shared" ref="BC22:BC37" si="36">INDEX($BC$4:$BC$19,MATCH($BD22,$BD$4:$BD$19,0))</f>
        <v>24.878163960085146</v>
      </c>
      <c r="BD22" s="54">
        <f t="shared" ref="BD22:BD37" si="37">SMALL(BD$4:BD$19,BF22)</f>
        <v>113</v>
      </c>
      <c r="BE22" s="174" t="str" cm="1">
        <f t="array" ref="BE22">_xlfn.XLOOKUP(1,('Data (All Pillars)'!$A$2:$A$1611=Pivot!$BB22)*('Data (All Pillars)'!$C$2:$C$1611=Pivot!$Y$1),'Data (All Pillars)'!$F$2:$F$1611)</f>
        <v>Inadequate capacity</v>
      </c>
      <c r="BF22" s="186">
        <v>16</v>
      </c>
      <c r="BN22" s="54" t="str">
        <f t="shared" si="26"/>
        <v>India</v>
      </c>
      <c r="BO22" s="54">
        <f t="shared" si="27"/>
        <v>38.898986030398468</v>
      </c>
      <c r="BP22" s="54">
        <f t="shared" si="28"/>
        <v>48</v>
      </c>
      <c r="BQ22" s="174" t="str" cm="1">
        <f t="array" ref="BQ22">_xlfn.XLOOKUP(1,('Data (All Pillars)'!$A$2:$A$1611=Pivot!$BN22)*('Data (All Pillars)'!$C$2:$C$1611=Pivot!$Y$1),'Data (All Pillars)'!$F$2:$F$1611)</f>
        <v>Adequate capacity</v>
      </c>
      <c r="BR22" s="186">
        <v>2</v>
      </c>
      <c r="BT22" s="54" t="str">
        <f>INDEX($BT$4:$BT$19,MATCH($BV22,$BV$4:$BV$19,0))</f>
        <v>Paraguay</v>
      </c>
      <c r="BU22" s="54">
        <f>INDEX($BU$4:$BU$19,MATCH($BV22,$BV$4:$BV$19,0))</f>
        <v>26.330999667554327</v>
      </c>
      <c r="BV22" s="54">
        <f>SMALL(BV$4:BV$19,BX22)</f>
        <v>110</v>
      </c>
      <c r="BW22" s="174" t="str" cm="1">
        <f t="array" ref="BW22">_xlfn.XLOOKUP(1,('Data (All Pillars)'!$A$2:$A$1611=Pivot!$BT22)*('Data (All Pillars)'!$C$2:$C$1611=Pivot!$Y$1),'Data (All Pillars)'!$F$2:$F$1611)</f>
        <v>Inadequate capacity</v>
      </c>
      <c r="BX22" s="186">
        <v>16</v>
      </c>
      <c r="BZ22" s="54" t="s">
        <v>131</v>
      </c>
      <c r="CA22" s="54">
        <f t="shared" si="20"/>
        <v>23.630339846814103</v>
      </c>
      <c r="CB22" s="54">
        <f t="shared" si="21"/>
        <v>114</v>
      </c>
      <c r="CF22" s="54" t="s">
        <v>117</v>
      </c>
      <c r="CG22" s="54">
        <f t="shared" si="22"/>
        <v>49.454824405904603</v>
      </c>
      <c r="CH22" s="54">
        <f t="shared" si="23"/>
        <v>12</v>
      </c>
    </row>
    <row r="23" spans="1:88" x14ac:dyDescent="0.2">
      <c r="D23" s="179" t="s">
        <v>36</v>
      </c>
      <c r="E23">
        <v>33</v>
      </c>
      <c r="F23">
        <v>43.359400352959781</v>
      </c>
      <c r="H23" s="54" t="str">
        <f t="shared" si="32"/>
        <v>Switzerland</v>
      </c>
      <c r="I23" s="174">
        <f t="shared" si="32"/>
        <v>49.454824405904603</v>
      </c>
      <c r="J23" s="174">
        <f t="shared" si="33"/>
        <v>12</v>
      </c>
      <c r="K23" s="174">
        <f t="shared" si="33"/>
        <v>105</v>
      </c>
      <c r="L23" s="174" t="str">
        <f t="shared" si="34"/>
        <v>Advanced capacity</v>
      </c>
      <c r="N23" s="179" t="s">
        <v>117</v>
      </c>
      <c r="O23">
        <v>49.454824405904603</v>
      </c>
      <c r="P23">
        <v>12</v>
      </c>
      <c r="R23" s="54" t="str">
        <f t="shared" si="12"/>
        <v>Switzerland</v>
      </c>
      <c r="S23" s="54">
        <f t="shared" si="13"/>
        <v>49.454824405904603</v>
      </c>
      <c r="T23" s="54">
        <f t="shared" si="24"/>
        <v>12</v>
      </c>
      <c r="U23" s="174" t="str" cm="1">
        <f t="array" ref="U23">IFERROR(_xlfn.XLOOKUP(1,('Data (All Pillars)'!$A$2:$A$1611=Pivot!$R23)*('Data (All Pillars)'!$C$2:$C$1611=Pivot!$O$1),'Data (All Pillars)'!$F$2:$F$1611),"")</f>
        <v>Advanced capacity</v>
      </c>
      <c r="X23" s="179" t="s">
        <v>36</v>
      </c>
      <c r="Y23">
        <v>43.359400352959781</v>
      </c>
      <c r="Z23">
        <v>33</v>
      </c>
      <c r="AB23" s="243"/>
      <c r="AC23" s="54" t="str">
        <f t="shared" si="14"/>
        <v>United States</v>
      </c>
      <c r="AD23" s="56">
        <f t="shared" si="1"/>
        <v>56.054726343093748</v>
      </c>
      <c r="AE23" s="174">
        <v>1</v>
      </c>
      <c r="AF23" s="174" t="str" cm="1">
        <f t="array" ref="AF23">IFERROR(_xlfn.XLOOKUP(1,('Data (All Pillars)'!$A$2:$A$1611=Pivot!$AC23)*('Data (All Pillars)'!$C$2:$C$1611=Pivot!$Y$1),'Data (All Pillars)'!$F$2:$F$1611),"")</f>
        <v>Advanced capacity</v>
      </c>
      <c r="AH23" s="54" t="str">
        <f t="shared" si="2"/>
        <v>Chile</v>
      </c>
      <c r="AI23" s="54">
        <f t="shared" si="3"/>
        <v>43.359400352959781</v>
      </c>
      <c r="AJ23" s="174" t="str" cm="1">
        <f t="array" ref="AJ23">IFERROR(_xlfn.XLOOKUP(1,('Data (All Pillars)'!$A$2:$A$1611=Pivot!$AH23)*('Data (All Pillars)'!$C$2:$C$1611=Pivot!$Y$1),'Data (All Pillars)'!$F$2:$F$1611),"")</f>
        <v>Adequate capacity</v>
      </c>
      <c r="AK23" s="54">
        <f t="shared" si="15"/>
        <v>3</v>
      </c>
      <c r="AP23" s="54" t="str">
        <f t="shared" si="29"/>
        <v>South Korea</v>
      </c>
      <c r="AQ23" s="174">
        <f t="shared" si="30"/>
        <v>44.978160859722848</v>
      </c>
      <c r="AR23" s="174">
        <f t="shared" si="31"/>
        <v>27</v>
      </c>
      <c r="AS23" s="174" t="str" cm="1">
        <f t="array" ref="AS23">_xlfn.XLOOKUP(1,('Data (All Pillars)'!$A$2:$A$1611=Pivot!$AP23)*('Data (All Pillars)'!$C$2:$C$1611=Pivot!$Y$1),'Data (All Pillars)'!$F$2:$F$1611)</f>
        <v>High capacity</v>
      </c>
      <c r="AT23" s="187">
        <v>4</v>
      </c>
      <c r="AV23" s="54" t="s">
        <v>124</v>
      </c>
      <c r="AW23" s="54">
        <f t="shared" si="16"/>
        <v>35.089737533381943</v>
      </c>
      <c r="AX23" s="54">
        <f t="shared" si="17"/>
        <v>64</v>
      </c>
      <c r="BB23" s="54" t="str">
        <f t="shared" si="35"/>
        <v>Iran</v>
      </c>
      <c r="BC23" s="54">
        <f t="shared" si="36"/>
        <v>27.642637905644527</v>
      </c>
      <c r="BD23" s="54">
        <f t="shared" si="37"/>
        <v>106</v>
      </c>
      <c r="BE23" s="174" t="str" cm="1">
        <f t="array" ref="BE23">_xlfn.XLOOKUP(1,('Data (All Pillars)'!$A$2:$A$1611=Pivot!$BB23)*('Data (All Pillars)'!$C$2:$C$1611=Pivot!$Y$1),'Data (All Pillars)'!$F$2:$F$1611)</f>
        <v>Inadequate capacity</v>
      </c>
      <c r="BF23" s="186">
        <v>15</v>
      </c>
      <c r="BN23" s="54" t="str">
        <f t="shared" si="26"/>
        <v>Malaysia</v>
      </c>
      <c r="BO23" s="54">
        <f t="shared" si="27"/>
        <v>43.690049645892316</v>
      </c>
      <c r="BP23" s="54">
        <f t="shared" si="28"/>
        <v>30</v>
      </c>
      <c r="BQ23" s="174" t="str" cm="1">
        <f t="array" ref="BQ23">_xlfn.XLOOKUP(1,('Data (All Pillars)'!$A$2:$A$1611=Pivot!$BN23)*('Data (All Pillars)'!$C$2:$C$1611=Pivot!$Y$1),'Data (All Pillars)'!$F$2:$F$1611)</f>
        <v>Adequate capacity</v>
      </c>
      <c r="BR23" s="186">
        <v>1</v>
      </c>
      <c r="BT23" s="54" t="str">
        <f t="shared" ref="BT23:BT37" si="38">INDEX($BT$4:$BT$19,MATCH($BV23,$BV$4:$BV$19,0))</f>
        <v>Bolivia</v>
      </c>
      <c r="BU23" s="54">
        <f t="shared" ref="BU23:BU37" si="39">INDEX($BU$4:$BU$19,MATCH($BV23,$BV$4:$BV$19,0))</f>
        <v>29.1385526606269</v>
      </c>
      <c r="BV23" s="54">
        <f t="shared" ref="BV23:BV37" si="40">SMALL(BV$4:BV$19,BX23)</f>
        <v>102</v>
      </c>
      <c r="BW23" s="174" t="str" cm="1">
        <f t="array" ref="BW23">_xlfn.XLOOKUP(1,('Data (All Pillars)'!$A$2:$A$1611=Pivot!$BT23)*('Data (All Pillars)'!$C$2:$C$1611=Pivot!$Y$1),'Data (All Pillars)'!$F$2:$F$1611)</f>
        <v>Inadequate capacity</v>
      </c>
      <c r="BX23" s="186">
        <v>15</v>
      </c>
      <c r="CF23" s="54" t="s">
        <v>126</v>
      </c>
      <c r="CG23" s="54">
        <f t="shared" si="22"/>
        <v>52.934700405479148</v>
      </c>
      <c r="CH23" s="54">
        <f t="shared" si="23"/>
        <v>7</v>
      </c>
    </row>
    <row r="24" spans="1:88" x14ac:dyDescent="0.2">
      <c r="D24" s="179" t="s">
        <v>37</v>
      </c>
      <c r="E24">
        <v>40</v>
      </c>
      <c r="F24">
        <v>41.60004599911052</v>
      </c>
      <c r="H24" s="54" t="str">
        <f t="shared" si="32"/>
        <v>Denmark</v>
      </c>
      <c r="I24" s="174">
        <f t="shared" si="32"/>
        <v>49.601535700397022</v>
      </c>
      <c r="J24" s="174">
        <f t="shared" si="33"/>
        <v>11</v>
      </c>
      <c r="K24" s="174">
        <f t="shared" si="33"/>
        <v>106</v>
      </c>
      <c r="L24" s="174" t="str">
        <f t="shared" si="34"/>
        <v>Advanced capacity</v>
      </c>
      <c r="N24" s="179" t="s">
        <v>126</v>
      </c>
      <c r="O24">
        <v>52.934700405479148</v>
      </c>
      <c r="P24">
        <v>7</v>
      </c>
      <c r="R24" s="54" t="str">
        <f t="shared" si="12"/>
        <v>United Kingdom</v>
      </c>
      <c r="S24" s="54">
        <f t="shared" si="13"/>
        <v>52.934700405479148</v>
      </c>
      <c r="T24" s="54">
        <f t="shared" si="24"/>
        <v>7</v>
      </c>
      <c r="U24" s="174" t="str" cm="1">
        <f t="array" ref="U24">IFERROR(_xlfn.XLOOKUP(1,('Data (All Pillars)'!$A$2:$A$1611=Pivot!$R24)*('Data (All Pillars)'!$C$2:$C$1611=Pivot!$O$1),'Data (All Pillars)'!$F$2:$F$1611),"")</f>
        <v>Advanced capacity</v>
      </c>
      <c r="X24" s="179" t="s">
        <v>37</v>
      </c>
      <c r="Y24">
        <v>41.60004599911052</v>
      </c>
      <c r="Z24">
        <v>40</v>
      </c>
      <c r="AH24" s="54" t="s">
        <v>522</v>
      </c>
      <c r="AI24" s="54">
        <f t="shared" ref="AI24:AI55" si="41">Y24</f>
        <v>41.60004599911052</v>
      </c>
      <c r="AJ24" s="174" t="str">
        <f>INDEX($AE$26:$AE$140,MATCH("China (mainland)",$AB$26:$AB$140,0))</f>
        <v>Adequate capacity</v>
      </c>
      <c r="AK24" s="54">
        <f t="shared" si="15"/>
        <v>3</v>
      </c>
      <c r="AP24" s="54" t="str">
        <f t="shared" si="29"/>
        <v>Hong Kong SAR</v>
      </c>
      <c r="AQ24" s="174">
        <f t="shared" si="30"/>
        <v>45.123232806563401</v>
      </c>
      <c r="AR24" s="174">
        <f t="shared" si="31"/>
        <v>26</v>
      </c>
      <c r="AS24" s="174" t="str" cm="1">
        <f t="array" ref="AS24">_xlfn.XLOOKUP(1,('Data (All Pillars)'!$A$2:$A$1611=Pivot!$AP24)*('Data (All Pillars)'!$C$2:$C$1611=Pivot!$Y$1),'Data (All Pillars)'!$F$2:$F$1611)</f>
        <v>High capacity</v>
      </c>
      <c r="AT24" s="187">
        <v>3</v>
      </c>
      <c r="BB24" s="54" t="str">
        <f t="shared" si="35"/>
        <v>Lebanon</v>
      </c>
      <c r="BC24" s="54">
        <f t="shared" si="36"/>
        <v>28.898337853716356</v>
      </c>
      <c r="BD24" s="54">
        <f t="shared" si="37"/>
        <v>104</v>
      </c>
      <c r="BE24" s="174" t="str" cm="1">
        <f t="array" ref="BE24">_xlfn.XLOOKUP(1,('Data (All Pillars)'!$A$2:$A$1611=Pivot!$BB24)*('Data (All Pillars)'!$C$2:$C$1611=Pivot!$Y$1),'Data (All Pillars)'!$F$2:$F$1611)</f>
        <v>Inadequate capacity</v>
      </c>
      <c r="BF24" s="186">
        <v>14</v>
      </c>
      <c r="BN24" s="54" t="str">
        <f t="shared" si="26"/>
        <v>Pakistan</v>
      </c>
      <c r="BO24" s="54">
        <f t="shared" si="27"/>
        <v>30.758833663630639</v>
      </c>
      <c r="BP24" s="54">
        <f t="shared" si="28"/>
        <v>92</v>
      </c>
      <c r="BQ24" s="174" t="str" cm="1">
        <f t="array" ref="BQ24">_xlfn.XLOOKUP(1,('Data (All Pillars)'!$A$2:$A$1611=Pivot!$BN24)*('Data (All Pillars)'!$C$2:$C$1611=Pivot!$Y$1),'Data (All Pillars)'!$F$2:$F$1611)</f>
        <v>Inadequate capacity</v>
      </c>
      <c r="BR24" s="186">
        <v>10</v>
      </c>
      <c r="BT24" s="54" t="str">
        <f t="shared" si="38"/>
        <v>El Salvador</v>
      </c>
      <c r="BU24" s="54">
        <f t="shared" si="39"/>
        <v>29.283400461698328</v>
      </c>
      <c r="BV24" s="54">
        <f t="shared" si="40"/>
        <v>101</v>
      </c>
      <c r="BW24" s="174" t="str" cm="1">
        <f t="array" ref="BW24">_xlfn.XLOOKUP(1,('Data (All Pillars)'!$A$2:$A$1611=Pivot!$BT24)*('Data (All Pillars)'!$C$2:$C$1611=Pivot!$Y$1),'Data (All Pillars)'!$F$2:$F$1611)</f>
        <v>Inadequate capacity</v>
      </c>
      <c r="BX24" s="186">
        <v>14</v>
      </c>
      <c r="BZ24" s="53" t="str">
        <f>BZ3</f>
        <v>Sub-Saharan Africa</v>
      </c>
      <c r="CA24" s="53" t="s">
        <v>508</v>
      </c>
      <c r="CB24" s="53" t="s">
        <v>239</v>
      </c>
      <c r="CC24" s="176" t="s">
        <v>287</v>
      </c>
      <c r="CD24" s="185" t="s">
        <v>518</v>
      </c>
    </row>
    <row r="25" spans="1:88" x14ac:dyDescent="0.2">
      <c r="D25" s="179" t="s">
        <v>38</v>
      </c>
      <c r="E25">
        <v>47</v>
      </c>
      <c r="F25">
        <v>38.9924232684507</v>
      </c>
      <c r="H25" s="54" t="str">
        <f t="shared" si="32"/>
        <v>Singapore</v>
      </c>
      <c r="I25" s="174">
        <f t="shared" si="32"/>
        <v>49.912846284924896</v>
      </c>
      <c r="J25" s="174">
        <f t="shared" si="33"/>
        <v>10</v>
      </c>
      <c r="K25" s="174">
        <f t="shared" si="33"/>
        <v>107</v>
      </c>
      <c r="L25" s="174" t="str">
        <f t="shared" si="34"/>
        <v>Advanced capacity</v>
      </c>
      <c r="R25" s="54" t="str">
        <f t="shared" si="12"/>
        <v/>
      </c>
      <c r="S25" s="54" t="str">
        <f t="shared" si="13"/>
        <v/>
      </c>
      <c r="T25" s="54" t="str">
        <f t="shared" si="24"/>
        <v/>
      </c>
      <c r="U25" s="174" t="str" cm="1">
        <f t="array" ref="U25">IFERROR(_xlfn.XLOOKUP(1,('Data (All Pillars)'!$A$2:$A$1611=Pivot!$R25)*('Data (All Pillars)'!$C$2:$C$1611=Pivot!$O$1),'Data (All Pillars)'!$F$2:$F$1611),"")</f>
        <v/>
      </c>
      <c r="X25" s="179" t="s">
        <v>38</v>
      </c>
      <c r="Y25">
        <v>38.9924232684507</v>
      </c>
      <c r="Z25">
        <v>47</v>
      </c>
      <c r="AB25" s="53" t="s">
        <v>258</v>
      </c>
      <c r="AC25" s="176" t="s">
        <v>286</v>
      </c>
      <c r="AD25" s="176" t="s">
        <v>523</v>
      </c>
      <c r="AE25" s="176" t="s">
        <v>287</v>
      </c>
      <c r="AF25" s="184"/>
      <c r="AH25" s="54" t="str">
        <f>X25</f>
        <v>Colombia</v>
      </c>
      <c r="AI25" s="54">
        <f t="shared" si="41"/>
        <v>38.9924232684507</v>
      </c>
      <c r="AJ25" s="174" t="str" cm="1">
        <f t="array" ref="AJ25">IFERROR(_xlfn.XLOOKUP(1,('Data (All Pillars)'!$A$2:$A$1611=Pivot!$AH25)*('Data (All Pillars)'!$C$2:$C$1611=Pivot!$Y$1),'Data (All Pillars)'!$F$2:$F$1611),"")</f>
        <v>Adequate capacity</v>
      </c>
      <c r="AK25" s="54">
        <f t="shared" si="15"/>
        <v>3</v>
      </c>
      <c r="AP25" s="54" t="str">
        <f t="shared" si="29"/>
        <v>Singapore</v>
      </c>
      <c r="AQ25" s="174">
        <f t="shared" si="30"/>
        <v>49.912846284924896</v>
      </c>
      <c r="AR25" s="174">
        <f t="shared" si="31"/>
        <v>10</v>
      </c>
      <c r="AS25" s="174" t="str" cm="1">
        <f t="array" ref="AS25">_xlfn.XLOOKUP(1,('Data (All Pillars)'!$A$2:$A$1611=Pivot!$AP25)*('Data (All Pillars)'!$C$2:$C$1611=Pivot!$Y$1),'Data (All Pillars)'!$F$2:$F$1611)</f>
        <v>Advanced capacity</v>
      </c>
      <c r="AT25" s="187">
        <v>2</v>
      </c>
      <c r="BB25" s="54" t="str">
        <f t="shared" si="35"/>
        <v>Algeria</v>
      </c>
      <c r="BC25" s="54">
        <f t="shared" si="36"/>
        <v>29.344749274311404</v>
      </c>
      <c r="BD25" s="54">
        <f t="shared" si="37"/>
        <v>99</v>
      </c>
      <c r="BE25" s="174" t="str" cm="1">
        <f t="array" ref="BE25">_xlfn.XLOOKUP(1,('Data (All Pillars)'!$A$2:$A$1611=Pivot!$BB25)*('Data (All Pillars)'!$C$2:$C$1611=Pivot!$Y$1),'Data (All Pillars)'!$F$2:$F$1611)</f>
        <v>Inadequate capacity</v>
      </c>
      <c r="BF25" s="186">
        <v>13</v>
      </c>
      <c r="BT25" s="54" t="str">
        <f t="shared" si="38"/>
        <v>Honduras</v>
      </c>
      <c r="BU25" s="54">
        <f t="shared" si="39"/>
        <v>29.28648219868678</v>
      </c>
      <c r="BV25" s="54">
        <f t="shared" si="40"/>
        <v>100</v>
      </c>
      <c r="BW25" s="174" t="str" cm="1">
        <f t="array" ref="BW25">_xlfn.XLOOKUP(1,('Data (All Pillars)'!$A$2:$A$1611=Pivot!$BT25)*('Data (All Pillars)'!$C$2:$C$1611=Pivot!$Y$1),'Data (All Pillars)'!$F$2:$F$1611)</f>
        <v>Inadequate capacity</v>
      </c>
      <c r="BX25" s="186">
        <v>13</v>
      </c>
      <c r="BZ25" s="54" t="str">
        <f>INDEX($BZ$4:$BZ$22,MATCH($CB25,$CB$4:$CB$22,0))</f>
        <v>Congo (DRC)</v>
      </c>
      <c r="CA25" s="54">
        <f>INDEX($CA$4:$CA$22,MATCH($CB25,$CB$4:$CB$22,0))</f>
        <v>19.81385913424403</v>
      </c>
      <c r="CB25" s="54">
        <f>SMALL(CB$4:CB$22,CD25)</f>
        <v>115</v>
      </c>
      <c r="CC25" s="174" t="str" cm="1">
        <f t="array" ref="CC25">_xlfn.XLOOKUP(1,('Data (All Pillars)'!$A$2:$A$1611=Pivot!$BZ25)*('Data (All Pillars)'!$C$2:$C$1611=Pivot!$Y$1),'Data (All Pillars)'!$F$2:$F$1611)</f>
        <v>Inadequate capacity</v>
      </c>
      <c r="CD25" s="186">
        <v>19</v>
      </c>
      <c r="CF25" s="53" t="str">
        <f>CF3</f>
        <v>Western Europe</v>
      </c>
      <c r="CG25" s="53" t="s">
        <v>508</v>
      </c>
      <c r="CH25" s="53" t="s">
        <v>239</v>
      </c>
      <c r="CI25" s="176" t="s">
        <v>287</v>
      </c>
      <c r="CJ25" s="185" t="s">
        <v>518</v>
      </c>
    </row>
    <row r="26" spans="1:88" x14ac:dyDescent="0.2">
      <c r="D26" s="179" t="s">
        <v>39</v>
      </c>
      <c r="E26">
        <v>115</v>
      </c>
      <c r="F26">
        <v>19.81385913424403</v>
      </c>
      <c r="H26" s="54" t="str">
        <f t="shared" si="32"/>
        <v>Netherlands</v>
      </c>
      <c r="I26" s="174">
        <f t="shared" si="32"/>
        <v>50.223269712089966</v>
      </c>
      <c r="J26" s="174">
        <f t="shared" si="33"/>
        <v>9</v>
      </c>
      <c r="K26" s="174">
        <f t="shared" si="33"/>
        <v>108</v>
      </c>
      <c r="L26" s="174" t="str">
        <f t="shared" si="34"/>
        <v>Advanced capacity</v>
      </c>
      <c r="R26" s="54" t="str">
        <f t="shared" si="12"/>
        <v/>
      </c>
      <c r="S26" s="54" t="str">
        <f t="shared" si="13"/>
        <v/>
      </c>
      <c r="T26" s="54" t="str">
        <f t="shared" si="24"/>
        <v/>
      </c>
      <c r="U26" s="174" t="str" cm="1">
        <f t="array" ref="U26">IFERROR(_xlfn.XLOOKUP(1,('Data (All Pillars)'!$A$2:$A$1611=Pivot!$R26)*('Data (All Pillars)'!$C$2:$C$1611=Pivot!$O$1),'Data (All Pillars)'!$F$2:$F$1611),"")</f>
        <v/>
      </c>
      <c r="X26" s="179" t="s">
        <v>39</v>
      </c>
      <c r="Y26">
        <v>19.81385913424403</v>
      </c>
      <c r="Z26">
        <v>115</v>
      </c>
      <c r="AB26" s="54" t="str">
        <f t="shared" ref="AB26:AB57" si="42">INDEX($X$4:$X$118,MATCH($AD26,$Z$4:$Z$118,0))</f>
        <v>Congo (DRC)</v>
      </c>
      <c r="AC26" s="178">
        <f t="shared" ref="AC26:AC57" si="43">INDEX($Y$4:$Y$118,MATCH($AD26,$Z$4:$Z$118,0))</f>
        <v>19.81385913424403</v>
      </c>
      <c r="AD26" s="174">
        <v>115</v>
      </c>
      <c r="AE26" s="174" t="str" cm="1">
        <f t="array" ref="AE26">IFERROR(_xlfn.XLOOKUP(1,('Data (All Pillars)'!$A$2:$A$1611=Pivot!$AB26)*('Data (All Pillars)'!$C$2:$C$1611=Pivot!$Y$1),'Data (All Pillars)'!$F$2:$F$1611),"")</f>
        <v>Inadequate capacity</v>
      </c>
      <c r="AF26" s="175"/>
      <c r="AH26" s="54" t="s">
        <v>524</v>
      </c>
      <c r="AI26" s="54">
        <f t="shared" si="41"/>
        <v>19.81385913424403</v>
      </c>
      <c r="AJ26" s="174" t="str">
        <f>INDEX($AE$26:$AE$140,MATCH("Congo (DRC)",$AB$26:$AB$140,0))</f>
        <v>Inadequate capacity</v>
      </c>
      <c r="AK26" s="54">
        <f t="shared" si="15"/>
        <v>1</v>
      </c>
      <c r="AP26" s="54" t="str">
        <f t="shared" si="29"/>
        <v>Japan</v>
      </c>
      <c r="AQ26" s="174">
        <f t="shared" si="30"/>
        <v>50.845260265534691</v>
      </c>
      <c r="AR26" s="174">
        <f t="shared" si="31"/>
        <v>8</v>
      </c>
      <c r="AS26" s="174" t="str" cm="1">
        <f t="array" ref="AS26">_xlfn.XLOOKUP(1,('Data (All Pillars)'!$A$2:$A$1611=Pivot!$AP26)*('Data (All Pillars)'!$C$2:$C$1611=Pivot!$Y$1),'Data (All Pillars)'!$F$2:$F$1611)</f>
        <v>Advanced capacity</v>
      </c>
      <c r="AT26" s="187">
        <v>1</v>
      </c>
      <c r="AV26" s="53" t="str">
        <f>AV3</f>
        <v>Eastern Europe</v>
      </c>
      <c r="AW26" s="53" t="s">
        <v>508</v>
      </c>
      <c r="AX26" s="53" t="s">
        <v>239</v>
      </c>
      <c r="AY26" s="176" t="s">
        <v>287</v>
      </c>
      <c r="AZ26" s="185" t="s">
        <v>518</v>
      </c>
      <c r="BB26" s="54" t="str">
        <f t="shared" si="35"/>
        <v>Morocco</v>
      </c>
      <c r="BC26" s="54">
        <f t="shared" si="36"/>
        <v>30.539302278994018</v>
      </c>
      <c r="BD26" s="54">
        <f t="shared" si="37"/>
        <v>94</v>
      </c>
      <c r="BE26" s="174" t="str" cm="1">
        <f t="array" ref="BE26">_xlfn.XLOOKUP(1,('Data (All Pillars)'!$A$2:$A$1611=Pivot!$BB26)*('Data (All Pillars)'!$C$2:$C$1611=Pivot!$Y$1),'Data (All Pillars)'!$F$2:$F$1611)</f>
        <v>Inadequate capacity</v>
      </c>
      <c r="BF26" s="186">
        <v>12</v>
      </c>
      <c r="BT26" s="54" t="str">
        <f t="shared" si="38"/>
        <v>Guatemala</v>
      </c>
      <c r="BU26" s="54">
        <f t="shared" si="39"/>
        <v>30.470586059349735</v>
      </c>
      <c r="BV26" s="54">
        <f t="shared" si="40"/>
        <v>96</v>
      </c>
      <c r="BW26" s="174" t="str" cm="1">
        <f t="array" ref="BW26">_xlfn.XLOOKUP(1,('Data (All Pillars)'!$A$2:$A$1611=Pivot!$BT26)*('Data (All Pillars)'!$C$2:$C$1611=Pivot!$Y$1),'Data (All Pillars)'!$F$2:$F$1611)</f>
        <v>Inadequate capacity</v>
      </c>
      <c r="BX26" s="186">
        <v>12</v>
      </c>
      <c r="BZ26" s="54" t="str">
        <f t="shared" ref="BZ26:BZ43" si="44">INDEX($BZ$4:$BZ$22,MATCH($CB26,$CB$4:$CB$22,0))</f>
        <v>Zimbabwe</v>
      </c>
      <c r="CA26" s="54">
        <f t="shared" ref="CA26:CA43" si="45">INDEX($CA$4:$CA$22,MATCH($CB26,$CB$4:$CB$22,0))</f>
        <v>23.630339846814103</v>
      </c>
      <c r="CB26" s="54">
        <f t="shared" ref="CB26:CB43" si="46">SMALL(CB$4:CB$22,CD26)</f>
        <v>114</v>
      </c>
      <c r="CC26" s="174" t="str" cm="1">
        <f t="array" ref="CC26">_xlfn.XLOOKUP(1,('Data (All Pillars)'!$A$2:$A$1611=Pivot!$BZ26)*('Data (All Pillars)'!$C$2:$C$1611=Pivot!$Y$1),'Data (All Pillars)'!$F$2:$F$1611)</f>
        <v>Inadequate capacity</v>
      </c>
      <c r="CD26" s="186">
        <v>18</v>
      </c>
      <c r="CF26" s="54" t="str">
        <f>INDEX($CF$4:$CF$23,MATCH($CH26,$CH$4:$CH$23,0))</f>
        <v>Malta</v>
      </c>
      <c r="CG26" s="54">
        <f>INDEX($CG$4:$CG$23,MATCH($CH26,$CH$4:$CH$23,0))</f>
        <v>39.838917179184634</v>
      </c>
      <c r="CH26" s="54">
        <f>SMALL(CH$4:CH$23,CJ26)</f>
        <v>45</v>
      </c>
      <c r="CI26" s="174" t="str" cm="1">
        <f t="array" ref="CI26">_xlfn.XLOOKUP(1,('Data (All Pillars)'!$A$2:$A$1611=Pivot!$CF26)*('Data (All Pillars)'!$C$2:$C$1611=Pivot!$Y$1),'Data (All Pillars)'!$F$2:$F$1611)</f>
        <v>Adequate capacity</v>
      </c>
      <c r="CJ26" s="186">
        <v>20</v>
      </c>
    </row>
    <row r="27" spans="1:88" x14ac:dyDescent="0.2">
      <c r="D27" s="179" t="s">
        <v>40</v>
      </c>
      <c r="E27">
        <v>60</v>
      </c>
      <c r="F27">
        <v>35.833150603343391</v>
      </c>
      <c r="H27" s="54" t="str">
        <f t="shared" si="32"/>
        <v>Japan</v>
      </c>
      <c r="I27" s="174">
        <f t="shared" si="32"/>
        <v>50.845260265534691</v>
      </c>
      <c r="J27" s="174">
        <f t="shared" si="33"/>
        <v>8</v>
      </c>
      <c r="K27" s="174">
        <f t="shared" si="33"/>
        <v>109</v>
      </c>
      <c r="L27" s="174" t="str">
        <f t="shared" si="34"/>
        <v>Advanced capacity</v>
      </c>
      <c r="X27" s="179" t="s">
        <v>40</v>
      </c>
      <c r="Y27">
        <v>35.833150603343391</v>
      </c>
      <c r="Z27">
        <v>60</v>
      </c>
      <c r="AB27" s="54" t="str">
        <f t="shared" si="42"/>
        <v>Zimbabwe</v>
      </c>
      <c r="AC27" s="178">
        <f t="shared" si="43"/>
        <v>23.630339846814103</v>
      </c>
      <c r="AD27" s="174">
        <v>114</v>
      </c>
      <c r="AE27" s="174" t="str" cm="1">
        <f t="array" ref="AE27">IFERROR(_xlfn.XLOOKUP(1,('Data (All Pillars)'!$A$2:$A$1611=Pivot!$AB27)*('Data (All Pillars)'!$C$2:$C$1611=Pivot!$Y$1),'Data (All Pillars)'!$F$2:$F$1611),"")</f>
        <v>Inadequate capacity</v>
      </c>
      <c r="AF27" s="175"/>
      <c r="AH27" s="54" t="str">
        <f t="shared" ref="AH27:AH58" si="47">X27</f>
        <v>Costa Rica</v>
      </c>
      <c r="AI27" s="54">
        <f t="shared" si="41"/>
        <v>35.833150603343391</v>
      </c>
      <c r="AJ27" s="174" t="str" cm="1">
        <f t="array" ref="AJ27">IFERROR(_xlfn.XLOOKUP(1,('Data (All Pillars)'!$A$2:$A$1611=Pivot!$AH27)*('Data (All Pillars)'!$C$2:$C$1611=Pivot!$Y$1),'Data (All Pillars)'!$F$2:$F$1611),"")</f>
        <v>Low capacity</v>
      </c>
      <c r="AK27" s="54">
        <f t="shared" si="15"/>
        <v>2</v>
      </c>
      <c r="AV27" s="54" t="str">
        <f>INDEX($AV$4:$AV$23,MATCH($AX27,$AX$4:$AX$23,0))</f>
        <v>Russia</v>
      </c>
      <c r="AW27" s="54">
        <f>INDEX($AW$4:$AW$23,MATCH($AX27,$AX$4:$AX$23,0))</f>
        <v>31.525933122864856</v>
      </c>
      <c r="AX27" s="54">
        <f>SMALL(AX$4:AX$23,AZ27)</f>
        <v>88</v>
      </c>
      <c r="AY27" s="174" t="str" cm="1">
        <f t="array" ref="AY27">_xlfn.XLOOKUP(1,('Data (All Pillars)'!$A$2:$A$1611=Pivot!$AV27)*('Data (All Pillars)'!$C$2:$C$1611=Pivot!$Y$1),'Data (All Pillars)'!$F$2:$F$1611)</f>
        <v>Low capacity</v>
      </c>
      <c r="AZ27" s="186">
        <v>20</v>
      </c>
      <c r="BB27" s="54" t="str">
        <f t="shared" si="35"/>
        <v>Egypt</v>
      </c>
      <c r="BC27" s="54">
        <f t="shared" si="36"/>
        <v>32.156703234079494</v>
      </c>
      <c r="BD27" s="54">
        <f t="shared" si="37"/>
        <v>84</v>
      </c>
      <c r="BE27" s="174" t="str" cm="1">
        <f t="array" ref="BE27">_xlfn.XLOOKUP(1,('Data (All Pillars)'!$A$2:$A$1611=Pivot!$BB27)*('Data (All Pillars)'!$C$2:$C$1611=Pivot!$Y$1),'Data (All Pillars)'!$F$2:$F$1611)</f>
        <v>Low capacity</v>
      </c>
      <c r="BF27" s="186">
        <v>11</v>
      </c>
      <c r="BT27" s="54" t="str">
        <f t="shared" si="38"/>
        <v>Ecuador</v>
      </c>
      <c r="BU27" s="54">
        <f t="shared" si="39"/>
        <v>32.805023400424787</v>
      </c>
      <c r="BV27" s="54">
        <f t="shared" si="40"/>
        <v>79</v>
      </c>
      <c r="BW27" s="174" t="str" cm="1">
        <f t="array" ref="BW27">_xlfn.XLOOKUP(1,('Data (All Pillars)'!$A$2:$A$1611=Pivot!$BT27)*('Data (All Pillars)'!$C$2:$C$1611=Pivot!$Y$1),'Data (All Pillars)'!$F$2:$F$1611)</f>
        <v>Low capacity</v>
      </c>
      <c r="BX27" s="186">
        <v>11</v>
      </c>
      <c r="BZ27" s="54" t="str">
        <f t="shared" si="44"/>
        <v>Angola</v>
      </c>
      <c r="CA27" s="54">
        <f t="shared" si="45"/>
        <v>25.110549761315507</v>
      </c>
      <c r="CB27" s="54">
        <f t="shared" si="46"/>
        <v>112</v>
      </c>
      <c r="CC27" s="174" t="str" cm="1">
        <f t="array" ref="CC27">_xlfn.XLOOKUP(1,('Data (All Pillars)'!$A$2:$A$1611=Pivot!$BZ27)*('Data (All Pillars)'!$C$2:$C$1611=Pivot!$Y$1),'Data (All Pillars)'!$F$2:$F$1611)</f>
        <v>Inadequate capacity</v>
      </c>
      <c r="CD27" s="186">
        <v>17</v>
      </c>
      <c r="CF27" s="54" t="str">
        <f t="shared" ref="CF27:CF45" si="48">INDEX($CF$4:$CF$23,MATCH($CH27,$CH$4:$CH$23,0))</f>
        <v>Greece</v>
      </c>
      <c r="CG27" s="54">
        <f t="shared" ref="CG27:CG45" si="49">INDEX($CG$4:$CG$23,MATCH($CH27,$CH$4:$CH$23,0))</f>
        <v>43.555063821831887</v>
      </c>
      <c r="CH27" s="54">
        <f t="shared" ref="CH27:CH45" si="50">SMALL(CH$4:CH$23,CJ27)</f>
        <v>32</v>
      </c>
      <c r="CI27" s="174" t="str" cm="1">
        <f t="array" ref="CI27">_xlfn.XLOOKUP(1,('Data (All Pillars)'!$A$2:$A$1611=Pivot!$CF27)*('Data (All Pillars)'!$C$2:$C$1611=Pivot!$Y$1),'Data (All Pillars)'!$F$2:$F$1611)</f>
        <v>Adequate capacity</v>
      </c>
      <c r="CJ27" s="186">
        <v>19</v>
      </c>
    </row>
    <row r="28" spans="1:88" x14ac:dyDescent="0.2">
      <c r="D28" s="179" t="s">
        <v>41</v>
      </c>
      <c r="E28">
        <v>31</v>
      </c>
      <c r="F28">
        <v>43.566446366560569</v>
      </c>
      <c r="R28" s="53" t="s">
        <v>258</v>
      </c>
      <c r="S28" s="176" t="s">
        <v>510</v>
      </c>
      <c r="T28" s="176" t="s">
        <v>239</v>
      </c>
      <c r="U28" s="176" t="s">
        <v>287</v>
      </c>
      <c r="V28" s="185" t="s">
        <v>518</v>
      </c>
      <c r="X28" s="179" t="s">
        <v>41</v>
      </c>
      <c r="Y28">
        <v>43.566446366560569</v>
      </c>
      <c r="Z28">
        <v>31</v>
      </c>
      <c r="AB28" s="54" t="str">
        <f t="shared" si="42"/>
        <v>Iraq</v>
      </c>
      <c r="AC28" s="178">
        <f t="shared" si="43"/>
        <v>24.878163960085146</v>
      </c>
      <c r="AD28" s="174">
        <v>113</v>
      </c>
      <c r="AE28" s="174" t="str" cm="1">
        <f t="array" ref="AE28">IFERROR(_xlfn.XLOOKUP(1,('Data (All Pillars)'!$A$2:$A$1611=Pivot!$AB28)*('Data (All Pillars)'!$C$2:$C$1611=Pivot!$Y$1),'Data (All Pillars)'!$F$2:$F$1611),"")</f>
        <v>Inadequate capacity</v>
      </c>
      <c r="AF28" s="175"/>
      <c r="AH28" s="54" t="str">
        <f t="shared" si="47"/>
        <v>Croatia</v>
      </c>
      <c r="AI28" s="54">
        <f t="shared" si="41"/>
        <v>43.566446366560569</v>
      </c>
      <c r="AJ28" s="174" t="str" cm="1">
        <f t="array" ref="AJ28">IFERROR(_xlfn.XLOOKUP(1,('Data (All Pillars)'!$A$2:$A$1611=Pivot!$AH28)*('Data (All Pillars)'!$C$2:$C$1611=Pivot!$Y$1),'Data (All Pillars)'!$F$2:$F$1611),"")</f>
        <v>Adequate capacity</v>
      </c>
      <c r="AK28" s="54">
        <f t="shared" si="15"/>
        <v>3</v>
      </c>
      <c r="AV28" s="54" t="str">
        <f t="shared" ref="AV28:AV46" si="51">INDEX($AV$4:$AV$23,MATCH($AX28,$AX$4:$AX$23,0))</f>
        <v>Belarus</v>
      </c>
      <c r="AW28" s="54">
        <f t="shared" ref="AW28:AW46" si="52">INDEX($AW$4:$AW$23,MATCH($AX28,$AX$4:$AX$23,0))</f>
        <v>31.579520795861328</v>
      </c>
      <c r="AX28" s="54">
        <f t="shared" ref="AX28:AX46" si="53">SMALL(AX$4:AX$23,AZ28)</f>
        <v>87</v>
      </c>
      <c r="AY28" s="174" t="str" cm="1">
        <f t="array" ref="AY28">_xlfn.XLOOKUP(1,('Data (All Pillars)'!$A$2:$A$1611=Pivot!$AV28)*('Data (All Pillars)'!$C$2:$C$1611=Pivot!$Y$1),'Data (All Pillars)'!$F$2:$F$1611)</f>
        <v>Low capacity</v>
      </c>
      <c r="AZ28" s="186">
        <v>19</v>
      </c>
      <c r="BB28" s="54" t="str">
        <f t="shared" si="35"/>
        <v>Kuwait</v>
      </c>
      <c r="BC28" s="54">
        <f t="shared" si="36"/>
        <v>32.470640694984219</v>
      </c>
      <c r="BD28" s="54">
        <f t="shared" si="37"/>
        <v>81</v>
      </c>
      <c r="BE28" s="174" t="str" cm="1">
        <f t="array" ref="BE28">_xlfn.XLOOKUP(1,('Data (All Pillars)'!$A$2:$A$1611=Pivot!$BB28)*('Data (All Pillars)'!$C$2:$C$1611=Pivot!$Y$1),'Data (All Pillars)'!$F$2:$F$1611)</f>
        <v>Low capacity</v>
      </c>
      <c r="BF28" s="186">
        <v>10</v>
      </c>
      <c r="BT28" s="54" t="str">
        <f t="shared" si="38"/>
        <v>Peru</v>
      </c>
      <c r="BU28" s="54">
        <f t="shared" si="39"/>
        <v>32.811394851211986</v>
      </c>
      <c r="BV28" s="54">
        <f t="shared" si="40"/>
        <v>78</v>
      </c>
      <c r="BW28" s="174" t="str" cm="1">
        <f t="array" ref="BW28">_xlfn.XLOOKUP(1,('Data (All Pillars)'!$A$2:$A$1611=Pivot!$BT28)*('Data (All Pillars)'!$C$2:$C$1611=Pivot!$Y$1),'Data (All Pillars)'!$F$2:$F$1611)</f>
        <v>Low capacity</v>
      </c>
      <c r="BX28" s="186">
        <v>10</v>
      </c>
      <c r="BZ28" s="54" t="str">
        <f t="shared" si="44"/>
        <v>Madagascar</v>
      </c>
      <c r="CA28" s="54">
        <f t="shared" si="45"/>
        <v>25.465322417676081</v>
      </c>
      <c r="CB28" s="54">
        <f t="shared" si="46"/>
        <v>111</v>
      </c>
      <c r="CC28" s="174" t="str" cm="1">
        <f t="array" ref="CC28">_xlfn.XLOOKUP(1,('Data (All Pillars)'!$A$2:$A$1611=Pivot!$BZ28)*('Data (All Pillars)'!$C$2:$C$1611=Pivot!$Y$1),'Data (All Pillars)'!$F$2:$F$1611)</f>
        <v>Inadequate capacity</v>
      </c>
      <c r="CD28" s="186">
        <v>16</v>
      </c>
      <c r="CF28" s="54" t="str">
        <f t="shared" si="48"/>
        <v>Estonia</v>
      </c>
      <c r="CG28" s="54">
        <f t="shared" si="49"/>
        <v>44.251424717083111</v>
      </c>
      <c r="CH28" s="54">
        <f t="shared" si="50"/>
        <v>28</v>
      </c>
      <c r="CI28" s="174" t="str" cm="1">
        <f t="array" ref="CI28">_xlfn.XLOOKUP(1,('Data (All Pillars)'!$A$2:$A$1611=Pivot!$CF28)*('Data (All Pillars)'!$C$2:$C$1611=Pivot!$Y$1),'Data (All Pillars)'!$F$2:$F$1611)</f>
        <v>Adequate capacity</v>
      </c>
      <c r="CJ28" s="186">
        <v>18</v>
      </c>
    </row>
    <row r="29" spans="1:88" x14ac:dyDescent="0.2">
      <c r="D29" s="179" t="s">
        <v>42</v>
      </c>
      <c r="E29">
        <v>43</v>
      </c>
      <c r="F29">
        <v>40.621975229075396</v>
      </c>
      <c r="H29" s="140"/>
      <c r="I29" s="140"/>
      <c r="J29" s="140"/>
      <c r="K29" s="140"/>
      <c r="L29" s="140"/>
      <c r="R29" s="54" t="str">
        <f>IFERROR(INDEX($R$5:$R$26,MATCH($T29,$T$5:$T$26,0)),"")</f>
        <v>Malta</v>
      </c>
      <c r="S29" s="174">
        <f>IFERROR(INDEX($S$5:$S$26,MATCH($T29,$T$5:$T$26,0)),"")</f>
        <v>39.838917179184634</v>
      </c>
      <c r="T29" s="174">
        <f>IFERROR(LARGE($T$5:$T$26,$V29),"")</f>
        <v>45</v>
      </c>
      <c r="U29" s="174" t="str">
        <f>IFERROR(INDEX($U$5:$U$26,MATCH($T29,$T$5:$T$26,0)),"")</f>
        <v>Adequate capacity</v>
      </c>
      <c r="V29" s="187">
        <v>1</v>
      </c>
      <c r="X29" s="179" t="s">
        <v>42</v>
      </c>
      <c r="Y29">
        <v>40.621975229075396</v>
      </c>
      <c r="Z29">
        <v>43</v>
      </c>
      <c r="AB29" s="54" t="str">
        <f t="shared" si="42"/>
        <v>Angola</v>
      </c>
      <c r="AC29" s="178">
        <f t="shared" si="43"/>
        <v>25.110549761315507</v>
      </c>
      <c r="AD29" s="174">
        <v>112</v>
      </c>
      <c r="AE29" s="174" t="str" cm="1">
        <f t="array" ref="AE29">IFERROR(_xlfn.XLOOKUP(1,('Data (All Pillars)'!$A$2:$A$1611=Pivot!$AB29)*('Data (All Pillars)'!$C$2:$C$1611=Pivot!$Y$1),'Data (All Pillars)'!$F$2:$F$1611),"")</f>
        <v>Inadequate capacity</v>
      </c>
      <c r="AF29" s="175"/>
      <c r="AH29" s="54" t="str">
        <f t="shared" si="47"/>
        <v>Cyprus</v>
      </c>
      <c r="AI29" s="54">
        <f t="shared" si="41"/>
        <v>40.621975229075396</v>
      </c>
      <c r="AJ29" s="174" t="str" cm="1">
        <f t="array" ref="AJ29">IFERROR(_xlfn.XLOOKUP(1,('Data (All Pillars)'!$A$2:$A$1611=Pivot!$AH29)*('Data (All Pillars)'!$C$2:$C$1611=Pivot!$Y$1),'Data (All Pillars)'!$F$2:$F$1611),"")</f>
        <v>Adequate capacity</v>
      </c>
      <c r="AK29" s="54">
        <f t="shared" si="15"/>
        <v>3</v>
      </c>
      <c r="AV29" s="54" t="str">
        <f t="shared" si="51"/>
        <v>Albania</v>
      </c>
      <c r="AW29" s="54">
        <f t="shared" si="52"/>
        <v>33.431549802954528</v>
      </c>
      <c r="AX29" s="54">
        <f t="shared" si="53"/>
        <v>74</v>
      </c>
      <c r="AY29" s="174" t="str" cm="1">
        <f t="array" ref="AY29">_xlfn.XLOOKUP(1,('Data (All Pillars)'!$A$2:$A$1611=Pivot!$AV29)*('Data (All Pillars)'!$C$2:$C$1611=Pivot!$Y$1),'Data (All Pillars)'!$F$2:$F$1611)</f>
        <v>Low capacity</v>
      </c>
      <c r="AZ29" s="186">
        <v>18</v>
      </c>
      <c r="BB29" s="54" t="str">
        <f t="shared" si="35"/>
        <v>Tunisia</v>
      </c>
      <c r="BC29" s="54">
        <f t="shared" si="36"/>
        <v>33.434510579700849</v>
      </c>
      <c r="BD29" s="54">
        <f t="shared" si="37"/>
        <v>73</v>
      </c>
      <c r="BE29" s="174" t="str" cm="1">
        <f t="array" ref="BE29">_xlfn.XLOOKUP(1,('Data (All Pillars)'!$A$2:$A$1611=Pivot!$BB29)*('Data (All Pillars)'!$C$2:$C$1611=Pivot!$Y$1),'Data (All Pillars)'!$F$2:$F$1611)</f>
        <v>Low capacity</v>
      </c>
      <c r="BF29" s="186">
        <v>9</v>
      </c>
      <c r="BT29" s="54" t="str">
        <f t="shared" si="38"/>
        <v>Panama</v>
      </c>
      <c r="BU29" s="54">
        <f t="shared" si="39"/>
        <v>33.335777625501464</v>
      </c>
      <c r="BV29" s="54">
        <f t="shared" si="40"/>
        <v>75</v>
      </c>
      <c r="BW29" s="174" t="str" cm="1">
        <f t="array" ref="BW29">_xlfn.XLOOKUP(1,('Data (All Pillars)'!$A$2:$A$1611=Pivot!$BT29)*('Data (All Pillars)'!$C$2:$C$1611=Pivot!$Y$1),'Data (All Pillars)'!$F$2:$F$1611)</f>
        <v>Low capacity</v>
      </c>
      <c r="BX29" s="186">
        <v>9</v>
      </c>
      <c r="BZ29" s="54" t="str">
        <f t="shared" si="44"/>
        <v>Mozambique</v>
      </c>
      <c r="CA29" s="54">
        <f t="shared" si="45"/>
        <v>26.440009593383895</v>
      </c>
      <c r="CB29" s="54">
        <f t="shared" si="46"/>
        <v>108</v>
      </c>
      <c r="CC29" s="174" t="str" cm="1">
        <f t="array" ref="CC29">_xlfn.XLOOKUP(1,('Data (All Pillars)'!$A$2:$A$1611=Pivot!$BZ29)*('Data (All Pillars)'!$C$2:$C$1611=Pivot!$Y$1),'Data (All Pillars)'!$F$2:$F$1611)</f>
        <v>Inadequate capacity</v>
      </c>
      <c r="CD29" s="186">
        <v>15</v>
      </c>
      <c r="CF29" s="54" t="str">
        <f t="shared" si="48"/>
        <v>Portugal</v>
      </c>
      <c r="CG29" s="54">
        <f t="shared" si="49"/>
        <v>46.430261213461129</v>
      </c>
      <c r="CH29" s="54">
        <f t="shared" si="50"/>
        <v>24</v>
      </c>
      <c r="CI29" s="174" t="str" cm="1">
        <f t="array" ref="CI29">_xlfn.XLOOKUP(1,('Data (All Pillars)'!$A$2:$A$1611=Pivot!$CF29)*('Data (All Pillars)'!$C$2:$C$1611=Pivot!$Y$1),'Data (All Pillars)'!$F$2:$F$1611)</f>
        <v>High capacity</v>
      </c>
      <c r="CJ29" s="186">
        <v>17</v>
      </c>
    </row>
    <row r="30" spans="1:88" x14ac:dyDescent="0.2">
      <c r="D30" s="179" t="s">
        <v>43</v>
      </c>
      <c r="E30">
        <v>18</v>
      </c>
      <c r="F30">
        <v>47.744394974144043</v>
      </c>
      <c r="R30" s="54" t="str">
        <f t="shared" ref="R30:R49" si="54">IFERROR(INDEX($R$5:$R$26,MATCH($T30,$T$5:$T$26,0)),"")</f>
        <v>Greece</v>
      </c>
      <c r="S30" s="174">
        <f t="shared" ref="S30:S50" si="55">IFERROR(INDEX($S$5:$S$26,MATCH($T30,$T$5:$T$26,0)),"")</f>
        <v>43.555063821831887</v>
      </c>
      <c r="T30" s="174">
        <f t="shared" ref="T30:T50" si="56">IFERROR(LARGE($T$5:$T$26,$V30),"")</f>
        <v>32</v>
      </c>
      <c r="U30" s="174" t="str">
        <f t="shared" ref="U30:U50" si="57">IFERROR(INDEX($U$5:$U$26,MATCH($T30,$T$5:$T$26,0)),"")</f>
        <v>Adequate capacity</v>
      </c>
      <c r="V30" s="187">
        <v>2</v>
      </c>
      <c r="X30" s="179" t="s">
        <v>43</v>
      </c>
      <c r="Y30">
        <v>47.744394974144043</v>
      </c>
      <c r="Z30">
        <v>18</v>
      </c>
      <c r="AB30" s="54" t="str">
        <f t="shared" si="42"/>
        <v>Madagascar</v>
      </c>
      <c r="AC30" s="178">
        <f t="shared" si="43"/>
        <v>25.465322417676081</v>
      </c>
      <c r="AD30" s="174">
        <v>111</v>
      </c>
      <c r="AE30" s="174" t="str" cm="1">
        <f t="array" ref="AE30">IFERROR(_xlfn.XLOOKUP(1,('Data (All Pillars)'!$A$2:$A$1611=Pivot!$AB30)*('Data (All Pillars)'!$C$2:$C$1611=Pivot!$Y$1),'Data (All Pillars)'!$F$2:$F$1611),"")</f>
        <v>Inadequate capacity</v>
      </c>
      <c r="AF30" s="175"/>
      <c r="AH30" s="54" t="str">
        <f t="shared" si="47"/>
        <v>Czechia</v>
      </c>
      <c r="AI30" s="54">
        <f t="shared" si="41"/>
        <v>47.744394974144043</v>
      </c>
      <c r="AJ30" s="174" t="str" cm="1">
        <f t="array" ref="AJ30">IFERROR(_xlfn.XLOOKUP(1,('Data (All Pillars)'!$A$2:$A$1611=Pivot!$AH30)*('Data (All Pillars)'!$C$2:$C$1611=Pivot!$Y$1),'Data (All Pillars)'!$F$2:$F$1611),"")</f>
        <v>High capacity</v>
      </c>
      <c r="AK30" s="54">
        <f t="shared" si="15"/>
        <v>4</v>
      </c>
      <c r="AV30" s="54" t="str">
        <f t="shared" si="51"/>
        <v>Montenegro</v>
      </c>
      <c r="AW30" s="54">
        <f t="shared" si="52"/>
        <v>33.547496431178551</v>
      </c>
      <c r="AX30" s="54">
        <f t="shared" si="53"/>
        <v>72</v>
      </c>
      <c r="AY30" s="174" t="str" cm="1">
        <f t="array" ref="AY30">_xlfn.XLOOKUP(1,('Data (All Pillars)'!$A$2:$A$1611=Pivot!$AV30)*('Data (All Pillars)'!$C$2:$C$1611=Pivot!$Y$1),'Data (All Pillars)'!$F$2:$F$1611)</f>
        <v>Low capacity</v>
      </c>
      <c r="AZ30" s="186">
        <v>17</v>
      </c>
      <c r="BB30" s="54" t="str">
        <f t="shared" si="35"/>
        <v>Bahrain</v>
      </c>
      <c r="BC30" s="54">
        <f t="shared" si="36"/>
        <v>35.020283298426747</v>
      </c>
      <c r="BD30" s="54">
        <f t="shared" si="37"/>
        <v>66</v>
      </c>
      <c r="BE30" s="174" t="str" cm="1">
        <f t="array" ref="BE30">_xlfn.XLOOKUP(1,('Data (All Pillars)'!$A$2:$A$1611=Pivot!$BB30)*('Data (All Pillars)'!$C$2:$C$1611=Pivot!$Y$1),'Data (All Pillars)'!$F$2:$F$1611)</f>
        <v>Low capacity</v>
      </c>
      <c r="BF30" s="186">
        <v>8</v>
      </c>
      <c r="BT30" s="54" t="str">
        <f t="shared" si="38"/>
        <v>Dominican Republic</v>
      </c>
      <c r="BU30" s="54">
        <f t="shared" si="39"/>
        <v>34.063018502276364</v>
      </c>
      <c r="BV30" s="54">
        <f t="shared" si="40"/>
        <v>69</v>
      </c>
      <c r="BW30" s="174" t="str" cm="1">
        <f t="array" ref="BW30">_xlfn.XLOOKUP(1,('Data (All Pillars)'!$A$2:$A$1611=Pivot!$BT30)*('Data (All Pillars)'!$C$2:$C$1611=Pivot!$Y$1),'Data (All Pillars)'!$F$2:$F$1611)</f>
        <v>Low capacity</v>
      </c>
      <c r="BX30" s="186">
        <v>8</v>
      </c>
      <c r="BZ30" s="54" t="str">
        <f t="shared" si="44"/>
        <v>Cameroon</v>
      </c>
      <c r="CA30" s="54">
        <f t="shared" si="45"/>
        <v>27.165853102136033</v>
      </c>
      <c r="CB30" s="54">
        <f t="shared" si="46"/>
        <v>107</v>
      </c>
      <c r="CC30" s="174" t="str" cm="1">
        <f t="array" ref="CC30">_xlfn.XLOOKUP(1,('Data (All Pillars)'!$A$2:$A$1611=Pivot!$BZ30)*('Data (All Pillars)'!$C$2:$C$1611=Pivot!$Y$1),'Data (All Pillars)'!$F$2:$F$1611)</f>
        <v>Inadequate capacity</v>
      </c>
      <c r="CD30" s="186">
        <v>14</v>
      </c>
      <c r="CF30" s="54" t="str">
        <f t="shared" si="48"/>
        <v>Austria</v>
      </c>
      <c r="CG30" s="54">
        <f t="shared" si="49"/>
        <v>46.480638527980588</v>
      </c>
      <c r="CH30" s="54">
        <f t="shared" si="50"/>
        <v>23</v>
      </c>
      <c r="CI30" s="174" t="str" cm="1">
        <f t="array" ref="CI30">_xlfn.XLOOKUP(1,('Data (All Pillars)'!$A$2:$A$1611=Pivot!$CF30)*('Data (All Pillars)'!$C$2:$C$1611=Pivot!$Y$1),'Data (All Pillars)'!$F$2:$F$1611)</f>
        <v>High capacity</v>
      </c>
      <c r="CJ30" s="186">
        <v>16</v>
      </c>
    </row>
    <row r="31" spans="1:88" x14ac:dyDescent="0.2">
      <c r="D31" s="179" t="s">
        <v>44</v>
      </c>
      <c r="E31">
        <v>11</v>
      </c>
      <c r="F31">
        <v>49.601535700397022</v>
      </c>
      <c r="R31" s="54" t="str">
        <f t="shared" si="54"/>
        <v>Estonia</v>
      </c>
      <c r="S31" s="174">
        <f t="shared" si="55"/>
        <v>44.251424717083111</v>
      </c>
      <c r="T31" s="174">
        <f t="shared" si="56"/>
        <v>28</v>
      </c>
      <c r="U31" s="174" t="str">
        <f t="shared" si="57"/>
        <v>Adequate capacity</v>
      </c>
      <c r="V31" s="187">
        <v>3</v>
      </c>
      <c r="X31" s="179" t="s">
        <v>44</v>
      </c>
      <c r="Y31">
        <v>49.601535700397022</v>
      </c>
      <c r="Z31">
        <v>11</v>
      </c>
      <c r="AB31" s="54" t="str">
        <f t="shared" si="42"/>
        <v>Paraguay</v>
      </c>
      <c r="AC31" s="178">
        <f t="shared" si="43"/>
        <v>26.330999667554327</v>
      </c>
      <c r="AD31" s="174">
        <v>110</v>
      </c>
      <c r="AE31" s="174" t="str" cm="1">
        <f t="array" ref="AE31">IFERROR(_xlfn.XLOOKUP(1,('Data (All Pillars)'!$A$2:$A$1611=Pivot!$AB31)*('Data (All Pillars)'!$C$2:$C$1611=Pivot!$Y$1),'Data (All Pillars)'!$F$2:$F$1611),"")</f>
        <v>Inadequate capacity</v>
      </c>
      <c r="AF31" s="175"/>
      <c r="AH31" s="54" t="str">
        <f t="shared" si="47"/>
        <v>Denmark</v>
      </c>
      <c r="AI31" s="54">
        <f t="shared" si="41"/>
        <v>49.601535700397022</v>
      </c>
      <c r="AJ31" s="174" t="str" cm="1">
        <f t="array" ref="AJ31">IFERROR(_xlfn.XLOOKUP(1,('Data (All Pillars)'!$A$2:$A$1611=Pivot!$AH31)*('Data (All Pillars)'!$C$2:$C$1611=Pivot!$Y$1),'Data (All Pillars)'!$F$2:$F$1611),"")</f>
        <v>Advanced capacity</v>
      </c>
      <c r="AK31" s="54">
        <f t="shared" si="15"/>
        <v>5</v>
      </c>
      <c r="AV31" s="54" t="str">
        <f t="shared" si="51"/>
        <v>Bosnia and Herzegovina</v>
      </c>
      <c r="AW31" s="54">
        <f t="shared" si="52"/>
        <v>33.802210126348854</v>
      </c>
      <c r="AX31" s="54">
        <f t="shared" si="53"/>
        <v>71</v>
      </c>
      <c r="AY31" s="174" t="str" cm="1">
        <f t="array" ref="AY31">_xlfn.XLOOKUP(1,('Data (All Pillars)'!$A$2:$A$1611=Pivot!$AV31)*('Data (All Pillars)'!$C$2:$C$1611=Pivot!$Y$1),'Data (All Pillars)'!$F$2:$F$1611)</f>
        <v>Low capacity</v>
      </c>
      <c r="AZ31" s="186">
        <v>16</v>
      </c>
      <c r="BB31" s="54" t="str">
        <f t="shared" si="35"/>
        <v>Jordan</v>
      </c>
      <c r="BC31" s="54">
        <f t="shared" si="36"/>
        <v>35.828157401195483</v>
      </c>
      <c r="BD31" s="54">
        <f t="shared" si="37"/>
        <v>61</v>
      </c>
      <c r="BE31" s="174" t="str" cm="1">
        <f t="array" ref="BE31">_xlfn.XLOOKUP(1,('Data (All Pillars)'!$A$2:$A$1611=Pivot!$BB31)*('Data (All Pillars)'!$C$2:$C$1611=Pivot!$Y$1),'Data (All Pillars)'!$F$2:$F$1611)</f>
        <v>Low capacity</v>
      </c>
      <c r="BF31" s="186">
        <v>7</v>
      </c>
      <c r="BT31" s="54" t="str">
        <f t="shared" si="38"/>
        <v>Argentina</v>
      </c>
      <c r="BU31" s="54">
        <f t="shared" si="39"/>
        <v>34.072163425427703</v>
      </c>
      <c r="BV31" s="54">
        <f t="shared" si="40"/>
        <v>68</v>
      </c>
      <c r="BW31" s="174" t="str" cm="1">
        <f t="array" ref="BW31">_xlfn.XLOOKUP(1,('Data (All Pillars)'!$A$2:$A$1611=Pivot!$BT31)*('Data (All Pillars)'!$C$2:$C$1611=Pivot!$Y$1),'Data (All Pillars)'!$F$2:$F$1611)</f>
        <v>Low capacity</v>
      </c>
      <c r="BX31" s="186">
        <v>7</v>
      </c>
      <c r="BZ31" s="54" t="str">
        <f t="shared" si="44"/>
        <v>Zambia</v>
      </c>
      <c r="CA31" s="54">
        <f t="shared" si="45"/>
        <v>27.765877667599717</v>
      </c>
      <c r="CB31" s="54">
        <f t="shared" si="46"/>
        <v>105</v>
      </c>
      <c r="CC31" s="174" t="str" cm="1">
        <f t="array" ref="CC31">_xlfn.XLOOKUP(1,('Data (All Pillars)'!$A$2:$A$1611=Pivot!$BZ31)*('Data (All Pillars)'!$C$2:$C$1611=Pivot!$Y$1),'Data (All Pillars)'!$F$2:$F$1611)</f>
        <v>Inadequate capacity</v>
      </c>
      <c r="CD31" s="186">
        <v>13</v>
      </c>
      <c r="CF31" s="54" t="str">
        <f t="shared" si="48"/>
        <v>Iceland</v>
      </c>
      <c r="CG31" s="54">
        <f t="shared" si="49"/>
        <v>46.79808965257206</v>
      </c>
      <c r="CH31" s="54">
        <f t="shared" si="50"/>
        <v>22</v>
      </c>
      <c r="CI31" s="174" t="str" cm="1">
        <f t="array" ref="CI31">_xlfn.XLOOKUP(1,('Data (All Pillars)'!$A$2:$A$1611=Pivot!$CF31)*('Data (All Pillars)'!$C$2:$C$1611=Pivot!$Y$1),'Data (All Pillars)'!$F$2:$F$1611)</f>
        <v>High capacity</v>
      </c>
      <c r="CJ31" s="186">
        <v>15</v>
      </c>
    </row>
    <row r="32" spans="1:88" x14ac:dyDescent="0.2">
      <c r="D32" s="179" t="s">
        <v>45</v>
      </c>
      <c r="E32">
        <v>69</v>
      </c>
      <c r="F32">
        <v>34.063018502276364</v>
      </c>
      <c r="R32" s="54" t="str">
        <f t="shared" si="54"/>
        <v>Portugal</v>
      </c>
      <c r="S32" s="174">
        <f t="shared" si="55"/>
        <v>46.430261213461129</v>
      </c>
      <c r="T32" s="174">
        <f t="shared" si="56"/>
        <v>24</v>
      </c>
      <c r="U32" s="174" t="str">
        <f t="shared" si="57"/>
        <v>High capacity</v>
      </c>
      <c r="V32" s="187">
        <v>4</v>
      </c>
      <c r="X32" s="179" t="s">
        <v>45</v>
      </c>
      <c r="Y32">
        <v>34.063018502276364</v>
      </c>
      <c r="Z32">
        <v>69</v>
      </c>
      <c r="AB32" s="54" t="str">
        <f t="shared" si="42"/>
        <v>Kyrgyzstan</v>
      </c>
      <c r="AC32" s="178">
        <f t="shared" si="43"/>
        <v>26.404232219497501</v>
      </c>
      <c r="AD32" s="174">
        <v>109</v>
      </c>
      <c r="AE32" s="174" t="str" cm="1">
        <f t="array" ref="AE32">IFERROR(_xlfn.XLOOKUP(1,('Data (All Pillars)'!$A$2:$A$1611=Pivot!$AB32)*('Data (All Pillars)'!$C$2:$C$1611=Pivot!$Y$1),'Data (All Pillars)'!$F$2:$F$1611),"")</f>
        <v>Inadequate capacity</v>
      </c>
      <c r="AF32" s="175"/>
      <c r="AH32" s="54" t="str">
        <f t="shared" si="47"/>
        <v>Dominican Republic</v>
      </c>
      <c r="AI32" s="54">
        <f t="shared" si="41"/>
        <v>34.063018502276364</v>
      </c>
      <c r="AJ32" s="174" t="str" cm="1">
        <f t="array" ref="AJ32">IFERROR(_xlfn.XLOOKUP(1,('Data (All Pillars)'!$A$2:$A$1611=Pivot!$AH32)*('Data (All Pillars)'!$C$2:$C$1611=Pivot!$Y$1),'Data (All Pillars)'!$F$2:$F$1611),"")</f>
        <v>Low capacity</v>
      </c>
      <c r="AK32" s="54">
        <f t="shared" si="15"/>
        <v>2</v>
      </c>
      <c r="AV32" s="54" t="str">
        <f t="shared" si="51"/>
        <v>Georgia</v>
      </c>
      <c r="AW32" s="54">
        <f t="shared" si="52"/>
        <v>34.372212467474199</v>
      </c>
      <c r="AX32" s="54">
        <f t="shared" si="53"/>
        <v>67</v>
      </c>
      <c r="AY32" s="174" t="str" cm="1">
        <f t="array" ref="AY32">_xlfn.XLOOKUP(1,('Data (All Pillars)'!$A$2:$A$1611=Pivot!$AV32)*('Data (All Pillars)'!$C$2:$C$1611=Pivot!$Y$1),'Data (All Pillars)'!$F$2:$F$1611)</f>
        <v>Low capacity</v>
      </c>
      <c r="AZ32" s="186">
        <v>15</v>
      </c>
      <c r="BB32" s="54" t="str">
        <f t="shared" si="35"/>
        <v>Turkey</v>
      </c>
      <c r="BC32" s="54">
        <f t="shared" si="36"/>
        <v>37.279748737880993</v>
      </c>
      <c r="BD32" s="54">
        <f t="shared" si="37"/>
        <v>56</v>
      </c>
      <c r="BE32" s="174" t="str" cm="1">
        <f t="array" ref="BE32">_xlfn.XLOOKUP(1,('Data (All Pillars)'!$A$2:$A$1611=Pivot!$BB32)*('Data (All Pillars)'!$C$2:$C$1611=Pivot!$Y$1),'Data (All Pillars)'!$F$2:$F$1611)</f>
        <v>Adequate capacity</v>
      </c>
      <c r="BF32" s="186">
        <v>6</v>
      </c>
      <c r="BT32" s="54" t="str">
        <f t="shared" si="38"/>
        <v>Brazil</v>
      </c>
      <c r="BU32" s="54">
        <f t="shared" si="39"/>
        <v>35.482091834428672</v>
      </c>
      <c r="BV32" s="54">
        <f t="shared" si="40"/>
        <v>62</v>
      </c>
      <c r="BW32" s="174" t="str" cm="1">
        <f t="array" ref="BW32">_xlfn.XLOOKUP(1,('Data (All Pillars)'!$A$2:$A$1611=Pivot!$BT32)*('Data (All Pillars)'!$C$2:$C$1611=Pivot!$Y$1),'Data (All Pillars)'!$F$2:$F$1611)</f>
        <v>Low capacity</v>
      </c>
      <c r="BX32" s="186">
        <v>6</v>
      </c>
      <c r="BZ32" s="54" t="str">
        <f t="shared" si="44"/>
        <v>Tanzania</v>
      </c>
      <c r="CA32" s="54">
        <f t="shared" si="45"/>
        <v>28.958620506469217</v>
      </c>
      <c r="CB32" s="54">
        <f t="shared" si="46"/>
        <v>103</v>
      </c>
      <c r="CC32" s="174" t="str" cm="1">
        <f t="array" ref="CC32">_xlfn.XLOOKUP(1,('Data (All Pillars)'!$A$2:$A$1611=Pivot!$BZ32)*('Data (All Pillars)'!$C$2:$C$1611=Pivot!$Y$1),'Data (All Pillars)'!$F$2:$F$1611)</f>
        <v>Inadequate capacity</v>
      </c>
      <c r="CD32" s="186">
        <v>12</v>
      </c>
      <c r="CF32" s="54" t="str">
        <f t="shared" si="48"/>
        <v>Luxembourg</v>
      </c>
      <c r="CG32" s="54">
        <f t="shared" si="49"/>
        <v>46.846737377523787</v>
      </c>
      <c r="CH32" s="54">
        <f t="shared" si="50"/>
        <v>21</v>
      </c>
      <c r="CI32" s="174" t="str" cm="1">
        <f t="array" ref="CI32">_xlfn.XLOOKUP(1,('Data (All Pillars)'!$A$2:$A$1611=Pivot!$CF32)*('Data (All Pillars)'!$C$2:$C$1611=Pivot!$Y$1),'Data (All Pillars)'!$F$2:$F$1611)</f>
        <v>High capacity</v>
      </c>
      <c r="CJ32" s="186">
        <v>14</v>
      </c>
    </row>
    <row r="33" spans="4:88" x14ac:dyDescent="0.2">
      <c r="D33" s="179" t="s">
        <v>46</v>
      </c>
      <c r="E33">
        <v>79</v>
      </c>
      <c r="F33">
        <v>32.805023400424787</v>
      </c>
      <c r="R33" s="54" t="str">
        <f t="shared" si="54"/>
        <v>Austria</v>
      </c>
      <c r="S33" s="174">
        <f t="shared" si="55"/>
        <v>46.480638527980588</v>
      </c>
      <c r="T33" s="174">
        <f t="shared" si="56"/>
        <v>23</v>
      </c>
      <c r="U33" s="174" t="str">
        <f t="shared" si="57"/>
        <v>High capacity</v>
      </c>
      <c r="V33" s="187">
        <v>5</v>
      </c>
      <c r="X33" s="179" t="s">
        <v>46</v>
      </c>
      <c r="Y33">
        <v>32.805023400424787</v>
      </c>
      <c r="Z33">
        <v>79</v>
      </c>
      <c r="AB33" s="54" t="str">
        <f t="shared" si="42"/>
        <v>Mozambique</v>
      </c>
      <c r="AC33" s="178">
        <f t="shared" si="43"/>
        <v>26.440009593383895</v>
      </c>
      <c r="AD33" s="174">
        <v>108</v>
      </c>
      <c r="AE33" s="174" t="str" cm="1">
        <f t="array" ref="AE33">IFERROR(_xlfn.XLOOKUP(1,('Data (All Pillars)'!$A$2:$A$1611=Pivot!$AB33)*('Data (All Pillars)'!$C$2:$C$1611=Pivot!$Y$1),'Data (All Pillars)'!$F$2:$F$1611),"")</f>
        <v>Inadequate capacity</v>
      </c>
      <c r="AF33" s="175"/>
      <c r="AH33" s="54" t="str">
        <f t="shared" si="47"/>
        <v>Ecuador</v>
      </c>
      <c r="AI33" s="54">
        <f t="shared" si="41"/>
        <v>32.805023400424787</v>
      </c>
      <c r="AJ33" s="174" t="str" cm="1">
        <f t="array" ref="AJ33">IFERROR(_xlfn.XLOOKUP(1,('Data (All Pillars)'!$A$2:$A$1611=Pivot!$AH33)*('Data (All Pillars)'!$C$2:$C$1611=Pivot!$Y$1),'Data (All Pillars)'!$F$2:$F$1611),"")</f>
        <v>Low capacity</v>
      </c>
      <c r="AK33" s="54">
        <f t="shared" si="15"/>
        <v>2</v>
      </c>
      <c r="AV33" s="54" t="str">
        <f t="shared" si="51"/>
        <v>Armenia</v>
      </c>
      <c r="AW33" s="54">
        <f t="shared" si="52"/>
        <v>35.068542835503791</v>
      </c>
      <c r="AX33" s="54">
        <f t="shared" si="53"/>
        <v>65</v>
      </c>
      <c r="AY33" s="174" t="str" cm="1">
        <f t="array" ref="AY33">_xlfn.XLOOKUP(1,('Data (All Pillars)'!$A$2:$A$1611=Pivot!$AV33)*('Data (All Pillars)'!$C$2:$C$1611=Pivot!$Y$1),'Data (All Pillars)'!$F$2:$F$1611)</f>
        <v>Low capacity</v>
      </c>
      <c r="AZ33" s="186">
        <v>14</v>
      </c>
      <c r="BB33" s="54" t="str">
        <f t="shared" si="35"/>
        <v>Oman</v>
      </c>
      <c r="BC33" s="54">
        <f t="shared" si="36"/>
        <v>38.205045910299617</v>
      </c>
      <c r="BD33" s="54">
        <f t="shared" si="37"/>
        <v>52</v>
      </c>
      <c r="BE33" s="174" t="str" cm="1">
        <f t="array" ref="BE33">_xlfn.XLOOKUP(1,('Data (All Pillars)'!$A$2:$A$1611=Pivot!$BB33)*('Data (All Pillars)'!$C$2:$C$1611=Pivot!$Y$1),'Data (All Pillars)'!$F$2:$F$1611)</f>
        <v>Adequate capacity</v>
      </c>
      <c r="BF33" s="186">
        <v>5</v>
      </c>
      <c r="BT33" s="54" t="str">
        <f t="shared" si="38"/>
        <v>Costa Rica</v>
      </c>
      <c r="BU33" s="54">
        <f t="shared" si="39"/>
        <v>35.833150603343391</v>
      </c>
      <c r="BV33" s="54">
        <f t="shared" si="40"/>
        <v>60</v>
      </c>
      <c r="BW33" s="174" t="str" cm="1">
        <f t="array" ref="BW33">_xlfn.XLOOKUP(1,('Data (All Pillars)'!$A$2:$A$1611=Pivot!$BT33)*('Data (All Pillars)'!$C$2:$C$1611=Pivot!$Y$1),'Data (All Pillars)'!$F$2:$F$1611)</f>
        <v>Low capacity</v>
      </c>
      <c r="BX33" s="186">
        <v>5</v>
      </c>
      <c r="BZ33" s="54" t="str">
        <f t="shared" si="44"/>
        <v>Ethiopia</v>
      </c>
      <c r="CA33" s="54">
        <f t="shared" si="45"/>
        <v>29.559223930097311</v>
      </c>
      <c r="CB33" s="54">
        <f t="shared" si="46"/>
        <v>98</v>
      </c>
      <c r="CC33" s="174" t="str" cm="1">
        <f t="array" ref="CC33">_xlfn.XLOOKUP(1,('Data (All Pillars)'!$A$2:$A$1611=Pivot!$BZ33)*('Data (All Pillars)'!$C$2:$C$1611=Pivot!$Y$1),'Data (All Pillars)'!$F$2:$F$1611)</f>
        <v>Inadequate capacity</v>
      </c>
      <c r="CD33" s="186">
        <v>11</v>
      </c>
      <c r="CF33" s="54" t="str">
        <f t="shared" si="48"/>
        <v>Spain</v>
      </c>
      <c r="CG33" s="54">
        <f t="shared" si="49"/>
        <v>46.871406599804857</v>
      </c>
      <c r="CH33" s="54">
        <f t="shared" si="50"/>
        <v>20</v>
      </c>
      <c r="CI33" s="174" t="str" cm="1">
        <f t="array" ref="CI33">_xlfn.XLOOKUP(1,('Data (All Pillars)'!$A$2:$A$1611=Pivot!$CF33)*('Data (All Pillars)'!$C$2:$C$1611=Pivot!$Y$1),'Data (All Pillars)'!$F$2:$F$1611)</f>
        <v>High capacity</v>
      </c>
      <c r="CJ33" s="186">
        <v>13</v>
      </c>
    </row>
    <row r="34" spans="4:88" x14ac:dyDescent="0.2">
      <c r="D34" s="179" t="s">
        <v>47</v>
      </c>
      <c r="E34">
        <v>84</v>
      </c>
      <c r="F34">
        <v>32.156703234079494</v>
      </c>
      <c r="R34" s="54" t="str">
        <f t="shared" si="54"/>
        <v>Iceland</v>
      </c>
      <c r="S34" s="174">
        <f t="shared" si="55"/>
        <v>46.79808965257206</v>
      </c>
      <c r="T34" s="174">
        <f t="shared" si="56"/>
        <v>22</v>
      </c>
      <c r="U34" s="174" t="str">
        <f t="shared" si="57"/>
        <v>High capacity</v>
      </c>
      <c r="V34" s="187">
        <v>6</v>
      </c>
      <c r="X34" s="179" t="s">
        <v>47</v>
      </c>
      <c r="Y34">
        <v>32.156703234079494</v>
      </c>
      <c r="Z34">
        <v>84</v>
      </c>
      <c r="AB34" s="54" t="str">
        <f t="shared" si="42"/>
        <v>Cameroon</v>
      </c>
      <c r="AC34" s="178">
        <f t="shared" si="43"/>
        <v>27.165853102136033</v>
      </c>
      <c r="AD34" s="174">
        <v>107</v>
      </c>
      <c r="AE34" s="174" t="str" cm="1">
        <f t="array" ref="AE34">IFERROR(_xlfn.XLOOKUP(1,('Data (All Pillars)'!$A$2:$A$1611=Pivot!$AB34)*('Data (All Pillars)'!$C$2:$C$1611=Pivot!$Y$1),'Data (All Pillars)'!$F$2:$F$1611),"")</f>
        <v>Inadequate capacity</v>
      </c>
      <c r="AF34" s="175"/>
      <c r="AH34" s="54" t="str">
        <f t="shared" si="47"/>
        <v>Egypt</v>
      </c>
      <c r="AI34" s="54">
        <f t="shared" si="41"/>
        <v>32.156703234079494</v>
      </c>
      <c r="AJ34" s="174" t="str" cm="1">
        <f t="array" ref="AJ34">IFERROR(_xlfn.XLOOKUP(1,('Data (All Pillars)'!$A$2:$A$1611=Pivot!$AH34)*('Data (All Pillars)'!$C$2:$C$1611=Pivot!$Y$1),'Data (All Pillars)'!$F$2:$F$1611),"")</f>
        <v>Low capacity</v>
      </c>
      <c r="AK34" s="54">
        <f t="shared" si="15"/>
        <v>2</v>
      </c>
      <c r="AV34" s="54" t="str">
        <f t="shared" si="51"/>
        <v>Ukraine</v>
      </c>
      <c r="AW34" s="54">
        <f t="shared" si="52"/>
        <v>35.089737533381943</v>
      </c>
      <c r="AX34" s="54">
        <f t="shared" si="53"/>
        <v>64</v>
      </c>
      <c r="AY34" s="174" t="str" cm="1">
        <f t="array" ref="AY34">_xlfn.XLOOKUP(1,('Data (All Pillars)'!$A$2:$A$1611=Pivot!$AV34)*('Data (All Pillars)'!$C$2:$C$1611=Pivot!$Y$1),'Data (All Pillars)'!$F$2:$F$1611)</f>
        <v>Low capacity</v>
      </c>
      <c r="AZ34" s="186">
        <v>13</v>
      </c>
      <c r="BB34" s="54" t="str">
        <f t="shared" si="35"/>
        <v>Qatar</v>
      </c>
      <c r="BC34" s="54">
        <f t="shared" si="36"/>
        <v>38.57401372046202</v>
      </c>
      <c r="BD34" s="54">
        <f t="shared" si="37"/>
        <v>50</v>
      </c>
      <c r="BE34" s="174" t="str" cm="1">
        <f t="array" ref="BE34">_xlfn.XLOOKUP(1,('Data (All Pillars)'!$A$2:$A$1611=Pivot!$BB34)*('Data (All Pillars)'!$C$2:$C$1611=Pivot!$Y$1),'Data (All Pillars)'!$F$2:$F$1611)</f>
        <v>Adequate capacity</v>
      </c>
      <c r="BF34" s="186">
        <v>4</v>
      </c>
      <c r="BT34" s="54" t="str">
        <f t="shared" si="38"/>
        <v>Mexico</v>
      </c>
      <c r="BU34" s="54">
        <f t="shared" si="39"/>
        <v>37.443315808253701</v>
      </c>
      <c r="BV34" s="54">
        <f t="shared" si="40"/>
        <v>55</v>
      </c>
      <c r="BW34" s="174" t="str" cm="1">
        <f t="array" ref="BW34">_xlfn.XLOOKUP(1,('Data (All Pillars)'!$A$2:$A$1611=Pivot!$BT34)*('Data (All Pillars)'!$C$2:$C$1611=Pivot!$Y$1),'Data (All Pillars)'!$F$2:$F$1611)</f>
        <v>Adequate capacity</v>
      </c>
      <c r="BX34" s="186">
        <v>4</v>
      </c>
      <c r="BZ34" s="54" t="str">
        <f t="shared" si="44"/>
        <v>Uganda</v>
      </c>
      <c r="CA34" s="54">
        <f t="shared" si="45"/>
        <v>29.688622600073863</v>
      </c>
      <c r="CB34" s="54">
        <f t="shared" si="46"/>
        <v>97</v>
      </c>
      <c r="CC34" s="174" t="str" cm="1">
        <f t="array" ref="CC34">_xlfn.XLOOKUP(1,('Data (All Pillars)'!$A$2:$A$1611=Pivot!$BZ34)*('Data (All Pillars)'!$C$2:$C$1611=Pivot!$Y$1),'Data (All Pillars)'!$F$2:$F$1611)</f>
        <v>Inadequate capacity</v>
      </c>
      <c r="CD34" s="186">
        <v>10</v>
      </c>
      <c r="CF34" s="54" t="str">
        <f t="shared" si="48"/>
        <v>Belgium</v>
      </c>
      <c r="CG34" s="54">
        <f t="shared" si="49"/>
        <v>47.804069272701085</v>
      </c>
      <c r="CH34" s="54">
        <f t="shared" si="50"/>
        <v>17</v>
      </c>
      <c r="CI34" s="174" t="str" cm="1">
        <f t="array" ref="CI34">_xlfn.XLOOKUP(1,('Data (All Pillars)'!$A$2:$A$1611=Pivot!$CF34)*('Data (All Pillars)'!$C$2:$C$1611=Pivot!$Y$1),'Data (All Pillars)'!$F$2:$F$1611)</f>
        <v>High capacity</v>
      </c>
      <c r="CJ34" s="186">
        <v>12</v>
      </c>
    </row>
    <row r="35" spans="4:88" x14ac:dyDescent="0.2">
      <c r="D35" s="179" t="s">
        <v>48</v>
      </c>
      <c r="E35">
        <v>101</v>
      </c>
      <c r="F35">
        <v>29.283400461698328</v>
      </c>
      <c r="R35" s="54" t="str">
        <f t="shared" si="54"/>
        <v>Luxembourg</v>
      </c>
      <c r="S35" s="174">
        <f t="shared" si="55"/>
        <v>46.846737377523787</v>
      </c>
      <c r="T35" s="174">
        <f t="shared" si="56"/>
        <v>21</v>
      </c>
      <c r="U35" s="174" t="str">
        <f t="shared" si="57"/>
        <v>High capacity</v>
      </c>
      <c r="V35" s="187">
        <v>7</v>
      </c>
      <c r="X35" s="179" t="s">
        <v>48</v>
      </c>
      <c r="Y35">
        <v>29.283400461698328</v>
      </c>
      <c r="Z35">
        <v>101</v>
      </c>
      <c r="AB35" s="54" t="str">
        <f t="shared" si="42"/>
        <v>Iran</v>
      </c>
      <c r="AC35" s="178">
        <f t="shared" si="43"/>
        <v>27.642637905644527</v>
      </c>
      <c r="AD35" s="174">
        <v>106</v>
      </c>
      <c r="AE35" s="174" t="str" cm="1">
        <f t="array" ref="AE35">IFERROR(_xlfn.XLOOKUP(1,('Data (All Pillars)'!$A$2:$A$1611=Pivot!$AB35)*('Data (All Pillars)'!$C$2:$C$1611=Pivot!$Y$1),'Data (All Pillars)'!$F$2:$F$1611),"")</f>
        <v>Inadequate capacity</v>
      </c>
      <c r="AF35" s="175"/>
      <c r="AH35" s="54" t="str">
        <f t="shared" si="47"/>
        <v>El Salvador</v>
      </c>
      <c r="AI35" s="54">
        <f t="shared" si="41"/>
        <v>29.283400461698328</v>
      </c>
      <c r="AJ35" s="174" t="str" cm="1">
        <f t="array" ref="AJ35">IFERROR(_xlfn.XLOOKUP(1,('Data (All Pillars)'!$A$2:$A$1611=Pivot!$AH35)*('Data (All Pillars)'!$C$2:$C$1611=Pivot!$Y$1),'Data (All Pillars)'!$F$2:$F$1611),"")</f>
        <v>Inadequate capacity</v>
      </c>
      <c r="AK35" s="54">
        <f t="shared" si="15"/>
        <v>1</v>
      </c>
      <c r="AV35" s="54" t="str">
        <f t="shared" si="51"/>
        <v>Serbia</v>
      </c>
      <c r="AW35" s="54">
        <f t="shared" si="52"/>
        <v>37.698625565566033</v>
      </c>
      <c r="AX35" s="54">
        <f t="shared" si="53"/>
        <v>54</v>
      </c>
      <c r="AY35" s="174" t="str" cm="1">
        <f t="array" ref="AY35">_xlfn.XLOOKUP(1,('Data (All Pillars)'!$A$2:$A$1611=Pivot!$AV35)*('Data (All Pillars)'!$C$2:$C$1611=Pivot!$Y$1),'Data (All Pillars)'!$F$2:$F$1611)</f>
        <v>Adequate capacity</v>
      </c>
      <c r="AZ35" s="186">
        <v>12</v>
      </c>
      <c r="BB35" s="54" t="str">
        <f t="shared" si="35"/>
        <v>Saudi Arabia</v>
      </c>
      <c r="BC35" s="54">
        <f t="shared" si="36"/>
        <v>38.654404693436163</v>
      </c>
      <c r="BD35" s="54">
        <f t="shared" si="37"/>
        <v>49</v>
      </c>
      <c r="BE35" s="174" t="str" cm="1">
        <f t="array" ref="BE35">_xlfn.XLOOKUP(1,('Data (All Pillars)'!$A$2:$A$1611=Pivot!$BB35)*('Data (All Pillars)'!$C$2:$C$1611=Pivot!$Y$1),'Data (All Pillars)'!$F$2:$F$1611)</f>
        <v>Adequate capacity</v>
      </c>
      <c r="BF35" s="186">
        <v>3</v>
      </c>
      <c r="BT35" s="54" t="str">
        <f t="shared" si="38"/>
        <v>Uruguay</v>
      </c>
      <c r="BU35" s="54">
        <f t="shared" si="39"/>
        <v>37.878457447580651</v>
      </c>
      <c r="BV35" s="54">
        <f t="shared" si="40"/>
        <v>53</v>
      </c>
      <c r="BW35" s="174" t="str" cm="1">
        <f t="array" ref="BW35">_xlfn.XLOOKUP(1,('Data (All Pillars)'!$A$2:$A$1611=Pivot!$BT35)*('Data (All Pillars)'!$C$2:$C$1611=Pivot!$Y$1),'Data (All Pillars)'!$F$2:$F$1611)</f>
        <v>Adequate capacity</v>
      </c>
      <c r="BX35" s="186">
        <v>3</v>
      </c>
      <c r="BZ35" s="54" t="str">
        <f t="shared" si="44"/>
        <v>Nigeria</v>
      </c>
      <c r="CA35" s="54">
        <f t="shared" si="45"/>
        <v>30.484631671738921</v>
      </c>
      <c r="CB35" s="54">
        <f t="shared" si="46"/>
        <v>95</v>
      </c>
      <c r="CC35" s="174" t="str" cm="1">
        <f t="array" ref="CC35">_xlfn.XLOOKUP(1,('Data (All Pillars)'!$A$2:$A$1611=Pivot!$BZ35)*('Data (All Pillars)'!$C$2:$C$1611=Pivot!$Y$1),'Data (All Pillars)'!$F$2:$F$1611)</f>
        <v>Inadequate capacity</v>
      </c>
      <c r="CD35" s="186">
        <v>9</v>
      </c>
      <c r="CF35" s="54" t="str">
        <f t="shared" si="48"/>
        <v>Italy</v>
      </c>
      <c r="CG35" s="54">
        <f t="shared" si="49"/>
        <v>47.816642157222645</v>
      </c>
      <c r="CH35" s="54">
        <f t="shared" si="50"/>
        <v>16</v>
      </c>
      <c r="CI35" s="174" t="str" cm="1">
        <f t="array" ref="CI35">_xlfn.XLOOKUP(1,('Data (All Pillars)'!$A$2:$A$1611=Pivot!$CF35)*('Data (All Pillars)'!$C$2:$C$1611=Pivot!$Y$1),'Data (All Pillars)'!$F$2:$F$1611)</f>
        <v>High capacity</v>
      </c>
      <c r="CJ35" s="186">
        <v>11</v>
      </c>
    </row>
    <row r="36" spans="4:88" x14ac:dyDescent="0.2">
      <c r="D36" s="179" t="s">
        <v>49</v>
      </c>
      <c r="E36">
        <v>28</v>
      </c>
      <c r="F36">
        <v>44.251424717083111</v>
      </c>
      <c r="R36" s="54" t="str">
        <f t="shared" si="54"/>
        <v>Spain</v>
      </c>
      <c r="S36" s="174">
        <f t="shared" si="55"/>
        <v>46.871406599804857</v>
      </c>
      <c r="T36" s="174">
        <f t="shared" si="56"/>
        <v>20</v>
      </c>
      <c r="U36" s="174" t="str">
        <f t="shared" si="57"/>
        <v>High capacity</v>
      </c>
      <c r="V36" s="187">
        <v>8</v>
      </c>
      <c r="X36" s="179" t="s">
        <v>49</v>
      </c>
      <c r="Y36">
        <v>44.251424717083111</v>
      </c>
      <c r="Z36">
        <v>28</v>
      </c>
      <c r="AB36" s="54" t="str">
        <f t="shared" si="42"/>
        <v>Zambia</v>
      </c>
      <c r="AC36" s="178">
        <f t="shared" si="43"/>
        <v>27.765877667599717</v>
      </c>
      <c r="AD36" s="174">
        <v>105</v>
      </c>
      <c r="AE36" s="174" t="str" cm="1">
        <f t="array" ref="AE36">IFERROR(_xlfn.XLOOKUP(1,('Data (All Pillars)'!$A$2:$A$1611=Pivot!$AB36)*('Data (All Pillars)'!$C$2:$C$1611=Pivot!$Y$1),'Data (All Pillars)'!$F$2:$F$1611),"")</f>
        <v>Inadequate capacity</v>
      </c>
      <c r="AF36" s="175"/>
      <c r="AH36" s="54" t="str">
        <f t="shared" si="47"/>
        <v>Estonia</v>
      </c>
      <c r="AI36" s="54">
        <f t="shared" si="41"/>
        <v>44.251424717083111</v>
      </c>
      <c r="AJ36" s="174" t="str" cm="1">
        <f t="array" ref="AJ36">IFERROR(_xlfn.XLOOKUP(1,('Data (All Pillars)'!$A$2:$A$1611=Pivot!$AH36)*('Data (All Pillars)'!$C$2:$C$1611=Pivot!$Y$1),'Data (All Pillars)'!$F$2:$F$1611),"")</f>
        <v>Adequate capacity</v>
      </c>
      <c r="AK36" s="54">
        <f t="shared" si="15"/>
        <v>3</v>
      </c>
      <c r="AV36" s="54" t="str">
        <f t="shared" si="51"/>
        <v>Lithuania</v>
      </c>
      <c r="AW36" s="54">
        <f t="shared" si="52"/>
        <v>40.438197009329912</v>
      </c>
      <c r="AX36" s="54">
        <f t="shared" si="53"/>
        <v>44</v>
      </c>
      <c r="AY36" s="174" t="str" cm="1">
        <f t="array" ref="AY36">_xlfn.XLOOKUP(1,('Data (All Pillars)'!$A$2:$A$1611=Pivot!$AV36)*('Data (All Pillars)'!$C$2:$C$1611=Pivot!$Y$1),'Data (All Pillars)'!$F$2:$F$1611)</f>
        <v>Adequate capacity</v>
      </c>
      <c r="AZ36" s="186">
        <v>11</v>
      </c>
      <c r="BB36" s="54" t="str">
        <f t="shared" si="35"/>
        <v>United Arab Emirates</v>
      </c>
      <c r="BC36" s="54">
        <f t="shared" si="36"/>
        <v>43.697194112860657</v>
      </c>
      <c r="BD36" s="54">
        <f t="shared" si="37"/>
        <v>29</v>
      </c>
      <c r="BE36" s="174" t="str" cm="1">
        <f t="array" ref="BE36">_xlfn.XLOOKUP(1,('Data (All Pillars)'!$A$2:$A$1611=Pivot!$BB36)*('Data (All Pillars)'!$C$2:$C$1611=Pivot!$Y$1),'Data (All Pillars)'!$F$2:$F$1611)</f>
        <v>Adequate capacity</v>
      </c>
      <c r="BF36" s="186">
        <v>2</v>
      </c>
      <c r="BT36" s="54" t="str">
        <f t="shared" si="38"/>
        <v>Colombia</v>
      </c>
      <c r="BU36" s="54">
        <f t="shared" si="39"/>
        <v>38.9924232684507</v>
      </c>
      <c r="BV36" s="54">
        <f t="shared" si="40"/>
        <v>47</v>
      </c>
      <c r="BW36" s="174" t="str" cm="1">
        <f t="array" ref="BW36">_xlfn.XLOOKUP(1,('Data (All Pillars)'!$A$2:$A$1611=Pivot!$BT36)*('Data (All Pillars)'!$C$2:$C$1611=Pivot!$Y$1),'Data (All Pillars)'!$F$2:$F$1611)</f>
        <v>Adequate capacity</v>
      </c>
      <c r="BX36" s="186">
        <v>2</v>
      </c>
      <c r="BZ36" s="54" t="str">
        <f t="shared" si="44"/>
        <v>Senegal</v>
      </c>
      <c r="CA36" s="54">
        <f t="shared" si="45"/>
        <v>30.667024614078876</v>
      </c>
      <c r="CB36" s="54">
        <f t="shared" si="46"/>
        <v>93</v>
      </c>
      <c r="CC36" s="174" t="str" cm="1">
        <f t="array" ref="CC36">_xlfn.XLOOKUP(1,('Data (All Pillars)'!$A$2:$A$1611=Pivot!$BZ36)*('Data (All Pillars)'!$C$2:$C$1611=Pivot!$Y$1),'Data (All Pillars)'!$F$2:$F$1611)</f>
        <v>Inadequate capacity</v>
      </c>
      <c r="CD36" s="186">
        <v>8</v>
      </c>
      <c r="CF36" s="54" t="str">
        <f t="shared" si="48"/>
        <v>Norway</v>
      </c>
      <c r="CG36" s="54">
        <f t="shared" si="49"/>
        <v>48.363955774328446</v>
      </c>
      <c r="CH36" s="54">
        <f t="shared" si="50"/>
        <v>15</v>
      </c>
      <c r="CI36" s="174" t="str" cm="1">
        <f t="array" ref="CI36">_xlfn.XLOOKUP(1,('Data (All Pillars)'!$A$2:$A$1611=Pivot!$CF36)*('Data (All Pillars)'!$C$2:$C$1611=Pivot!$Y$1),'Data (All Pillars)'!$F$2:$F$1611)</f>
        <v>High capacity</v>
      </c>
      <c r="CJ36" s="186">
        <v>10</v>
      </c>
    </row>
    <row r="37" spans="4:88" x14ac:dyDescent="0.2">
      <c r="D37" s="179" t="s">
        <v>50</v>
      </c>
      <c r="E37">
        <v>98</v>
      </c>
      <c r="F37">
        <v>29.559223930097311</v>
      </c>
      <c r="R37" s="54" t="str">
        <f t="shared" si="54"/>
        <v>Belgium</v>
      </c>
      <c r="S37" s="174">
        <f t="shared" si="55"/>
        <v>47.804069272701085</v>
      </c>
      <c r="T37" s="174">
        <f t="shared" si="56"/>
        <v>17</v>
      </c>
      <c r="U37" s="174" t="str">
        <f t="shared" si="57"/>
        <v>High capacity</v>
      </c>
      <c r="V37" s="187">
        <v>9</v>
      </c>
      <c r="X37" s="179" t="s">
        <v>50</v>
      </c>
      <c r="Y37">
        <v>29.559223930097311</v>
      </c>
      <c r="Z37">
        <v>98</v>
      </c>
      <c r="AB37" s="54" t="str">
        <f t="shared" si="42"/>
        <v>Lebanon</v>
      </c>
      <c r="AC37" s="178">
        <f t="shared" si="43"/>
        <v>28.898337853716356</v>
      </c>
      <c r="AD37" s="174">
        <v>104</v>
      </c>
      <c r="AE37" s="174" t="str" cm="1">
        <f t="array" ref="AE37">IFERROR(_xlfn.XLOOKUP(1,('Data (All Pillars)'!$A$2:$A$1611=Pivot!$AB37)*('Data (All Pillars)'!$C$2:$C$1611=Pivot!$Y$1),'Data (All Pillars)'!$F$2:$F$1611),"")</f>
        <v>Inadequate capacity</v>
      </c>
      <c r="AF37" s="175"/>
      <c r="AH37" s="54" t="str">
        <f t="shared" si="47"/>
        <v>Ethiopia</v>
      </c>
      <c r="AI37" s="54">
        <f t="shared" si="41"/>
        <v>29.559223930097311</v>
      </c>
      <c r="AJ37" s="174" t="str" cm="1">
        <f t="array" ref="AJ37">IFERROR(_xlfn.XLOOKUP(1,('Data (All Pillars)'!$A$2:$A$1611=Pivot!$AH37)*('Data (All Pillars)'!$C$2:$C$1611=Pivot!$Y$1),'Data (All Pillars)'!$F$2:$F$1611),"")</f>
        <v>Inadequate capacity</v>
      </c>
      <c r="AK37" s="54">
        <f t="shared" si="15"/>
        <v>1</v>
      </c>
      <c r="AV37" s="54" t="str">
        <f t="shared" si="51"/>
        <v>Cyprus</v>
      </c>
      <c r="AW37" s="54">
        <f t="shared" si="52"/>
        <v>40.621975229075396</v>
      </c>
      <c r="AX37" s="54">
        <f t="shared" si="53"/>
        <v>43</v>
      </c>
      <c r="AY37" s="174" t="str" cm="1">
        <f t="array" ref="AY37">_xlfn.XLOOKUP(1,('Data (All Pillars)'!$A$2:$A$1611=Pivot!$AV37)*('Data (All Pillars)'!$C$2:$C$1611=Pivot!$Y$1),'Data (All Pillars)'!$F$2:$F$1611)</f>
        <v>Adequate capacity</v>
      </c>
      <c r="AZ37" s="186">
        <v>10</v>
      </c>
      <c r="BB37" s="54" t="str">
        <f t="shared" si="35"/>
        <v>Israel</v>
      </c>
      <c r="BC37" s="54">
        <f t="shared" si="36"/>
        <v>46.060789069370493</v>
      </c>
      <c r="BD37" s="54">
        <f t="shared" si="37"/>
        <v>25</v>
      </c>
      <c r="BE37" s="174" t="str" cm="1">
        <f t="array" ref="BE37">_xlfn.XLOOKUP(1,('Data (All Pillars)'!$A$2:$A$1611=Pivot!$BB37)*('Data (All Pillars)'!$C$2:$C$1611=Pivot!$Y$1),'Data (All Pillars)'!$F$2:$F$1611)</f>
        <v>High capacity</v>
      </c>
      <c r="BF37" s="186">
        <v>1</v>
      </c>
      <c r="BT37" s="54" t="str">
        <f t="shared" si="38"/>
        <v>Chile</v>
      </c>
      <c r="BU37" s="54">
        <f t="shared" si="39"/>
        <v>43.359400352959781</v>
      </c>
      <c r="BV37" s="54">
        <f t="shared" si="40"/>
        <v>33</v>
      </c>
      <c r="BW37" s="174" t="str" cm="1">
        <f t="array" ref="BW37">_xlfn.XLOOKUP(1,('Data (All Pillars)'!$A$2:$A$1611=Pivot!$BT37)*('Data (All Pillars)'!$C$2:$C$1611=Pivot!$Y$1),'Data (All Pillars)'!$F$2:$F$1611)</f>
        <v>Adequate capacity</v>
      </c>
      <c r="BX37" s="186">
        <v>1</v>
      </c>
      <c r="BZ37" s="54" t="str">
        <f t="shared" si="44"/>
        <v>Rwanda</v>
      </c>
      <c r="CA37" s="54">
        <f t="shared" si="45"/>
        <v>31.763215227685187</v>
      </c>
      <c r="CB37" s="54">
        <f t="shared" si="46"/>
        <v>86</v>
      </c>
      <c r="CC37" s="174" t="str" cm="1">
        <f t="array" ref="CC37">_xlfn.XLOOKUP(1,('Data (All Pillars)'!$A$2:$A$1611=Pivot!$BZ37)*('Data (All Pillars)'!$C$2:$C$1611=Pivot!$Y$1),'Data (All Pillars)'!$F$2:$F$1611)</f>
        <v>Low capacity</v>
      </c>
      <c r="CD37" s="186">
        <v>7</v>
      </c>
      <c r="CF37" s="54" t="str">
        <f t="shared" si="48"/>
        <v>France</v>
      </c>
      <c r="CG37" s="54">
        <f t="shared" si="49"/>
        <v>48.742318124917389</v>
      </c>
      <c r="CH37" s="54">
        <f t="shared" si="50"/>
        <v>14</v>
      </c>
      <c r="CI37" s="174" t="str" cm="1">
        <f t="array" ref="CI37">_xlfn.XLOOKUP(1,('Data (All Pillars)'!$A$2:$A$1611=Pivot!$CF37)*('Data (All Pillars)'!$C$2:$C$1611=Pivot!$Y$1),'Data (All Pillars)'!$F$2:$F$1611)</f>
        <v>High capacity</v>
      </c>
      <c r="CJ37" s="186">
        <v>9</v>
      </c>
    </row>
    <row r="38" spans="4:88" x14ac:dyDescent="0.2">
      <c r="D38" s="179" t="s">
        <v>51</v>
      </c>
      <c r="E38">
        <v>3</v>
      </c>
      <c r="F38">
        <v>55.084949970533486</v>
      </c>
      <c r="R38" s="54" t="str">
        <f t="shared" si="54"/>
        <v>Italy</v>
      </c>
      <c r="S38" s="174">
        <f t="shared" si="55"/>
        <v>47.816642157222645</v>
      </c>
      <c r="T38" s="174">
        <f t="shared" si="56"/>
        <v>16</v>
      </c>
      <c r="U38" s="174" t="str">
        <f t="shared" si="57"/>
        <v>High capacity</v>
      </c>
      <c r="V38" s="187">
        <v>10</v>
      </c>
      <c r="X38" s="179" t="s">
        <v>51</v>
      </c>
      <c r="Y38">
        <v>55.084949970533486</v>
      </c>
      <c r="Z38">
        <v>3</v>
      </c>
      <c r="AB38" s="54" t="str">
        <f t="shared" si="42"/>
        <v>Tanzania</v>
      </c>
      <c r="AC38" s="178">
        <f t="shared" si="43"/>
        <v>28.958620506469217</v>
      </c>
      <c r="AD38" s="174">
        <v>103</v>
      </c>
      <c r="AE38" s="174" t="str" cm="1">
        <f t="array" ref="AE38">IFERROR(_xlfn.XLOOKUP(1,('Data (All Pillars)'!$A$2:$A$1611=Pivot!$AB38)*('Data (All Pillars)'!$C$2:$C$1611=Pivot!$Y$1),'Data (All Pillars)'!$F$2:$F$1611),"")</f>
        <v>Inadequate capacity</v>
      </c>
      <c r="AF38" s="175"/>
      <c r="AH38" s="54" t="str">
        <f t="shared" si="47"/>
        <v>Finland</v>
      </c>
      <c r="AI38" s="54">
        <f t="shared" si="41"/>
        <v>55.084949970533486</v>
      </c>
      <c r="AJ38" s="174" t="str" cm="1">
        <f t="array" ref="AJ38">IFERROR(_xlfn.XLOOKUP(1,('Data (All Pillars)'!$A$2:$A$1611=Pivot!$AH38)*('Data (All Pillars)'!$C$2:$C$1611=Pivot!$Y$1),'Data (All Pillars)'!$F$2:$F$1611),"")</f>
        <v>Advanced capacity</v>
      </c>
      <c r="AK38" s="54">
        <f t="shared" si="15"/>
        <v>5</v>
      </c>
      <c r="AV38" s="54" t="str">
        <f t="shared" si="51"/>
        <v>Latvia</v>
      </c>
      <c r="AW38" s="54">
        <f t="shared" si="52"/>
        <v>40.650508500609476</v>
      </c>
      <c r="AX38" s="54">
        <f t="shared" si="53"/>
        <v>42</v>
      </c>
      <c r="AY38" s="174" t="str" cm="1">
        <f t="array" ref="AY38">_xlfn.XLOOKUP(1,('Data (All Pillars)'!$A$2:$A$1611=Pivot!$AV38)*('Data (All Pillars)'!$C$2:$C$1611=Pivot!$Y$1),'Data (All Pillars)'!$F$2:$F$1611)</f>
        <v>Adequate capacity</v>
      </c>
      <c r="AZ38" s="186">
        <v>9</v>
      </c>
      <c r="BZ38" s="54" t="str">
        <f t="shared" si="44"/>
        <v>Ghana</v>
      </c>
      <c r="CA38" s="54">
        <f t="shared" si="45"/>
        <v>32.328232151010681</v>
      </c>
      <c r="CB38" s="54">
        <f t="shared" si="46"/>
        <v>82</v>
      </c>
      <c r="CC38" s="174" t="str" cm="1">
        <f t="array" ref="CC38">_xlfn.XLOOKUP(1,('Data (All Pillars)'!$A$2:$A$1611=Pivot!$BZ38)*('Data (All Pillars)'!$C$2:$C$1611=Pivot!$Y$1),'Data (All Pillars)'!$F$2:$F$1611)</f>
        <v>Low capacity</v>
      </c>
      <c r="CD38" s="186">
        <v>6</v>
      </c>
      <c r="CF38" s="54" t="str">
        <f t="shared" si="48"/>
        <v>Ireland</v>
      </c>
      <c r="CG38" s="54">
        <f t="shared" si="49"/>
        <v>49.015094657978906</v>
      </c>
      <c r="CH38" s="54">
        <f t="shared" si="50"/>
        <v>13</v>
      </c>
      <c r="CI38" s="174" t="str" cm="1">
        <f t="array" ref="CI38">_xlfn.XLOOKUP(1,('Data (All Pillars)'!$A$2:$A$1611=Pivot!$CF38)*('Data (All Pillars)'!$C$2:$C$1611=Pivot!$Y$1),'Data (All Pillars)'!$F$2:$F$1611)</f>
        <v>High capacity</v>
      </c>
      <c r="CJ38" s="186">
        <v>8</v>
      </c>
    </row>
    <row r="39" spans="4:88" x14ac:dyDescent="0.2">
      <c r="D39" s="179" t="s">
        <v>52</v>
      </c>
      <c r="E39">
        <v>14</v>
      </c>
      <c r="F39">
        <v>48.742318124917389</v>
      </c>
      <c r="R39" s="54" t="str">
        <f t="shared" si="54"/>
        <v>Norway</v>
      </c>
      <c r="S39" s="174">
        <f t="shared" si="55"/>
        <v>48.363955774328446</v>
      </c>
      <c r="T39" s="174">
        <f t="shared" si="56"/>
        <v>15</v>
      </c>
      <c r="U39" s="174" t="str">
        <f t="shared" si="57"/>
        <v>High capacity</v>
      </c>
      <c r="V39" s="187">
        <v>11</v>
      </c>
      <c r="X39" s="179" t="s">
        <v>52</v>
      </c>
      <c r="Y39">
        <v>48.742318124917389</v>
      </c>
      <c r="Z39">
        <v>14</v>
      </c>
      <c r="AB39" s="54" t="str">
        <f t="shared" si="42"/>
        <v>Bolivia</v>
      </c>
      <c r="AC39" s="178">
        <f t="shared" si="43"/>
        <v>29.1385526606269</v>
      </c>
      <c r="AD39" s="174">
        <v>102</v>
      </c>
      <c r="AE39" s="174" t="str" cm="1">
        <f t="array" ref="AE39">IFERROR(_xlfn.XLOOKUP(1,('Data (All Pillars)'!$A$2:$A$1611=Pivot!$AB39)*('Data (All Pillars)'!$C$2:$C$1611=Pivot!$Y$1),'Data (All Pillars)'!$F$2:$F$1611),"")</f>
        <v>Inadequate capacity</v>
      </c>
      <c r="AF39" s="175"/>
      <c r="AH39" s="54" t="str">
        <f t="shared" si="47"/>
        <v>France</v>
      </c>
      <c r="AI39" s="54">
        <f t="shared" si="41"/>
        <v>48.742318124917389</v>
      </c>
      <c r="AJ39" s="174" t="str" cm="1">
        <f t="array" ref="AJ39">IFERROR(_xlfn.XLOOKUP(1,('Data (All Pillars)'!$A$2:$A$1611=Pivot!$AH39)*('Data (All Pillars)'!$C$2:$C$1611=Pivot!$Y$1),'Data (All Pillars)'!$F$2:$F$1611),"")</f>
        <v>High capacity</v>
      </c>
      <c r="AK39" s="54">
        <f t="shared" si="15"/>
        <v>4</v>
      </c>
      <c r="AV39" s="54" t="str">
        <f t="shared" si="51"/>
        <v>Slovakia</v>
      </c>
      <c r="AW39" s="54">
        <f t="shared" si="52"/>
        <v>41.408954364968814</v>
      </c>
      <c r="AX39" s="54">
        <f t="shared" si="53"/>
        <v>41</v>
      </c>
      <c r="AY39" s="174" t="str" cm="1">
        <f t="array" ref="AY39">_xlfn.XLOOKUP(1,('Data (All Pillars)'!$A$2:$A$1611=Pivot!$AV39)*('Data (All Pillars)'!$C$2:$C$1611=Pivot!$Y$1),'Data (All Pillars)'!$F$2:$F$1611)</f>
        <v>Adequate capacity</v>
      </c>
      <c r="AZ39" s="186">
        <v>8</v>
      </c>
      <c r="BZ39" s="54" t="str">
        <f t="shared" si="44"/>
        <v>Namibia</v>
      </c>
      <c r="CA39" s="54">
        <f t="shared" si="45"/>
        <v>32.774674374943167</v>
      </c>
      <c r="CB39" s="54">
        <f t="shared" si="46"/>
        <v>80</v>
      </c>
      <c r="CC39" s="174" t="str" cm="1">
        <f t="array" ref="CC39">_xlfn.XLOOKUP(1,('Data (All Pillars)'!$A$2:$A$1611=Pivot!$BZ39)*('Data (All Pillars)'!$C$2:$C$1611=Pivot!$Y$1),'Data (All Pillars)'!$F$2:$F$1611)</f>
        <v>Low capacity</v>
      </c>
      <c r="CD39" s="186">
        <v>5</v>
      </c>
      <c r="CF39" s="54" t="str">
        <f t="shared" si="48"/>
        <v>Switzerland</v>
      </c>
      <c r="CG39" s="54">
        <f t="shared" si="49"/>
        <v>49.454824405904603</v>
      </c>
      <c r="CH39" s="54">
        <f t="shared" si="50"/>
        <v>12</v>
      </c>
      <c r="CI39" s="174" t="str" cm="1">
        <f t="array" ref="CI39">_xlfn.XLOOKUP(1,('Data (All Pillars)'!$A$2:$A$1611=Pivot!$CF39)*('Data (All Pillars)'!$C$2:$C$1611=Pivot!$Y$1),'Data (All Pillars)'!$F$2:$F$1611)</f>
        <v>Advanced capacity</v>
      </c>
      <c r="CJ39" s="186">
        <v>7</v>
      </c>
    </row>
    <row r="40" spans="4:88" x14ac:dyDescent="0.2">
      <c r="D40" s="179" t="s">
        <v>53</v>
      </c>
      <c r="E40">
        <v>67</v>
      </c>
      <c r="F40">
        <v>34.372212467474199</v>
      </c>
      <c r="R40" s="54" t="str">
        <f t="shared" si="54"/>
        <v>France</v>
      </c>
      <c r="S40" s="174">
        <f t="shared" si="55"/>
        <v>48.742318124917389</v>
      </c>
      <c r="T40" s="174">
        <f t="shared" si="56"/>
        <v>14</v>
      </c>
      <c r="U40" s="174" t="str">
        <f t="shared" si="57"/>
        <v>High capacity</v>
      </c>
      <c r="V40" s="187">
        <v>12</v>
      </c>
      <c r="X40" s="179" t="s">
        <v>53</v>
      </c>
      <c r="Y40">
        <v>34.372212467474199</v>
      </c>
      <c r="Z40">
        <v>67</v>
      </c>
      <c r="AB40" s="54" t="str">
        <f t="shared" si="42"/>
        <v>El Salvador</v>
      </c>
      <c r="AC40" s="178">
        <f t="shared" si="43"/>
        <v>29.283400461698328</v>
      </c>
      <c r="AD40" s="174">
        <v>101</v>
      </c>
      <c r="AE40" s="174" t="str" cm="1">
        <f t="array" ref="AE40">IFERROR(_xlfn.XLOOKUP(1,('Data (All Pillars)'!$A$2:$A$1611=Pivot!$AB40)*('Data (All Pillars)'!$C$2:$C$1611=Pivot!$Y$1),'Data (All Pillars)'!$F$2:$F$1611),"")</f>
        <v>Inadequate capacity</v>
      </c>
      <c r="AF40" s="175"/>
      <c r="AH40" s="54" t="str">
        <f t="shared" si="47"/>
        <v>Georgia</v>
      </c>
      <c r="AI40" s="54">
        <f t="shared" si="41"/>
        <v>34.372212467474199</v>
      </c>
      <c r="AJ40" s="174" t="str" cm="1">
        <f t="array" ref="AJ40">IFERROR(_xlfn.XLOOKUP(1,('Data (All Pillars)'!$A$2:$A$1611=Pivot!$AH40)*('Data (All Pillars)'!$C$2:$C$1611=Pivot!$Y$1),'Data (All Pillars)'!$F$2:$F$1611),"")</f>
        <v>Low capacity</v>
      </c>
      <c r="AK40" s="54">
        <f t="shared" si="15"/>
        <v>2</v>
      </c>
      <c r="AV40" s="54" t="str">
        <f t="shared" si="51"/>
        <v>Bulgaria</v>
      </c>
      <c r="AW40" s="54">
        <f t="shared" si="52"/>
        <v>41.790442597676645</v>
      </c>
      <c r="AX40" s="54">
        <f t="shared" si="53"/>
        <v>39</v>
      </c>
      <c r="AY40" s="174" t="str" cm="1">
        <f t="array" ref="AY40">_xlfn.XLOOKUP(1,('Data (All Pillars)'!$A$2:$A$1611=Pivot!$AV40)*('Data (All Pillars)'!$C$2:$C$1611=Pivot!$Y$1),'Data (All Pillars)'!$F$2:$F$1611)</f>
        <v>Adequate capacity</v>
      </c>
      <c r="AZ40" s="186">
        <v>7</v>
      </c>
      <c r="BZ40" s="54" t="str">
        <f t="shared" si="44"/>
        <v>Kenya</v>
      </c>
      <c r="CA40" s="54">
        <f t="shared" si="45"/>
        <v>33.196247318958065</v>
      </c>
      <c r="CB40" s="54">
        <f t="shared" si="46"/>
        <v>77</v>
      </c>
      <c r="CC40" s="174" t="str" cm="1">
        <f t="array" ref="CC40">_xlfn.XLOOKUP(1,('Data (All Pillars)'!$A$2:$A$1611=Pivot!$BZ40)*('Data (All Pillars)'!$C$2:$C$1611=Pivot!$Y$1),'Data (All Pillars)'!$F$2:$F$1611)</f>
        <v>Low capacity</v>
      </c>
      <c r="CD40" s="186">
        <v>4</v>
      </c>
      <c r="CF40" s="54" t="str">
        <f t="shared" si="48"/>
        <v>Denmark</v>
      </c>
      <c r="CG40" s="54">
        <f t="shared" si="49"/>
        <v>49.601535700397022</v>
      </c>
      <c r="CH40" s="54">
        <f t="shared" si="50"/>
        <v>11</v>
      </c>
      <c r="CI40" s="174" t="str" cm="1">
        <f t="array" ref="CI40">_xlfn.XLOOKUP(1,('Data (All Pillars)'!$A$2:$A$1611=Pivot!$CF40)*('Data (All Pillars)'!$C$2:$C$1611=Pivot!$Y$1),'Data (All Pillars)'!$F$2:$F$1611)</f>
        <v>Advanced capacity</v>
      </c>
      <c r="CJ40" s="186">
        <v>6</v>
      </c>
    </row>
    <row r="41" spans="4:88" x14ac:dyDescent="0.2">
      <c r="D41" s="179" t="s">
        <v>54</v>
      </c>
      <c r="E41">
        <v>6</v>
      </c>
      <c r="F41">
        <v>53.083491095340719</v>
      </c>
      <c r="R41" s="54" t="str">
        <f t="shared" si="54"/>
        <v>Ireland</v>
      </c>
      <c r="S41" s="174">
        <f t="shared" si="55"/>
        <v>49.015094657978906</v>
      </c>
      <c r="T41" s="174">
        <f t="shared" si="56"/>
        <v>13</v>
      </c>
      <c r="U41" s="174" t="str">
        <f t="shared" si="57"/>
        <v>High capacity</v>
      </c>
      <c r="V41" s="187">
        <v>13</v>
      </c>
      <c r="X41" s="179" t="s">
        <v>54</v>
      </c>
      <c r="Y41">
        <v>53.083491095340719</v>
      </c>
      <c r="Z41">
        <v>6</v>
      </c>
      <c r="AB41" s="54" t="str">
        <f t="shared" si="42"/>
        <v>Honduras</v>
      </c>
      <c r="AC41" s="178">
        <f t="shared" si="43"/>
        <v>29.28648219868678</v>
      </c>
      <c r="AD41" s="174">
        <v>100</v>
      </c>
      <c r="AE41" s="174" t="str" cm="1">
        <f t="array" ref="AE41">IFERROR(_xlfn.XLOOKUP(1,('Data (All Pillars)'!$A$2:$A$1611=Pivot!$AB41)*('Data (All Pillars)'!$C$2:$C$1611=Pivot!$Y$1),'Data (All Pillars)'!$F$2:$F$1611),"")</f>
        <v>Inadequate capacity</v>
      </c>
      <c r="AF41" s="175"/>
      <c r="AH41" s="54" t="str">
        <f t="shared" si="47"/>
        <v>Germany</v>
      </c>
      <c r="AI41" s="54">
        <f t="shared" si="41"/>
        <v>53.083491095340719</v>
      </c>
      <c r="AJ41" s="174" t="str" cm="1">
        <f t="array" ref="AJ41">IFERROR(_xlfn.XLOOKUP(1,('Data (All Pillars)'!$A$2:$A$1611=Pivot!$AH41)*('Data (All Pillars)'!$C$2:$C$1611=Pivot!$Y$1),'Data (All Pillars)'!$F$2:$F$1611),"")</f>
        <v>Advanced capacity</v>
      </c>
      <c r="AK41" s="54">
        <f t="shared" si="15"/>
        <v>5</v>
      </c>
      <c r="AV41" s="54" t="str">
        <f t="shared" si="51"/>
        <v>Poland</v>
      </c>
      <c r="AW41" s="54">
        <f t="shared" si="52"/>
        <v>41.876187927399073</v>
      </c>
      <c r="AX41" s="54">
        <f t="shared" si="53"/>
        <v>38</v>
      </c>
      <c r="AY41" s="174" t="str" cm="1">
        <f t="array" ref="AY41">_xlfn.XLOOKUP(1,('Data (All Pillars)'!$A$2:$A$1611=Pivot!$AV41)*('Data (All Pillars)'!$C$2:$C$1611=Pivot!$Y$1),'Data (All Pillars)'!$F$2:$F$1611)</f>
        <v>Adequate capacity</v>
      </c>
      <c r="AZ41" s="186">
        <v>6</v>
      </c>
      <c r="BZ41" s="54" t="str">
        <f t="shared" si="44"/>
        <v>Botswana</v>
      </c>
      <c r="CA41" s="54">
        <f t="shared" si="45"/>
        <v>36.14216150559394</v>
      </c>
      <c r="CB41" s="54">
        <f t="shared" si="46"/>
        <v>58</v>
      </c>
      <c r="CC41" s="174" t="str" cm="1">
        <f t="array" ref="CC41">_xlfn.XLOOKUP(1,('Data (All Pillars)'!$A$2:$A$1611=Pivot!$BZ41)*('Data (All Pillars)'!$C$2:$C$1611=Pivot!$Y$1),'Data (All Pillars)'!$F$2:$F$1611)</f>
        <v>Low capacity</v>
      </c>
      <c r="CD41" s="186">
        <v>3</v>
      </c>
      <c r="CF41" s="54" t="str">
        <f t="shared" si="48"/>
        <v>Netherlands</v>
      </c>
      <c r="CG41" s="54">
        <f t="shared" si="49"/>
        <v>50.223269712089966</v>
      </c>
      <c r="CH41" s="54">
        <f t="shared" si="50"/>
        <v>9</v>
      </c>
      <c r="CI41" s="174" t="str" cm="1">
        <f t="array" ref="CI41">_xlfn.XLOOKUP(1,('Data (All Pillars)'!$A$2:$A$1611=Pivot!$CF41)*('Data (All Pillars)'!$C$2:$C$1611=Pivot!$Y$1),'Data (All Pillars)'!$F$2:$F$1611)</f>
        <v>Advanced capacity</v>
      </c>
      <c r="CJ41" s="186">
        <v>5</v>
      </c>
    </row>
    <row r="42" spans="4:88" x14ac:dyDescent="0.2">
      <c r="D42" s="179" t="s">
        <v>55</v>
      </c>
      <c r="E42">
        <v>82</v>
      </c>
      <c r="F42">
        <v>32.328232151010681</v>
      </c>
      <c r="R42" s="54" t="str">
        <f t="shared" si="54"/>
        <v>Switzerland</v>
      </c>
      <c r="S42" s="174">
        <f t="shared" si="55"/>
        <v>49.454824405904603</v>
      </c>
      <c r="T42" s="174">
        <f t="shared" si="56"/>
        <v>12</v>
      </c>
      <c r="U42" s="174" t="str">
        <f t="shared" si="57"/>
        <v>Advanced capacity</v>
      </c>
      <c r="V42" s="187">
        <v>14</v>
      </c>
      <c r="X42" s="179" t="s">
        <v>55</v>
      </c>
      <c r="Y42">
        <v>32.328232151010681</v>
      </c>
      <c r="Z42">
        <v>82</v>
      </c>
      <c r="AB42" s="54" t="str">
        <f t="shared" si="42"/>
        <v>Algeria</v>
      </c>
      <c r="AC42" s="178">
        <f t="shared" si="43"/>
        <v>29.344749274311404</v>
      </c>
      <c r="AD42" s="174">
        <v>99</v>
      </c>
      <c r="AE42" s="174" t="str" cm="1">
        <f t="array" ref="AE42">IFERROR(_xlfn.XLOOKUP(1,('Data (All Pillars)'!$A$2:$A$1611=Pivot!$AB42)*('Data (All Pillars)'!$C$2:$C$1611=Pivot!$Y$1),'Data (All Pillars)'!$F$2:$F$1611),"")</f>
        <v>Inadequate capacity</v>
      </c>
      <c r="AF42" s="175"/>
      <c r="AH42" s="54" t="str">
        <f t="shared" si="47"/>
        <v>Ghana</v>
      </c>
      <c r="AI42" s="54">
        <f t="shared" si="41"/>
        <v>32.328232151010681</v>
      </c>
      <c r="AJ42" s="174" t="str" cm="1">
        <f t="array" ref="AJ42">IFERROR(_xlfn.XLOOKUP(1,('Data (All Pillars)'!$A$2:$A$1611=Pivot!$AH42)*('Data (All Pillars)'!$C$2:$C$1611=Pivot!$Y$1),'Data (All Pillars)'!$F$2:$F$1611),"")</f>
        <v>Low capacity</v>
      </c>
      <c r="AK42" s="54">
        <f t="shared" si="15"/>
        <v>2</v>
      </c>
      <c r="AV42" s="54" t="str">
        <f t="shared" si="51"/>
        <v>Hungary</v>
      </c>
      <c r="AW42" s="54">
        <f t="shared" si="52"/>
        <v>42.733727984225894</v>
      </c>
      <c r="AX42" s="54">
        <f t="shared" si="53"/>
        <v>37</v>
      </c>
      <c r="AY42" s="174" t="str" cm="1">
        <f t="array" ref="AY42">_xlfn.XLOOKUP(1,('Data (All Pillars)'!$A$2:$A$1611=Pivot!$AV42)*('Data (All Pillars)'!$C$2:$C$1611=Pivot!$Y$1),'Data (All Pillars)'!$F$2:$F$1611)</f>
        <v>Adequate capacity</v>
      </c>
      <c r="AZ42" s="186">
        <v>5</v>
      </c>
      <c r="BZ42" s="54" t="str">
        <f t="shared" si="44"/>
        <v>South Africa</v>
      </c>
      <c r="CA42" s="54">
        <f t="shared" si="45"/>
        <v>36.199063798846055</v>
      </c>
      <c r="CB42" s="54">
        <f t="shared" si="46"/>
        <v>57</v>
      </c>
      <c r="CC42" s="174" t="str" cm="1">
        <f t="array" ref="CC42">_xlfn.XLOOKUP(1,('Data (All Pillars)'!$A$2:$A$1611=Pivot!$BZ42)*('Data (All Pillars)'!$C$2:$C$1611=Pivot!$Y$1),'Data (All Pillars)'!$F$2:$F$1611)</f>
        <v>Low capacity</v>
      </c>
      <c r="CD42" s="186">
        <v>2</v>
      </c>
      <c r="CF42" s="54" t="str">
        <f t="shared" si="48"/>
        <v>United Kingdom</v>
      </c>
      <c r="CG42" s="54">
        <f t="shared" si="49"/>
        <v>52.934700405479148</v>
      </c>
      <c r="CH42" s="54">
        <f t="shared" si="50"/>
        <v>7</v>
      </c>
      <c r="CI42" s="174" t="str" cm="1">
        <f t="array" ref="CI42">_xlfn.XLOOKUP(1,('Data (All Pillars)'!$A$2:$A$1611=Pivot!$CF42)*('Data (All Pillars)'!$C$2:$C$1611=Pivot!$Y$1),'Data (All Pillars)'!$F$2:$F$1611)</f>
        <v>Advanced capacity</v>
      </c>
      <c r="CJ42" s="186">
        <v>4</v>
      </c>
    </row>
    <row r="43" spans="4:88" x14ac:dyDescent="0.2">
      <c r="D43" s="179" t="s">
        <v>56</v>
      </c>
      <c r="E43">
        <v>32</v>
      </c>
      <c r="F43">
        <v>43.555063821831887</v>
      </c>
      <c r="R43" s="54" t="str">
        <f t="shared" si="54"/>
        <v>Denmark</v>
      </c>
      <c r="S43" s="174">
        <f t="shared" si="55"/>
        <v>49.601535700397022</v>
      </c>
      <c r="T43" s="174">
        <f t="shared" si="56"/>
        <v>11</v>
      </c>
      <c r="U43" s="174" t="str">
        <f t="shared" si="57"/>
        <v>Advanced capacity</v>
      </c>
      <c r="V43" s="187">
        <v>15</v>
      </c>
      <c r="X43" s="179" t="s">
        <v>56</v>
      </c>
      <c r="Y43">
        <v>43.555063821831887</v>
      </c>
      <c r="Z43">
        <v>32</v>
      </c>
      <c r="AB43" s="54" t="str">
        <f t="shared" si="42"/>
        <v>Ethiopia</v>
      </c>
      <c r="AC43" s="178">
        <f t="shared" si="43"/>
        <v>29.559223930097311</v>
      </c>
      <c r="AD43" s="174">
        <v>98</v>
      </c>
      <c r="AE43" s="174" t="str" cm="1">
        <f t="array" ref="AE43">IFERROR(_xlfn.XLOOKUP(1,('Data (All Pillars)'!$A$2:$A$1611=Pivot!$AB43)*('Data (All Pillars)'!$C$2:$C$1611=Pivot!$Y$1),'Data (All Pillars)'!$F$2:$F$1611),"")</f>
        <v>Inadequate capacity</v>
      </c>
      <c r="AF43" s="175"/>
      <c r="AH43" s="54" t="str">
        <f t="shared" si="47"/>
        <v>Greece</v>
      </c>
      <c r="AI43" s="54">
        <f t="shared" si="41"/>
        <v>43.555063821831887</v>
      </c>
      <c r="AJ43" s="174" t="str" cm="1">
        <f t="array" ref="AJ43">IFERROR(_xlfn.XLOOKUP(1,('Data (All Pillars)'!$A$2:$A$1611=Pivot!$AH43)*('Data (All Pillars)'!$C$2:$C$1611=Pivot!$Y$1),'Data (All Pillars)'!$F$2:$F$1611),"")</f>
        <v>Adequate capacity</v>
      </c>
      <c r="AK43" s="54">
        <f t="shared" si="15"/>
        <v>3</v>
      </c>
      <c r="AV43" s="54" t="str">
        <f t="shared" si="51"/>
        <v>Romania</v>
      </c>
      <c r="AW43" s="54">
        <f t="shared" si="52"/>
        <v>43.112433299662243</v>
      </c>
      <c r="AX43" s="54">
        <f t="shared" si="53"/>
        <v>35</v>
      </c>
      <c r="AY43" s="174" t="str" cm="1">
        <f t="array" ref="AY43">_xlfn.XLOOKUP(1,('Data (All Pillars)'!$A$2:$A$1611=Pivot!$AV43)*('Data (All Pillars)'!$C$2:$C$1611=Pivot!$Y$1),'Data (All Pillars)'!$F$2:$F$1611)</f>
        <v>Adequate capacity</v>
      </c>
      <c r="AZ43" s="186">
        <v>4</v>
      </c>
      <c r="BZ43" s="54" t="str">
        <f t="shared" si="44"/>
        <v>Mauritius</v>
      </c>
      <c r="CA43" s="54">
        <f t="shared" si="45"/>
        <v>39.113913354517607</v>
      </c>
      <c r="CB43" s="54">
        <f t="shared" si="46"/>
        <v>46</v>
      </c>
      <c r="CC43" s="174" t="str" cm="1">
        <f t="array" ref="CC43">_xlfn.XLOOKUP(1,('Data (All Pillars)'!$A$2:$A$1611=Pivot!$BZ43)*('Data (All Pillars)'!$C$2:$C$1611=Pivot!$Y$1),'Data (All Pillars)'!$F$2:$F$1611)</f>
        <v>Adequate capacity</v>
      </c>
      <c r="CD43" s="186">
        <v>1</v>
      </c>
      <c r="CF43" s="54" t="str">
        <f t="shared" si="48"/>
        <v>Germany</v>
      </c>
      <c r="CG43" s="54">
        <f t="shared" si="49"/>
        <v>53.083491095340719</v>
      </c>
      <c r="CH43" s="54">
        <f t="shared" si="50"/>
        <v>6</v>
      </c>
      <c r="CI43" s="174" t="str" cm="1">
        <f t="array" ref="CI43">_xlfn.XLOOKUP(1,('Data (All Pillars)'!$A$2:$A$1611=Pivot!$CF43)*('Data (All Pillars)'!$C$2:$C$1611=Pivot!$Y$1),'Data (All Pillars)'!$F$2:$F$1611)</f>
        <v>Advanced capacity</v>
      </c>
      <c r="CJ43" s="186">
        <v>3</v>
      </c>
    </row>
    <row r="44" spans="4:88" x14ac:dyDescent="0.2">
      <c r="D44" s="179" t="s">
        <v>57</v>
      </c>
      <c r="E44">
        <v>96</v>
      </c>
      <c r="F44">
        <v>30.470586059349735</v>
      </c>
      <c r="R44" s="54" t="str">
        <f t="shared" si="54"/>
        <v>Netherlands</v>
      </c>
      <c r="S44" s="174">
        <f t="shared" si="55"/>
        <v>50.223269712089966</v>
      </c>
      <c r="T44" s="174">
        <f t="shared" si="56"/>
        <v>9</v>
      </c>
      <c r="U44" s="174" t="str">
        <f t="shared" si="57"/>
        <v>Advanced capacity</v>
      </c>
      <c r="V44" s="187">
        <v>16</v>
      </c>
      <c r="X44" s="179" t="s">
        <v>57</v>
      </c>
      <c r="Y44">
        <v>30.470586059349735</v>
      </c>
      <c r="Z44">
        <v>96</v>
      </c>
      <c r="AB44" s="54" t="str">
        <f t="shared" si="42"/>
        <v>Uganda</v>
      </c>
      <c r="AC44" s="178">
        <f t="shared" si="43"/>
        <v>29.688622600073863</v>
      </c>
      <c r="AD44" s="174">
        <v>97</v>
      </c>
      <c r="AE44" s="174" t="str" cm="1">
        <f t="array" ref="AE44">IFERROR(_xlfn.XLOOKUP(1,('Data (All Pillars)'!$A$2:$A$1611=Pivot!$AB44)*('Data (All Pillars)'!$C$2:$C$1611=Pivot!$Y$1),'Data (All Pillars)'!$F$2:$F$1611),"")</f>
        <v>Inadequate capacity</v>
      </c>
      <c r="AF44" s="175"/>
      <c r="AH44" s="54" t="str">
        <f t="shared" si="47"/>
        <v>Guatemala</v>
      </c>
      <c r="AI44" s="54">
        <f t="shared" si="41"/>
        <v>30.470586059349735</v>
      </c>
      <c r="AJ44" s="174" t="str" cm="1">
        <f t="array" ref="AJ44">IFERROR(_xlfn.XLOOKUP(1,('Data (All Pillars)'!$A$2:$A$1611=Pivot!$AH44)*('Data (All Pillars)'!$C$2:$C$1611=Pivot!$Y$1),'Data (All Pillars)'!$F$2:$F$1611),"")</f>
        <v>Inadequate capacity</v>
      </c>
      <c r="AK44" s="54">
        <f t="shared" si="15"/>
        <v>1</v>
      </c>
      <c r="AV44" s="54" t="str">
        <f t="shared" si="51"/>
        <v>Slovenia</v>
      </c>
      <c r="AW44" s="54">
        <f t="shared" si="52"/>
        <v>43.174032662378629</v>
      </c>
      <c r="AX44" s="54">
        <f t="shared" si="53"/>
        <v>34</v>
      </c>
      <c r="AY44" s="174" t="str" cm="1">
        <f t="array" ref="AY44">_xlfn.XLOOKUP(1,('Data (All Pillars)'!$A$2:$A$1611=Pivot!$AV44)*('Data (All Pillars)'!$C$2:$C$1611=Pivot!$Y$1),'Data (All Pillars)'!$F$2:$F$1611)</f>
        <v>Adequate capacity</v>
      </c>
      <c r="AZ44" s="186">
        <v>3</v>
      </c>
      <c r="CF44" s="54" t="str">
        <f t="shared" si="48"/>
        <v>Sweden</v>
      </c>
      <c r="CG44" s="54">
        <f t="shared" si="49"/>
        <v>53.170427205547689</v>
      </c>
      <c r="CH44" s="54">
        <f t="shared" si="50"/>
        <v>5</v>
      </c>
      <c r="CI44" s="174" t="str" cm="1">
        <f t="array" ref="CI44">_xlfn.XLOOKUP(1,('Data (All Pillars)'!$A$2:$A$1611=Pivot!$CF44)*('Data (All Pillars)'!$C$2:$C$1611=Pivot!$Y$1),'Data (All Pillars)'!$F$2:$F$1611)</f>
        <v>Advanced capacity</v>
      </c>
      <c r="CJ44" s="186">
        <v>2</v>
      </c>
    </row>
    <row r="45" spans="4:88" x14ac:dyDescent="0.2">
      <c r="D45" s="179" t="s">
        <v>58</v>
      </c>
      <c r="E45">
        <v>100</v>
      </c>
      <c r="F45">
        <v>29.28648219868678</v>
      </c>
      <c r="R45" s="54" t="str">
        <f t="shared" si="54"/>
        <v>United Kingdom</v>
      </c>
      <c r="S45" s="174">
        <f t="shared" si="55"/>
        <v>52.934700405479148</v>
      </c>
      <c r="T45" s="174">
        <f t="shared" si="56"/>
        <v>7</v>
      </c>
      <c r="U45" s="174" t="str">
        <f t="shared" si="57"/>
        <v>Advanced capacity</v>
      </c>
      <c r="V45" s="187">
        <v>17</v>
      </c>
      <c r="X45" s="179" t="s">
        <v>58</v>
      </c>
      <c r="Y45">
        <v>29.28648219868678</v>
      </c>
      <c r="Z45">
        <v>100</v>
      </c>
      <c r="AB45" s="54" t="str">
        <f t="shared" si="42"/>
        <v>Guatemala</v>
      </c>
      <c r="AC45" s="178">
        <f t="shared" si="43"/>
        <v>30.470586059349735</v>
      </c>
      <c r="AD45" s="174">
        <v>96</v>
      </c>
      <c r="AE45" s="174" t="str" cm="1">
        <f t="array" ref="AE45">IFERROR(_xlfn.XLOOKUP(1,('Data (All Pillars)'!$A$2:$A$1611=Pivot!$AB45)*('Data (All Pillars)'!$C$2:$C$1611=Pivot!$Y$1),'Data (All Pillars)'!$F$2:$F$1611),"")</f>
        <v>Inadequate capacity</v>
      </c>
      <c r="AF45" s="175"/>
      <c r="AH45" s="54" t="str">
        <f t="shared" si="47"/>
        <v>Honduras</v>
      </c>
      <c r="AI45" s="54">
        <f t="shared" si="41"/>
        <v>29.28648219868678</v>
      </c>
      <c r="AJ45" s="174" t="str" cm="1">
        <f t="array" ref="AJ45">IFERROR(_xlfn.XLOOKUP(1,('Data (All Pillars)'!$A$2:$A$1611=Pivot!$AH45)*('Data (All Pillars)'!$C$2:$C$1611=Pivot!$Y$1),'Data (All Pillars)'!$F$2:$F$1611),"")</f>
        <v>Inadequate capacity</v>
      </c>
      <c r="AK45" s="54">
        <f t="shared" si="15"/>
        <v>1</v>
      </c>
      <c r="AV45" s="54" t="str">
        <f t="shared" si="51"/>
        <v>Croatia</v>
      </c>
      <c r="AW45" s="54">
        <f t="shared" si="52"/>
        <v>43.566446366560569</v>
      </c>
      <c r="AX45" s="54">
        <f t="shared" si="53"/>
        <v>31</v>
      </c>
      <c r="AY45" s="174" t="str" cm="1">
        <f t="array" ref="AY45">_xlfn.XLOOKUP(1,('Data (All Pillars)'!$A$2:$A$1611=Pivot!$AV45)*('Data (All Pillars)'!$C$2:$C$1611=Pivot!$Y$1),'Data (All Pillars)'!$F$2:$F$1611)</f>
        <v>Adequate capacity</v>
      </c>
      <c r="AZ45" s="186">
        <v>2</v>
      </c>
      <c r="CF45" s="54" t="str">
        <f t="shared" si="48"/>
        <v>Finland</v>
      </c>
      <c r="CG45" s="54">
        <f t="shared" si="49"/>
        <v>55.084949970533486</v>
      </c>
      <c r="CH45" s="54">
        <f t="shared" si="50"/>
        <v>3</v>
      </c>
      <c r="CI45" s="174" t="str" cm="1">
        <f t="array" ref="CI45">_xlfn.XLOOKUP(1,('Data (All Pillars)'!$A$2:$A$1611=Pivot!$CF45)*('Data (All Pillars)'!$C$2:$C$1611=Pivot!$Y$1),'Data (All Pillars)'!$F$2:$F$1611)</f>
        <v>Advanced capacity</v>
      </c>
      <c r="CJ45" s="186">
        <v>1</v>
      </c>
    </row>
    <row r="46" spans="4:88" x14ac:dyDescent="0.2">
      <c r="D46" s="179" t="s">
        <v>59</v>
      </c>
      <c r="E46">
        <v>26</v>
      </c>
      <c r="F46">
        <v>45.123232806563401</v>
      </c>
      <c r="R46" s="54" t="str">
        <f t="shared" si="54"/>
        <v>Germany</v>
      </c>
      <c r="S46" s="174">
        <f t="shared" si="55"/>
        <v>53.083491095340719</v>
      </c>
      <c r="T46" s="174">
        <f t="shared" si="56"/>
        <v>6</v>
      </c>
      <c r="U46" s="174" t="str">
        <f t="shared" si="57"/>
        <v>Advanced capacity</v>
      </c>
      <c r="V46" s="187">
        <v>18</v>
      </c>
      <c r="X46" s="179" t="s">
        <v>59</v>
      </c>
      <c r="Y46">
        <v>45.123232806563401</v>
      </c>
      <c r="Z46">
        <v>26</v>
      </c>
      <c r="AB46" s="54" t="str">
        <f t="shared" si="42"/>
        <v>Nigeria</v>
      </c>
      <c r="AC46" s="178">
        <f t="shared" si="43"/>
        <v>30.484631671738921</v>
      </c>
      <c r="AD46" s="174">
        <v>95</v>
      </c>
      <c r="AE46" s="174" t="str" cm="1">
        <f t="array" ref="AE46">IFERROR(_xlfn.XLOOKUP(1,('Data (All Pillars)'!$A$2:$A$1611=Pivot!$AB46)*('Data (All Pillars)'!$C$2:$C$1611=Pivot!$Y$1),'Data (All Pillars)'!$F$2:$F$1611),"")</f>
        <v>Inadequate capacity</v>
      </c>
      <c r="AF46" s="175"/>
      <c r="AH46" s="54" t="str">
        <f t="shared" si="47"/>
        <v>Hong Kong SAR</v>
      </c>
      <c r="AI46" s="54">
        <f t="shared" si="41"/>
        <v>45.123232806563401</v>
      </c>
      <c r="AJ46" s="174" t="str" cm="1">
        <f t="array" ref="AJ46">IFERROR(_xlfn.XLOOKUP(1,('Data (All Pillars)'!$A$2:$A$1611=Pivot!$AH46)*('Data (All Pillars)'!$C$2:$C$1611=Pivot!$Y$1),'Data (All Pillars)'!$F$2:$F$1611),"")</f>
        <v>High capacity</v>
      </c>
      <c r="AK46" s="54">
        <f t="shared" si="15"/>
        <v>4</v>
      </c>
      <c r="AV46" s="54" t="str">
        <f t="shared" si="51"/>
        <v>Czechia</v>
      </c>
      <c r="AW46" s="54">
        <f t="shared" si="52"/>
        <v>47.744394974144043</v>
      </c>
      <c r="AX46" s="54">
        <f t="shared" si="53"/>
        <v>18</v>
      </c>
      <c r="AY46" s="174" t="str" cm="1">
        <f t="array" ref="AY46">_xlfn.XLOOKUP(1,('Data (All Pillars)'!$A$2:$A$1611=Pivot!$AV46)*('Data (All Pillars)'!$C$2:$C$1611=Pivot!$Y$1),'Data (All Pillars)'!$F$2:$F$1611)</f>
        <v>High capacity</v>
      </c>
      <c r="AZ46" s="186">
        <v>1</v>
      </c>
    </row>
    <row r="47" spans="4:88" x14ac:dyDescent="0.2">
      <c r="D47" s="179" t="s">
        <v>60</v>
      </c>
      <c r="E47">
        <v>37</v>
      </c>
      <c r="F47">
        <v>42.733727984225894</v>
      </c>
      <c r="R47" s="54" t="str">
        <f t="shared" si="54"/>
        <v>Sweden</v>
      </c>
      <c r="S47" s="174">
        <f t="shared" si="55"/>
        <v>53.170427205547689</v>
      </c>
      <c r="T47" s="174">
        <f t="shared" si="56"/>
        <v>5</v>
      </c>
      <c r="U47" s="174" t="str">
        <f t="shared" si="57"/>
        <v>Advanced capacity</v>
      </c>
      <c r="V47" s="187">
        <v>19</v>
      </c>
      <c r="X47" s="179" t="s">
        <v>60</v>
      </c>
      <c r="Y47">
        <v>42.733727984225894</v>
      </c>
      <c r="Z47">
        <v>37</v>
      </c>
      <c r="AB47" s="54" t="str">
        <f t="shared" si="42"/>
        <v>Morocco</v>
      </c>
      <c r="AC47" s="178">
        <f t="shared" si="43"/>
        <v>30.539302278994018</v>
      </c>
      <c r="AD47" s="174">
        <v>94</v>
      </c>
      <c r="AE47" s="174" t="str" cm="1">
        <f t="array" ref="AE47">IFERROR(_xlfn.XLOOKUP(1,('Data (All Pillars)'!$A$2:$A$1611=Pivot!$AB47)*('Data (All Pillars)'!$C$2:$C$1611=Pivot!$Y$1),'Data (All Pillars)'!$F$2:$F$1611),"")</f>
        <v>Inadequate capacity</v>
      </c>
      <c r="AF47" s="175"/>
      <c r="AH47" s="54" t="str">
        <f t="shared" si="47"/>
        <v>Hungary</v>
      </c>
      <c r="AI47" s="54">
        <f t="shared" si="41"/>
        <v>42.733727984225894</v>
      </c>
      <c r="AJ47" s="174" t="str" cm="1">
        <f t="array" ref="AJ47">IFERROR(_xlfn.XLOOKUP(1,('Data (All Pillars)'!$A$2:$A$1611=Pivot!$AH47)*('Data (All Pillars)'!$C$2:$C$1611=Pivot!$Y$1),'Data (All Pillars)'!$F$2:$F$1611),"")</f>
        <v>Adequate capacity</v>
      </c>
      <c r="AK47" s="54">
        <f t="shared" si="15"/>
        <v>3</v>
      </c>
    </row>
    <row r="48" spans="4:88" x14ac:dyDescent="0.2">
      <c r="D48" s="179" t="s">
        <v>61</v>
      </c>
      <c r="E48">
        <v>22</v>
      </c>
      <c r="F48">
        <v>46.79808965257206</v>
      </c>
      <c r="R48" s="54" t="str">
        <f t="shared" si="54"/>
        <v>Finland</v>
      </c>
      <c r="S48" s="174">
        <f t="shared" si="55"/>
        <v>55.084949970533486</v>
      </c>
      <c r="T48" s="174">
        <f t="shared" si="56"/>
        <v>3</v>
      </c>
      <c r="U48" s="174" t="str">
        <f t="shared" si="57"/>
        <v>Advanced capacity</v>
      </c>
      <c r="V48" s="187">
        <v>20</v>
      </c>
      <c r="X48" s="179" t="s">
        <v>61</v>
      </c>
      <c r="Y48">
        <v>46.79808965257206</v>
      </c>
      <c r="Z48">
        <v>22</v>
      </c>
      <c r="AB48" s="54" t="str">
        <f t="shared" si="42"/>
        <v>Senegal</v>
      </c>
      <c r="AC48" s="178">
        <f t="shared" si="43"/>
        <v>30.667024614078876</v>
      </c>
      <c r="AD48" s="174">
        <v>93</v>
      </c>
      <c r="AE48" s="174" t="str" cm="1">
        <f t="array" ref="AE48">IFERROR(_xlfn.XLOOKUP(1,('Data (All Pillars)'!$A$2:$A$1611=Pivot!$AB48)*('Data (All Pillars)'!$C$2:$C$1611=Pivot!$Y$1),'Data (All Pillars)'!$F$2:$F$1611),"")</f>
        <v>Inadequate capacity</v>
      </c>
      <c r="AF48" s="175"/>
      <c r="AH48" s="54" t="str">
        <f t="shared" si="47"/>
        <v>Iceland</v>
      </c>
      <c r="AI48" s="54">
        <f t="shared" si="41"/>
        <v>46.79808965257206</v>
      </c>
      <c r="AJ48" s="174" t="str" cm="1">
        <f t="array" ref="AJ48">IFERROR(_xlfn.XLOOKUP(1,('Data (All Pillars)'!$A$2:$A$1611=Pivot!$AH48)*('Data (All Pillars)'!$C$2:$C$1611=Pivot!$Y$1),'Data (All Pillars)'!$F$2:$F$1611),"")</f>
        <v>High capacity</v>
      </c>
      <c r="AK48" s="54">
        <f t="shared" si="15"/>
        <v>4</v>
      </c>
    </row>
    <row r="49" spans="4:37" x14ac:dyDescent="0.2">
      <c r="D49" s="179" t="s">
        <v>62</v>
      </c>
      <c r="E49">
        <v>48</v>
      </c>
      <c r="F49">
        <v>38.898986030398468</v>
      </c>
      <c r="R49" s="54" t="str">
        <f t="shared" si="54"/>
        <v/>
      </c>
      <c r="S49" s="174" t="str">
        <f t="shared" si="55"/>
        <v/>
      </c>
      <c r="T49" s="174" t="str">
        <f t="shared" si="56"/>
        <v/>
      </c>
      <c r="U49" s="174" t="str">
        <f t="shared" si="57"/>
        <v/>
      </c>
      <c r="V49" s="187">
        <v>21</v>
      </c>
      <c r="X49" s="179" t="s">
        <v>62</v>
      </c>
      <c r="Y49">
        <v>38.898986030398468</v>
      </c>
      <c r="Z49">
        <v>48</v>
      </c>
      <c r="AB49" s="54" t="str">
        <f t="shared" si="42"/>
        <v>Pakistan</v>
      </c>
      <c r="AC49" s="178">
        <f t="shared" si="43"/>
        <v>30.758833663630639</v>
      </c>
      <c r="AD49" s="174">
        <v>92</v>
      </c>
      <c r="AE49" s="174" t="str" cm="1">
        <f t="array" ref="AE49">IFERROR(_xlfn.XLOOKUP(1,('Data (All Pillars)'!$A$2:$A$1611=Pivot!$AB49)*('Data (All Pillars)'!$C$2:$C$1611=Pivot!$Y$1),'Data (All Pillars)'!$F$2:$F$1611),"")</f>
        <v>Inadequate capacity</v>
      </c>
      <c r="AF49" s="175"/>
      <c r="AH49" s="54" t="str">
        <f t="shared" si="47"/>
        <v>India</v>
      </c>
      <c r="AI49" s="54">
        <f t="shared" si="41"/>
        <v>38.898986030398468</v>
      </c>
      <c r="AJ49" s="174" t="str" cm="1">
        <f t="array" ref="AJ49">IFERROR(_xlfn.XLOOKUP(1,('Data (All Pillars)'!$A$2:$A$1611=Pivot!$AH49)*('Data (All Pillars)'!$C$2:$C$1611=Pivot!$Y$1),'Data (All Pillars)'!$F$2:$F$1611),"")</f>
        <v>Adequate capacity</v>
      </c>
      <c r="AK49" s="54">
        <f t="shared" si="15"/>
        <v>3</v>
      </c>
    </row>
    <row r="50" spans="4:37" x14ac:dyDescent="0.2">
      <c r="D50" s="179" t="s">
        <v>63</v>
      </c>
      <c r="E50">
        <v>51</v>
      </c>
      <c r="F50">
        <v>38.441812111429677</v>
      </c>
      <c r="R50" s="54" t="str">
        <f>IFERROR(INDEX($R$5:$R$26,MATCH($T50,$T$5:$T$26,0)),"")</f>
        <v/>
      </c>
      <c r="S50" s="174" t="str">
        <f t="shared" si="55"/>
        <v/>
      </c>
      <c r="T50" s="174" t="str">
        <f t="shared" si="56"/>
        <v/>
      </c>
      <c r="U50" s="174" t="str">
        <f t="shared" si="57"/>
        <v/>
      </c>
      <c r="V50" s="187">
        <v>22</v>
      </c>
      <c r="X50" s="179" t="s">
        <v>63</v>
      </c>
      <c r="Y50">
        <v>38.441812111429677</v>
      </c>
      <c r="Z50">
        <v>51</v>
      </c>
      <c r="AB50" s="54" t="str">
        <f t="shared" si="42"/>
        <v>Nepal</v>
      </c>
      <c r="AC50" s="178">
        <f t="shared" si="43"/>
        <v>30.960259419842444</v>
      </c>
      <c r="AD50" s="174">
        <v>91</v>
      </c>
      <c r="AE50" s="174" t="str" cm="1">
        <f t="array" ref="AE50">IFERROR(_xlfn.XLOOKUP(1,('Data (All Pillars)'!$A$2:$A$1611=Pivot!$AB50)*('Data (All Pillars)'!$C$2:$C$1611=Pivot!$Y$1),'Data (All Pillars)'!$F$2:$F$1611),"")</f>
        <v>Inadequate capacity</v>
      </c>
      <c r="AF50" s="175"/>
      <c r="AH50" s="54" t="str">
        <f t="shared" si="47"/>
        <v>Indonesia</v>
      </c>
      <c r="AI50" s="54">
        <f t="shared" si="41"/>
        <v>38.441812111429677</v>
      </c>
      <c r="AJ50" s="174" t="str" cm="1">
        <f t="array" ref="AJ50">IFERROR(_xlfn.XLOOKUP(1,('Data (All Pillars)'!$A$2:$A$1611=Pivot!$AH50)*('Data (All Pillars)'!$C$2:$C$1611=Pivot!$Y$1),'Data (All Pillars)'!$F$2:$F$1611),"")</f>
        <v>Adequate capacity</v>
      </c>
      <c r="AK50" s="54">
        <f t="shared" si="15"/>
        <v>3</v>
      </c>
    </row>
    <row r="51" spans="4:37" x14ac:dyDescent="0.2">
      <c r="D51" s="179" t="s">
        <v>64</v>
      </c>
      <c r="E51">
        <v>106</v>
      </c>
      <c r="F51">
        <v>27.642637905644527</v>
      </c>
      <c r="X51" s="179" t="s">
        <v>64</v>
      </c>
      <c r="Y51">
        <v>27.642637905644527</v>
      </c>
      <c r="Z51">
        <v>106</v>
      </c>
      <c r="AB51" s="54" t="str">
        <f t="shared" si="42"/>
        <v>Bangladesh</v>
      </c>
      <c r="AC51" s="178">
        <f t="shared" si="43"/>
        <v>31.073622030305977</v>
      </c>
      <c r="AD51" s="174">
        <v>90</v>
      </c>
      <c r="AE51" s="174" t="str" cm="1">
        <f t="array" ref="AE51">IFERROR(_xlfn.XLOOKUP(1,('Data (All Pillars)'!$A$2:$A$1611=Pivot!$AB51)*('Data (All Pillars)'!$C$2:$C$1611=Pivot!$Y$1),'Data (All Pillars)'!$F$2:$F$1611),"")</f>
        <v>Inadequate capacity</v>
      </c>
      <c r="AF51" s="175"/>
      <c r="AH51" s="54" t="str">
        <f t="shared" si="47"/>
        <v>Iran</v>
      </c>
      <c r="AI51" s="54">
        <f t="shared" si="41"/>
        <v>27.642637905644527</v>
      </c>
      <c r="AJ51" s="174" t="str" cm="1">
        <f t="array" ref="AJ51">IFERROR(_xlfn.XLOOKUP(1,('Data (All Pillars)'!$A$2:$A$1611=Pivot!$AH51)*('Data (All Pillars)'!$C$2:$C$1611=Pivot!$Y$1),'Data (All Pillars)'!$F$2:$F$1611),"")</f>
        <v>Inadequate capacity</v>
      </c>
      <c r="AK51" s="54">
        <f t="shared" si="15"/>
        <v>1</v>
      </c>
    </row>
    <row r="52" spans="4:37" x14ac:dyDescent="0.2">
      <c r="D52" s="179" t="s">
        <v>65</v>
      </c>
      <c r="E52">
        <v>113</v>
      </c>
      <c r="F52">
        <v>24.878163960085146</v>
      </c>
      <c r="X52" s="179" t="s">
        <v>65</v>
      </c>
      <c r="Y52">
        <v>24.878163960085146</v>
      </c>
      <c r="Z52">
        <v>113</v>
      </c>
      <c r="AB52" s="54" t="str">
        <f t="shared" si="42"/>
        <v>Azerbaijan</v>
      </c>
      <c r="AC52" s="178">
        <f t="shared" si="43"/>
        <v>31.326627219458416</v>
      </c>
      <c r="AD52" s="174">
        <v>89</v>
      </c>
      <c r="AE52" s="174" t="str" cm="1">
        <f t="array" ref="AE52">IFERROR(_xlfn.XLOOKUP(1,('Data (All Pillars)'!$A$2:$A$1611=Pivot!$AB52)*('Data (All Pillars)'!$C$2:$C$1611=Pivot!$Y$1),'Data (All Pillars)'!$F$2:$F$1611),"")</f>
        <v>Low capacity</v>
      </c>
      <c r="AF52" s="175"/>
      <c r="AH52" s="54" t="str">
        <f t="shared" si="47"/>
        <v>Iraq</v>
      </c>
      <c r="AI52" s="54">
        <f t="shared" si="41"/>
        <v>24.878163960085146</v>
      </c>
      <c r="AJ52" s="174" t="str" cm="1">
        <f t="array" ref="AJ52">IFERROR(_xlfn.XLOOKUP(1,('Data (All Pillars)'!$A$2:$A$1611=Pivot!$AH52)*('Data (All Pillars)'!$C$2:$C$1611=Pivot!$Y$1),'Data (All Pillars)'!$F$2:$F$1611),"")</f>
        <v>Inadequate capacity</v>
      </c>
      <c r="AK52" s="54">
        <f t="shared" si="15"/>
        <v>1</v>
      </c>
    </row>
    <row r="53" spans="4:37" x14ac:dyDescent="0.2">
      <c r="D53" s="179" t="s">
        <v>66</v>
      </c>
      <c r="E53">
        <v>13</v>
      </c>
      <c r="F53">
        <v>49.015094657978906</v>
      </c>
      <c r="X53" s="179" t="s">
        <v>66</v>
      </c>
      <c r="Y53">
        <v>49.015094657978906</v>
      </c>
      <c r="Z53">
        <v>13</v>
      </c>
      <c r="AB53" s="54" t="str">
        <f t="shared" si="42"/>
        <v>Russia</v>
      </c>
      <c r="AC53" s="178">
        <f t="shared" si="43"/>
        <v>31.525933122864856</v>
      </c>
      <c r="AD53" s="174">
        <v>88</v>
      </c>
      <c r="AE53" s="174" t="str" cm="1">
        <f t="array" ref="AE53">IFERROR(_xlfn.XLOOKUP(1,('Data (All Pillars)'!$A$2:$A$1611=Pivot!$AB53)*('Data (All Pillars)'!$C$2:$C$1611=Pivot!$Y$1),'Data (All Pillars)'!$F$2:$F$1611),"")</f>
        <v>Low capacity</v>
      </c>
      <c r="AF53" s="175"/>
      <c r="AH53" s="54" t="str">
        <f t="shared" si="47"/>
        <v>Ireland</v>
      </c>
      <c r="AI53" s="54">
        <f t="shared" si="41"/>
        <v>49.015094657978906</v>
      </c>
      <c r="AJ53" s="174" t="str" cm="1">
        <f t="array" ref="AJ53">IFERROR(_xlfn.XLOOKUP(1,('Data (All Pillars)'!$A$2:$A$1611=Pivot!$AH53)*('Data (All Pillars)'!$C$2:$C$1611=Pivot!$Y$1),'Data (All Pillars)'!$F$2:$F$1611),"")</f>
        <v>High capacity</v>
      </c>
      <c r="AK53" s="54">
        <f t="shared" si="15"/>
        <v>4</v>
      </c>
    </row>
    <row r="54" spans="4:37" x14ac:dyDescent="0.2">
      <c r="D54" s="179" t="s">
        <v>67</v>
      </c>
      <c r="E54">
        <v>25</v>
      </c>
      <c r="F54">
        <v>46.060789069370493</v>
      </c>
      <c r="X54" s="179" t="s">
        <v>67</v>
      </c>
      <c r="Y54">
        <v>46.060789069370493</v>
      </c>
      <c r="Z54">
        <v>25</v>
      </c>
      <c r="AB54" s="54" t="str">
        <f t="shared" si="42"/>
        <v>Belarus</v>
      </c>
      <c r="AC54" s="178">
        <f t="shared" si="43"/>
        <v>31.579520795861328</v>
      </c>
      <c r="AD54" s="174">
        <v>87</v>
      </c>
      <c r="AE54" s="174" t="str" cm="1">
        <f t="array" ref="AE54">IFERROR(_xlfn.XLOOKUP(1,('Data (All Pillars)'!$A$2:$A$1611=Pivot!$AB54)*('Data (All Pillars)'!$C$2:$C$1611=Pivot!$Y$1),'Data (All Pillars)'!$F$2:$F$1611),"")</f>
        <v>Low capacity</v>
      </c>
      <c r="AF54" s="175"/>
      <c r="AH54" s="54" t="str">
        <f t="shared" si="47"/>
        <v>Israel</v>
      </c>
      <c r="AI54" s="54">
        <f t="shared" si="41"/>
        <v>46.060789069370493</v>
      </c>
      <c r="AJ54" s="174" t="str" cm="1">
        <f t="array" ref="AJ54">IFERROR(_xlfn.XLOOKUP(1,('Data (All Pillars)'!$A$2:$A$1611=Pivot!$AH54)*('Data (All Pillars)'!$C$2:$C$1611=Pivot!$Y$1),'Data (All Pillars)'!$F$2:$F$1611),"")</f>
        <v>High capacity</v>
      </c>
      <c r="AK54" s="54">
        <f t="shared" si="15"/>
        <v>4</v>
      </c>
    </row>
    <row r="55" spans="4:37" x14ac:dyDescent="0.2">
      <c r="D55" s="179" t="s">
        <v>68</v>
      </c>
      <c r="E55">
        <v>16</v>
      </c>
      <c r="F55">
        <v>47.816642157222645</v>
      </c>
      <c r="X55" s="179" t="s">
        <v>68</v>
      </c>
      <c r="Y55">
        <v>47.816642157222645</v>
      </c>
      <c r="Z55">
        <v>16</v>
      </c>
      <c r="AB55" s="54" t="str">
        <f t="shared" si="42"/>
        <v>Rwanda</v>
      </c>
      <c r="AC55" s="178">
        <f t="shared" si="43"/>
        <v>31.763215227685187</v>
      </c>
      <c r="AD55" s="174">
        <v>86</v>
      </c>
      <c r="AE55" s="174" t="str" cm="1">
        <f t="array" ref="AE55">IFERROR(_xlfn.XLOOKUP(1,('Data (All Pillars)'!$A$2:$A$1611=Pivot!$AB55)*('Data (All Pillars)'!$C$2:$C$1611=Pivot!$Y$1),'Data (All Pillars)'!$F$2:$F$1611),"")</f>
        <v>Low capacity</v>
      </c>
      <c r="AF55" s="175"/>
      <c r="AH55" s="54" t="str">
        <f t="shared" si="47"/>
        <v>Italy</v>
      </c>
      <c r="AI55" s="54">
        <f t="shared" si="41"/>
        <v>47.816642157222645</v>
      </c>
      <c r="AJ55" s="174" t="str" cm="1">
        <f t="array" ref="AJ55">IFERROR(_xlfn.XLOOKUP(1,('Data (All Pillars)'!$A$2:$A$1611=Pivot!$AH55)*('Data (All Pillars)'!$C$2:$C$1611=Pivot!$Y$1),'Data (All Pillars)'!$F$2:$F$1611),"")</f>
        <v>High capacity</v>
      </c>
      <c r="AK55" s="54">
        <f t="shared" si="15"/>
        <v>4</v>
      </c>
    </row>
    <row r="56" spans="4:37" x14ac:dyDescent="0.2">
      <c r="D56" s="179" t="s">
        <v>69</v>
      </c>
      <c r="E56">
        <v>8</v>
      </c>
      <c r="F56">
        <v>50.845260265534691</v>
      </c>
      <c r="X56" s="179" t="s">
        <v>69</v>
      </c>
      <c r="Y56">
        <v>50.845260265534691</v>
      </c>
      <c r="Z56">
        <v>8</v>
      </c>
      <c r="AB56" s="54" t="str">
        <f t="shared" si="42"/>
        <v>Vietnam</v>
      </c>
      <c r="AC56" s="178">
        <f t="shared" si="43"/>
        <v>31.823900260347081</v>
      </c>
      <c r="AD56" s="174">
        <v>85</v>
      </c>
      <c r="AE56" s="174" t="str" cm="1">
        <f t="array" ref="AE56">IFERROR(_xlfn.XLOOKUP(1,('Data (All Pillars)'!$A$2:$A$1611=Pivot!$AB56)*('Data (All Pillars)'!$C$2:$C$1611=Pivot!$Y$1),'Data (All Pillars)'!$F$2:$F$1611),"")</f>
        <v>Low capacity</v>
      </c>
      <c r="AF56" s="175"/>
      <c r="AH56" s="54" t="str">
        <f t="shared" si="47"/>
        <v>Japan</v>
      </c>
      <c r="AI56" s="54">
        <f t="shared" ref="AI56:AI87" si="58">Y56</f>
        <v>50.845260265534691</v>
      </c>
      <c r="AJ56" s="174" t="str" cm="1">
        <f t="array" ref="AJ56">IFERROR(_xlfn.XLOOKUP(1,('Data (All Pillars)'!$A$2:$A$1611=Pivot!$AH56)*('Data (All Pillars)'!$C$2:$C$1611=Pivot!$Y$1),'Data (All Pillars)'!$F$2:$F$1611),"")</f>
        <v>Advanced capacity</v>
      </c>
      <c r="AK56" s="54">
        <f t="shared" si="15"/>
        <v>5</v>
      </c>
    </row>
    <row r="57" spans="4:37" x14ac:dyDescent="0.2">
      <c r="D57" s="179" t="s">
        <v>70</v>
      </c>
      <c r="E57">
        <v>61</v>
      </c>
      <c r="F57">
        <v>35.828157401195483</v>
      </c>
      <c r="X57" s="179" t="s">
        <v>70</v>
      </c>
      <c r="Y57">
        <v>35.828157401195483</v>
      </c>
      <c r="Z57">
        <v>61</v>
      </c>
      <c r="AB57" s="54" t="str">
        <f t="shared" si="42"/>
        <v>Egypt</v>
      </c>
      <c r="AC57" s="178">
        <f t="shared" si="43"/>
        <v>32.156703234079494</v>
      </c>
      <c r="AD57" s="174">
        <v>84</v>
      </c>
      <c r="AE57" s="174" t="str" cm="1">
        <f t="array" ref="AE57">IFERROR(_xlfn.XLOOKUP(1,('Data (All Pillars)'!$A$2:$A$1611=Pivot!$AB57)*('Data (All Pillars)'!$C$2:$C$1611=Pivot!$Y$1),'Data (All Pillars)'!$F$2:$F$1611),"")</f>
        <v>Low capacity</v>
      </c>
      <c r="AF57" s="175"/>
      <c r="AH57" s="54" t="str">
        <f t="shared" si="47"/>
        <v>Jordan</v>
      </c>
      <c r="AI57" s="54">
        <f t="shared" si="58"/>
        <v>35.828157401195483</v>
      </c>
      <c r="AJ57" s="174" t="str" cm="1">
        <f t="array" ref="AJ57">IFERROR(_xlfn.XLOOKUP(1,('Data (All Pillars)'!$A$2:$A$1611=Pivot!$AH57)*('Data (All Pillars)'!$C$2:$C$1611=Pivot!$Y$1),'Data (All Pillars)'!$F$2:$F$1611),"")</f>
        <v>Low capacity</v>
      </c>
      <c r="AK57" s="54">
        <f t="shared" si="15"/>
        <v>2</v>
      </c>
    </row>
    <row r="58" spans="4:37" x14ac:dyDescent="0.2">
      <c r="D58" s="179" t="s">
        <v>71</v>
      </c>
      <c r="E58">
        <v>59</v>
      </c>
      <c r="F58">
        <v>36.000794210925633</v>
      </c>
      <c r="X58" s="179" t="s">
        <v>71</v>
      </c>
      <c r="Y58">
        <v>36.000794210925633</v>
      </c>
      <c r="Z58">
        <v>59</v>
      </c>
      <c r="AB58" s="54" t="str">
        <f t="shared" ref="AB58:AB89" si="59">INDEX($X$4:$X$118,MATCH($AD58,$Z$4:$Z$118,0))</f>
        <v>Mongolia</v>
      </c>
      <c r="AC58" s="178">
        <f t="shared" ref="AC58:AC89" si="60">INDEX($Y$4:$Y$118,MATCH($AD58,$Z$4:$Z$118,0))</f>
        <v>32.161282957313119</v>
      </c>
      <c r="AD58" s="174">
        <v>83</v>
      </c>
      <c r="AE58" s="174" t="str" cm="1">
        <f t="array" ref="AE58">IFERROR(_xlfn.XLOOKUP(1,('Data (All Pillars)'!$A$2:$A$1611=Pivot!$AB58)*('Data (All Pillars)'!$C$2:$C$1611=Pivot!$Y$1),'Data (All Pillars)'!$F$2:$F$1611),"")</f>
        <v>Low capacity</v>
      </c>
      <c r="AF58" s="175"/>
      <c r="AH58" s="54" t="str">
        <f t="shared" si="47"/>
        <v>Kazakhstan</v>
      </c>
      <c r="AI58" s="54">
        <f t="shared" si="58"/>
        <v>36.000794210925633</v>
      </c>
      <c r="AJ58" s="174" t="str" cm="1">
        <f t="array" ref="AJ58">IFERROR(_xlfn.XLOOKUP(1,('Data (All Pillars)'!$A$2:$A$1611=Pivot!$AH58)*('Data (All Pillars)'!$C$2:$C$1611=Pivot!$Y$1),'Data (All Pillars)'!$F$2:$F$1611),"")</f>
        <v>Low capacity</v>
      </c>
      <c r="AK58" s="54">
        <f t="shared" si="15"/>
        <v>2</v>
      </c>
    </row>
    <row r="59" spans="4:37" x14ac:dyDescent="0.2">
      <c r="D59" s="179" t="s">
        <v>72</v>
      </c>
      <c r="E59">
        <v>77</v>
      </c>
      <c r="F59">
        <v>33.196247318958065</v>
      </c>
      <c r="X59" s="179" t="s">
        <v>72</v>
      </c>
      <c r="Y59">
        <v>33.196247318958065</v>
      </c>
      <c r="Z59">
        <v>77</v>
      </c>
      <c r="AB59" s="54" t="str">
        <f t="shared" si="59"/>
        <v>Ghana</v>
      </c>
      <c r="AC59" s="178">
        <f t="shared" si="60"/>
        <v>32.328232151010681</v>
      </c>
      <c r="AD59" s="174">
        <v>82</v>
      </c>
      <c r="AE59" s="174" t="str" cm="1">
        <f t="array" ref="AE59">IFERROR(_xlfn.XLOOKUP(1,('Data (All Pillars)'!$A$2:$A$1611=Pivot!$AB59)*('Data (All Pillars)'!$C$2:$C$1611=Pivot!$Y$1),'Data (All Pillars)'!$F$2:$F$1611),"")</f>
        <v>Low capacity</v>
      </c>
      <c r="AF59" s="175"/>
      <c r="AH59" s="54" t="str">
        <f t="shared" ref="AH59:AH91" si="61">X59</f>
        <v>Kenya</v>
      </c>
      <c r="AI59" s="54">
        <f t="shared" si="58"/>
        <v>33.196247318958065</v>
      </c>
      <c r="AJ59" s="174" t="str" cm="1">
        <f t="array" ref="AJ59">IFERROR(_xlfn.XLOOKUP(1,('Data (All Pillars)'!$A$2:$A$1611=Pivot!$AH59)*('Data (All Pillars)'!$C$2:$C$1611=Pivot!$Y$1),'Data (All Pillars)'!$F$2:$F$1611),"")</f>
        <v>Low capacity</v>
      </c>
      <c r="AK59" s="54">
        <f t="shared" si="15"/>
        <v>2</v>
      </c>
    </row>
    <row r="60" spans="4:37" x14ac:dyDescent="0.2">
      <c r="D60" s="179" t="s">
        <v>73</v>
      </c>
      <c r="E60">
        <v>81</v>
      </c>
      <c r="F60">
        <v>32.470640694984219</v>
      </c>
      <c r="X60" s="179" t="s">
        <v>73</v>
      </c>
      <c r="Y60">
        <v>32.470640694984219</v>
      </c>
      <c r="Z60">
        <v>81</v>
      </c>
      <c r="AB60" s="54" t="str">
        <f t="shared" si="59"/>
        <v>Kuwait</v>
      </c>
      <c r="AC60" s="178">
        <f t="shared" si="60"/>
        <v>32.470640694984219</v>
      </c>
      <c r="AD60" s="174">
        <v>81</v>
      </c>
      <c r="AE60" s="174" t="str" cm="1">
        <f t="array" ref="AE60">IFERROR(_xlfn.XLOOKUP(1,('Data (All Pillars)'!$A$2:$A$1611=Pivot!$AB60)*('Data (All Pillars)'!$C$2:$C$1611=Pivot!$Y$1),'Data (All Pillars)'!$F$2:$F$1611),"")</f>
        <v>Low capacity</v>
      </c>
      <c r="AF60" s="175"/>
      <c r="AH60" s="54" t="str">
        <f t="shared" si="61"/>
        <v>Kuwait</v>
      </c>
      <c r="AI60" s="54">
        <f t="shared" si="58"/>
        <v>32.470640694984219</v>
      </c>
      <c r="AJ60" s="174" t="str" cm="1">
        <f t="array" ref="AJ60">IFERROR(_xlfn.XLOOKUP(1,('Data (All Pillars)'!$A$2:$A$1611=Pivot!$AH60)*('Data (All Pillars)'!$C$2:$C$1611=Pivot!$Y$1),'Data (All Pillars)'!$F$2:$F$1611),"")</f>
        <v>Low capacity</v>
      </c>
      <c r="AK60" s="54">
        <f t="shared" si="15"/>
        <v>2</v>
      </c>
    </row>
    <row r="61" spans="4:37" x14ac:dyDescent="0.2">
      <c r="D61" s="179" t="s">
        <v>74</v>
      </c>
      <c r="E61">
        <v>109</v>
      </c>
      <c r="F61">
        <v>26.404232219497501</v>
      </c>
      <c r="X61" s="179" t="s">
        <v>74</v>
      </c>
      <c r="Y61">
        <v>26.404232219497501</v>
      </c>
      <c r="Z61">
        <v>109</v>
      </c>
      <c r="AB61" s="54" t="str">
        <f t="shared" si="59"/>
        <v>Namibia</v>
      </c>
      <c r="AC61" s="178">
        <f t="shared" si="60"/>
        <v>32.774674374943167</v>
      </c>
      <c r="AD61" s="174">
        <v>80</v>
      </c>
      <c r="AE61" s="174" t="str" cm="1">
        <f t="array" ref="AE61">IFERROR(_xlfn.XLOOKUP(1,('Data (All Pillars)'!$A$2:$A$1611=Pivot!$AB61)*('Data (All Pillars)'!$C$2:$C$1611=Pivot!$Y$1),'Data (All Pillars)'!$F$2:$F$1611),"")</f>
        <v>Low capacity</v>
      </c>
      <c r="AF61" s="175"/>
      <c r="AH61" s="54" t="str">
        <f t="shared" si="61"/>
        <v>Kyrgyzstan</v>
      </c>
      <c r="AI61" s="54">
        <f t="shared" si="58"/>
        <v>26.404232219497501</v>
      </c>
      <c r="AJ61" s="174" t="str" cm="1">
        <f t="array" ref="AJ61">IFERROR(_xlfn.XLOOKUP(1,('Data (All Pillars)'!$A$2:$A$1611=Pivot!$AH61)*('Data (All Pillars)'!$C$2:$C$1611=Pivot!$Y$1),'Data (All Pillars)'!$F$2:$F$1611),"")</f>
        <v>Inadequate capacity</v>
      </c>
      <c r="AK61" s="54">
        <f t="shared" si="15"/>
        <v>1</v>
      </c>
    </row>
    <row r="62" spans="4:37" x14ac:dyDescent="0.2">
      <c r="D62" s="179" t="s">
        <v>75</v>
      </c>
      <c r="E62">
        <v>42</v>
      </c>
      <c r="F62">
        <v>40.650508500609476</v>
      </c>
      <c r="X62" s="179" t="s">
        <v>75</v>
      </c>
      <c r="Y62">
        <v>40.650508500609476</v>
      </c>
      <c r="Z62">
        <v>42</v>
      </c>
      <c r="AB62" s="54" t="str">
        <f t="shared" si="59"/>
        <v>Ecuador</v>
      </c>
      <c r="AC62" s="178">
        <f t="shared" si="60"/>
        <v>32.805023400424787</v>
      </c>
      <c r="AD62" s="174">
        <v>79</v>
      </c>
      <c r="AE62" s="174" t="str" cm="1">
        <f t="array" ref="AE62">IFERROR(_xlfn.XLOOKUP(1,('Data (All Pillars)'!$A$2:$A$1611=Pivot!$AB62)*('Data (All Pillars)'!$C$2:$C$1611=Pivot!$Y$1),'Data (All Pillars)'!$F$2:$F$1611),"")</f>
        <v>Low capacity</v>
      </c>
      <c r="AF62" s="175"/>
      <c r="AH62" s="54" t="str">
        <f t="shared" si="61"/>
        <v>Latvia</v>
      </c>
      <c r="AI62" s="54">
        <f t="shared" si="58"/>
        <v>40.650508500609476</v>
      </c>
      <c r="AJ62" s="174" t="str" cm="1">
        <f t="array" ref="AJ62">IFERROR(_xlfn.XLOOKUP(1,('Data (All Pillars)'!$A$2:$A$1611=Pivot!$AH62)*('Data (All Pillars)'!$C$2:$C$1611=Pivot!$Y$1),'Data (All Pillars)'!$F$2:$F$1611),"")</f>
        <v>Adequate capacity</v>
      </c>
      <c r="AK62" s="54">
        <f t="shared" si="15"/>
        <v>3</v>
      </c>
    </row>
    <row r="63" spans="4:37" x14ac:dyDescent="0.2">
      <c r="D63" s="179" t="s">
        <v>76</v>
      </c>
      <c r="E63">
        <v>104</v>
      </c>
      <c r="F63">
        <v>28.898337853716356</v>
      </c>
      <c r="X63" s="179" t="s">
        <v>76</v>
      </c>
      <c r="Y63">
        <v>28.898337853716356</v>
      </c>
      <c r="Z63">
        <v>104</v>
      </c>
      <c r="AB63" s="54" t="str">
        <f t="shared" si="59"/>
        <v>Peru</v>
      </c>
      <c r="AC63" s="178">
        <f t="shared" si="60"/>
        <v>32.811394851211986</v>
      </c>
      <c r="AD63" s="174">
        <v>78</v>
      </c>
      <c r="AE63" s="174" t="str" cm="1">
        <f t="array" ref="AE63">IFERROR(_xlfn.XLOOKUP(1,('Data (All Pillars)'!$A$2:$A$1611=Pivot!$AB63)*('Data (All Pillars)'!$C$2:$C$1611=Pivot!$Y$1),'Data (All Pillars)'!$F$2:$F$1611),"")</f>
        <v>Low capacity</v>
      </c>
      <c r="AF63" s="175"/>
      <c r="AH63" s="54" t="str">
        <f t="shared" si="61"/>
        <v>Lebanon</v>
      </c>
      <c r="AI63" s="54">
        <f t="shared" si="58"/>
        <v>28.898337853716356</v>
      </c>
      <c r="AJ63" s="174" t="str" cm="1">
        <f t="array" ref="AJ63">IFERROR(_xlfn.XLOOKUP(1,('Data (All Pillars)'!$A$2:$A$1611=Pivot!$AH63)*('Data (All Pillars)'!$C$2:$C$1611=Pivot!$Y$1),'Data (All Pillars)'!$F$2:$F$1611),"")</f>
        <v>Inadequate capacity</v>
      </c>
      <c r="AK63" s="54">
        <f t="shared" si="15"/>
        <v>1</v>
      </c>
    </row>
    <row r="64" spans="4:37" x14ac:dyDescent="0.2">
      <c r="D64" s="179" t="s">
        <v>77</v>
      </c>
      <c r="E64">
        <v>44</v>
      </c>
      <c r="F64">
        <v>40.438197009329912</v>
      </c>
      <c r="X64" s="179" t="s">
        <v>77</v>
      </c>
      <c r="Y64">
        <v>40.438197009329912</v>
      </c>
      <c r="Z64">
        <v>44</v>
      </c>
      <c r="AB64" s="54" t="str">
        <f t="shared" si="59"/>
        <v>Kenya</v>
      </c>
      <c r="AC64" s="178">
        <f t="shared" si="60"/>
        <v>33.196247318958065</v>
      </c>
      <c r="AD64" s="174">
        <v>77</v>
      </c>
      <c r="AE64" s="174" t="str" cm="1">
        <f t="array" ref="AE64">IFERROR(_xlfn.XLOOKUP(1,('Data (All Pillars)'!$A$2:$A$1611=Pivot!$AB64)*('Data (All Pillars)'!$C$2:$C$1611=Pivot!$Y$1),'Data (All Pillars)'!$F$2:$F$1611),"")</f>
        <v>Low capacity</v>
      </c>
      <c r="AF64" s="175"/>
      <c r="AH64" s="54" t="str">
        <f t="shared" si="61"/>
        <v>Lithuania</v>
      </c>
      <c r="AI64" s="54">
        <f t="shared" si="58"/>
        <v>40.438197009329912</v>
      </c>
      <c r="AJ64" s="174" t="str" cm="1">
        <f t="array" ref="AJ64">IFERROR(_xlfn.XLOOKUP(1,('Data (All Pillars)'!$A$2:$A$1611=Pivot!$AH64)*('Data (All Pillars)'!$C$2:$C$1611=Pivot!$Y$1),'Data (All Pillars)'!$F$2:$F$1611),"")</f>
        <v>Adequate capacity</v>
      </c>
      <c r="AK64" s="54">
        <f t="shared" si="15"/>
        <v>3</v>
      </c>
    </row>
    <row r="65" spans="4:37" x14ac:dyDescent="0.2">
      <c r="D65" s="179" t="s">
        <v>78</v>
      </c>
      <c r="E65">
        <v>21</v>
      </c>
      <c r="F65">
        <v>46.846737377523787</v>
      </c>
      <c r="X65" s="179" t="s">
        <v>78</v>
      </c>
      <c r="Y65">
        <v>46.846737377523787</v>
      </c>
      <c r="Z65">
        <v>21</v>
      </c>
      <c r="AB65" s="54" t="str">
        <f t="shared" si="59"/>
        <v>Sri Lanka</v>
      </c>
      <c r="AC65" s="178">
        <f t="shared" si="60"/>
        <v>33.287617089827357</v>
      </c>
      <c r="AD65" s="174">
        <v>76</v>
      </c>
      <c r="AE65" s="174" t="str" cm="1">
        <f t="array" ref="AE65">IFERROR(_xlfn.XLOOKUP(1,('Data (All Pillars)'!$A$2:$A$1611=Pivot!$AB65)*('Data (All Pillars)'!$C$2:$C$1611=Pivot!$Y$1),'Data (All Pillars)'!$F$2:$F$1611),"")</f>
        <v>Low capacity</v>
      </c>
      <c r="AF65" s="175"/>
      <c r="AH65" s="54" t="str">
        <f t="shared" si="61"/>
        <v>Luxembourg</v>
      </c>
      <c r="AI65" s="54">
        <f t="shared" si="58"/>
        <v>46.846737377523787</v>
      </c>
      <c r="AJ65" s="174" t="str" cm="1">
        <f t="array" ref="AJ65">IFERROR(_xlfn.XLOOKUP(1,('Data (All Pillars)'!$A$2:$A$1611=Pivot!$AH65)*('Data (All Pillars)'!$C$2:$C$1611=Pivot!$Y$1),'Data (All Pillars)'!$F$2:$F$1611),"")</f>
        <v>High capacity</v>
      </c>
      <c r="AK65" s="54">
        <f t="shared" si="15"/>
        <v>4</v>
      </c>
    </row>
    <row r="66" spans="4:37" x14ac:dyDescent="0.2">
      <c r="D66" s="179" t="s">
        <v>79</v>
      </c>
      <c r="E66">
        <v>111</v>
      </c>
      <c r="F66">
        <v>25.465322417676081</v>
      </c>
      <c r="X66" s="179" t="s">
        <v>79</v>
      </c>
      <c r="Y66">
        <v>25.465322417676081</v>
      </c>
      <c r="Z66">
        <v>111</v>
      </c>
      <c r="AB66" s="54" t="str">
        <f t="shared" si="59"/>
        <v>Panama</v>
      </c>
      <c r="AC66" s="178">
        <f t="shared" si="60"/>
        <v>33.335777625501464</v>
      </c>
      <c r="AD66" s="174">
        <v>75</v>
      </c>
      <c r="AE66" s="174" t="str" cm="1">
        <f t="array" ref="AE66">IFERROR(_xlfn.XLOOKUP(1,('Data (All Pillars)'!$A$2:$A$1611=Pivot!$AB66)*('Data (All Pillars)'!$C$2:$C$1611=Pivot!$Y$1),'Data (All Pillars)'!$F$2:$F$1611),"")</f>
        <v>Low capacity</v>
      </c>
      <c r="AF66" s="175"/>
      <c r="AH66" s="54" t="str">
        <f t="shared" si="61"/>
        <v>Madagascar</v>
      </c>
      <c r="AI66" s="54">
        <f t="shared" si="58"/>
        <v>25.465322417676081</v>
      </c>
      <c r="AJ66" s="174" t="str" cm="1">
        <f t="array" ref="AJ66">IFERROR(_xlfn.XLOOKUP(1,('Data (All Pillars)'!$A$2:$A$1611=Pivot!$AH66)*('Data (All Pillars)'!$C$2:$C$1611=Pivot!$Y$1),'Data (All Pillars)'!$F$2:$F$1611),"")</f>
        <v>Inadequate capacity</v>
      </c>
      <c r="AK66" s="54">
        <f t="shared" si="15"/>
        <v>1</v>
      </c>
    </row>
    <row r="67" spans="4:37" x14ac:dyDescent="0.2">
      <c r="D67" s="179" t="s">
        <v>80</v>
      </c>
      <c r="E67">
        <v>30</v>
      </c>
      <c r="F67">
        <v>43.690049645892316</v>
      </c>
      <c r="X67" s="179" t="s">
        <v>80</v>
      </c>
      <c r="Y67">
        <v>43.690049645892316</v>
      </c>
      <c r="Z67">
        <v>30</v>
      </c>
      <c r="AB67" s="54" t="str">
        <f t="shared" si="59"/>
        <v>Albania</v>
      </c>
      <c r="AC67" s="178">
        <f t="shared" si="60"/>
        <v>33.431549802954528</v>
      </c>
      <c r="AD67" s="174">
        <v>74</v>
      </c>
      <c r="AE67" s="174" t="str" cm="1">
        <f t="array" ref="AE67">IFERROR(_xlfn.XLOOKUP(1,('Data (All Pillars)'!$A$2:$A$1611=Pivot!$AB67)*('Data (All Pillars)'!$C$2:$C$1611=Pivot!$Y$1),'Data (All Pillars)'!$F$2:$F$1611),"")</f>
        <v>Low capacity</v>
      </c>
      <c r="AF67" s="175"/>
      <c r="AH67" s="54" t="str">
        <f t="shared" si="61"/>
        <v>Malaysia</v>
      </c>
      <c r="AI67" s="54">
        <f t="shared" si="58"/>
        <v>43.690049645892316</v>
      </c>
      <c r="AJ67" s="174" t="str" cm="1">
        <f t="array" ref="AJ67">IFERROR(_xlfn.XLOOKUP(1,('Data (All Pillars)'!$A$2:$A$1611=Pivot!$AH67)*('Data (All Pillars)'!$C$2:$C$1611=Pivot!$Y$1),'Data (All Pillars)'!$F$2:$F$1611),"")</f>
        <v>Adequate capacity</v>
      </c>
      <c r="AK67" s="54">
        <f t="shared" si="15"/>
        <v>3</v>
      </c>
    </row>
    <row r="68" spans="4:37" x14ac:dyDescent="0.2">
      <c r="D68" s="179" t="s">
        <v>81</v>
      </c>
      <c r="E68">
        <v>45</v>
      </c>
      <c r="F68">
        <v>39.838917179184634</v>
      </c>
      <c r="X68" s="179" t="s">
        <v>81</v>
      </c>
      <c r="Y68">
        <v>39.838917179184634</v>
      </c>
      <c r="Z68">
        <v>45</v>
      </c>
      <c r="AB68" s="54" t="str">
        <f t="shared" si="59"/>
        <v>Tunisia</v>
      </c>
      <c r="AC68" s="178">
        <f t="shared" si="60"/>
        <v>33.434510579700849</v>
      </c>
      <c r="AD68" s="174">
        <v>73</v>
      </c>
      <c r="AE68" s="174" t="str" cm="1">
        <f t="array" ref="AE68">IFERROR(_xlfn.XLOOKUP(1,('Data (All Pillars)'!$A$2:$A$1611=Pivot!$AB68)*('Data (All Pillars)'!$C$2:$C$1611=Pivot!$Y$1),'Data (All Pillars)'!$F$2:$F$1611),"")</f>
        <v>Low capacity</v>
      </c>
      <c r="AF68" s="175"/>
      <c r="AH68" s="54" t="str">
        <f t="shared" si="61"/>
        <v>Malta</v>
      </c>
      <c r="AI68" s="54">
        <f t="shared" si="58"/>
        <v>39.838917179184634</v>
      </c>
      <c r="AJ68" s="174" t="str" cm="1">
        <f t="array" ref="AJ68">IFERROR(_xlfn.XLOOKUP(1,('Data (All Pillars)'!$A$2:$A$1611=Pivot!$AH68)*('Data (All Pillars)'!$C$2:$C$1611=Pivot!$Y$1),'Data (All Pillars)'!$F$2:$F$1611),"")</f>
        <v>Adequate capacity</v>
      </c>
      <c r="AK68" s="54">
        <f t="shared" si="15"/>
        <v>3</v>
      </c>
    </row>
    <row r="69" spans="4:37" x14ac:dyDescent="0.2">
      <c r="D69" s="179" t="s">
        <v>82</v>
      </c>
      <c r="E69">
        <v>46</v>
      </c>
      <c r="F69">
        <v>39.113913354517607</v>
      </c>
      <c r="X69" s="179" t="s">
        <v>82</v>
      </c>
      <c r="Y69">
        <v>39.113913354517607</v>
      </c>
      <c r="Z69">
        <v>46</v>
      </c>
      <c r="AB69" s="54" t="str">
        <f t="shared" si="59"/>
        <v>Montenegro</v>
      </c>
      <c r="AC69" s="178">
        <f t="shared" si="60"/>
        <v>33.547496431178551</v>
      </c>
      <c r="AD69" s="174">
        <v>72</v>
      </c>
      <c r="AE69" s="174" t="str" cm="1">
        <f t="array" ref="AE69">IFERROR(_xlfn.XLOOKUP(1,('Data (All Pillars)'!$A$2:$A$1611=Pivot!$AB69)*('Data (All Pillars)'!$C$2:$C$1611=Pivot!$Y$1),'Data (All Pillars)'!$F$2:$F$1611),"")</f>
        <v>Low capacity</v>
      </c>
      <c r="AF69" s="175"/>
      <c r="AH69" s="54" t="str">
        <f t="shared" si="61"/>
        <v>Mauritius</v>
      </c>
      <c r="AI69" s="54">
        <f t="shared" si="58"/>
        <v>39.113913354517607</v>
      </c>
      <c r="AJ69" s="174" t="str" cm="1">
        <f t="array" ref="AJ69">IFERROR(_xlfn.XLOOKUP(1,('Data (All Pillars)'!$A$2:$A$1611=Pivot!$AH69)*('Data (All Pillars)'!$C$2:$C$1611=Pivot!$Y$1),'Data (All Pillars)'!$F$2:$F$1611),"")</f>
        <v>Adequate capacity</v>
      </c>
      <c r="AK69" s="54">
        <f t="shared" ref="AK69:AK118" si="62">INDEX($AN$4:$AN$8,MATCH($AJ69,$AM$4:$AM$8,0))</f>
        <v>3</v>
      </c>
    </row>
    <row r="70" spans="4:37" x14ac:dyDescent="0.2">
      <c r="D70" s="179" t="s">
        <v>83</v>
      </c>
      <c r="E70">
        <v>55</v>
      </c>
      <c r="F70">
        <v>37.443315808253701</v>
      </c>
      <c r="X70" s="179" t="s">
        <v>83</v>
      </c>
      <c r="Y70">
        <v>37.443315808253701</v>
      </c>
      <c r="Z70">
        <v>55</v>
      </c>
      <c r="AB70" s="54" t="str">
        <f t="shared" si="59"/>
        <v>Bosnia and Herzegovina</v>
      </c>
      <c r="AC70" s="178">
        <f t="shared" si="60"/>
        <v>33.802210126348854</v>
      </c>
      <c r="AD70" s="174">
        <v>71</v>
      </c>
      <c r="AE70" s="174" t="str" cm="1">
        <f t="array" ref="AE70">IFERROR(_xlfn.XLOOKUP(1,('Data (All Pillars)'!$A$2:$A$1611=Pivot!$AB70)*('Data (All Pillars)'!$C$2:$C$1611=Pivot!$Y$1),'Data (All Pillars)'!$F$2:$F$1611),"")</f>
        <v>Low capacity</v>
      </c>
      <c r="AF70" s="175"/>
      <c r="AH70" s="54" t="str">
        <f t="shared" si="61"/>
        <v>Mexico</v>
      </c>
      <c r="AI70" s="54">
        <f t="shared" si="58"/>
        <v>37.443315808253701</v>
      </c>
      <c r="AJ70" s="174" t="str" cm="1">
        <f t="array" ref="AJ70">IFERROR(_xlfn.XLOOKUP(1,('Data (All Pillars)'!$A$2:$A$1611=Pivot!$AH70)*('Data (All Pillars)'!$C$2:$C$1611=Pivot!$Y$1),'Data (All Pillars)'!$F$2:$F$1611),"")</f>
        <v>Adequate capacity</v>
      </c>
      <c r="AK70" s="54">
        <f t="shared" si="62"/>
        <v>3</v>
      </c>
    </row>
    <row r="71" spans="4:37" x14ac:dyDescent="0.2">
      <c r="D71" s="179" t="s">
        <v>84</v>
      </c>
      <c r="E71">
        <v>83</v>
      </c>
      <c r="F71">
        <v>32.161282957313119</v>
      </c>
      <c r="X71" s="179" t="s">
        <v>84</v>
      </c>
      <c r="Y71">
        <v>32.161282957313119</v>
      </c>
      <c r="Z71">
        <v>83</v>
      </c>
      <c r="AB71" s="54" t="str">
        <f t="shared" si="59"/>
        <v>Thailand</v>
      </c>
      <c r="AC71" s="178">
        <f t="shared" si="60"/>
        <v>33.861399651971446</v>
      </c>
      <c r="AD71" s="174">
        <v>70</v>
      </c>
      <c r="AE71" s="174" t="str" cm="1">
        <f t="array" ref="AE71">IFERROR(_xlfn.XLOOKUP(1,('Data (All Pillars)'!$A$2:$A$1611=Pivot!$AB71)*('Data (All Pillars)'!$C$2:$C$1611=Pivot!$Y$1),'Data (All Pillars)'!$F$2:$F$1611),"")</f>
        <v>Low capacity</v>
      </c>
      <c r="AF71" s="175"/>
      <c r="AH71" s="54" t="str">
        <f t="shared" si="61"/>
        <v>Mongolia</v>
      </c>
      <c r="AI71" s="54">
        <f t="shared" si="58"/>
        <v>32.161282957313119</v>
      </c>
      <c r="AJ71" s="174" t="str" cm="1">
        <f t="array" ref="AJ71">IFERROR(_xlfn.XLOOKUP(1,('Data (All Pillars)'!$A$2:$A$1611=Pivot!$AH71)*('Data (All Pillars)'!$C$2:$C$1611=Pivot!$Y$1),'Data (All Pillars)'!$F$2:$F$1611),"")</f>
        <v>Low capacity</v>
      </c>
      <c r="AK71" s="54">
        <f t="shared" si="62"/>
        <v>2</v>
      </c>
    </row>
    <row r="72" spans="4:37" x14ac:dyDescent="0.2">
      <c r="D72" s="179" t="s">
        <v>85</v>
      </c>
      <c r="E72">
        <v>72</v>
      </c>
      <c r="F72">
        <v>33.547496431178551</v>
      </c>
      <c r="X72" s="179" t="s">
        <v>85</v>
      </c>
      <c r="Y72">
        <v>33.547496431178551</v>
      </c>
      <c r="Z72">
        <v>72</v>
      </c>
      <c r="AB72" s="54" t="str">
        <f t="shared" si="59"/>
        <v>Dominican Republic</v>
      </c>
      <c r="AC72" s="178">
        <f t="shared" si="60"/>
        <v>34.063018502276364</v>
      </c>
      <c r="AD72" s="174">
        <v>69</v>
      </c>
      <c r="AE72" s="174" t="str" cm="1">
        <f t="array" ref="AE72">IFERROR(_xlfn.XLOOKUP(1,('Data (All Pillars)'!$A$2:$A$1611=Pivot!$AB72)*('Data (All Pillars)'!$C$2:$C$1611=Pivot!$Y$1),'Data (All Pillars)'!$F$2:$F$1611),"")</f>
        <v>Low capacity</v>
      </c>
      <c r="AF72" s="175"/>
      <c r="AH72" s="54" t="str">
        <f t="shared" si="61"/>
        <v>Montenegro</v>
      </c>
      <c r="AI72" s="54">
        <f t="shared" si="58"/>
        <v>33.547496431178551</v>
      </c>
      <c r="AJ72" s="174" t="str" cm="1">
        <f t="array" ref="AJ72">IFERROR(_xlfn.XLOOKUP(1,('Data (All Pillars)'!$A$2:$A$1611=Pivot!$AH72)*('Data (All Pillars)'!$C$2:$C$1611=Pivot!$Y$1),'Data (All Pillars)'!$F$2:$F$1611),"")</f>
        <v>Low capacity</v>
      </c>
      <c r="AK72" s="54">
        <f t="shared" si="62"/>
        <v>2</v>
      </c>
    </row>
    <row r="73" spans="4:37" x14ac:dyDescent="0.2">
      <c r="D73" s="179" t="s">
        <v>86</v>
      </c>
      <c r="E73">
        <v>94</v>
      </c>
      <c r="F73">
        <v>30.539302278994018</v>
      </c>
      <c r="X73" s="179" t="s">
        <v>86</v>
      </c>
      <c r="Y73">
        <v>30.539302278994018</v>
      </c>
      <c r="Z73">
        <v>94</v>
      </c>
      <c r="AB73" s="54" t="str">
        <f t="shared" si="59"/>
        <v>Argentina</v>
      </c>
      <c r="AC73" s="178">
        <f t="shared" si="60"/>
        <v>34.072163425427703</v>
      </c>
      <c r="AD73" s="174">
        <v>68</v>
      </c>
      <c r="AE73" s="174" t="str" cm="1">
        <f t="array" ref="AE73">IFERROR(_xlfn.XLOOKUP(1,('Data (All Pillars)'!$A$2:$A$1611=Pivot!$AB73)*('Data (All Pillars)'!$C$2:$C$1611=Pivot!$Y$1),'Data (All Pillars)'!$F$2:$F$1611),"")</f>
        <v>Low capacity</v>
      </c>
      <c r="AF73" s="175"/>
      <c r="AH73" s="54" t="str">
        <f t="shared" si="61"/>
        <v>Morocco</v>
      </c>
      <c r="AI73" s="54">
        <f t="shared" si="58"/>
        <v>30.539302278994018</v>
      </c>
      <c r="AJ73" s="174" t="str" cm="1">
        <f t="array" ref="AJ73">IFERROR(_xlfn.XLOOKUP(1,('Data (All Pillars)'!$A$2:$A$1611=Pivot!$AH73)*('Data (All Pillars)'!$C$2:$C$1611=Pivot!$Y$1),'Data (All Pillars)'!$F$2:$F$1611),"")</f>
        <v>Inadequate capacity</v>
      </c>
      <c r="AK73" s="54">
        <f t="shared" si="62"/>
        <v>1</v>
      </c>
    </row>
    <row r="74" spans="4:37" x14ac:dyDescent="0.2">
      <c r="D74" s="179" t="s">
        <v>87</v>
      </c>
      <c r="E74">
        <v>108</v>
      </c>
      <c r="F74">
        <v>26.440009593383895</v>
      </c>
      <c r="X74" s="179" t="s">
        <v>87</v>
      </c>
      <c r="Y74">
        <v>26.440009593383895</v>
      </c>
      <c r="Z74">
        <v>108</v>
      </c>
      <c r="AB74" s="54" t="str">
        <f t="shared" si="59"/>
        <v>Georgia</v>
      </c>
      <c r="AC74" s="178">
        <f t="shared" si="60"/>
        <v>34.372212467474199</v>
      </c>
      <c r="AD74" s="174">
        <v>67</v>
      </c>
      <c r="AE74" s="174" t="str" cm="1">
        <f t="array" ref="AE74">IFERROR(_xlfn.XLOOKUP(1,('Data (All Pillars)'!$A$2:$A$1611=Pivot!$AB74)*('Data (All Pillars)'!$C$2:$C$1611=Pivot!$Y$1),'Data (All Pillars)'!$F$2:$F$1611),"")</f>
        <v>Low capacity</v>
      </c>
      <c r="AF74" s="175"/>
      <c r="AH74" s="54" t="str">
        <f t="shared" si="61"/>
        <v>Mozambique</v>
      </c>
      <c r="AI74" s="54">
        <f t="shared" si="58"/>
        <v>26.440009593383895</v>
      </c>
      <c r="AJ74" s="174" t="str" cm="1">
        <f t="array" ref="AJ74">IFERROR(_xlfn.XLOOKUP(1,('Data (All Pillars)'!$A$2:$A$1611=Pivot!$AH74)*('Data (All Pillars)'!$C$2:$C$1611=Pivot!$Y$1),'Data (All Pillars)'!$F$2:$F$1611),"")</f>
        <v>Inadequate capacity</v>
      </c>
      <c r="AK74" s="54">
        <f t="shared" si="62"/>
        <v>1</v>
      </c>
    </row>
    <row r="75" spans="4:37" x14ac:dyDescent="0.2">
      <c r="D75" s="179" t="s">
        <v>88</v>
      </c>
      <c r="E75">
        <v>80</v>
      </c>
      <c r="F75">
        <v>32.774674374943167</v>
      </c>
      <c r="X75" s="179" t="s">
        <v>88</v>
      </c>
      <c r="Y75">
        <v>32.774674374943167</v>
      </c>
      <c r="Z75">
        <v>80</v>
      </c>
      <c r="AB75" s="54" t="str">
        <f t="shared" si="59"/>
        <v>Bahrain</v>
      </c>
      <c r="AC75" s="178">
        <f t="shared" si="60"/>
        <v>35.020283298426747</v>
      </c>
      <c r="AD75" s="174">
        <v>66</v>
      </c>
      <c r="AE75" s="174" t="str" cm="1">
        <f t="array" ref="AE75">IFERROR(_xlfn.XLOOKUP(1,('Data (All Pillars)'!$A$2:$A$1611=Pivot!$AB75)*('Data (All Pillars)'!$C$2:$C$1611=Pivot!$Y$1),'Data (All Pillars)'!$F$2:$F$1611),"")</f>
        <v>Low capacity</v>
      </c>
      <c r="AF75" s="175"/>
      <c r="AH75" s="54" t="str">
        <f t="shared" si="61"/>
        <v>Namibia</v>
      </c>
      <c r="AI75" s="54">
        <f t="shared" si="58"/>
        <v>32.774674374943167</v>
      </c>
      <c r="AJ75" s="174" t="str" cm="1">
        <f t="array" ref="AJ75">IFERROR(_xlfn.XLOOKUP(1,('Data (All Pillars)'!$A$2:$A$1611=Pivot!$AH75)*('Data (All Pillars)'!$C$2:$C$1611=Pivot!$Y$1),'Data (All Pillars)'!$F$2:$F$1611),"")</f>
        <v>Low capacity</v>
      </c>
      <c r="AK75" s="54">
        <f t="shared" si="62"/>
        <v>2</v>
      </c>
    </row>
    <row r="76" spans="4:37" x14ac:dyDescent="0.2">
      <c r="D76" s="179" t="s">
        <v>89</v>
      </c>
      <c r="E76">
        <v>91</v>
      </c>
      <c r="F76">
        <v>30.960259419842444</v>
      </c>
      <c r="X76" s="179" t="s">
        <v>89</v>
      </c>
      <c r="Y76">
        <v>30.960259419842444</v>
      </c>
      <c r="Z76">
        <v>91</v>
      </c>
      <c r="AB76" s="54" t="str">
        <f t="shared" si="59"/>
        <v>Armenia</v>
      </c>
      <c r="AC76" s="178">
        <f t="shared" si="60"/>
        <v>35.068542835503791</v>
      </c>
      <c r="AD76" s="174">
        <v>65</v>
      </c>
      <c r="AE76" s="174" t="str" cm="1">
        <f t="array" ref="AE76">IFERROR(_xlfn.XLOOKUP(1,('Data (All Pillars)'!$A$2:$A$1611=Pivot!$AB76)*('Data (All Pillars)'!$C$2:$C$1611=Pivot!$Y$1),'Data (All Pillars)'!$F$2:$F$1611),"")</f>
        <v>Low capacity</v>
      </c>
      <c r="AF76" s="175"/>
      <c r="AH76" s="54" t="str">
        <f t="shared" si="61"/>
        <v>Nepal</v>
      </c>
      <c r="AI76" s="54">
        <f t="shared" si="58"/>
        <v>30.960259419842444</v>
      </c>
      <c r="AJ76" s="174" t="str" cm="1">
        <f t="array" ref="AJ76">IFERROR(_xlfn.XLOOKUP(1,('Data (All Pillars)'!$A$2:$A$1611=Pivot!$AH76)*('Data (All Pillars)'!$C$2:$C$1611=Pivot!$Y$1),'Data (All Pillars)'!$F$2:$F$1611),"")</f>
        <v>Inadequate capacity</v>
      </c>
      <c r="AK76" s="54">
        <f t="shared" si="62"/>
        <v>1</v>
      </c>
    </row>
    <row r="77" spans="4:37" x14ac:dyDescent="0.2">
      <c r="D77" s="179" t="s">
        <v>90</v>
      </c>
      <c r="E77">
        <v>9</v>
      </c>
      <c r="F77">
        <v>50.223269712089966</v>
      </c>
      <c r="X77" s="179" t="s">
        <v>90</v>
      </c>
      <c r="Y77">
        <v>50.223269712089966</v>
      </c>
      <c r="Z77">
        <v>9</v>
      </c>
      <c r="AB77" s="54" t="str">
        <f t="shared" si="59"/>
        <v>Ukraine</v>
      </c>
      <c r="AC77" s="178">
        <f t="shared" si="60"/>
        <v>35.089737533381943</v>
      </c>
      <c r="AD77" s="174">
        <v>64</v>
      </c>
      <c r="AE77" s="174" t="str" cm="1">
        <f t="array" ref="AE77">IFERROR(_xlfn.XLOOKUP(1,('Data (All Pillars)'!$A$2:$A$1611=Pivot!$AB77)*('Data (All Pillars)'!$C$2:$C$1611=Pivot!$Y$1),'Data (All Pillars)'!$F$2:$F$1611),"")</f>
        <v>Low capacity</v>
      </c>
      <c r="AF77" s="175"/>
      <c r="AH77" s="54" t="str">
        <f t="shared" si="61"/>
        <v>Netherlands</v>
      </c>
      <c r="AI77" s="54">
        <f t="shared" si="58"/>
        <v>50.223269712089966</v>
      </c>
      <c r="AJ77" s="174" t="str" cm="1">
        <f t="array" ref="AJ77">IFERROR(_xlfn.XLOOKUP(1,('Data (All Pillars)'!$A$2:$A$1611=Pivot!$AH77)*('Data (All Pillars)'!$C$2:$C$1611=Pivot!$Y$1),'Data (All Pillars)'!$F$2:$F$1611),"")</f>
        <v>Advanced capacity</v>
      </c>
      <c r="AK77" s="54">
        <f t="shared" si="62"/>
        <v>5</v>
      </c>
    </row>
    <row r="78" spans="4:37" x14ac:dyDescent="0.2">
      <c r="D78" s="179" t="s">
        <v>91</v>
      </c>
      <c r="E78">
        <v>19</v>
      </c>
      <c r="F78">
        <v>47.667782221273832</v>
      </c>
      <c r="X78" s="179" t="s">
        <v>91</v>
      </c>
      <c r="Y78">
        <v>47.667782221273832</v>
      </c>
      <c r="Z78">
        <v>19</v>
      </c>
      <c r="AB78" s="54" t="str">
        <f t="shared" si="59"/>
        <v>Philippines</v>
      </c>
      <c r="AC78" s="178">
        <f t="shared" si="60"/>
        <v>35.350952061022788</v>
      </c>
      <c r="AD78" s="174">
        <v>63</v>
      </c>
      <c r="AE78" s="174" t="str" cm="1">
        <f t="array" ref="AE78">IFERROR(_xlfn.XLOOKUP(1,('Data (All Pillars)'!$A$2:$A$1611=Pivot!$AB78)*('Data (All Pillars)'!$C$2:$C$1611=Pivot!$Y$1),'Data (All Pillars)'!$F$2:$F$1611),"")</f>
        <v>Low capacity</v>
      </c>
      <c r="AF78" s="175"/>
      <c r="AH78" s="54" t="str">
        <f t="shared" si="61"/>
        <v>New Zealand</v>
      </c>
      <c r="AI78" s="54">
        <f t="shared" si="58"/>
        <v>47.667782221273832</v>
      </c>
      <c r="AJ78" s="174" t="str" cm="1">
        <f t="array" ref="AJ78">IFERROR(_xlfn.XLOOKUP(1,('Data (All Pillars)'!$A$2:$A$1611=Pivot!$AH78)*('Data (All Pillars)'!$C$2:$C$1611=Pivot!$Y$1),'Data (All Pillars)'!$F$2:$F$1611),"")</f>
        <v>High capacity</v>
      </c>
      <c r="AK78" s="54">
        <f t="shared" si="62"/>
        <v>4</v>
      </c>
    </row>
    <row r="79" spans="4:37" x14ac:dyDescent="0.2">
      <c r="D79" s="179" t="s">
        <v>92</v>
      </c>
      <c r="E79">
        <v>95</v>
      </c>
      <c r="F79">
        <v>30.484631671738921</v>
      </c>
      <c r="X79" s="179" t="s">
        <v>92</v>
      </c>
      <c r="Y79">
        <v>30.484631671738921</v>
      </c>
      <c r="Z79">
        <v>95</v>
      </c>
      <c r="AB79" s="54" t="str">
        <f t="shared" si="59"/>
        <v>Brazil</v>
      </c>
      <c r="AC79" s="178">
        <f t="shared" si="60"/>
        <v>35.482091834428672</v>
      </c>
      <c r="AD79" s="174">
        <v>62</v>
      </c>
      <c r="AE79" s="174" t="str" cm="1">
        <f t="array" ref="AE79">IFERROR(_xlfn.XLOOKUP(1,('Data (All Pillars)'!$A$2:$A$1611=Pivot!$AB79)*('Data (All Pillars)'!$C$2:$C$1611=Pivot!$Y$1),'Data (All Pillars)'!$F$2:$F$1611),"")</f>
        <v>Low capacity</v>
      </c>
      <c r="AF79" s="175"/>
      <c r="AH79" s="54" t="str">
        <f t="shared" si="61"/>
        <v>Nigeria</v>
      </c>
      <c r="AI79" s="54">
        <f t="shared" si="58"/>
        <v>30.484631671738921</v>
      </c>
      <c r="AJ79" s="174" t="str" cm="1">
        <f t="array" ref="AJ79">IFERROR(_xlfn.XLOOKUP(1,('Data (All Pillars)'!$A$2:$A$1611=Pivot!$AH79)*('Data (All Pillars)'!$C$2:$C$1611=Pivot!$Y$1),'Data (All Pillars)'!$F$2:$F$1611),"")</f>
        <v>Inadequate capacity</v>
      </c>
      <c r="AK79" s="54">
        <f t="shared" si="62"/>
        <v>1</v>
      </c>
    </row>
    <row r="80" spans="4:37" x14ac:dyDescent="0.2">
      <c r="D80" s="179" t="s">
        <v>93</v>
      </c>
      <c r="E80">
        <v>15</v>
      </c>
      <c r="F80">
        <v>48.363955774328446</v>
      </c>
      <c r="X80" s="179" t="s">
        <v>93</v>
      </c>
      <c r="Y80">
        <v>48.363955774328446</v>
      </c>
      <c r="Z80">
        <v>15</v>
      </c>
      <c r="AB80" s="54" t="str">
        <f t="shared" si="59"/>
        <v>Jordan</v>
      </c>
      <c r="AC80" s="178">
        <f t="shared" si="60"/>
        <v>35.828157401195483</v>
      </c>
      <c r="AD80" s="174">
        <v>61</v>
      </c>
      <c r="AE80" s="174" t="str" cm="1">
        <f t="array" ref="AE80">IFERROR(_xlfn.XLOOKUP(1,('Data (All Pillars)'!$A$2:$A$1611=Pivot!$AB80)*('Data (All Pillars)'!$C$2:$C$1611=Pivot!$Y$1),'Data (All Pillars)'!$F$2:$F$1611),"")</f>
        <v>Low capacity</v>
      </c>
      <c r="AF80" s="175"/>
      <c r="AH80" s="54" t="str">
        <f t="shared" si="61"/>
        <v>Norway</v>
      </c>
      <c r="AI80" s="54">
        <f t="shared" si="58"/>
        <v>48.363955774328446</v>
      </c>
      <c r="AJ80" s="174" t="str" cm="1">
        <f t="array" ref="AJ80">IFERROR(_xlfn.XLOOKUP(1,('Data (All Pillars)'!$A$2:$A$1611=Pivot!$AH80)*('Data (All Pillars)'!$C$2:$C$1611=Pivot!$Y$1),'Data (All Pillars)'!$F$2:$F$1611),"")</f>
        <v>High capacity</v>
      </c>
      <c r="AK80" s="54">
        <f t="shared" si="62"/>
        <v>4</v>
      </c>
    </row>
    <row r="81" spans="4:37" x14ac:dyDescent="0.2">
      <c r="D81" s="179" t="s">
        <v>94</v>
      </c>
      <c r="E81">
        <v>52</v>
      </c>
      <c r="F81">
        <v>38.205045910299617</v>
      </c>
      <c r="X81" s="179" t="s">
        <v>94</v>
      </c>
      <c r="Y81">
        <v>38.205045910299617</v>
      </c>
      <c r="Z81">
        <v>52</v>
      </c>
      <c r="AB81" s="54" t="str">
        <f t="shared" si="59"/>
        <v>Costa Rica</v>
      </c>
      <c r="AC81" s="178">
        <f t="shared" si="60"/>
        <v>35.833150603343391</v>
      </c>
      <c r="AD81" s="174">
        <v>60</v>
      </c>
      <c r="AE81" s="174" t="str" cm="1">
        <f t="array" ref="AE81">IFERROR(_xlfn.XLOOKUP(1,('Data (All Pillars)'!$A$2:$A$1611=Pivot!$AB81)*('Data (All Pillars)'!$C$2:$C$1611=Pivot!$Y$1),'Data (All Pillars)'!$F$2:$F$1611),"")</f>
        <v>Low capacity</v>
      </c>
      <c r="AF81" s="175"/>
      <c r="AH81" s="54" t="str">
        <f t="shared" si="61"/>
        <v>Oman</v>
      </c>
      <c r="AI81" s="54">
        <f t="shared" si="58"/>
        <v>38.205045910299617</v>
      </c>
      <c r="AJ81" s="174" t="str" cm="1">
        <f t="array" ref="AJ81">IFERROR(_xlfn.XLOOKUP(1,('Data (All Pillars)'!$A$2:$A$1611=Pivot!$AH81)*('Data (All Pillars)'!$C$2:$C$1611=Pivot!$Y$1),'Data (All Pillars)'!$F$2:$F$1611),"")</f>
        <v>Adequate capacity</v>
      </c>
      <c r="AK81" s="54">
        <f t="shared" si="62"/>
        <v>3</v>
      </c>
    </row>
    <row r="82" spans="4:37" x14ac:dyDescent="0.2">
      <c r="D82" s="179" t="s">
        <v>95</v>
      </c>
      <c r="E82">
        <v>92</v>
      </c>
      <c r="F82">
        <v>30.758833663630639</v>
      </c>
      <c r="X82" s="179" t="s">
        <v>95</v>
      </c>
      <c r="Y82">
        <v>30.758833663630639</v>
      </c>
      <c r="Z82">
        <v>92</v>
      </c>
      <c r="AB82" s="54" t="str">
        <f t="shared" si="59"/>
        <v>Kazakhstan</v>
      </c>
      <c r="AC82" s="178">
        <f t="shared" si="60"/>
        <v>36.000794210925633</v>
      </c>
      <c r="AD82" s="174">
        <v>59</v>
      </c>
      <c r="AE82" s="174" t="str" cm="1">
        <f t="array" ref="AE82">IFERROR(_xlfn.XLOOKUP(1,('Data (All Pillars)'!$A$2:$A$1611=Pivot!$AB82)*('Data (All Pillars)'!$C$2:$C$1611=Pivot!$Y$1),'Data (All Pillars)'!$F$2:$F$1611),"")</f>
        <v>Low capacity</v>
      </c>
      <c r="AF82" s="175"/>
      <c r="AH82" s="54" t="str">
        <f t="shared" si="61"/>
        <v>Pakistan</v>
      </c>
      <c r="AI82" s="54">
        <f t="shared" si="58"/>
        <v>30.758833663630639</v>
      </c>
      <c r="AJ82" s="174" t="str" cm="1">
        <f t="array" ref="AJ82">IFERROR(_xlfn.XLOOKUP(1,('Data (All Pillars)'!$A$2:$A$1611=Pivot!$AH82)*('Data (All Pillars)'!$C$2:$C$1611=Pivot!$Y$1),'Data (All Pillars)'!$F$2:$F$1611),"")</f>
        <v>Inadequate capacity</v>
      </c>
      <c r="AK82" s="54">
        <f t="shared" si="62"/>
        <v>1</v>
      </c>
    </row>
    <row r="83" spans="4:37" x14ac:dyDescent="0.2">
      <c r="D83" s="179" t="s">
        <v>96</v>
      </c>
      <c r="E83">
        <v>75</v>
      </c>
      <c r="F83">
        <v>33.335777625501464</v>
      </c>
      <c r="X83" s="179" t="s">
        <v>96</v>
      </c>
      <c r="Y83">
        <v>33.335777625501464</v>
      </c>
      <c r="Z83">
        <v>75</v>
      </c>
      <c r="AB83" s="54" t="str">
        <f t="shared" si="59"/>
        <v>Botswana</v>
      </c>
      <c r="AC83" s="178">
        <f t="shared" si="60"/>
        <v>36.14216150559394</v>
      </c>
      <c r="AD83" s="174">
        <v>58</v>
      </c>
      <c r="AE83" s="174" t="str" cm="1">
        <f t="array" ref="AE83">IFERROR(_xlfn.XLOOKUP(1,('Data (All Pillars)'!$A$2:$A$1611=Pivot!$AB83)*('Data (All Pillars)'!$C$2:$C$1611=Pivot!$Y$1),'Data (All Pillars)'!$F$2:$F$1611),"")</f>
        <v>Low capacity</v>
      </c>
      <c r="AF83" s="175"/>
      <c r="AH83" s="54" t="str">
        <f t="shared" si="61"/>
        <v>Panama</v>
      </c>
      <c r="AI83" s="54">
        <f t="shared" si="58"/>
        <v>33.335777625501464</v>
      </c>
      <c r="AJ83" s="174" t="str" cm="1">
        <f t="array" ref="AJ83">IFERROR(_xlfn.XLOOKUP(1,('Data (All Pillars)'!$A$2:$A$1611=Pivot!$AH83)*('Data (All Pillars)'!$C$2:$C$1611=Pivot!$Y$1),'Data (All Pillars)'!$F$2:$F$1611),"")</f>
        <v>Low capacity</v>
      </c>
      <c r="AK83" s="54">
        <f t="shared" si="62"/>
        <v>2</v>
      </c>
    </row>
    <row r="84" spans="4:37" x14ac:dyDescent="0.2">
      <c r="D84" s="179" t="s">
        <v>97</v>
      </c>
      <c r="E84">
        <v>110</v>
      </c>
      <c r="F84">
        <v>26.330999667554327</v>
      </c>
      <c r="X84" s="179" t="s">
        <v>97</v>
      </c>
      <c r="Y84">
        <v>26.330999667554327</v>
      </c>
      <c r="Z84">
        <v>110</v>
      </c>
      <c r="AB84" s="54" t="str">
        <f t="shared" si="59"/>
        <v>South Africa</v>
      </c>
      <c r="AC84" s="178">
        <f t="shared" si="60"/>
        <v>36.199063798846055</v>
      </c>
      <c r="AD84" s="174">
        <v>57</v>
      </c>
      <c r="AE84" s="174" t="str" cm="1">
        <f t="array" ref="AE84">IFERROR(_xlfn.XLOOKUP(1,('Data (All Pillars)'!$A$2:$A$1611=Pivot!$AB84)*('Data (All Pillars)'!$C$2:$C$1611=Pivot!$Y$1),'Data (All Pillars)'!$F$2:$F$1611),"")</f>
        <v>Low capacity</v>
      </c>
      <c r="AF84" s="175"/>
      <c r="AH84" s="54" t="str">
        <f t="shared" si="61"/>
        <v>Paraguay</v>
      </c>
      <c r="AI84" s="54">
        <f t="shared" si="58"/>
        <v>26.330999667554327</v>
      </c>
      <c r="AJ84" s="174" t="str" cm="1">
        <f t="array" ref="AJ84">IFERROR(_xlfn.XLOOKUP(1,('Data (All Pillars)'!$A$2:$A$1611=Pivot!$AH84)*('Data (All Pillars)'!$C$2:$C$1611=Pivot!$Y$1),'Data (All Pillars)'!$F$2:$F$1611),"")</f>
        <v>Inadequate capacity</v>
      </c>
      <c r="AK84" s="54">
        <f t="shared" si="62"/>
        <v>1</v>
      </c>
    </row>
    <row r="85" spans="4:37" x14ac:dyDescent="0.2">
      <c r="D85" s="179" t="s">
        <v>98</v>
      </c>
      <c r="E85">
        <v>78</v>
      </c>
      <c r="F85">
        <v>32.811394851211986</v>
      </c>
      <c r="X85" s="179" t="s">
        <v>98</v>
      </c>
      <c r="Y85">
        <v>32.811394851211986</v>
      </c>
      <c r="Z85">
        <v>78</v>
      </c>
      <c r="AB85" s="54" t="str">
        <f t="shared" si="59"/>
        <v>Turkey</v>
      </c>
      <c r="AC85" s="178">
        <f t="shared" si="60"/>
        <v>37.279748737880993</v>
      </c>
      <c r="AD85" s="174">
        <v>56</v>
      </c>
      <c r="AE85" s="174" t="str" cm="1">
        <f t="array" ref="AE85">IFERROR(_xlfn.XLOOKUP(1,('Data (All Pillars)'!$A$2:$A$1611=Pivot!$AB85)*('Data (All Pillars)'!$C$2:$C$1611=Pivot!$Y$1),'Data (All Pillars)'!$F$2:$F$1611),"")</f>
        <v>Adequate capacity</v>
      </c>
      <c r="AF85" s="175"/>
      <c r="AH85" s="54" t="str">
        <f t="shared" si="61"/>
        <v>Peru</v>
      </c>
      <c r="AI85" s="54">
        <f t="shared" si="58"/>
        <v>32.811394851211986</v>
      </c>
      <c r="AJ85" s="174" t="str" cm="1">
        <f t="array" ref="AJ85">IFERROR(_xlfn.XLOOKUP(1,('Data (All Pillars)'!$A$2:$A$1611=Pivot!$AH85)*('Data (All Pillars)'!$C$2:$C$1611=Pivot!$Y$1),'Data (All Pillars)'!$F$2:$F$1611),"")</f>
        <v>Low capacity</v>
      </c>
      <c r="AK85" s="54">
        <f t="shared" si="62"/>
        <v>2</v>
      </c>
    </row>
    <row r="86" spans="4:37" x14ac:dyDescent="0.2">
      <c r="D86" s="179" t="s">
        <v>99</v>
      </c>
      <c r="E86">
        <v>63</v>
      </c>
      <c r="F86">
        <v>35.350952061022788</v>
      </c>
      <c r="X86" s="179" t="s">
        <v>99</v>
      </c>
      <c r="Y86">
        <v>35.350952061022788</v>
      </c>
      <c r="Z86">
        <v>63</v>
      </c>
      <c r="AB86" s="54" t="str">
        <f t="shared" si="59"/>
        <v>Mexico</v>
      </c>
      <c r="AC86" s="178">
        <f t="shared" si="60"/>
        <v>37.443315808253701</v>
      </c>
      <c r="AD86" s="174">
        <v>55</v>
      </c>
      <c r="AE86" s="174" t="str" cm="1">
        <f t="array" ref="AE86">IFERROR(_xlfn.XLOOKUP(1,('Data (All Pillars)'!$A$2:$A$1611=Pivot!$AB86)*('Data (All Pillars)'!$C$2:$C$1611=Pivot!$Y$1),'Data (All Pillars)'!$F$2:$F$1611),"")</f>
        <v>Adequate capacity</v>
      </c>
      <c r="AF86" s="175"/>
      <c r="AH86" s="54" t="str">
        <f t="shared" si="61"/>
        <v>Philippines</v>
      </c>
      <c r="AI86" s="54">
        <f t="shared" si="58"/>
        <v>35.350952061022788</v>
      </c>
      <c r="AJ86" s="174" t="str" cm="1">
        <f t="array" ref="AJ86">IFERROR(_xlfn.XLOOKUP(1,('Data (All Pillars)'!$A$2:$A$1611=Pivot!$AH86)*('Data (All Pillars)'!$C$2:$C$1611=Pivot!$Y$1),'Data (All Pillars)'!$F$2:$F$1611),"")</f>
        <v>Low capacity</v>
      </c>
      <c r="AK86" s="54">
        <f t="shared" si="62"/>
        <v>2</v>
      </c>
    </row>
    <row r="87" spans="4:37" x14ac:dyDescent="0.2">
      <c r="D87" s="179" t="s">
        <v>100</v>
      </c>
      <c r="E87">
        <v>38</v>
      </c>
      <c r="F87">
        <v>41.876187927399073</v>
      </c>
      <c r="X87" s="179" t="s">
        <v>100</v>
      </c>
      <c r="Y87">
        <v>41.876187927399073</v>
      </c>
      <c r="Z87">
        <v>38</v>
      </c>
      <c r="AB87" s="54" t="str">
        <f t="shared" si="59"/>
        <v>Serbia</v>
      </c>
      <c r="AC87" s="178">
        <f t="shared" si="60"/>
        <v>37.698625565566033</v>
      </c>
      <c r="AD87" s="174">
        <v>54</v>
      </c>
      <c r="AE87" s="174" t="str" cm="1">
        <f t="array" ref="AE87">IFERROR(_xlfn.XLOOKUP(1,('Data (All Pillars)'!$A$2:$A$1611=Pivot!$AB87)*('Data (All Pillars)'!$C$2:$C$1611=Pivot!$Y$1),'Data (All Pillars)'!$F$2:$F$1611),"")</f>
        <v>Adequate capacity</v>
      </c>
      <c r="AF87" s="175"/>
      <c r="AH87" s="54" t="str">
        <f t="shared" si="61"/>
        <v>Poland</v>
      </c>
      <c r="AI87" s="54">
        <f t="shared" si="58"/>
        <v>41.876187927399073</v>
      </c>
      <c r="AJ87" s="174" t="str" cm="1">
        <f t="array" ref="AJ87">IFERROR(_xlfn.XLOOKUP(1,('Data (All Pillars)'!$A$2:$A$1611=Pivot!$AH87)*('Data (All Pillars)'!$C$2:$C$1611=Pivot!$Y$1),'Data (All Pillars)'!$F$2:$F$1611),"")</f>
        <v>Adequate capacity</v>
      </c>
      <c r="AK87" s="54">
        <f t="shared" si="62"/>
        <v>3</v>
      </c>
    </row>
    <row r="88" spans="4:37" x14ac:dyDescent="0.2">
      <c r="D88" s="179" t="s">
        <v>101</v>
      </c>
      <c r="E88">
        <v>24</v>
      </c>
      <c r="F88">
        <v>46.430261213461129</v>
      </c>
      <c r="X88" s="179" t="s">
        <v>101</v>
      </c>
      <c r="Y88">
        <v>46.430261213461129</v>
      </c>
      <c r="Z88">
        <v>24</v>
      </c>
      <c r="AB88" s="54" t="str">
        <f t="shared" si="59"/>
        <v>Uruguay</v>
      </c>
      <c r="AC88" s="178">
        <f t="shared" si="60"/>
        <v>37.878457447580651</v>
      </c>
      <c r="AD88" s="174">
        <v>53</v>
      </c>
      <c r="AE88" s="174" t="str" cm="1">
        <f t="array" ref="AE88">IFERROR(_xlfn.XLOOKUP(1,('Data (All Pillars)'!$A$2:$A$1611=Pivot!$AB88)*('Data (All Pillars)'!$C$2:$C$1611=Pivot!$Y$1),'Data (All Pillars)'!$F$2:$F$1611),"")</f>
        <v>Adequate capacity</v>
      </c>
      <c r="AF88" s="175"/>
      <c r="AH88" s="54" t="str">
        <f t="shared" si="61"/>
        <v>Portugal</v>
      </c>
      <c r="AI88" s="54">
        <f t="shared" ref="AI88:AI118" si="63">Y88</f>
        <v>46.430261213461129</v>
      </c>
      <c r="AJ88" s="174" t="str" cm="1">
        <f t="array" ref="AJ88">IFERROR(_xlfn.XLOOKUP(1,('Data (All Pillars)'!$A$2:$A$1611=Pivot!$AH88)*('Data (All Pillars)'!$C$2:$C$1611=Pivot!$Y$1),'Data (All Pillars)'!$F$2:$F$1611),"")</f>
        <v>High capacity</v>
      </c>
      <c r="AK88" s="54">
        <f t="shared" si="62"/>
        <v>4</v>
      </c>
    </row>
    <row r="89" spans="4:37" x14ac:dyDescent="0.2">
      <c r="D89" s="179" t="s">
        <v>102</v>
      </c>
      <c r="E89">
        <v>50</v>
      </c>
      <c r="F89">
        <v>38.57401372046202</v>
      </c>
      <c r="X89" s="179" t="s">
        <v>102</v>
      </c>
      <c r="Y89">
        <v>38.57401372046202</v>
      </c>
      <c r="Z89">
        <v>50</v>
      </c>
      <c r="AB89" s="54" t="str">
        <f t="shared" si="59"/>
        <v>Oman</v>
      </c>
      <c r="AC89" s="178">
        <f t="shared" si="60"/>
        <v>38.205045910299617</v>
      </c>
      <c r="AD89" s="174">
        <v>52</v>
      </c>
      <c r="AE89" s="174" t="str" cm="1">
        <f t="array" ref="AE89">IFERROR(_xlfn.XLOOKUP(1,('Data (All Pillars)'!$A$2:$A$1611=Pivot!$AB89)*('Data (All Pillars)'!$C$2:$C$1611=Pivot!$Y$1),'Data (All Pillars)'!$F$2:$F$1611),"")</f>
        <v>Adequate capacity</v>
      </c>
      <c r="AF89" s="175"/>
      <c r="AH89" s="54" t="str">
        <f t="shared" si="61"/>
        <v>Qatar</v>
      </c>
      <c r="AI89" s="54">
        <f t="shared" si="63"/>
        <v>38.57401372046202</v>
      </c>
      <c r="AJ89" s="174" t="str" cm="1">
        <f t="array" ref="AJ89">IFERROR(_xlfn.XLOOKUP(1,('Data (All Pillars)'!$A$2:$A$1611=Pivot!$AH89)*('Data (All Pillars)'!$C$2:$C$1611=Pivot!$Y$1),'Data (All Pillars)'!$F$2:$F$1611),"")</f>
        <v>Adequate capacity</v>
      </c>
      <c r="AK89" s="54">
        <f t="shared" si="62"/>
        <v>3</v>
      </c>
    </row>
    <row r="90" spans="4:37" x14ac:dyDescent="0.2">
      <c r="D90" s="179" t="s">
        <v>103</v>
      </c>
      <c r="E90">
        <v>35</v>
      </c>
      <c r="F90">
        <v>43.112433299662243</v>
      </c>
      <c r="X90" s="179" t="s">
        <v>103</v>
      </c>
      <c r="Y90">
        <v>43.112433299662243</v>
      </c>
      <c r="Z90">
        <v>35</v>
      </c>
      <c r="AB90" s="54" t="str">
        <f t="shared" ref="AB90:AB121" si="64">INDEX($X$4:$X$118,MATCH($AD90,$Z$4:$Z$118,0))</f>
        <v>Indonesia</v>
      </c>
      <c r="AC90" s="178">
        <f t="shared" ref="AC90:AC121" si="65">INDEX($Y$4:$Y$118,MATCH($AD90,$Z$4:$Z$118,0))</f>
        <v>38.441812111429677</v>
      </c>
      <c r="AD90" s="174">
        <v>51</v>
      </c>
      <c r="AE90" s="174" t="str" cm="1">
        <f t="array" ref="AE90">IFERROR(_xlfn.XLOOKUP(1,('Data (All Pillars)'!$A$2:$A$1611=Pivot!$AB90)*('Data (All Pillars)'!$C$2:$C$1611=Pivot!$Y$1),'Data (All Pillars)'!$F$2:$F$1611),"")</f>
        <v>Adequate capacity</v>
      </c>
      <c r="AF90" s="175"/>
      <c r="AH90" s="54" t="str">
        <f t="shared" si="61"/>
        <v>Romania</v>
      </c>
      <c r="AI90" s="54">
        <f t="shared" si="63"/>
        <v>43.112433299662243</v>
      </c>
      <c r="AJ90" s="174" t="str" cm="1">
        <f t="array" ref="AJ90">IFERROR(_xlfn.XLOOKUP(1,('Data (All Pillars)'!$A$2:$A$1611=Pivot!$AH90)*('Data (All Pillars)'!$C$2:$C$1611=Pivot!$Y$1),'Data (All Pillars)'!$F$2:$F$1611),"")</f>
        <v>Adequate capacity</v>
      </c>
      <c r="AK90" s="54">
        <f t="shared" si="62"/>
        <v>3</v>
      </c>
    </row>
    <row r="91" spans="4:37" x14ac:dyDescent="0.2">
      <c r="D91" s="179" t="s">
        <v>104</v>
      </c>
      <c r="E91">
        <v>88</v>
      </c>
      <c r="F91">
        <v>31.525933122864856</v>
      </c>
      <c r="X91" s="179" t="s">
        <v>104</v>
      </c>
      <c r="Y91">
        <v>31.525933122864856</v>
      </c>
      <c r="Z91">
        <v>88</v>
      </c>
      <c r="AB91" s="54" t="str">
        <f t="shared" si="64"/>
        <v>Qatar</v>
      </c>
      <c r="AC91" s="178">
        <f t="shared" si="65"/>
        <v>38.57401372046202</v>
      </c>
      <c r="AD91" s="174">
        <v>50</v>
      </c>
      <c r="AE91" s="174" t="str" cm="1">
        <f t="array" ref="AE91">IFERROR(_xlfn.XLOOKUP(1,('Data (All Pillars)'!$A$2:$A$1611=Pivot!$AB91)*('Data (All Pillars)'!$C$2:$C$1611=Pivot!$Y$1),'Data (All Pillars)'!$F$2:$F$1611),"")</f>
        <v>Adequate capacity</v>
      </c>
      <c r="AF91" s="175"/>
      <c r="AH91" s="54" t="str">
        <f t="shared" si="61"/>
        <v>Russia</v>
      </c>
      <c r="AI91" s="54">
        <f t="shared" si="63"/>
        <v>31.525933122864856</v>
      </c>
      <c r="AJ91" s="174" t="str" cm="1">
        <f t="array" ref="AJ91">IFERROR(_xlfn.XLOOKUP(1,('Data (All Pillars)'!$A$2:$A$1611=Pivot!$AH91)*('Data (All Pillars)'!$C$2:$C$1611=Pivot!$Y$1),'Data (All Pillars)'!$F$2:$F$1611),"")</f>
        <v>Low capacity</v>
      </c>
      <c r="AK91" s="54">
        <f t="shared" si="62"/>
        <v>2</v>
      </c>
    </row>
    <row r="92" spans="4:37" x14ac:dyDescent="0.2">
      <c r="D92" s="179" t="s">
        <v>105</v>
      </c>
      <c r="E92">
        <v>86</v>
      </c>
      <c r="F92">
        <v>31.763215227685187</v>
      </c>
      <c r="X92" s="179" t="s">
        <v>105</v>
      </c>
      <c r="Y92">
        <v>31.763215227685187</v>
      </c>
      <c r="Z92">
        <v>86</v>
      </c>
      <c r="AB92" s="54" t="str">
        <f t="shared" si="64"/>
        <v>Saudi Arabia</v>
      </c>
      <c r="AC92" s="178">
        <f t="shared" si="65"/>
        <v>38.654404693436163</v>
      </c>
      <c r="AD92" s="174">
        <v>49</v>
      </c>
      <c r="AE92" s="174" t="str" cm="1">
        <f t="array" ref="AE92">IFERROR(_xlfn.XLOOKUP(1,('Data (All Pillars)'!$A$2:$A$1611=Pivot!$AB92)*('Data (All Pillars)'!$C$2:$C$1611=Pivot!$Y$1),'Data (All Pillars)'!$F$2:$F$1611),"")</f>
        <v>Adequate capacity</v>
      </c>
      <c r="AF92" s="175"/>
      <c r="AH92" s="54" t="str">
        <f t="shared" ref="AH92:AH118" si="66">X92</f>
        <v>Rwanda</v>
      </c>
      <c r="AI92" s="54">
        <f t="shared" si="63"/>
        <v>31.763215227685187</v>
      </c>
      <c r="AJ92" s="174" t="str" cm="1">
        <f t="array" ref="AJ92">IFERROR(_xlfn.XLOOKUP(1,('Data (All Pillars)'!$A$2:$A$1611=Pivot!$AH92)*('Data (All Pillars)'!$C$2:$C$1611=Pivot!$Y$1),'Data (All Pillars)'!$F$2:$F$1611),"")</f>
        <v>Low capacity</v>
      </c>
      <c r="AK92" s="54">
        <f t="shared" si="62"/>
        <v>2</v>
      </c>
    </row>
    <row r="93" spans="4:37" x14ac:dyDescent="0.2">
      <c r="D93" s="179" t="s">
        <v>106</v>
      </c>
      <c r="E93">
        <v>49</v>
      </c>
      <c r="F93">
        <v>38.654404693436163</v>
      </c>
      <c r="X93" s="179" t="s">
        <v>106</v>
      </c>
      <c r="Y93">
        <v>38.654404693436163</v>
      </c>
      <c r="Z93">
        <v>49</v>
      </c>
      <c r="AB93" s="54" t="str">
        <f t="shared" si="64"/>
        <v>India</v>
      </c>
      <c r="AC93" s="178">
        <f t="shared" si="65"/>
        <v>38.898986030398468</v>
      </c>
      <c r="AD93" s="174">
        <v>48</v>
      </c>
      <c r="AE93" s="174" t="str" cm="1">
        <f t="array" ref="AE93">IFERROR(_xlfn.XLOOKUP(1,('Data (All Pillars)'!$A$2:$A$1611=Pivot!$AB93)*('Data (All Pillars)'!$C$2:$C$1611=Pivot!$Y$1),'Data (All Pillars)'!$F$2:$F$1611),"")</f>
        <v>Adequate capacity</v>
      </c>
      <c r="AF93" s="175"/>
      <c r="AH93" s="54" t="str">
        <f t="shared" si="66"/>
        <v>Saudi Arabia</v>
      </c>
      <c r="AI93" s="54">
        <f t="shared" si="63"/>
        <v>38.654404693436163</v>
      </c>
      <c r="AJ93" s="174" t="str" cm="1">
        <f t="array" ref="AJ93">IFERROR(_xlfn.XLOOKUP(1,('Data (All Pillars)'!$A$2:$A$1611=Pivot!$AH93)*('Data (All Pillars)'!$C$2:$C$1611=Pivot!$Y$1),'Data (All Pillars)'!$F$2:$F$1611),"")</f>
        <v>Adequate capacity</v>
      </c>
      <c r="AK93" s="54">
        <f t="shared" si="62"/>
        <v>3</v>
      </c>
    </row>
    <row r="94" spans="4:37" x14ac:dyDescent="0.2">
      <c r="D94" s="179" t="s">
        <v>107</v>
      </c>
      <c r="E94">
        <v>93</v>
      </c>
      <c r="F94">
        <v>30.667024614078876</v>
      </c>
      <c r="X94" s="179" t="s">
        <v>107</v>
      </c>
      <c r="Y94">
        <v>30.667024614078876</v>
      </c>
      <c r="Z94">
        <v>93</v>
      </c>
      <c r="AB94" s="54" t="str">
        <f t="shared" si="64"/>
        <v>Colombia</v>
      </c>
      <c r="AC94" s="178">
        <f t="shared" si="65"/>
        <v>38.9924232684507</v>
      </c>
      <c r="AD94" s="174">
        <v>47</v>
      </c>
      <c r="AE94" s="174" t="str" cm="1">
        <f t="array" ref="AE94">IFERROR(_xlfn.XLOOKUP(1,('Data (All Pillars)'!$A$2:$A$1611=Pivot!$AB94)*('Data (All Pillars)'!$C$2:$C$1611=Pivot!$Y$1),'Data (All Pillars)'!$F$2:$F$1611),"")</f>
        <v>Adequate capacity</v>
      </c>
      <c r="AF94" s="175"/>
      <c r="AH94" s="54" t="str">
        <f t="shared" si="66"/>
        <v>Senegal</v>
      </c>
      <c r="AI94" s="54">
        <f t="shared" si="63"/>
        <v>30.667024614078876</v>
      </c>
      <c r="AJ94" s="174" t="str" cm="1">
        <f t="array" ref="AJ94">IFERROR(_xlfn.XLOOKUP(1,('Data (All Pillars)'!$A$2:$A$1611=Pivot!$AH94)*('Data (All Pillars)'!$C$2:$C$1611=Pivot!$Y$1),'Data (All Pillars)'!$F$2:$F$1611),"")</f>
        <v>Inadequate capacity</v>
      </c>
      <c r="AK94" s="54">
        <f t="shared" si="62"/>
        <v>1</v>
      </c>
    </row>
    <row r="95" spans="4:37" x14ac:dyDescent="0.2">
      <c r="D95" s="179" t="s">
        <v>108</v>
      </c>
      <c r="E95">
        <v>54</v>
      </c>
      <c r="F95">
        <v>37.698625565566033</v>
      </c>
      <c r="X95" s="179" t="s">
        <v>108</v>
      </c>
      <c r="Y95">
        <v>37.698625565566033</v>
      </c>
      <c r="Z95">
        <v>54</v>
      </c>
      <c r="AB95" s="54" t="str">
        <f t="shared" si="64"/>
        <v>Mauritius</v>
      </c>
      <c r="AC95" s="178">
        <f t="shared" si="65"/>
        <v>39.113913354517607</v>
      </c>
      <c r="AD95" s="174">
        <v>46</v>
      </c>
      <c r="AE95" s="174" t="str" cm="1">
        <f t="array" ref="AE95">IFERROR(_xlfn.XLOOKUP(1,('Data (All Pillars)'!$A$2:$A$1611=Pivot!$AB95)*('Data (All Pillars)'!$C$2:$C$1611=Pivot!$Y$1),'Data (All Pillars)'!$F$2:$F$1611),"")</f>
        <v>Adequate capacity</v>
      </c>
      <c r="AF95" s="175"/>
      <c r="AH95" s="54" t="str">
        <f t="shared" si="66"/>
        <v>Serbia</v>
      </c>
      <c r="AI95" s="54">
        <f t="shared" si="63"/>
        <v>37.698625565566033</v>
      </c>
      <c r="AJ95" s="174" t="str" cm="1">
        <f t="array" ref="AJ95">IFERROR(_xlfn.XLOOKUP(1,('Data (All Pillars)'!$A$2:$A$1611=Pivot!$AH95)*('Data (All Pillars)'!$C$2:$C$1611=Pivot!$Y$1),'Data (All Pillars)'!$F$2:$F$1611),"")</f>
        <v>Adequate capacity</v>
      </c>
      <c r="AK95" s="54">
        <f t="shared" si="62"/>
        <v>3</v>
      </c>
    </row>
    <row r="96" spans="4:37" x14ac:dyDescent="0.2">
      <c r="D96" s="179" t="s">
        <v>109</v>
      </c>
      <c r="E96">
        <v>10</v>
      </c>
      <c r="F96">
        <v>49.912846284924896</v>
      </c>
      <c r="X96" s="179" t="s">
        <v>109</v>
      </c>
      <c r="Y96">
        <v>49.912846284924896</v>
      </c>
      <c r="Z96">
        <v>10</v>
      </c>
      <c r="AB96" s="54" t="str">
        <f t="shared" si="64"/>
        <v>Malta</v>
      </c>
      <c r="AC96" s="178">
        <f t="shared" si="65"/>
        <v>39.838917179184634</v>
      </c>
      <c r="AD96" s="174">
        <v>45</v>
      </c>
      <c r="AE96" s="174" t="str" cm="1">
        <f t="array" ref="AE96">IFERROR(_xlfn.XLOOKUP(1,('Data (All Pillars)'!$A$2:$A$1611=Pivot!$AB96)*('Data (All Pillars)'!$C$2:$C$1611=Pivot!$Y$1),'Data (All Pillars)'!$F$2:$F$1611),"")</f>
        <v>Adequate capacity</v>
      </c>
      <c r="AF96" s="175"/>
      <c r="AH96" s="54" t="str">
        <f t="shared" si="66"/>
        <v>Singapore</v>
      </c>
      <c r="AI96" s="54">
        <f t="shared" si="63"/>
        <v>49.912846284924896</v>
      </c>
      <c r="AJ96" s="174" t="str" cm="1">
        <f t="array" ref="AJ96">IFERROR(_xlfn.XLOOKUP(1,('Data (All Pillars)'!$A$2:$A$1611=Pivot!$AH96)*('Data (All Pillars)'!$C$2:$C$1611=Pivot!$Y$1),'Data (All Pillars)'!$F$2:$F$1611),"")</f>
        <v>Advanced capacity</v>
      </c>
      <c r="AK96" s="54">
        <f t="shared" si="62"/>
        <v>5</v>
      </c>
    </row>
    <row r="97" spans="4:37" x14ac:dyDescent="0.2">
      <c r="D97" s="179" t="s">
        <v>110</v>
      </c>
      <c r="E97">
        <v>41</v>
      </c>
      <c r="F97">
        <v>41.408954364968814</v>
      </c>
      <c r="X97" s="179" t="s">
        <v>110</v>
      </c>
      <c r="Y97">
        <v>41.408954364968814</v>
      </c>
      <c r="Z97">
        <v>41</v>
      </c>
      <c r="AB97" s="54" t="str">
        <f t="shared" si="64"/>
        <v>Lithuania</v>
      </c>
      <c r="AC97" s="178">
        <f t="shared" si="65"/>
        <v>40.438197009329912</v>
      </c>
      <c r="AD97" s="174">
        <v>44</v>
      </c>
      <c r="AE97" s="174" t="str" cm="1">
        <f t="array" ref="AE97">IFERROR(_xlfn.XLOOKUP(1,('Data (All Pillars)'!$A$2:$A$1611=Pivot!$AB97)*('Data (All Pillars)'!$C$2:$C$1611=Pivot!$Y$1),'Data (All Pillars)'!$F$2:$F$1611),"")</f>
        <v>Adequate capacity</v>
      </c>
      <c r="AF97" s="175"/>
      <c r="AH97" s="54" t="str">
        <f t="shared" si="66"/>
        <v>Slovakia</v>
      </c>
      <c r="AI97" s="54">
        <f t="shared" si="63"/>
        <v>41.408954364968814</v>
      </c>
      <c r="AJ97" s="174" t="str" cm="1">
        <f t="array" ref="AJ97">IFERROR(_xlfn.XLOOKUP(1,('Data (All Pillars)'!$A$2:$A$1611=Pivot!$AH97)*('Data (All Pillars)'!$C$2:$C$1611=Pivot!$Y$1),'Data (All Pillars)'!$F$2:$F$1611),"")</f>
        <v>Adequate capacity</v>
      </c>
      <c r="AK97" s="54">
        <f t="shared" si="62"/>
        <v>3</v>
      </c>
    </row>
    <row r="98" spans="4:37" x14ac:dyDescent="0.2">
      <c r="D98" s="179" t="s">
        <v>111</v>
      </c>
      <c r="E98">
        <v>34</v>
      </c>
      <c r="F98">
        <v>43.174032662378629</v>
      </c>
      <c r="X98" s="179" t="s">
        <v>111</v>
      </c>
      <c r="Y98">
        <v>43.174032662378629</v>
      </c>
      <c r="Z98">
        <v>34</v>
      </c>
      <c r="AB98" s="54" t="str">
        <f t="shared" si="64"/>
        <v>Cyprus</v>
      </c>
      <c r="AC98" s="178">
        <f t="shared" si="65"/>
        <v>40.621975229075396</v>
      </c>
      <c r="AD98" s="174">
        <v>43</v>
      </c>
      <c r="AE98" s="174" t="str" cm="1">
        <f t="array" ref="AE98">IFERROR(_xlfn.XLOOKUP(1,('Data (All Pillars)'!$A$2:$A$1611=Pivot!$AB98)*('Data (All Pillars)'!$C$2:$C$1611=Pivot!$Y$1),'Data (All Pillars)'!$F$2:$F$1611),"")</f>
        <v>Adequate capacity</v>
      </c>
      <c r="AF98" s="175"/>
      <c r="AH98" s="54" t="str">
        <f t="shared" si="66"/>
        <v>Slovenia</v>
      </c>
      <c r="AI98" s="54">
        <f t="shared" si="63"/>
        <v>43.174032662378629</v>
      </c>
      <c r="AJ98" s="174" t="str" cm="1">
        <f t="array" ref="AJ98">IFERROR(_xlfn.XLOOKUP(1,('Data (All Pillars)'!$A$2:$A$1611=Pivot!$AH98)*('Data (All Pillars)'!$C$2:$C$1611=Pivot!$Y$1),'Data (All Pillars)'!$F$2:$F$1611),"")</f>
        <v>Adequate capacity</v>
      </c>
      <c r="AK98" s="54">
        <f t="shared" si="62"/>
        <v>3</v>
      </c>
    </row>
    <row r="99" spans="4:37" x14ac:dyDescent="0.2">
      <c r="D99" s="179" t="s">
        <v>112</v>
      </c>
      <c r="E99">
        <v>57</v>
      </c>
      <c r="F99">
        <v>36.199063798846055</v>
      </c>
      <c r="X99" s="179" t="s">
        <v>112</v>
      </c>
      <c r="Y99">
        <v>36.199063798846055</v>
      </c>
      <c r="Z99">
        <v>57</v>
      </c>
      <c r="AB99" s="54" t="str">
        <f t="shared" si="64"/>
        <v>Latvia</v>
      </c>
      <c r="AC99" s="178">
        <f t="shared" si="65"/>
        <v>40.650508500609476</v>
      </c>
      <c r="AD99" s="174">
        <v>42</v>
      </c>
      <c r="AE99" s="174" t="str" cm="1">
        <f t="array" ref="AE99">IFERROR(_xlfn.XLOOKUP(1,('Data (All Pillars)'!$A$2:$A$1611=Pivot!$AB99)*('Data (All Pillars)'!$C$2:$C$1611=Pivot!$Y$1),'Data (All Pillars)'!$F$2:$F$1611),"")</f>
        <v>Adequate capacity</v>
      </c>
      <c r="AF99" s="175"/>
      <c r="AH99" s="54" t="str">
        <f t="shared" si="66"/>
        <v>South Africa</v>
      </c>
      <c r="AI99" s="54">
        <f t="shared" si="63"/>
        <v>36.199063798846055</v>
      </c>
      <c r="AJ99" s="174" t="str" cm="1">
        <f t="array" ref="AJ99">IFERROR(_xlfn.XLOOKUP(1,('Data (All Pillars)'!$A$2:$A$1611=Pivot!$AH99)*('Data (All Pillars)'!$C$2:$C$1611=Pivot!$Y$1),'Data (All Pillars)'!$F$2:$F$1611),"")</f>
        <v>Low capacity</v>
      </c>
      <c r="AK99" s="54">
        <f t="shared" si="62"/>
        <v>2</v>
      </c>
    </row>
    <row r="100" spans="4:37" x14ac:dyDescent="0.2">
      <c r="D100" s="179" t="s">
        <v>113</v>
      </c>
      <c r="E100">
        <v>27</v>
      </c>
      <c r="F100">
        <v>44.978160859722848</v>
      </c>
      <c r="X100" s="179" t="s">
        <v>113</v>
      </c>
      <c r="Y100">
        <v>44.978160859722848</v>
      </c>
      <c r="Z100">
        <v>27</v>
      </c>
      <c r="AB100" s="54" t="str">
        <f t="shared" si="64"/>
        <v>Slovakia</v>
      </c>
      <c r="AC100" s="178">
        <f t="shared" si="65"/>
        <v>41.408954364968814</v>
      </c>
      <c r="AD100" s="174">
        <v>41</v>
      </c>
      <c r="AE100" s="174" t="str" cm="1">
        <f t="array" ref="AE100">IFERROR(_xlfn.XLOOKUP(1,('Data (All Pillars)'!$A$2:$A$1611=Pivot!$AB100)*('Data (All Pillars)'!$C$2:$C$1611=Pivot!$Y$1),'Data (All Pillars)'!$F$2:$F$1611),"")</f>
        <v>Adequate capacity</v>
      </c>
      <c r="AF100" s="175"/>
      <c r="AH100" s="54" t="str">
        <f t="shared" si="66"/>
        <v>South Korea</v>
      </c>
      <c r="AI100" s="54">
        <f t="shared" si="63"/>
        <v>44.978160859722848</v>
      </c>
      <c r="AJ100" s="174" t="str" cm="1">
        <f t="array" ref="AJ100">IFERROR(_xlfn.XLOOKUP(1,('Data (All Pillars)'!$A$2:$A$1611=Pivot!$AH100)*('Data (All Pillars)'!$C$2:$C$1611=Pivot!$Y$1),'Data (All Pillars)'!$F$2:$F$1611),"")</f>
        <v>High capacity</v>
      </c>
      <c r="AK100" s="54">
        <f t="shared" si="62"/>
        <v>4</v>
      </c>
    </row>
    <row r="101" spans="4:37" x14ac:dyDescent="0.2">
      <c r="D101" s="179" t="s">
        <v>114</v>
      </c>
      <c r="E101">
        <v>20</v>
      </c>
      <c r="F101">
        <v>46.871406599804857</v>
      </c>
      <c r="X101" s="179" t="s">
        <v>114</v>
      </c>
      <c r="Y101">
        <v>46.871406599804857</v>
      </c>
      <c r="Z101">
        <v>20</v>
      </c>
      <c r="AB101" s="54" t="str">
        <f t="shared" si="64"/>
        <v>China (mainland)</v>
      </c>
      <c r="AC101" s="178">
        <f t="shared" si="65"/>
        <v>41.60004599911052</v>
      </c>
      <c r="AD101" s="174">
        <v>40</v>
      </c>
      <c r="AE101" s="174" t="str" cm="1">
        <f t="array" ref="AE101">IFERROR(_xlfn.XLOOKUP(1,('Data (All Pillars)'!$A$2:$A$1611=Pivot!$AB101)*('Data (All Pillars)'!$C$2:$C$1611=Pivot!$Y$1),'Data (All Pillars)'!$F$2:$F$1611),"")</f>
        <v>Adequate capacity</v>
      </c>
      <c r="AF101" s="175"/>
      <c r="AH101" s="54" t="str">
        <f t="shared" si="66"/>
        <v>Spain</v>
      </c>
      <c r="AI101" s="54">
        <f t="shared" si="63"/>
        <v>46.871406599804857</v>
      </c>
      <c r="AJ101" s="174" t="str" cm="1">
        <f t="array" ref="AJ101">IFERROR(_xlfn.XLOOKUP(1,('Data (All Pillars)'!$A$2:$A$1611=Pivot!$AH101)*('Data (All Pillars)'!$C$2:$C$1611=Pivot!$Y$1),'Data (All Pillars)'!$F$2:$F$1611),"")</f>
        <v>High capacity</v>
      </c>
      <c r="AK101" s="54">
        <f t="shared" si="62"/>
        <v>4</v>
      </c>
    </row>
    <row r="102" spans="4:37" x14ac:dyDescent="0.2">
      <c r="D102" s="179" t="s">
        <v>115</v>
      </c>
      <c r="E102">
        <v>76</v>
      </c>
      <c r="F102">
        <v>33.287617089827357</v>
      </c>
      <c r="X102" s="179" t="s">
        <v>115</v>
      </c>
      <c r="Y102">
        <v>33.287617089827357</v>
      </c>
      <c r="Z102">
        <v>76</v>
      </c>
      <c r="AB102" s="54" t="str">
        <f t="shared" si="64"/>
        <v>Bulgaria</v>
      </c>
      <c r="AC102" s="178">
        <f t="shared" si="65"/>
        <v>41.790442597676645</v>
      </c>
      <c r="AD102" s="174">
        <v>39</v>
      </c>
      <c r="AE102" s="174" t="str" cm="1">
        <f t="array" ref="AE102">IFERROR(_xlfn.XLOOKUP(1,('Data (All Pillars)'!$A$2:$A$1611=Pivot!$AB102)*('Data (All Pillars)'!$C$2:$C$1611=Pivot!$Y$1),'Data (All Pillars)'!$F$2:$F$1611),"")</f>
        <v>Adequate capacity</v>
      </c>
      <c r="AF102" s="175"/>
      <c r="AH102" s="54" t="str">
        <f t="shared" si="66"/>
        <v>Sri Lanka</v>
      </c>
      <c r="AI102" s="54">
        <f t="shared" si="63"/>
        <v>33.287617089827357</v>
      </c>
      <c r="AJ102" s="174" t="str" cm="1">
        <f t="array" ref="AJ102">IFERROR(_xlfn.XLOOKUP(1,('Data (All Pillars)'!$A$2:$A$1611=Pivot!$AH102)*('Data (All Pillars)'!$C$2:$C$1611=Pivot!$Y$1),'Data (All Pillars)'!$F$2:$F$1611),"")</f>
        <v>Low capacity</v>
      </c>
      <c r="AK102" s="54">
        <f t="shared" si="62"/>
        <v>2</v>
      </c>
    </row>
    <row r="103" spans="4:37" x14ac:dyDescent="0.2">
      <c r="D103" s="179" t="s">
        <v>116</v>
      </c>
      <c r="E103">
        <v>5</v>
      </c>
      <c r="F103">
        <v>53.170427205547689</v>
      </c>
      <c r="X103" s="179" t="s">
        <v>116</v>
      </c>
      <c r="Y103">
        <v>53.170427205547689</v>
      </c>
      <c r="Z103">
        <v>5</v>
      </c>
      <c r="AB103" s="54" t="str">
        <f t="shared" si="64"/>
        <v>Poland</v>
      </c>
      <c r="AC103" s="178">
        <f t="shared" si="65"/>
        <v>41.876187927399073</v>
      </c>
      <c r="AD103" s="174">
        <v>38</v>
      </c>
      <c r="AE103" s="174" t="str" cm="1">
        <f t="array" ref="AE103">IFERROR(_xlfn.XLOOKUP(1,('Data (All Pillars)'!$A$2:$A$1611=Pivot!$AB103)*('Data (All Pillars)'!$C$2:$C$1611=Pivot!$Y$1),'Data (All Pillars)'!$F$2:$F$1611),"")</f>
        <v>Adequate capacity</v>
      </c>
      <c r="AF103" s="175"/>
      <c r="AH103" s="54" t="str">
        <f t="shared" si="66"/>
        <v>Sweden</v>
      </c>
      <c r="AI103" s="54">
        <f t="shared" si="63"/>
        <v>53.170427205547689</v>
      </c>
      <c r="AJ103" s="174" t="str" cm="1">
        <f t="array" ref="AJ103">IFERROR(_xlfn.XLOOKUP(1,('Data (All Pillars)'!$A$2:$A$1611=Pivot!$AH103)*('Data (All Pillars)'!$C$2:$C$1611=Pivot!$Y$1),'Data (All Pillars)'!$F$2:$F$1611),"")</f>
        <v>Advanced capacity</v>
      </c>
      <c r="AK103" s="54">
        <f t="shared" si="62"/>
        <v>5</v>
      </c>
    </row>
    <row r="104" spans="4:37" x14ac:dyDescent="0.2">
      <c r="D104" s="179" t="s">
        <v>117</v>
      </c>
      <c r="E104">
        <v>12</v>
      </c>
      <c r="F104">
        <v>49.454824405904603</v>
      </c>
      <c r="X104" s="179" t="s">
        <v>117</v>
      </c>
      <c r="Y104">
        <v>49.454824405904603</v>
      </c>
      <c r="Z104">
        <v>12</v>
      </c>
      <c r="AB104" s="54" t="str">
        <f t="shared" si="64"/>
        <v>Hungary</v>
      </c>
      <c r="AC104" s="178">
        <f t="shared" si="65"/>
        <v>42.733727984225894</v>
      </c>
      <c r="AD104" s="174">
        <v>37</v>
      </c>
      <c r="AE104" s="174" t="str" cm="1">
        <f t="array" ref="AE104">IFERROR(_xlfn.XLOOKUP(1,('Data (All Pillars)'!$A$2:$A$1611=Pivot!$AB104)*('Data (All Pillars)'!$C$2:$C$1611=Pivot!$Y$1),'Data (All Pillars)'!$F$2:$F$1611),"")</f>
        <v>Adequate capacity</v>
      </c>
      <c r="AF104" s="175"/>
      <c r="AH104" s="54" t="str">
        <f t="shared" si="66"/>
        <v>Switzerland</v>
      </c>
      <c r="AI104" s="54">
        <f t="shared" si="63"/>
        <v>49.454824405904603</v>
      </c>
      <c r="AJ104" s="174" t="str" cm="1">
        <f t="array" ref="AJ104">IFERROR(_xlfn.XLOOKUP(1,('Data (All Pillars)'!$A$2:$A$1611=Pivot!$AH104)*('Data (All Pillars)'!$C$2:$C$1611=Pivot!$Y$1),'Data (All Pillars)'!$F$2:$F$1611),"")</f>
        <v>Advanced capacity</v>
      </c>
      <c r="AK104" s="54">
        <f t="shared" si="62"/>
        <v>5</v>
      </c>
    </row>
    <row r="105" spans="4:37" x14ac:dyDescent="0.2">
      <c r="D105" s="179" t="s">
        <v>118</v>
      </c>
      <c r="E105">
        <v>36</v>
      </c>
      <c r="F105">
        <v>42.735482846122714</v>
      </c>
      <c r="X105" s="179" t="s">
        <v>118</v>
      </c>
      <c r="Y105">
        <v>42.735482846122714</v>
      </c>
      <c r="Z105">
        <v>36</v>
      </c>
      <c r="AB105" s="54" t="str">
        <f t="shared" si="64"/>
        <v>Taiwan</v>
      </c>
      <c r="AC105" s="178">
        <f t="shared" si="65"/>
        <v>42.735482846122714</v>
      </c>
      <c r="AD105" s="174">
        <v>36</v>
      </c>
      <c r="AE105" s="174" t="str" cm="1">
        <f t="array" ref="AE105">IFERROR(_xlfn.XLOOKUP(1,('Data (All Pillars)'!$A$2:$A$1611=Pivot!$AB105)*('Data (All Pillars)'!$C$2:$C$1611=Pivot!$Y$1),'Data (All Pillars)'!$F$2:$F$1611),"")</f>
        <v>Adequate capacity</v>
      </c>
      <c r="AF105" s="175"/>
      <c r="AH105" s="54" t="str">
        <f t="shared" si="66"/>
        <v>Taiwan</v>
      </c>
      <c r="AI105" s="54">
        <f t="shared" si="63"/>
        <v>42.735482846122714</v>
      </c>
      <c r="AJ105" s="174" t="str" cm="1">
        <f t="array" ref="AJ105">IFERROR(_xlfn.XLOOKUP(1,('Data (All Pillars)'!$A$2:$A$1611=Pivot!$AH105)*('Data (All Pillars)'!$C$2:$C$1611=Pivot!$Y$1),'Data (All Pillars)'!$F$2:$F$1611),"")</f>
        <v>Adequate capacity</v>
      </c>
      <c r="AK105" s="54">
        <f t="shared" si="62"/>
        <v>3</v>
      </c>
    </row>
    <row r="106" spans="4:37" x14ac:dyDescent="0.2">
      <c r="D106" s="179" t="s">
        <v>119</v>
      </c>
      <c r="E106">
        <v>103</v>
      </c>
      <c r="F106">
        <v>28.958620506469217</v>
      </c>
      <c r="X106" s="179" t="s">
        <v>119</v>
      </c>
      <c r="Y106">
        <v>28.958620506469217</v>
      </c>
      <c r="Z106">
        <v>103</v>
      </c>
      <c r="AB106" s="54" t="str">
        <f t="shared" si="64"/>
        <v>Romania</v>
      </c>
      <c r="AC106" s="178">
        <f t="shared" si="65"/>
        <v>43.112433299662243</v>
      </c>
      <c r="AD106" s="174">
        <v>35</v>
      </c>
      <c r="AE106" s="174" t="str" cm="1">
        <f t="array" ref="AE106">IFERROR(_xlfn.XLOOKUP(1,('Data (All Pillars)'!$A$2:$A$1611=Pivot!$AB106)*('Data (All Pillars)'!$C$2:$C$1611=Pivot!$Y$1),'Data (All Pillars)'!$F$2:$F$1611),"")</f>
        <v>Adequate capacity</v>
      </c>
      <c r="AF106" s="175"/>
      <c r="AH106" s="54" t="str">
        <f t="shared" si="66"/>
        <v>Tanzania</v>
      </c>
      <c r="AI106" s="54">
        <f t="shared" si="63"/>
        <v>28.958620506469217</v>
      </c>
      <c r="AJ106" s="174" t="str" cm="1">
        <f t="array" ref="AJ106">IFERROR(_xlfn.XLOOKUP(1,('Data (All Pillars)'!$A$2:$A$1611=Pivot!$AH106)*('Data (All Pillars)'!$C$2:$C$1611=Pivot!$Y$1),'Data (All Pillars)'!$F$2:$F$1611),"")</f>
        <v>Inadequate capacity</v>
      </c>
      <c r="AK106" s="54">
        <f t="shared" si="62"/>
        <v>1</v>
      </c>
    </row>
    <row r="107" spans="4:37" x14ac:dyDescent="0.2">
      <c r="D107" s="179" t="s">
        <v>120</v>
      </c>
      <c r="E107">
        <v>70</v>
      </c>
      <c r="F107">
        <v>33.861399651971446</v>
      </c>
      <c r="X107" s="179" t="s">
        <v>120</v>
      </c>
      <c r="Y107">
        <v>33.861399651971446</v>
      </c>
      <c r="Z107">
        <v>70</v>
      </c>
      <c r="AB107" s="54" t="str">
        <f t="shared" si="64"/>
        <v>Slovenia</v>
      </c>
      <c r="AC107" s="178">
        <f t="shared" si="65"/>
        <v>43.174032662378629</v>
      </c>
      <c r="AD107" s="174">
        <v>34</v>
      </c>
      <c r="AE107" s="174" t="str" cm="1">
        <f t="array" ref="AE107">IFERROR(_xlfn.XLOOKUP(1,('Data (All Pillars)'!$A$2:$A$1611=Pivot!$AB107)*('Data (All Pillars)'!$C$2:$C$1611=Pivot!$Y$1),'Data (All Pillars)'!$F$2:$F$1611),"")</f>
        <v>Adequate capacity</v>
      </c>
      <c r="AF107" s="175"/>
      <c r="AH107" s="54" t="str">
        <f t="shared" si="66"/>
        <v>Thailand</v>
      </c>
      <c r="AI107" s="54">
        <f t="shared" si="63"/>
        <v>33.861399651971446</v>
      </c>
      <c r="AJ107" s="174" t="str" cm="1">
        <f t="array" ref="AJ107">IFERROR(_xlfn.XLOOKUP(1,('Data (All Pillars)'!$A$2:$A$1611=Pivot!$AH107)*('Data (All Pillars)'!$C$2:$C$1611=Pivot!$Y$1),'Data (All Pillars)'!$F$2:$F$1611),"")</f>
        <v>Low capacity</v>
      </c>
      <c r="AK107" s="54">
        <f t="shared" si="62"/>
        <v>2</v>
      </c>
    </row>
    <row r="108" spans="4:37" x14ac:dyDescent="0.2">
      <c r="D108" s="179" t="s">
        <v>121</v>
      </c>
      <c r="E108">
        <v>73</v>
      </c>
      <c r="F108">
        <v>33.434510579700849</v>
      </c>
      <c r="X108" s="179" t="s">
        <v>121</v>
      </c>
      <c r="Y108">
        <v>33.434510579700849</v>
      </c>
      <c r="Z108">
        <v>73</v>
      </c>
      <c r="AB108" s="54" t="str">
        <f t="shared" si="64"/>
        <v>Chile</v>
      </c>
      <c r="AC108" s="178">
        <f t="shared" si="65"/>
        <v>43.359400352959781</v>
      </c>
      <c r="AD108" s="174">
        <v>33</v>
      </c>
      <c r="AE108" s="174" t="str" cm="1">
        <f t="array" ref="AE108">IFERROR(_xlfn.XLOOKUP(1,('Data (All Pillars)'!$A$2:$A$1611=Pivot!$AB108)*('Data (All Pillars)'!$C$2:$C$1611=Pivot!$Y$1),'Data (All Pillars)'!$F$2:$F$1611),"")</f>
        <v>Adequate capacity</v>
      </c>
      <c r="AF108" s="175"/>
      <c r="AH108" s="54" t="str">
        <f t="shared" si="66"/>
        <v>Tunisia</v>
      </c>
      <c r="AI108" s="54">
        <f t="shared" si="63"/>
        <v>33.434510579700849</v>
      </c>
      <c r="AJ108" s="174" t="str" cm="1">
        <f t="array" ref="AJ108">IFERROR(_xlfn.XLOOKUP(1,('Data (All Pillars)'!$A$2:$A$1611=Pivot!$AH108)*('Data (All Pillars)'!$C$2:$C$1611=Pivot!$Y$1),'Data (All Pillars)'!$F$2:$F$1611),"")</f>
        <v>Low capacity</v>
      </c>
      <c r="AK108" s="54">
        <f t="shared" si="62"/>
        <v>2</v>
      </c>
    </row>
    <row r="109" spans="4:37" x14ac:dyDescent="0.2">
      <c r="D109" s="179" t="s">
        <v>122</v>
      </c>
      <c r="E109">
        <v>56</v>
      </c>
      <c r="F109">
        <v>37.279748737880993</v>
      </c>
      <c r="X109" s="179" t="s">
        <v>122</v>
      </c>
      <c r="Y109">
        <v>37.279748737880993</v>
      </c>
      <c r="Z109">
        <v>56</v>
      </c>
      <c r="AB109" s="54" t="str">
        <f t="shared" si="64"/>
        <v>Greece</v>
      </c>
      <c r="AC109" s="178">
        <f t="shared" si="65"/>
        <v>43.555063821831887</v>
      </c>
      <c r="AD109" s="174">
        <v>32</v>
      </c>
      <c r="AE109" s="174" t="str" cm="1">
        <f t="array" ref="AE109">IFERROR(_xlfn.XLOOKUP(1,('Data (All Pillars)'!$A$2:$A$1611=Pivot!$AB109)*('Data (All Pillars)'!$C$2:$C$1611=Pivot!$Y$1),'Data (All Pillars)'!$F$2:$F$1611),"")</f>
        <v>Adequate capacity</v>
      </c>
      <c r="AF109" s="175"/>
      <c r="AH109" s="54" t="str">
        <f t="shared" si="66"/>
        <v>Turkey</v>
      </c>
      <c r="AI109" s="54">
        <f t="shared" si="63"/>
        <v>37.279748737880993</v>
      </c>
      <c r="AJ109" s="174" t="str" cm="1">
        <f t="array" ref="AJ109">IFERROR(_xlfn.XLOOKUP(1,('Data (All Pillars)'!$A$2:$A$1611=Pivot!$AH109)*('Data (All Pillars)'!$C$2:$C$1611=Pivot!$Y$1),'Data (All Pillars)'!$F$2:$F$1611),"")</f>
        <v>Adequate capacity</v>
      </c>
      <c r="AK109" s="54">
        <f t="shared" si="62"/>
        <v>3</v>
      </c>
    </row>
    <row r="110" spans="4:37" x14ac:dyDescent="0.2">
      <c r="D110" s="179" t="s">
        <v>123</v>
      </c>
      <c r="E110">
        <v>97</v>
      </c>
      <c r="F110">
        <v>29.688622600073863</v>
      </c>
      <c r="X110" s="179" t="s">
        <v>123</v>
      </c>
      <c r="Y110">
        <v>29.688622600073863</v>
      </c>
      <c r="Z110">
        <v>97</v>
      </c>
      <c r="AB110" s="54" t="str">
        <f t="shared" si="64"/>
        <v>Croatia</v>
      </c>
      <c r="AC110" s="178">
        <f t="shared" si="65"/>
        <v>43.566446366560569</v>
      </c>
      <c r="AD110" s="174">
        <v>31</v>
      </c>
      <c r="AE110" s="174" t="str" cm="1">
        <f t="array" ref="AE110">IFERROR(_xlfn.XLOOKUP(1,('Data (All Pillars)'!$A$2:$A$1611=Pivot!$AB110)*('Data (All Pillars)'!$C$2:$C$1611=Pivot!$Y$1),'Data (All Pillars)'!$F$2:$F$1611),"")</f>
        <v>Adequate capacity</v>
      </c>
      <c r="AF110" s="175"/>
      <c r="AH110" s="54" t="str">
        <f t="shared" si="66"/>
        <v>Uganda</v>
      </c>
      <c r="AI110" s="54">
        <f t="shared" si="63"/>
        <v>29.688622600073863</v>
      </c>
      <c r="AJ110" s="174" t="str" cm="1">
        <f t="array" ref="AJ110">IFERROR(_xlfn.XLOOKUP(1,('Data (All Pillars)'!$A$2:$A$1611=Pivot!$AH110)*('Data (All Pillars)'!$C$2:$C$1611=Pivot!$Y$1),'Data (All Pillars)'!$F$2:$F$1611),"")</f>
        <v>Inadequate capacity</v>
      </c>
      <c r="AK110" s="54">
        <f t="shared" si="62"/>
        <v>1</v>
      </c>
    </row>
    <row r="111" spans="4:37" x14ac:dyDescent="0.2">
      <c r="D111" s="179" t="s">
        <v>124</v>
      </c>
      <c r="E111">
        <v>64</v>
      </c>
      <c r="F111">
        <v>35.089737533381943</v>
      </c>
      <c r="X111" s="179" t="s">
        <v>124</v>
      </c>
      <c r="Y111">
        <v>35.089737533381943</v>
      </c>
      <c r="Z111">
        <v>64</v>
      </c>
      <c r="AB111" s="54" t="str">
        <f t="shared" si="64"/>
        <v>Malaysia</v>
      </c>
      <c r="AC111" s="178">
        <f t="shared" si="65"/>
        <v>43.690049645892316</v>
      </c>
      <c r="AD111" s="174">
        <v>30</v>
      </c>
      <c r="AE111" s="174" t="str" cm="1">
        <f t="array" ref="AE111">IFERROR(_xlfn.XLOOKUP(1,('Data (All Pillars)'!$A$2:$A$1611=Pivot!$AB111)*('Data (All Pillars)'!$C$2:$C$1611=Pivot!$Y$1),'Data (All Pillars)'!$F$2:$F$1611),"")</f>
        <v>Adequate capacity</v>
      </c>
      <c r="AF111" s="175"/>
      <c r="AH111" s="54" t="str">
        <f t="shared" si="66"/>
        <v>Ukraine</v>
      </c>
      <c r="AI111" s="54">
        <f t="shared" si="63"/>
        <v>35.089737533381943</v>
      </c>
      <c r="AJ111" s="174" t="str" cm="1">
        <f t="array" ref="AJ111">IFERROR(_xlfn.XLOOKUP(1,('Data (All Pillars)'!$A$2:$A$1611=Pivot!$AH111)*('Data (All Pillars)'!$C$2:$C$1611=Pivot!$Y$1),'Data (All Pillars)'!$F$2:$F$1611),"")</f>
        <v>Low capacity</v>
      </c>
      <c r="AK111" s="54">
        <f t="shared" si="62"/>
        <v>2</v>
      </c>
    </row>
    <row r="112" spans="4:37" x14ac:dyDescent="0.2">
      <c r="D112" s="179" t="s">
        <v>125</v>
      </c>
      <c r="E112">
        <v>29</v>
      </c>
      <c r="F112">
        <v>43.697194112860657</v>
      </c>
      <c r="X112" s="179" t="s">
        <v>125</v>
      </c>
      <c r="Y112">
        <v>43.697194112860657</v>
      </c>
      <c r="Z112">
        <v>29</v>
      </c>
      <c r="AB112" s="54" t="str">
        <f t="shared" si="64"/>
        <v>United Arab Emirates</v>
      </c>
      <c r="AC112" s="178">
        <f t="shared" si="65"/>
        <v>43.697194112860657</v>
      </c>
      <c r="AD112" s="174">
        <v>29</v>
      </c>
      <c r="AE112" s="174" t="str" cm="1">
        <f t="array" ref="AE112">IFERROR(_xlfn.XLOOKUP(1,('Data (All Pillars)'!$A$2:$A$1611=Pivot!$AB112)*('Data (All Pillars)'!$C$2:$C$1611=Pivot!$Y$1),'Data (All Pillars)'!$F$2:$F$1611),"")</f>
        <v>Adequate capacity</v>
      </c>
      <c r="AF112" s="175"/>
      <c r="AH112" s="54" t="str">
        <f t="shared" si="66"/>
        <v>United Arab Emirates</v>
      </c>
      <c r="AI112" s="54">
        <f t="shared" si="63"/>
        <v>43.697194112860657</v>
      </c>
      <c r="AJ112" s="174" t="str" cm="1">
        <f t="array" ref="AJ112">IFERROR(_xlfn.XLOOKUP(1,('Data (All Pillars)'!$A$2:$A$1611=Pivot!$AH112)*('Data (All Pillars)'!$C$2:$C$1611=Pivot!$Y$1),'Data (All Pillars)'!$F$2:$F$1611),"")</f>
        <v>Adequate capacity</v>
      </c>
      <c r="AK112" s="54">
        <f t="shared" si="62"/>
        <v>3</v>
      </c>
    </row>
    <row r="113" spans="4:37" x14ac:dyDescent="0.2">
      <c r="D113" s="179" t="s">
        <v>126</v>
      </c>
      <c r="E113">
        <v>7</v>
      </c>
      <c r="F113">
        <v>52.934700405479148</v>
      </c>
      <c r="X113" s="179" t="s">
        <v>126</v>
      </c>
      <c r="Y113">
        <v>52.934700405479148</v>
      </c>
      <c r="Z113">
        <v>7</v>
      </c>
      <c r="AB113" s="54" t="str">
        <f t="shared" si="64"/>
        <v>Estonia</v>
      </c>
      <c r="AC113" s="178">
        <f t="shared" si="65"/>
        <v>44.251424717083111</v>
      </c>
      <c r="AD113" s="174">
        <v>28</v>
      </c>
      <c r="AE113" s="174" t="str" cm="1">
        <f t="array" ref="AE113">IFERROR(_xlfn.XLOOKUP(1,('Data (All Pillars)'!$A$2:$A$1611=Pivot!$AB113)*('Data (All Pillars)'!$C$2:$C$1611=Pivot!$Y$1),'Data (All Pillars)'!$F$2:$F$1611),"")</f>
        <v>Adequate capacity</v>
      </c>
      <c r="AF113" s="175"/>
      <c r="AH113" s="54" t="str">
        <f t="shared" si="66"/>
        <v>United Kingdom</v>
      </c>
      <c r="AI113" s="54">
        <f t="shared" si="63"/>
        <v>52.934700405479148</v>
      </c>
      <c r="AJ113" s="174" t="str" cm="1">
        <f t="array" ref="AJ113">IFERROR(_xlfn.XLOOKUP(1,('Data (All Pillars)'!$A$2:$A$1611=Pivot!$AH113)*('Data (All Pillars)'!$C$2:$C$1611=Pivot!$Y$1),'Data (All Pillars)'!$F$2:$F$1611),"")</f>
        <v>Advanced capacity</v>
      </c>
      <c r="AK113" s="54">
        <f t="shared" si="62"/>
        <v>5</v>
      </c>
    </row>
    <row r="114" spans="4:37" x14ac:dyDescent="0.2">
      <c r="D114" s="179" t="s">
        <v>127</v>
      </c>
      <c r="E114">
        <v>1</v>
      </c>
      <c r="F114">
        <v>56.054726343093748</v>
      </c>
      <c r="X114" s="179" t="s">
        <v>127</v>
      </c>
      <c r="Y114">
        <v>56.054726343093748</v>
      </c>
      <c r="Z114">
        <v>1</v>
      </c>
      <c r="AB114" s="54" t="str">
        <f t="shared" si="64"/>
        <v>South Korea</v>
      </c>
      <c r="AC114" s="178">
        <f t="shared" si="65"/>
        <v>44.978160859722848</v>
      </c>
      <c r="AD114" s="174">
        <v>27</v>
      </c>
      <c r="AE114" s="174" t="str" cm="1">
        <f t="array" ref="AE114">IFERROR(_xlfn.XLOOKUP(1,('Data (All Pillars)'!$A$2:$A$1611=Pivot!$AB114)*('Data (All Pillars)'!$C$2:$C$1611=Pivot!$Y$1),'Data (All Pillars)'!$F$2:$F$1611),"")</f>
        <v>High capacity</v>
      </c>
      <c r="AF114" s="175"/>
      <c r="AH114" s="54" t="str">
        <f t="shared" si="66"/>
        <v>United States</v>
      </c>
      <c r="AI114" s="54">
        <f t="shared" si="63"/>
        <v>56.054726343093748</v>
      </c>
      <c r="AJ114" s="174" t="str" cm="1">
        <f t="array" ref="AJ114">IFERROR(_xlfn.XLOOKUP(1,('Data (All Pillars)'!$A$2:$A$1611=Pivot!$AH114)*('Data (All Pillars)'!$C$2:$C$1611=Pivot!$Y$1),'Data (All Pillars)'!$F$2:$F$1611),"")</f>
        <v>Advanced capacity</v>
      </c>
      <c r="AK114" s="54">
        <f t="shared" si="62"/>
        <v>5</v>
      </c>
    </row>
    <row r="115" spans="4:37" x14ac:dyDescent="0.2">
      <c r="D115" s="179" t="s">
        <v>128</v>
      </c>
      <c r="E115">
        <v>53</v>
      </c>
      <c r="F115">
        <v>37.878457447580651</v>
      </c>
      <c r="X115" s="179" t="s">
        <v>128</v>
      </c>
      <c r="Y115">
        <v>37.878457447580651</v>
      </c>
      <c r="Z115">
        <v>53</v>
      </c>
      <c r="AB115" s="54" t="str">
        <f t="shared" si="64"/>
        <v>Hong Kong SAR</v>
      </c>
      <c r="AC115" s="178">
        <f t="shared" si="65"/>
        <v>45.123232806563401</v>
      </c>
      <c r="AD115" s="174">
        <v>26</v>
      </c>
      <c r="AE115" s="174" t="str" cm="1">
        <f t="array" ref="AE115">IFERROR(_xlfn.XLOOKUP(1,('Data (All Pillars)'!$A$2:$A$1611=Pivot!$AB115)*('Data (All Pillars)'!$C$2:$C$1611=Pivot!$Y$1),'Data (All Pillars)'!$F$2:$F$1611),"")</f>
        <v>High capacity</v>
      </c>
      <c r="AF115" s="175"/>
      <c r="AH115" s="54" t="str">
        <f t="shared" si="66"/>
        <v>Uruguay</v>
      </c>
      <c r="AI115" s="54">
        <f t="shared" si="63"/>
        <v>37.878457447580651</v>
      </c>
      <c r="AJ115" s="174" t="str" cm="1">
        <f t="array" ref="AJ115">IFERROR(_xlfn.XLOOKUP(1,('Data (All Pillars)'!$A$2:$A$1611=Pivot!$AH115)*('Data (All Pillars)'!$C$2:$C$1611=Pivot!$Y$1),'Data (All Pillars)'!$F$2:$F$1611),"")</f>
        <v>Adequate capacity</v>
      </c>
      <c r="AK115" s="54">
        <f t="shared" si="62"/>
        <v>3</v>
      </c>
    </row>
    <row r="116" spans="4:37" x14ac:dyDescent="0.2">
      <c r="D116" s="179" t="s">
        <v>129</v>
      </c>
      <c r="E116">
        <v>85</v>
      </c>
      <c r="F116">
        <v>31.823900260347081</v>
      </c>
      <c r="X116" s="179" t="s">
        <v>129</v>
      </c>
      <c r="Y116">
        <v>31.823900260347081</v>
      </c>
      <c r="Z116">
        <v>85</v>
      </c>
      <c r="AB116" s="54" t="str">
        <f t="shared" si="64"/>
        <v>Israel</v>
      </c>
      <c r="AC116" s="178">
        <f t="shared" si="65"/>
        <v>46.060789069370493</v>
      </c>
      <c r="AD116" s="174">
        <v>25</v>
      </c>
      <c r="AE116" s="174" t="str" cm="1">
        <f t="array" ref="AE116">IFERROR(_xlfn.XLOOKUP(1,('Data (All Pillars)'!$A$2:$A$1611=Pivot!$AB116)*('Data (All Pillars)'!$C$2:$C$1611=Pivot!$Y$1),'Data (All Pillars)'!$F$2:$F$1611),"")</f>
        <v>High capacity</v>
      </c>
      <c r="AF116" s="175"/>
      <c r="AH116" s="54" t="str">
        <f t="shared" si="66"/>
        <v>Vietnam</v>
      </c>
      <c r="AI116" s="54">
        <f t="shared" si="63"/>
        <v>31.823900260347081</v>
      </c>
      <c r="AJ116" s="174" t="str" cm="1">
        <f t="array" ref="AJ116">IFERROR(_xlfn.XLOOKUP(1,('Data (All Pillars)'!$A$2:$A$1611=Pivot!$AH116)*('Data (All Pillars)'!$C$2:$C$1611=Pivot!$Y$1),'Data (All Pillars)'!$F$2:$F$1611),"")</f>
        <v>Low capacity</v>
      </c>
      <c r="AK116" s="54">
        <f t="shared" si="62"/>
        <v>2</v>
      </c>
    </row>
    <row r="117" spans="4:37" x14ac:dyDescent="0.2">
      <c r="D117" s="179" t="s">
        <v>130</v>
      </c>
      <c r="E117">
        <v>105</v>
      </c>
      <c r="F117">
        <v>27.765877667599717</v>
      </c>
      <c r="X117" s="179" t="s">
        <v>130</v>
      </c>
      <c r="Y117">
        <v>27.765877667599717</v>
      </c>
      <c r="Z117">
        <v>105</v>
      </c>
      <c r="AB117" s="54" t="str">
        <f t="shared" si="64"/>
        <v>Portugal</v>
      </c>
      <c r="AC117" s="178">
        <f t="shared" si="65"/>
        <v>46.430261213461129</v>
      </c>
      <c r="AD117" s="174">
        <v>24</v>
      </c>
      <c r="AE117" s="174" t="str" cm="1">
        <f t="array" ref="AE117">IFERROR(_xlfn.XLOOKUP(1,('Data (All Pillars)'!$A$2:$A$1611=Pivot!$AB117)*('Data (All Pillars)'!$C$2:$C$1611=Pivot!$Y$1),'Data (All Pillars)'!$F$2:$F$1611),"")</f>
        <v>High capacity</v>
      </c>
      <c r="AF117" s="175"/>
      <c r="AH117" s="54" t="str">
        <f t="shared" si="66"/>
        <v>Zambia</v>
      </c>
      <c r="AI117" s="54">
        <f t="shared" si="63"/>
        <v>27.765877667599717</v>
      </c>
      <c r="AJ117" s="174" t="str" cm="1">
        <f t="array" ref="AJ117">IFERROR(_xlfn.XLOOKUP(1,('Data (All Pillars)'!$A$2:$A$1611=Pivot!$AH117)*('Data (All Pillars)'!$C$2:$C$1611=Pivot!$Y$1),'Data (All Pillars)'!$F$2:$F$1611),"")</f>
        <v>Inadequate capacity</v>
      </c>
      <c r="AK117" s="54">
        <f t="shared" si="62"/>
        <v>1</v>
      </c>
    </row>
    <row r="118" spans="4:37" x14ac:dyDescent="0.2">
      <c r="D118" s="179" t="s">
        <v>131</v>
      </c>
      <c r="E118">
        <v>114</v>
      </c>
      <c r="F118">
        <v>23.630339846814103</v>
      </c>
      <c r="X118" s="179" t="s">
        <v>131</v>
      </c>
      <c r="Y118">
        <v>23.630339846814103</v>
      </c>
      <c r="Z118">
        <v>114</v>
      </c>
      <c r="AB118" s="54" t="str">
        <f t="shared" si="64"/>
        <v>Austria</v>
      </c>
      <c r="AC118" s="178">
        <f t="shared" si="65"/>
        <v>46.480638527980588</v>
      </c>
      <c r="AD118" s="174">
        <v>23</v>
      </c>
      <c r="AE118" s="174" t="str" cm="1">
        <f t="array" ref="AE118">IFERROR(_xlfn.XLOOKUP(1,('Data (All Pillars)'!$A$2:$A$1611=Pivot!$AB118)*('Data (All Pillars)'!$C$2:$C$1611=Pivot!$Y$1),'Data (All Pillars)'!$F$2:$F$1611),"")</f>
        <v>High capacity</v>
      </c>
      <c r="AF118" s="175"/>
      <c r="AH118" s="54" t="str">
        <f t="shared" si="66"/>
        <v>Zimbabwe</v>
      </c>
      <c r="AI118" s="54">
        <f t="shared" si="63"/>
        <v>23.630339846814103</v>
      </c>
      <c r="AJ118" s="174" t="str" cm="1">
        <f t="array" ref="AJ118">IFERROR(_xlfn.XLOOKUP(1,('Data (All Pillars)'!$A$2:$A$1611=Pivot!$AH118)*('Data (All Pillars)'!$C$2:$C$1611=Pivot!$Y$1),'Data (All Pillars)'!$F$2:$F$1611),"")</f>
        <v>Inadequate capacity</v>
      </c>
      <c r="AK118" s="54">
        <f t="shared" si="62"/>
        <v>1</v>
      </c>
    </row>
    <row r="119" spans="4:37" x14ac:dyDescent="0.2">
      <c r="D119" s="179" t="s">
        <v>525</v>
      </c>
      <c r="E119">
        <v>6670</v>
      </c>
      <c r="F119">
        <v>4361.3769045070831</v>
      </c>
      <c r="AB119" s="54" t="str">
        <f t="shared" si="64"/>
        <v>Iceland</v>
      </c>
      <c r="AC119" s="178">
        <f t="shared" si="65"/>
        <v>46.79808965257206</v>
      </c>
      <c r="AD119" s="174">
        <v>22</v>
      </c>
      <c r="AE119" s="174" t="str" cm="1">
        <f t="array" ref="AE119">IFERROR(_xlfn.XLOOKUP(1,('Data (All Pillars)'!$A$2:$A$1611=Pivot!$AB119)*('Data (All Pillars)'!$C$2:$C$1611=Pivot!$Y$1),'Data (All Pillars)'!$F$2:$F$1611),"")</f>
        <v>High capacity</v>
      </c>
      <c r="AF119" s="175"/>
    </row>
    <row r="120" spans="4:37" x14ac:dyDescent="0.2">
      <c r="AB120" s="54" t="str">
        <f t="shared" si="64"/>
        <v>Luxembourg</v>
      </c>
      <c r="AC120" s="178">
        <f t="shared" si="65"/>
        <v>46.846737377523787</v>
      </c>
      <c r="AD120" s="174">
        <v>21</v>
      </c>
      <c r="AE120" s="174" t="str" cm="1">
        <f t="array" ref="AE120">IFERROR(_xlfn.XLOOKUP(1,('Data (All Pillars)'!$A$2:$A$1611=Pivot!$AB120)*('Data (All Pillars)'!$C$2:$C$1611=Pivot!$Y$1),'Data (All Pillars)'!$F$2:$F$1611),"")</f>
        <v>High capacity</v>
      </c>
      <c r="AF120" s="175"/>
    </row>
    <row r="121" spans="4:37" x14ac:dyDescent="0.2">
      <c r="AB121" s="54" t="str">
        <f t="shared" si="64"/>
        <v>Spain</v>
      </c>
      <c r="AC121" s="178">
        <f t="shared" si="65"/>
        <v>46.871406599804857</v>
      </c>
      <c r="AD121" s="174">
        <v>20</v>
      </c>
      <c r="AE121" s="174" t="str" cm="1">
        <f t="array" ref="AE121">IFERROR(_xlfn.XLOOKUP(1,('Data (All Pillars)'!$A$2:$A$1611=Pivot!$AB121)*('Data (All Pillars)'!$C$2:$C$1611=Pivot!$Y$1),'Data (All Pillars)'!$F$2:$F$1611),"")</f>
        <v>High capacity</v>
      </c>
      <c r="AF121" s="175"/>
    </row>
    <row r="122" spans="4:37" x14ac:dyDescent="0.2">
      <c r="AB122" s="54" t="str">
        <f t="shared" ref="AB122:AB140" si="67">INDEX($X$4:$X$118,MATCH($AD122,$Z$4:$Z$118,0))</f>
        <v>New Zealand</v>
      </c>
      <c r="AC122" s="178">
        <f t="shared" ref="AC122:AC140" si="68">INDEX($Y$4:$Y$118,MATCH($AD122,$Z$4:$Z$118,0))</f>
        <v>47.667782221273832</v>
      </c>
      <c r="AD122" s="174">
        <v>19</v>
      </c>
      <c r="AE122" s="174" t="str" cm="1">
        <f t="array" ref="AE122">IFERROR(_xlfn.XLOOKUP(1,('Data (All Pillars)'!$A$2:$A$1611=Pivot!$AB122)*('Data (All Pillars)'!$C$2:$C$1611=Pivot!$Y$1),'Data (All Pillars)'!$F$2:$F$1611),"")</f>
        <v>High capacity</v>
      </c>
      <c r="AF122" s="175"/>
    </row>
    <row r="123" spans="4:37" x14ac:dyDescent="0.2">
      <c r="AB123" s="54" t="str">
        <f t="shared" si="67"/>
        <v>Czechia</v>
      </c>
      <c r="AC123" s="178">
        <f t="shared" si="68"/>
        <v>47.744394974144043</v>
      </c>
      <c r="AD123" s="174">
        <v>18</v>
      </c>
      <c r="AE123" s="174" t="str" cm="1">
        <f t="array" ref="AE123">IFERROR(_xlfn.XLOOKUP(1,('Data (All Pillars)'!$A$2:$A$1611=Pivot!$AB123)*('Data (All Pillars)'!$C$2:$C$1611=Pivot!$Y$1),'Data (All Pillars)'!$F$2:$F$1611),"")</f>
        <v>High capacity</v>
      </c>
      <c r="AF123" s="175"/>
    </row>
    <row r="124" spans="4:37" x14ac:dyDescent="0.2">
      <c r="AB124" s="54" t="str">
        <f t="shared" si="67"/>
        <v>Belgium</v>
      </c>
      <c r="AC124" s="178">
        <f t="shared" si="68"/>
        <v>47.804069272701085</v>
      </c>
      <c r="AD124" s="174">
        <v>17</v>
      </c>
      <c r="AE124" s="174" t="str" cm="1">
        <f t="array" ref="AE124">IFERROR(_xlfn.XLOOKUP(1,('Data (All Pillars)'!$A$2:$A$1611=Pivot!$AB124)*('Data (All Pillars)'!$C$2:$C$1611=Pivot!$Y$1),'Data (All Pillars)'!$F$2:$F$1611),"")</f>
        <v>High capacity</v>
      </c>
      <c r="AF124" s="175"/>
    </row>
    <row r="125" spans="4:37" x14ac:dyDescent="0.2">
      <c r="AB125" s="54" t="str">
        <f t="shared" si="67"/>
        <v>Italy</v>
      </c>
      <c r="AC125" s="178">
        <f t="shared" si="68"/>
        <v>47.816642157222645</v>
      </c>
      <c r="AD125" s="174">
        <v>16</v>
      </c>
      <c r="AE125" s="174" t="str" cm="1">
        <f t="array" ref="AE125">IFERROR(_xlfn.XLOOKUP(1,('Data (All Pillars)'!$A$2:$A$1611=Pivot!$AB125)*('Data (All Pillars)'!$C$2:$C$1611=Pivot!$Y$1),'Data (All Pillars)'!$F$2:$F$1611),"")</f>
        <v>High capacity</v>
      </c>
      <c r="AF125" s="175"/>
    </row>
    <row r="126" spans="4:37" x14ac:dyDescent="0.2">
      <c r="AB126" s="54" t="str">
        <f t="shared" si="67"/>
        <v>Norway</v>
      </c>
      <c r="AC126" s="178">
        <f t="shared" si="68"/>
        <v>48.363955774328446</v>
      </c>
      <c r="AD126" s="174">
        <v>15</v>
      </c>
      <c r="AE126" s="174" t="str" cm="1">
        <f t="array" ref="AE126">IFERROR(_xlfn.XLOOKUP(1,('Data (All Pillars)'!$A$2:$A$1611=Pivot!$AB126)*('Data (All Pillars)'!$C$2:$C$1611=Pivot!$Y$1),'Data (All Pillars)'!$F$2:$F$1611),"")</f>
        <v>High capacity</v>
      </c>
      <c r="AF126" s="175"/>
    </row>
    <row r="127" spans="4:37" x14ac:dyDescent="0.2">
      <c r="AB127" s="54" t="str">
        <f t="shared" si="67"/>
        <v>France</v>
      </c>
      <c r="AC127" s="178">
        <f t="shared" si="68"/>
        <v>48.742318124917389</v>
      </c>
      <c r="AD127" s="174">
        <v>14</v>
      </c>
      <c r="AE127" s="174" t="str" cm="1">
        <f t="array" ref="AE127">IFERROR(_xlfn.XLOOKUP(1,('Data (All Pillars)'!$A$2:$A$1611=Pivot!$AB127)*('Data (All Pillars)'!$C$2:$C$1611=Pivot!$Y$1),'Data (All Pillars)'!$F$2:$F$1611),"")</f>
        <v>High capacity</v>
      </c>
      <c r="AF127" s="175"/>
    </row>
    <row r="128" spans="4:37" x14ac:dyDescent="0.2">
      <c r="AB128" s="54" t="str">
        <f t="shared" si="67"/>
        <v>Ireland</v>
      </c>
      <c r="AC128" s="178">
        <f t="shared" si="68"/>
        <v>49.015094657978906</v>
      </c>
      <c r="AD128" s="174">
        <v>13</v>
      </c>
      <c r="AE128" s="174" t="str" cm="1">
        <f t="array" ref="AE128">IFERROR(_xlfn.XLOOKUP(1,('Data (All Pillars)'!$A$2:$A$1611=Pivot!$AB128)*('Data (All Pillars)'!$C$2:$C$1611=Pivot!$Y$1),'Data (All Pillars)'!$F$2:$F$1611),"")</f>
        <v>High capacity</v>
      </c>
      <c r="AF128" s="175"/>
    </row>
    <row r="129" spans="28:32" x14ac:dyDescent="0.2">
      <c r="AB129" s="54" t="str">
        <f t="shared" si="67"/>
        <v>Switzerland</v>
      </c>
      <c r="AC129" s="178">
        <f t="shared" si="68"/>
        <v>49.454824405904603</v>
      </c>
      <c r="AD129" s="174">
        <v>12</v>
      </c>
      <c r="AE129" s="174" t="str" cm="1">
        <f t="array" ref="AE129">IFERROR(_xlfn.XLOOKUP(1,('Data (All Pillars)'!$A$2:$A$1611=Pivot!$AB129)*('Data (All Pillars)'!$C$2:$C$1611=Pivot!$Y$1),'Data (All Pillars)'!$F$2:$F$1611),"")</f>
        <v>Advanced capacity</v>
      </c>
      <c r="AF129" s="175"/>
    </row>
    <row r="130" spans="28:32" x14ac:dyDescent="0.2">
      <c r="AB130" s="54" t="str">
        <f t="shared" si="67"/>
        <v>Denmark</v>
      </c>
      <c r="AC130" s="178">
        <f t="shared" si="68"/>
        <v>49.601535700397022</v>
      </c>
      <c r="AD130" s="174">
        <v>11</v>
      </c>
      <c r="AE130" s="174" t="str" cm="1">
        <f t="array" ref="AE130">IFERROR(_xlfn.XLOOKUP(1,('Data (All Pillars)'!$A$2:$A$1611=Pivot!$AB130)*('Data (All Pillars)'!$C$2:$C$1611=Pivot!$Y$1),'Data (All Pillars)'!$F$2:$F$1611),"")</f>
        <v>Advanced capacity</v>
      </c>
      <c r="AF130" s="175"/>
    </row>
    <row r="131" spans="28:32" x14ac:dyDescent="0.2">
      <c r="AB131" s="54" t="str">
        <f t="shared" si="67"/>
        <v>Singapore</v>
      </c>
      <c r="AC131" s="178">
        <f t="shared" si="68"/>
        <v>49.912846284924896</v>
      </c>
      <c r="AD131" s="174">
        <v>10</v>
      </c>
      <c r="AE131" s="174" t="str" cm="1">
        <f t="array" ref="AE131">IFERROR(_xlfn.XLOOKUP(1,('Data (All Pillars)'!$A$2:$A$1611=Pivot!$AB131)*('Data (All Pillars)'!$C$2:$C$1611=Pivot!$Y$1),'Data (All Pillars)'!$F$2:$F$1611),"")</f>
        <v>Advanced capacity</v>
      </c>
      <c r="AF131" s="175"/>
    </row>
    <row r="132" spans="28:32" x14ac:dyDescent="0.2">
      <c r="AB132" s="54" t="str">
        <f t="shared" si="67"/>
        <v>Netherlands</v>
      </c>
      <c r="AC132" s="178">
        <f t="shared" si="68"/>
        <v>50.223269712089966</v>
      </c>
      <c r="AD132" s="174">
        <v>9</v>
      </c>
      <c r="AE132" s="174" t="str" cm="1">
        <f t="array" ref="AE132">IFERROR(_xlfn.XLOOKUP(1,('Data (All Pillars)'!$A$2:$A$1611=Pivot!$AB132)*('Data (All Pillars)'!$C$2:$C$1611=Pivot!$Y$1),'Data (All Pillars)'!$F$2:$F$1611),"")</f>
        <v>Advanced capacity</v>
      </c>
      <c r="AF132" s="175"/>
    </row>
    <row r="133" spans="28:32" x14ac:dyDescent="0.2">
      <c r="AB133" s="54" t="str">
        <f t="shared" si="67"/>
        <v>Japan</v>
      </c>
      <c r="AC133" s="178">
        <f t="shared" si="68"/>
        <v>50.845260265534691</v>
      </c>
      <c r="AD133" s="174">
        <v>8</v>
      </c>
      <c r="AE133" s="174" t="str" cm="1">
        <f t="array" ref="AE133">IFERROR(_xlfn.XLOOKUP(1,('Data (All Pillars)'!$A$2:$A$1611=Pivot!$AB133)*('Data (All Pillars)'!$C$2:$C$1611=Pivot!$Y$1),'Data (All Pillars)'!$F$2:$F$1611),"")</f>
        <v>Advanced capacity</v>
      </c>
      <c r="AF133" s="175"/>
    </row>
    <row r="134" spans="28:32" x14ac:dyDescent="0.2">
      <c r="AB134" s="54" t="str">
        <f t="shared" si="67"/>
        <v>United Kingdom</v>
      </c>
      <c r="AC134" s="178">
        <f t="shared" si="68"/>
        <v>52.934700405479148</v>
      </c>
      <c r="AD134" s="174">
        <v>7</v>
      </c>
      <c r="AE134" s="174" t="str" cm="1">
        <f t="array" ref="AE134">IFERROR(_xlfn.XLOOKUP(1,('Data (All Pillars)'!$A$2:$A$1611=Pivot!$AB134)*('Data (All Pillars)'!$C$2:$C$1611=Pivot!$Y$1),'Data (All Pillars)'!$F$2:$F$1611),"")</f>
        <v>Advanced capacity</v>
      </c>
      <c r="AF134" s="175"/>
    </row>
    <row r="135" spans="28:32" x14ac:dyDescent="0.2">
      <c r="AB135" s="54" t="str">
        <f t="shared" si="67"/>
        <v>Germany</v>
      </c>
      <c r="AC135" s="178">
        <f t="shared" si="68"/>
        <v>53.083491095340719</v>
      </c>
      <c r="AD135" s="174">
        <v>6</v>
      </c>
      <c r="AE135" s="174" t="str" cm="1">
        <f t="array" ref="AE135">IFERROR(_xlfn.XLOOKUP(1,('Data (All Pillars)'!$A$2:$A$1611=Pivot!$AB135)*('Data (All Pillars)'!$C$2:$C$1611=Pivot!$Y$1),'Data (All Pillars)'!$F$2:$F$1611),"")</f>
        <v>Advanced capacity</v>
      </c>
      <c r="AF135" s="175"/>
    </row>
    <row r="136" spans="28:32" x14ac:dyDescent="0.2">
      <c r="AB136" s="54" t="str">
        <f t="shared" si="67"/>
        <v>Sweden</v>
      </c>
      <c r="AC136" s="178">
        <f t="shared" si="68"/>
        <v>53.170427205547689</v>
      </c>
      <c r="AD136" s="174">
        <v>5</v>
      </c>
      <c r="AE136" s="174" t="str" cm="1">
        <f t="array" ref="AE136">IFERROR(_xlfn.XLOOKUP(1,('Data (All Pillars)'!$A$2:$A$1611=Pivot!$AB136)*('Data (All Pillars)'!$C$2:$C$1611=Pivot!$Y$1),'Data (All Pillars)'!$F$2:$F$1611),"")</f>
        <v>Advanced capacity</v>
      </c>
      <c r="AF136" s="175"/>
    </row>
    <row r="137" spans="28:32" x14ac:dyDescent="0.2">
      <c r="AB137" s="54" t="str">
        <f t="shared" si="67"/>
        <v>Canada</v>
      </c>
      <c r="AC137" s="178">
        <f t="shared" si="68"/>
        <v>53.459368157537128</v>
      </c>
      <c r="AD137" s="174">
        <v>4</v>
      </c>
      <c r="AE137" s="174" t="str" cm="1">
        <f t="array" ref="AE137">IFERROR(_xlfn.XLOOKUP(1,('Data (All Pillars)'!$A$2:$A$1611=Pivot!$AB137)*('Data (All Pillars)'!$C$2:$C$1611=Pivot!$Y$1),'Data (All Pillars)'!$F$2:$F$1611),"")</f>
        <v>Advanced capacity</v>
      </c>
      <c r="AF137" s="175"/>
    </row>
    <row r="138" spans="28:32" x14ac:dyDescent="0.2">
      <c r="AB138" s="54" t="str">
        <f t="shared" si="67"/>
        <v>Finland</v>
      </c>
      <c r="AC138" s="178">
        <f t="shared" si="68"/>
        <v>55.084949970533486</v>
      </c>
      <c r="AD138" s="174">
        <v>3</v>
      </c>
      <c r="AE138" s="174" t="str" cm="1">
        <f t="array" ref="AE138">IFERROR(_xlfn.XLOOKUP(1,('Data (All Pillars)'!$A$2:$A$1611=Pivot!$AB138)*('Data (All Pillars)'!$C$2:$C$1611=Pivot!$Y$1),'Data (All Pillars)'!$F$2:$F$1611),"")</f>
        <v>Advanced capacity</v>
      </c>
      <c r="AF138" s="175"/>
    </row>
    <row r="139" spans="28:32" x14ac:dyDescent="0.2">
      <c r="AB139" s="54" t="str">
        <f t="shared" si="67"/>
        <v>Australia</v>
      </c>
      <c r="AC139" s="178">
        <f t="shared" si="68"/>
        <v>55.820319511883909</v>
      </c>
      <c r="AD139" s="174">
        <v>2</v>
      </c>
      <c r="AE139" s="174" t="str" cm="1">
        <f t="array" ref="AE139">IFERROR(_xlfn.XLOOKUP(1,('Data (All Pillars)'!$A$2:$A$1611=Pivot!$AB139)*('Data (All Pillars)'!$C$2:$C$1611=Pivot!$Y$1),'Data (All Pillars)'!$F$2:$F$1611),"")</f>
        <v>Advanced capacity</v>
      </c>
      <c r="AF139" s="175"/>
    </row>
    <row r="140" spans="28:32" x14ac:dyDescent="0.2">
      <c r="AB140" s="54" t="str">
        <f t="shared" si="67"/>
        <v>United States</v>
      </c>
      <c r="AC140" s="178">
        <f t="shared" si="68"/>
        <v>56.054726343093748</v>
      </c>
      <c r="AD140" s="174">
        <v>1</v>
      </c>
      <c r="AE140" s="174" t="str" cm="1">
        <f t="array" ref="AE140">IFERROR(_xlfn.XLOOKUP(1,('Data (All Pillars)'!$A$2:$A$1611=Pivot!$AB140)*('Data (All Pillars)'!$C$2:$C$1611=Pivot!$Y$1),'Data (All Pillars)'!$F$2:$F$1611),"")</f>
        <v>Advanced capacity</v>
      </c>
      <c r="AF140" s="175"/>
    </row>
  </sheetData>
  <mergeCells count="2">
    <mergeCell ref="AB4:AB13"/>
    <mergeCell ref="AB14:AB23"/>
  </mergeCells>
  <phoneticPr fontId="34" type="noConversion"/>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0C5C2-A542-4652-A0C7-B57EDCC103AA}">
  <sheetPr codeName="Sheet1"/>
  <dimension ref="A1"/>
  <sheetViews>
    <sheetView topLeftCell="A16" workbookViewId="0">
      <selection activeCell="Y62" sqref="Y62"/>
    </sheetView>
  </sheetViews>
  <sheetFormatPr defaultColWidth="8.7109375" defaultRowHeight="10.199999999999999" x14ac:dyDescent="0.2"/>
  <cols>
    <col min="1" max="16384" width="8.7109375" style="141"/>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B10ED-02A2-4F05-A62F-4FFD932EAFB9}">
  <sheetPr codeName="Sheet5">
    <tabColor theme="8"/>
  </sheetPr>
  <dimension ref="B1:DP100"/>
  <sheetViews>
    <sheetView showGridLines="0" defaultGridColor="0" topLeftCell="A6" colorId="22" zoomScale="110" zoomScaleNormal="110" workbookViewId="0">
      <pane xSplit="1" topLeftCell="AW1" activePane="topRight" state="frozen"/>
      <selection pane="topRight" activeCell="F43" sqref="F43"/>
    </sheetView>
  </sheetViews>
  <sheetFormatPr defaultColWidth="7.7109375" defaultRowHeight="12" customHeight="1" x14ac:dyDescent="0.2"/>
  <cols>
    <col min="1" max="1" width="4.7109375" customWidth="1"/>
    <col min="2" max="2" width="118.140625" style="1" customWidth="1"/>
    <col min="3" max="3" width="155.7109375" style="1" customWidth="1"/>
    <col min="4" max="4" width="10.140625" style="1" customWidth="1"/>
    <col min="5" max="5" width="9.28515625" style="1" customWidth="1"/>
    <col min="6" max="7" width="8.7109375" style="1" customWidth="1"/>
    <col min="8" max="8" width="11.42578125" style="1" customWidth="1"/>
    <col min="9" max="9" width="10.140625" style="1" customWidth="1"/>
    <col min="10" max="10" width="10.42578125" style="1" customWidth="1"/>
    <col min="11" max="11" width="8.42578125" style="1" customWidth="1"/>
    <col min="12" max="12" width="12.7109375" style="1" customWidth="1"/>
    <col min="13" max="13" width="9.42578125" style="1" customWidth="1"/>
    <col min="14" max="14" width="13.7109375" style="1" customWidth="1"/>
    <col min="15" max="15" width="9.140625" style="1" customWidth="1"/>
    <col min="16" max="16" width="10" style="1" customWidth="1"/>
    <col min="17" max="17" width="8.42578125" style="1" customWidth="1"/>
    <col min="18" max="18" width="27.7109375" style="1" customWidth="1"/>
    <col min="19" max="19" width="11.42578125" style="1" customWidth="1"/>
    <col min="20" max="20" width="7.28515625" style="1" customWidth="1"/>
    <col min="21" max="21" width="10.140625" style="1" customWidth="1"/>
    <col min="22" max="22" width="12.140625" style="1" customWidth="1"/>
    <col min="23" max="23" width="9.28515625" style="1" customWidth="1"/>
    <col min="24" max="24" width="6.7109375" style="1" customWidth="1"/>
    <col min="25" max="25" width="19.7109375" style="1" customWidth="1"/>
    <col min="26" max="26" width="11.28515625" style="1" customWidth="1"/>
    <col min="27" max="27" width="14.7109375" style="1" customWidth="1"/>
    <col min="28" max="28" width="12.28515625" style="1" customWidth="1"/>
    <col min="29" max="29" width="8.7109375" style="1" customWidth="1"/>
    <col min="30" max="30" width="8.42578125" style="1" customWidth="1"/>
    <col min="31" max="31" width="9.7109375" style="1" customWidth="1"/>
    <col min="32" max="32" width="10.7109375" style="1" customWidth="1"/>
    <col min="33" max="33" width="23" style="1" customWidth="1"/>
    <col min="34" max="34" width="9.7109375" style="1" customWidth="1"/>
    <col min="35" max="35" width="7.140625" style="1" customWidth="1"/>
    <col min="36" max="36" width="13.42578125" style="1" customWidth="1"/>
    <col min="37" max="37" width="8.7109375" style="1" customWidth="1"/>
    <col min="38" max="38" width="9.7109375" style="1" customWidth="1"/>
    <col min="39" max="39" width="9.140625" style="1" customWidth="1"/>
    <col min="40" max="40" width="8.42578125" style="1" customWidth="1"/>
    <col min="41" max="41" width="9.7109375" style="1" customWidth="1"/>
    <col min="42" max="42" width="10.7109375" style="1" customWidth="1"/>
    <col min="43" max="43" width="8.140625" style="1" customWidth="1"/>
    <col min="44" max="44" width="8.7109375" style="1" customWidth="1"/>
    <col min="45" max="45" width="12.7109375" style="1" customWidth="1"/>
    <col min="46" max="46" width="11.28515625" style="1" customWidth="1"/>
    <col min="47" max="47" width="18.28515625" style="1" customWidth="1"/>
    <col min="48" max="48" width="10" style="1" customWidth="1"/>
    <col min="49" max="49" width="9" style="1" customWidth="1"/>
    <col min="50" max="50" width="6.7109375" style="1" customWidth="1"/>
    <col min="51" max="51" width="11.42578125" style="1" customWidth="1"/>
    <col min="52" max="53" width="6.7109375" style="1" customWidth="1"/>
    <col min="54" max="54" width="8.7109375" style="1" customWidth="1"/>
    <col min="55" max="55" width="7" style="1" customWidth="1"/>
    <col min="56" max="56" width="6.7109375" style="1" customWidth="1"/>
    <col min="57" max="57" width="7.7109375" style="1" customWidth="1"/>
    <col min="58" max="58" width="8.42578125" style="1" customWidth="1"/>
    <col min="59" max="59" width="13.42578125" customWidth="1"/>
    <col min="60" max="60" width="7.7109375" customWidth="1"/>
    <col min="61" max="61" width="8.42578125" customWidth="1"/>
    <col min="62" max="62" width="12.7109375" customWidth="1"/>
    <col min="63" max="63" width="7.7109375" customWidth="1"/>
    <col min="64" max="64" width="10.42578125" customWidth="1"/>
    <col min="65" max="65" width="11.140625" customWidth="1"/>
    <col min="66" max="66" width="14.7109375" customWidth="1"/>
    <col min="67" max="67" width="14.140625" customWidth="1"/>
    <col min="68" max="68" width="10.42578125" customWidth="1"/>
    <col min="69" max="69" width="7" customWidth="1"/>
    <col min="70" max="70" width="10.7109375" customWidth="1"/>
    <col min="71" max="71" width="8.7109375" customWidth="1"/>
    <col min="72" max="72" width="11" customWidth="1"/>
    <col min="73" max="73" width="14" customWidth="1"/>
    <col min="74" max="74" width="10.28515625" customWidth="1"/>
    <col min="75" max="75" width="15" customWidth="1"/>
    <col min="76" max="76" width="10" customWidth="1"/>
    <col min="77" max="77" width="7.28515625" customWidth="1"/>
    <col min="78" max="78" width="14" customWidth="1"/>
    <col min="79" max="79" width="15.140625" customWidth="1"/>
    <col min="80" max="80" width="8.7109375" customWidth="1"/>
    <col min="81" max="81" width="9.140625" customWidth="1"/>
    <col min="82" max="82" width="7.42578125" customWidth="1"/>
    <col min="83" max="83" width="10.140625" customWidth="1"/>
    <col min="84" max="84" width="10" customWidth="1"/>
    <col min="85" max="85" width="11.28515625" customWidth="1"/>
    <col min="86" max="86" width="6.7109375" customWidth="1"/>
    <col min="87" max="87" width="13" customWidth="1"/>
    <col min="88" max="88" width="8.7109375" customWidth="1"/>
    <col min="89" max="89" width="10.140625" customWidth="1"/>
    <col min="90" max="90" width="7" customWidth="1"/>
    <col min="91" max="91" width="10.7109375" customWidth="1"/>
    <col min="92" max="92" width="8.140625" customWidth="1"/>
    <col min="93" max="93" width="9.7109375" customWidth="1"/>
    <col min="94" max="94" width="15.140625" customWidth="1"/>
    <col min="95" max="95" width="10" customWidth="1"/>
    <col min="96" max="96" width="8.140625" customWidth="1"/>
    <col min="97" max="97" width="12.140625" customWidth="1"/>
    <col min="98" max="98" width="10.28515625" customWidth="1"/>
    <col min="99" max="99" width="10.42578125" customWidth="1"/>
    <col min="100" max="100" width="14.28515625" customWidth="1"/>
    <col min="101" max="101" width="14.42578125" customWidth="1"/>
    <col min="102" max="102" width="7.28515625" customWidth="1"/>
    <col min="103" max="103" width="11.28515625" customWidth="1"/>
    <col min="104" max="104" width="9.7109375" customWidth="1"/>
    <col min="105" max="105" width="14" customWidth="1"/>
    <col min="106" max="106" width="9" customWidth="1"/>
    <col min="107" max="107" width="11" customWidth="1"/>
    <col min="108" max="108" width="10.42578125" customWidth="1"/>
    <col min="109" max="109" width="8.7109375" customWidth="1"/>
    <col min="110" max="110" width="8.28515625" customWidth="1"/>
    <col min="111" max="112" width="9.28515625" customWidth="1"/>
    <col min="113" max="113" width="24" customWidth="1"/>
    <col min="114" max="114" width="18.42578125" customWidth="1"/>
    <col min="115" max="115" width="15.28515625" bestFit="1" customWidth="1"/>
    <col min="116" max="117" width="10" bestFit="1" customWidth="1"/>
    <col min="118" max="118" width="9" bestFit="1" customWidth="1"/>
    <col min="119" max="119" width="12.140625" bestFit="1" customWidth="1"/>
  </cols>
  <sheetData>
    <row r="1" spans="2:120" ht="20.100000000000001" customHeight="1" x14ac:dyDescent="0.2"/>
    <row r="2" spans="2:120" ht="45" customHeight="1" x14ac:dyDescent="0.2">
      <c r="B2" s="4"/>
      <c r="C2" s="4"/>
      <c r="D2" s="6"/>
      <c r="F2" s="44"/>
      <c r="H2" s="7"/>
      <c r="I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row>
    <row r="3" spans="2:120" ht="30" customHeight="1" x14ac:dyDescent="0.2">
      <c r="B3" s="2" t="s">
        <v>12</v>
      </c>
      <c r="C3" s="2"/>
      <c r="D3" s="5"/>
      <c r="F3" s="44"/>
      <c r="H3" s="5"/>
      <c r="I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row>
    <row r="4" spans="2:120" ht="12" customHeight="1" x14ac:dyDescent="0.2">
      <c r="B4" s="38" t="s">
        <v>13</v>
      </c>
      <c r="C4" s="38"/>
      <c r="D4" s="3"/>
      <c r="E4" s="3"/>
      <c r="F4" s="42"/>
      <c r="G4" s="8"/>
      <c r="H4" s="8"/>
      <c r="I4" s="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row>
    <row r="5" spans="2:120" ht="12" customHeight="1" x14ac:dyDescent="0.2">
      <c r="B5" s="39"/>
      <c r="C5" s="39"/>
      <c r="F5" s="43"/>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CV5">
        <f>0.65*MAX(E7:DO7)</f>
        <v>36.435572123010935</v>
      </c>
    </row>
    <row r="6" spans="2:120" ht="15" customHeight="1" x14ac:dyDescent="0.25">
      <c r="B6" s="75" t="s">
        <v>14</v>
      </c>
      <c r="C6" s="75" t="s">
        <v>15</v>
      </c>
      <c r="D6" s="75" t="s">
        <v>16</v>
      </c>
      <c r="E6" s="76" t="s">
        <v>17</v>
      </c>
      <c r="F6" s="76" t="s">
        <v>18</v>
      </c>
      <c r="G6" s="76" t="s">
        <v>19</v>
      </c>
      <c r="H6" s="76" t="s">
        <v>20</v>
      </c>
      <c r="I6" s="76" t="s">
        <v>21</v>
      </c>
      <c r="J6" s="76" t="s">
        <v>22</v>
      </c>
      <c r="K6" s="76" t="s">
        <v>23</v>
      </c>
      <c r="L6" s="76" t="s">
        <v>24</v>
      </c>
      <c r="M6" s="76" t="s">
        <v>25</v>
      </c>
      <c r="N6" s="76" t="s">
        <v>26</v>
      </c>
      <c r="O6" s="76" t="s">
        <v>27</v>
      </c>
      <c r="P6" s="76" t="s">
        <v>28</v>
      </c>
      <c r="Q6" s="76" t="s">
        <v>29</v>
      </c>
      <c r="R6" s="76" t="s">
        <v>30</v>
      </c>
      <c r="S6" s="76" t="s">
        <v>31</v>
      </c>
      <c r="T6" s="76" t="s">
        <v>32</v>
      </c>
      <c r="U6" s="76" t="s">
        <v>33</v>
      </c>
      <c r="V6" s="76" t="s">
        <v>34</v>
      </c>
      <c r="W6" s="76" t="s">
        <v>35</v>
      </c>
      <c r="X6" s="76" t="s">
        <v>36</v>
      </c>
      <c r="Y6" s="76" t="s">
        <v>37</v>
      </c>
      <c r="Z6" s="76" t="s">
        <v>38</v>
      </c>
      <c r="AA6" s="76" t="s">
        <v>39</v>
      </c>
      <c r="AB6" s="76" t="s">
        <v>40</v>
      </c>
      <c r="AC6" s="76" t="s">
        <v>41</v>
      </c>
      <c r="AD6" s="76" t="s">
        <v>42</v>
      </c>
      <c r="AE6" s="76" t="s">
        <v>43</v>
      </c>
      <c r="AF6" s="76" t="s">
        <v>44</v>
      </c>
      <c r="AG6" s="76" t="s">
        <v>45</v>
      </c>
      <c r="AH6" s="76" t="s">
        <v>46</v>
      </c>
      <c r="AI6" s="76" t="s">
        <v>47</v>
      </c>
      <c r="AJ6" s="76" t="s">
        <v>48</v>
      </c>
      <c r="AK6" s="76" t="s">
        <v>49</v>
      </c>
      <c r="AL6" s="76" t="s">
        <v>50</v>
      </c>
      <c r="AM6" s="76" t="s">
        <v>51</v>
      </c>
      <c r="AN6" s="76" t="s">
        <v>52</v>
      </c>
      <c r="AO6" s="76" t="s">
        <v>53</v>
      </c>
      <c r="AP6" s="76" t="s">
        <v>54</v>
      </c>
      <c r="AQ6" s="76" t="s">
        <v>55</v>
      </c>
      <c r="AR6" s="76" t="s">
        <v>56</v>
      </c>
      <c r="AS6" s="76" t="s">
        <v>57</v>
      </c>
      <c r="AT6" s="76" t="s">
        <v>58</v>
      </c>
      <c r="AU6" s="76" t="s">
        <v>59</v>
      </c>
      <c r="AV6" s="76" t="s">
        <v>60</v>
      </c>
      <c r="AW6" s="76" t="s">
        <v>61</v>
      </c>
      <c r="AX6" s="76" t="s">
        <v>62</v>
      </c>
      <c r="AY6" s="76" t="s">
        <v>63</v>
      </c>
      <c r="AZ6" s="76" t="s">
        <v>64</v>
      </c>
      <c r="BA6" s="76" t="s">
        <v>65</v>
      </c>
      <c r="BB6" s="76" t="s">
        <v>66</v>
      </c>
      <c r="BC6" s="76" t="s">
        <v>67</v>
      </c>
      <c r="BD6" s="76" t="s">
        <v>68</v>
      </c>
      <c r="BE6" s="76" t="s">
        <v>69</v>
      </c>
      <c r="BF6" s="76" t="s">
        <v>70</v>
      </c>
      <c r="BG6" s="76" t="s">
        <v>71</v>
      </c>
      <c r="BH6" s="76" t="s">
        <v>72</v>
      </c>
      <c r="BI6" s="76" t="s">
        <v>73</v>
      </c>
      <c r="BJ6" s="76" t="s">
        <v>74</v>
      </c>
      <c r="BK6" s="76" t="s">
        <v>75</v>
      </c>
      <c r="BL6" s="76" t="s">
        <v>76</v>
      </c>
      <c r="BM6" s="76" t="s">
        <v>77</v>
      </c>
      <c r="BN6" s="76" t="s">
        <v>78</v>
      </c>
      <c r="BO6" s="76" t="s">
        <v>79</v>
      </c>
      <c r="BP6" s="76" t="s">
        <v>80</v>
      </c>
      <c r="BQ6" s="76" t="s">
        <v>81</v>
      </c>
      <c r="BR6" s="76" t="s">
        <v>82</v>
      </c>
      <c r="BS6" s="76" t="s">
        <v>83</v>
      </c>
      <c r="BT6" s="76" t="s">
        <v>84</v>
      </c>
      <c r="BU6" s="76" t="s">
        <v>85</v>
      </c>
      <c r="BV6" s="76" t="s">
        <v>86</v>
      </c>
      <c r="BW6" s="76" t="s">
        <v>87</v>
      </c>
      <c r="BX6" s="76" t="s">
        <v>88</v>
      </c>
      <c r="BY6" s="76" t="s">
        <v>89</v>
      </c>
      <c r="BZ6" s="76" t="s">
        <v>90</v>
      </c>
      <c r="CA6" s="76" t="s">
        <v>91</v>
      </c>
      <c r="CB6" s="76" t="s">
        <v>92</v>
      </c>
      <c r="CC6" s="76" t="s">
        <v>93</v>
      </c>
      <c r="CD6" s="76" t="s">
        <v>94</v>
      </c>
      <c r="CE6" s="76" t="s">
        <v>95</v>
      </c>
      <c r="CF6" s="76" t="s">
        <v>96</v>
      </c>
      <c r="CG6" s="76" t="s">
        <v>97</v>
      </c>
      <c r="CH6" s="76" t="s">
        <v>98</v>
      </c>
      <c r="CI6" s="76" t="s">
        <v>99</v>
      </c>
      <c r="CJ6" s="76" t="s">
        <v>100</v>
      </c>
      <c r="CK6" s="76" t="s">
        <v>101</v>
      </c>
      <c r="CL6" s="76" t="s">
        <v>102</v>
      </c>
      <c r="CM6" s="76" t="s">
        <v>103</v>
      </c>
      <c r="CN6" s="76" t="s">
        <v>104</v>
      </c>
      <c r="CO6" s="76" t="s">
        <v>105</v>
      </c>
      <c r="CP6" s="76" t="s">
        <v>106</v>
      </c>
      <c r="CQ6" s="76" t="s">
        <v>107</v>
      </c>
      <c r="CR6" s="76" t="s">
        <v>108</v>
      </c>
      <c r="CS6" s="76" t="s">
        <v>109</v>
      </c>
      <c r="CT6" s="76" t="s">
        <v>110</v>
      </c>
      <c r="CU6" s="76" t="s">
        <v>111</v>
      </c>
      <c r="CV6" s="76" t="s">
        <v>112</v>
      </c>
      <c r="CW6" s="76" t="s">
        <v>113</v>
      </c>
      <c r="CX6" s="76" t="s">
        <v>114</v>
      </c>
      <c r="CY6" s="76" t="s">
        <v>115</v>
      </c>
      <c r="CZ6" s="76" t="s">
        <v>116</v>
      </c>
      <c r="DA6" s="76" t="s">
        <v>117</v>
      </c>
      <c r="DB6" s="76" t="s">
        <v>118</v>
      </c>
      <c r="DC6" s="76" t="s">
        <v>119</v>
      </c>
      <c r="DD6" s="76" t="s">
        <v>120</v>
      </c>
      <c r="DE6" s="76" t="s">
        <v>121</v>
      </c>
      <c r="DF6" s="76" t="s">
        <v>122</v>
      </c>
      <c r="DG6" s="76" t="s">
        <v>123</v>
      </c>
      <c r="DH6" s="76" t="s">
        <v>124</v>
      </c>
      <c r="DI6" s="76" t="s">
        <v>125</v>
      </c>
      <c r="DJ6" s="76" t="s">
        <v>126</v>
      </c>
      <c r="DK6" s="76" t="s">
        <v>127</v>
      </c>
      <c r="DL6" s="76" t="s">
        <v>128</v>
      </c>
      <c r="DM6" s="76" t="s">
        <v>129</v>
      </c>
      <c r="DN6" s="76" t="s">
        <v>130</v>
      </c>
      <c r="DO6" s="76" t="s">
        <v>131</v>
      </c>
    </row>
    <row r="7" spans="2:120" ht="12" customHeight="1" x14ac:dyDescent="0.25">
      <c r="B7" s="60" t="s">
        <v>132</v>
      </c>
      <c r="C7" s="60" t="s">
        <v>133</v>
      </c>
      <c r="D7" s="70">
        <v>1</v>
      </c>
      <c r="E7" s="71">
        <v>33.431549802954528</v>
      </c>
      <c r="F7" s="71">
        <v>29.344749274311404</v>
      </c>
      <c r="G7" s="71">
        <v>25.110549761315507</v>
      </c>
      <c r="H7" s="71">
        <v>34.072163425427703</v>
      </c>
      <c r="I7" s="71">
        <v>35.068542835503791</v>
      </c>
      <c r="J7" s="71">
        <v>55.820319511883909</v>
      </c>
      <c r="K7" s="71">
        <v>46.480638527980588</v>
      </c>
      <c r="L7" s="71">
        <v>31.326627219458416</v>
      </c>
      <c r="M7" s="71">
        <v>35.020283298426747</v>
      </c>
      <c r="N7" s="71">
        <v>31.073622030305977</v>
      </c>
      <c r="O7" s="71">
        <v>31.579520795861328</v>
      </c>
      <c r="P7" s="71">
        <v>47.804069272701085</v>
      </c>
      <c r="Q7" s="71">
        <v>29.1385526606269</v>
      </c>
      <c r="R7" s="71">
        <v>33.802210126348854</v>
      </c>
      <c r="S7" s="71">
        <v>36.14216150559394</v>
      </c>
      <c r="T7" s="71">
        <v>35.482091834428672</v>
      </c>
      <c r="U7" s="71">
        <v>41.790442597676645</v>
      </c>
      <c r="V7" s="71">
        <v>27.165853102136033</v>
      </c>
      <c r="W7" s="71">
        <v>53.459368157537128</v>
      </c>
      <c r="X7" s="71">
        <v>43.359400352959781</v>
      </c>
      <c r="Y7" s="71">
        <v>41.60004599911052</v>
      </c>
      <c r="Z7" s="71">
        <v>38.9924232684507</v>
      </c>
      <c r="AA7" s="71">
        <v>19.81385913424403</v>
      </c>
      <c r="AB7" s="71">
        <v>35.833150603343391</v>
      </c>
      <c r="AC7" s="71">
        <v>43.566446366560569</v>
      </c>
      <c r="AD7" s="71">
        <v>40.621975229075396</v>
      </c>
      <c r="AE7" s="71">
        <v>47.744394974144043</v>
      </c>
      <c r="AF7" s="71">
        <v>49.601535700397022</v>
      </c>
      <c r="AG7" s="71">
        <v>34.063018502276364</v>
      </c>
      <c r="AH7" s="71">
        <v>32.805023400424787</v>
      </c>
      <c r="AI7" s="71">
        <v>32.156703234079494</v>
      </c>
      <c r="AJ7" s="71">
        <v>29.283400461698328</v>
      </c>
      <c r="AK7" s="71">
        <v>44.251424717083111</v>
      </c>
      <c r="AL7" s="71">
        <v>29.559223930097311</v>
      </c>
      <c r="AM7" s="71">
        <v>55.084949970533486</v>
      </c>
      <c r="AN7" s="71">
        <v>48.742318124917389</v>
      </c>
      <c r="AO7" s="71">
        <v>34.372212467474199</v>
      </c>
      <c r="AP7" s="71">
        <v>53.083491095340719</v>
      </c>
      <c r="AQ7" s="71">
        <v>32.328232151010681</v>
      </c>
      <c r="AR7" s="71">
        <v>43.555063821831887</v>
      </c>
      <c r="AS7" s="71">
        <v>30.470586059349735</v>
      </c>
      <c r="AT7" s="71">
        <v>29.28648219868678</v>
      </c>
      <c r="AU7" s="71">
        <v>45.123232806563401</v>
      </c>
      <c r="AV7" s="71">
        <v>42.733727984225894</v>
      </c>
      <c r="AW7" s="71">
        <v>46.79808965257206</v>
      </c>
      <c r="AX7" s="71">
        <v>38.898986030398468</v>
      </c>
      <c r="AY7" s="71">
        <v>38.441812111429677</v>
      </c>
      <c r="AZ7" s="71">
        <v>27.642637905644527</v>
      </c>
      <c r="BA7" s="71">
        <v>24.878163960085146</v>
      </c>
      <c r="BB7" s="71">
        <v>49.015094657978906</v>
      </c>
      <c r="BC7" s="71">
        <v>46.060789069370493</v>
      </c>
      <c r="BD7" s="71">
        <v>47.816642157222645</v>
      </c>
      <c r="BE7" s="71">
        <v>50.845260265534691</v>
      </c>
      <c r="BF7" s="71">
        <v>35.828157401195483</v>
      </c>
      <c r="BG7" s="71">
        <v>36.000794210925633</v>
      </c>
      <c r="BH7" s="71">
        <v>33.196247318958065</v>
      </c>
      <c r="BI7" s="71">
        <v>32.470640694984219</v>
      </c>
      <c r="BJ7" s="71">
        <v>26.404232219497501</v>
      </c>
      <c r="BK7" s="71">
        <v>40.650508500609476</v>
      </c>
      <c r="BL7" s="71">
        <v>28.898337853716356</v>
      </c>
      <c r="BM7" s="71">
        <v>40.438197009329912</v>
      </c>
      <c r="BN7" s="71">
        <v>46.846737377523787</v>
      </c>
      <c r="BO7" s="71">
        <v>25.465322417676081</v>
      </c>
      <c r="BP7" s="71">
        <v>43.690049645892316</v>
      </c>
      <c r="BQ7" s="71">
        <v>39.838917179184634</v>
      </c>
      <c r="BR7" s="71">
        <v>39.113913354517607</v>
      </c>
      <c r="BS7" s="71">
        <v>37.443315808253701</v>
      </c>
      <c r="BT7" s="71">
        <v>32.161282957313119</v>
      </c>
      <c r="BU7" s="71">
        <v>33.547496431178551</v>
      </c>
      <c r="BV7" s="71">
        <v>30.539302278994018</v>
      </c>
      <c r="BW7" s="71">
        <v>26.440009593383895</v>
      </c>
      <c r="BX7" s="71">
        <v>32.774674374943167</v>
      </c>
      <c r="BY7" s="71">
        <v>30.960259419842444</v>
      </c>
      <c r="BZ7" s="71">
        <v>50.223269712089966</v>
      </c>
      <c r="CA7" s="71">
        <v>47.667782221273832</v>
      </c>
      <c r="CB7" s="71">
        <v>30.484631671738921</v>
      </c>
      <c r="CC7" s="71">
        <v>48.363955774328446</v>
      </c>
      <c r="CD7" s="71">
        <v>38.205045910299617</v>
      </c>
      <c r="CE7" s="71">
        <v>30.758833663630639</v>
      </c>
      <c r="CF7" s="71">
        <v>33.335777625501464</v>
      </c>
      <c r="CG7" s="71">
        <v>26.330999667554327</v>
      </c>
      <c r="CH7" s="71">
        <v>32.811394851211986</v>
      </c>
      <c r="CI7" s="71">
        <v>35.350952061022788</v>
      </c>
      <c r="CJ7" s="71">
        <v>41.876187927399073</v>
      </c>
      <c r="CK7" s="71">
        <v>46.430261213461129</v>
      </c>
      <c r="CL7" s="71">
        <v>38.57401372046202</v>
      </c>
      <c r="CM7" s="71">
        <v>43.112433299662243</v>
      </c>
      <c r="CN7" s="71">
        <v>31.525933122864856</v>
      </c>
      <c r="CO7" s="71">
        <v>31.763215227685187</v>
      </c>
      <c r="CP7" s="71">
        <v>38.654404693436163</v>
      </c>
      <c r="CQ7" s="71">
        <v>30.667024614078876</v>
      </c>
      <c r="CR7" s="71">
        <v>37.698625565566033</v>
      </c>
      <c r="CS7" s="71">
        <v>49.912846284924896</v>
      </c>
      <c r="CT7" s="71">
        <v>41.408954364968814</v>
      </c>
      <c r="CU7" s="71">
        <v>43.174032662378629</v>
      </c>
      <c r="CV7" s="71">
        <v>36.199063798846055</v>
      </c>
      <c r="CW7" s="71">
        <v>44.978160859722848</v>
      </c>
      <c r="CX7" s="71">
        <v>46.871406599804857</v>
      </c>
      <c r="CY7" s="71">
        <v>33.287617089827357</v>
      </c>
      <c r="CZ7" s="71">
        <v>53.170427205547689</v>
      </c>
      <c r="DA7" s="71">
        <v>49.454824405904603</v>
      </c>
      <c r="DB7" s="71">
        <v>42.735482846122714</v>
      </c>
      <c r="DC7" s="71">
        <v>28.958620506469217</v>
      </c>
      <c r="DD7" s="71">
        <v>33.861399651971446</v>
      </c>
      <c r="DE7" s="71">
        <v>33.434510579700849</v>
      </c>
      <c r="DF7" s="71">
        <v>37.279748737880993</v>
      </c>
      <c r="DG7" s="71">
        <v>29.688622600073863</v>
      </c>
      <c r="DH7" s="71">
        <v>35.089737533381943</v>
      </c>
      <c r="DI7" s="71">
        <v>43.697194112860657</v>
      </c>
      <c r="DJ7" s="71">
        <v>52.934700405479148</v>
      </c>
      <c r="DK7" s="71">
        <v>56.054726343093748</v>
      </c>
      <c r="DL7" s="71">
        <v>37.878457447580651</v>
      </c>
      <c r="DM7" s="71">
        <v>31.823900260347081</v>
      </c>
      <c r="DN7" s="71">
        <v>27.765877667599717</v>
      </c>
      <c r="DO7" s="71">
        <v>23.630339846814103</v>
      </c>
    </row>
    <row r="8" spans="2:120" ht="12" customHeight="1" x14ac:dyDescent="0.25">
      <c r="B8" s="67" t="s">
        <v>134</v>
      </c>
      <c r="C8" s="67" t="s">
        <v>135</v>
      </c>
      <c r="D8" s="68">
        <v>0.3</v>
      </c>
      <c r="E8" s="69">
        <v>31.016940852167515</v>
      </c>
      <c r="F8" s="69">
        <v>27.343885235584175</v>
      </c>
      <c r="G8" s="69">
        <v>17.672820675771032</v>
      </c>
      <c r="H8" s="69">
        <v>27.702585451352775</v>
      </c>
      <c r="I8" s="69">
        <v>36.469756637472024</v>
      </c>
      <c r="J8" s="69">
        <v>51.975690346210911</v>
      </c>
      <c r="K8" s="69">
        <v>46.63193332609282</v>
      </c>
      <c r="L8" s="69">
        <v>28.568390803876113</v>
      </c>
      <c r="M8" s="69">
        <v>34.512985366652607</v>
      </c>
      <c r="N8" s="69">
        <v>30.794403060513687</v>
      </c>
      <c r="O8" s="69">
        <v>46.901553158258764</v>
      </c>
      <c r="P8" s="69">
        <v>45.475437506518759</v>
      </c>
      <c r="Q8" s="69">
        <v>28.689597291008674</v>
      </c>
      <c r="R8" s="69">
        <v>31.573778891202423</v>
      </c>
      <c r="S8" s="69">
        <v>23.378019709855611</v>
      </c>
      <c r="T8" s="69">
        <v>34.641626080648116</v>
      </c>
      <c r="U8" s="69">
        <v>40.374041102005883</v>
      </c>
      <c r="V8" s="69">
        <v>24.628723243144286</v>
      </c>
      <c r="W8" s="69">
        <v>53.375729221750902</v>
      </c>
      <c r="X8" s="69">
        <v>34.348258419105875</v>
      </c>
      <c r="Y8" s="69">
        <v>43.943759681844071</v>
      </c>
      <c r="Z8" s="69">
        <v>35.563878711594519</v>
      </c>
      <c r="AA8" s="69">
        <v>22.447527900818486</v>
      </c>
      <c r="AB8" s="69">
        <v>33.136787713243308</v>
      </c>
      <c r="AC8" s="69">
        <v>43.635208748543619</v>
      </c>
      <c r="AD8" s="69">
        <v>44.083108985646966</v>
      </c>
      <c r="AE8" s="69">
        <v>43.426274159306772</v>
      </c>
      <c r="AF8" s="69">
        <v>51.417769115491282</v>
      </c>
      <c r="AG8" s="69">
        <v>26.734809464904757</v>
      </c>
      <c r="AH8" s="69">
        <v>24.884397622322634</v>
      </c>
      <c r="AI8" s="69">
        <v>35.368022839402428</v>
      </c>
      <c r="AJ8" s="69">
        <v>29.634507252954386</v>
      </c>
      <c r="AK8" s="69">
        <v>44.894530787298699</v>
      </c>
      <c r="AL8" s="69">
        <v>19.951000903747616</v>
      </c>
      <c r="AM8" s="69">
        <v>52.544114374307497</v>
      </c>
      <c r="AN8" s="69">
        <v>50.068384019231253</v>
      </c>
      <c r="AO8" s="69">
        <v>34.128289739762309</v>
      </c>
      <c r="AP8" s="69">
        <v>51.29429968030685</v>
      </c>
      <c r="AQ8" s="69">
        <v>25.776890429048059</v>
      </c>
      <c r="AR8" s="69">
        <v>46.929107631979008</v>
      </c>
      <c r="AS8" s="69">
        <v>27.546831972793825</v>
      </c>
      <c r="AT8" s="69">
        <v>25.263861541585626</v>
      </c>
      <c r="AU8" s="69">
        <v>47.559020737741513</v>
      </c>
      <c r="AV8" s="69">
        <v>42.662688153222874</v>
      </c>
      <c r="AW8" s="69">
        <v>43.316973757894928</v>
      </c>
      <c r="AX8" s="69">
        <v>43.316963440769683</v>
      </c>
      <c r="AY8" s="69">
        <v>30.450950523395299</v>
      </c>
      <c r="AZ8" s="69">
        <v>30.634639629208756</v>
      </c>
      <c r="BA8" s="69">
        <v>31.248776951156074</v>
      </c>
      <c r="BB8" s="69">
        <v>48.533022012202373</v>
      </c>
      <c r="BC8" s="69">
        <v>50.412861646816573</v>
      </c>
      <c r="BD8" s="69">
        <v>52.479749121581669</v>
      </c>
      <c r="BE8" s="69">
        <v>51.96945440592026</v>
      </c>
      <c r="BF8" s="69">
        <v>39.198713872768479</v>
      </c>
      <c r="BG8" s="69">
        <v>37.897541203529933</v>
      </c>
      <c r="BH8" s="69">
        <v>31.260580445400585</v>
      </c>
      <c r="BI8" s="69">
        <v>36.857344721155663</v>
      </c>
      <c r="BJ8" s="69">
        <v>29.326351187380872</v>
      </c>
      <c r="BK8" s="69">
        <v>38.741478597082377</v>
      </c>
      <c r="BL8" s="69">
        <v>41.268363851703555</v>
      </c>
      <c r="BM8" s="69">
        <v>37.669439797486838</v>
      </c>
      <c r="BN8" s="69">
        <v>45.483356915236115</v>
      </c>
      <c r="BO8" s="69">
        <v>22.169208581547771</v>
      </c>
      <c r="BP8" s="69">
        <v>49.894783220013103</v>
      </c>
      <c r="BQ8" s="69">
        <v>40.112167107574656</v>
      </c>
      <c r="BR8" s="69">
        <v>34.501098338048706</v>
      </c>
      <c r="BS8" s="69">
        <v>40.230278989056018</v>
      </c>
      <c r="BT8" s="69">
        <v>27.174062594165228</v>
      </c>
      <c r="BU8" s="69">
        <v>35.751811215670088</v>
      </c>
      <c r="BV8" s="69">
        <v>32.80453153993998</v>
      </c>
      <c r="BW8" s="69">
        <v>22.903838680399197</v>
      </c>
      <c r="BX8" s="69">
        <v>24.861913308523835</v>
      </c>
      <c r="BY8" s="69">
        <v>27.002275462490307</v>
      </c>
      <c r="BZ8" s="69">
        <v>47.831925418137104</v>
      </c>
      <c r="CA8" s="69">
        <v>49.869433644353187</v>
      </c>
      <c r="CB8" s="69">
        <v>29.624084451677575</v>
      </c>
      <c r="CC8" s="69">
        <v>49.202687722153435</v>
      </c>
      <c r="CD8" s="69">
        <v>43.63863205137698</v>
      </c>
      <c r="CE8" s="69">
        <v>31.766847865145515</v>
      </c>
      <c r="CF8" s="69">
        <v>28.797432104760347</v>
      </c>
      <c r="CG8" s="69">
        <v>20.16155954693312</v>
      </c>
      <c r="CH8" s="69">
        <v>27.776190324543869</v>
      </c>
      <c r="CI8" s="69">
        <v>34.223562541532473</v>
      </c>
      <c r="CJ8" s="69">
        <v>42.32527049979808</v>
      </c>
      <c r="CK8" s="69">
        <v>47.202473875757427</v>
      </c>
      <c r="CL8" s="69">
        <v>40.134482072690496</v>
      </c>
      <c r="CM8" s="69">
        <v>43.722940336359038</v>
      </c>
      <c r="CN8" s="69">
        <v>42.841256108017866</v>
      </c>
      <c r="CO8" s="69">
        <v>25.931216754016052</v>
      </c>
      <c r="CP8" s="69">
        <v>42.628938292106049</v>
      </c>
      <c r="CQ8" s="69">
        <v>23.356755006780983</v>
      </c>
      <c r="CR8" s="69">
        <v>42.396996783429167</v>
      </c>
      <c r="CS8" s="69">
        <v>54.554003625550557</v>
      </c>
      <c r="CT8" s="69">
        <v>36.108956334465759</v>
      </c>
      <c r="CU8" s="69">
        <v>45.496344014238424</v>
      </c>
      <c r="CV8" s="69">
        <v>31.071750903753692</v>
      </c>
      <c r="CW8" s="69">
        <v>48.773678095034569</v>
      </c>
      <c r="CX8" s="69">
        <v>47.63047505004937</v>
      </c>
      <c r="CY8" s="69">
        <v>34.91947798099622</v>
      </c>
      <c r="CZ8" s="69">
        <v>51.901247174396865</v>
      </c>
      <c r="DA8" s="69">
        <v>49.762596813801743</v>
      </c>
      <c r="DB8" s="69">
        <v>50.491778771154344</v>
      </c>
      <c r="DC8" s="69">
        <v>27.043621266945834</v>
      </c>
      <c r="DD8" s="69">
        <v>37.701796581904098</v>
      </c>
      <c r="DE8" s="69">
        <v>31.519206595807375</v>
      </c>
      <c r="DF8" s="69">
        <v>36.409591076573939</v>
      </c>
      <c r="DG8" s="69">
        <v>27.103707984759566</v>
      </c>
      <c r="DH8" s="69">
        <v>45.334764426406878</v>
      </c>
      <c r="DI8" s="69">
        <v>43.881318216333227</v>
      </c>
      <c r="DJ8" s="69">
        <v>52.89932120636243</v>
      </c>
      <c r="DK8" s="69">
        <v>62.885035209002531</v>
      </c>
      <c r="DL8" s="69">
        <v>35.221128474320182</v>
      </c>
      <c r="DM8" s="69">
        <v>31.769573935834551</v>
      </c>
      <c r="DN8" s="69">
        <v>20.887964243138249</v>
      </c>
      <c r="DO8" s="69">
        <v>19.706558967281268</v>
      </c>
    </row>
    <row r="9" spans="2:120" ht="12" customHeight="1" x14ac:dyDescent="0.25">
      <c r="B9" s="72" t="s">
        <v>136</v>
      </c>
      <c r="C9" s="72" t="s">
        <v>137</v>
      </c>
      <c r="D9" s="73">
        <v>0.35</v>
      </c>
      <c r="E9" s="74">
        <v>25.636496775515656</v>
      </c>
      <c r="F9" s="74">
        <v>22.606528309450795</v>
      </c>
      <c r="G9" s="74">
        <v>23.063938398603419</v>
      </c>
      <c r="H9" s="74">
        <v>28.301730347997996</v>
      </c>
      <c r="I9" s="74">
        <v>37.458670972039855</v>
      </c>
      <c r="J9" s="74">
        <v>53.98311881609466</v>
      </c>
      <c r="K9" s="74">
        <v>43.0628866692374</v>
      </c>
      <c r="L9" s="74">
        <v>26.274640028335618</v>
      </c>
      <c r="M9" s="74">
        <v>43.054966239625564</v>
      </c>
      <c r="N9" s="74">
        <v>38.098009858444058</v>
      </c>
      <c r="O9" s="74">
        <v>41.138785288020699</v>
      </c>
      <c r="P9" s="74">
        <v>48.652160554806578</v>
      </c>
      <c r="Q9" s="74">
        <v>23.647121186958582</v>
      </c>
      <c r="R9" s="74">
        <v>26.699135693371268</v>
      </c>
      <c r="S9" s="74">
        <v>24.737867756519492</v>
      </c>
      <c r="T9" s="74">
        <v>34.651801306683915</v>
      </c>
      <c r="U9" s="74">
        <v>47.64577076969023</v>
      </c>
      <c r="V9" s="74">
        <v>25.575805830746141</v>
      </c>
      <c r="W9" s="74">
        <v>55.242572220173983</v>
      </c>
      <c r="X9" s="74">
        <v>34.609221320854559</v>
      </c>
      <c r="Y9" s="74">
        <v>42.725732796045207</v>
      </c>
      <c r="Z9" s="74">
        <v>30.224382360019064</v>
      </c>
      <c r="AA9" s="74">
        <v>19.126248911266153</v>
      </c>
      <c r="AB9" s="74">
        <v>35.772928525266494</v>
      </c>
      <c r="AC9" s="74">
        <v>45.264816593713441</v>
      </c>
      <c r="AD9" s="74">
        <v>54.6695816039988</v>
      </c>
      <c r="AE9" s="74">
        <v>41.749456210953703</v>
      </c>
      <c r="AF9" s="74">
        <v>50.661370661756806</v>
      </c>
      <c r="AG9" s="74">
        <v>28.090523798489055</v>
      </c>
      <c r="AH9" s="74">
        <v>25.027337971027144</v>
      </c>
      <c r="AI9" s="74">
        <v>33.957149888854659</v>
      </c>
      <c r="AJ9" s="74">
        <v>22.406905523947778</v>
      </c>
      <c r="AK9" s="74">
        <v>39.477898257691827</v>
      </c>
      <c r="AL9" s="74">
        <v>23.116724872283665</v>
      </c>
      <c r="AM9" s="74">
        <v>57.540582217647191</v>
      </c>
      <c r="AN9" s="74">
        <v>46.299051568161644</v>
      </c>
      <c r="AO9" s="74">
        <v>36.50620481344199</v>
      </c>
      <c r="AP9" s="74">
        <v>46.226054987705311</v>
      </c>
      <c r="AQ9" s="74">
        <v>33.625375640180835</v>
      </c>
      <c r="AR9" s="74">
        <v>47.795288055576997</v>
      </c>
      <c r="AS9" s="74">
        <v>29.12572649707008</v>
      </c>
      <c r="AT9" s="74">
        <v>31.410103066424604</v>
      </c>
      <c r="AU9" s="74">
        <v>48.663339719337912</v>
      </c>
      <c r="AV9" s="74">
        <v>42.48970621253202</v>
      </c>
      <c r="AW9" s="74">
        <v>39.427347958103965</v>
      </c>
      <c r="AX9" s="74">
        <v>43.637237789277137</v>
      </c>
      <c r="AY9" s="74">
        <v>32.199897364439664</v>
      </c>
      <c r="AZ9" s="74">
        <v>27.672943110056003</v>
      </c>
      <c r="BA9" s="74">
        <v>29.777712857338116</v>
      </c>
      <c r="BB9" s="74">
        <v>50.613957066634761</v>
      </c>
      <c r="BC9" s="74">
        <v>53.532328592659496</v>
      </c>
      <c r="BD9" s="74">
        <v>61.639529921435603</v>
      </c>
      <c r="BE9" s="74">
        <v>54.005018063463432</v>
      </c>
      <c r="BF9" s="74">
        <v>45.911070777124813</v>
      </c>
      <c r="BG9" s="74">
        <v>26.31457178581617</v>
      </c>
      <c r="BH9" s="74">
        <v>30.790979983346833</v>
      </c>
      <c r="BI9" s="74">
        <v>41.744855091277906</v>
      </c>
      <c r="BJ9" s="74">
        <v>22.553284124815804</v>
      </c>
      <c r="BK9" s="74">
        <v>33.196439126497324</v>
      </c>
      <c r="BL9" s="74">
        <v>35.907183498708257</v>
      </c>
      <c r="BM9" s="74">
        <v>35.059327900462847</v>
      </c>
      <c r="BN9" s="74">
        <v>54.088921183446232</v>
      </c>
      <c r="BO9" s="74">
        <v>17.030926708550801</v>
      </c>
      <c r="BP9" s="74">
        <v>43.307051265781134</v>
      </c>
      <c r="BQ9" s="74">
        <v>53.453743276946888</v>
      </c>
      <c r="BR9" s="74">
        <v>37.844087136306108</v>
      </c>
      <c r="BS9" s="74">
        <v>34.317915848844351</v>
      </c>
      <c r="BT9" s="74">
        <v>25.877520306863076</v>
      </c>
      <c r="BU9" s="74">
        <v>38.718874566596263</v>
      </c>
      <c r="BV9" s="74">
        <v>27.499145189992749</v>
      </c>
      <c r="BW9" s="74">
        <v>26.711304119167359</v>
      </c>
      <c r="BX9" s="74">
        <v>27.460439027376271</v>
      </c>
      <c r="BY9" s="74">
        <v>19.346109420224789</v>
      </c>
      <c r="BZ9" s="74">
        <v>52.035263320323082</v>
      </c>
      <c r="CA9" s="74">
        <v>60.976539271194987</v>
      </c>
      <c r="CB9" s="74">
        <v>26.143693982197195</v>
      </c>
      <c r="CC9" s="74">
        <v>48.56862936950926</v>
      </c>
      <c r="CD9" s="74">
        <v>43.857129468701665</v>
      </c>
      <c r="CE9" s="74">
        <v>33.876056416512171</v>
      </c>
      <c r="CF9" s="74">
        <v>33.542444793686229</v>
      </c>
      <c r="CG9" s="74">
        <v>21.730209073153773</v>
      </c>
      <c r="CH9" s="74">
        <v>29.286968583274291</v>
      </c>
      <c r="CI9" s="74">
        <v>32.845663993261219</v>
      </c>
      <c r="CJ9" s="74">
        <v>42.005216378427704</v>
      </c>
      <c r="CK9" s="74">
        <v>43.97127661768662</v>
      </c>
      <c r="CL9" s="74">
        <v>45.935069020827569</v>
      </c>
      <c r="CM9" s="74">
        <v>46.056896803320335</v>
      </c>
      <c r="CN9" s="74">
        <v>30.968536261626248</v>
      </c>
      <c r="CO9" s="74">
        <v>26.01099197883326</v>
      </c>
      <c r="CP9" s="74">
        <v>45.290868511005094</v>
      </c>
      <c r="CQ9" s="74">
        <v>22.113902415918933</v>
      </c>
      <c r="CR9" s="74">
        <v>46.859392650896581</v>
      </c>
      <c r="CS9" s="74">
        <v>58.361249862205945</v>
      </c>
      <c r="CT9" s="74">
        <v>42.712354936680853</v>
      </c>
      <c r="CU9" s="74">
        <v>52.757318323648256</v>
      </c>
      <c r="CV9" s="74">
        <v>37.634836591418328</v>
      </c>
      <c r="CW9" s="74">
        <v>46.808479460255953</v>
      </c>
      <c r="CX9" s="74">
        <v>48.847220192121632</v>
      </c>
      <c r="CY9" s="74">
        <v>36.814647080564868</v>
      </c>
      <c r="CZ9" s="74">
        <v>51.620231865971455</v>
      </c>
      <c r="DA9" s="74">
        <v>56.514316605932095</v>
      </c>
      <c r="DB9" s="74">
        <v>50.029795509397459</v>
      </c>
      <c r="DC9" s="74">
        <v>28.319979535114541</v>
      </c>
      <c r="DD9" s="74">
        <v>33.147356054279307</v>
      </c>
      <c r="DE9" s="74">
        <v>25.781507057030815</v>
      </c>
      <c r="DF9" s="74">
        <v>29.547105013428045</v>
      </c>
      <c r="DG9" s="74">
        <v>27.665682393226085</v>
      </c>
      <c r="DH9" s="74">
        <v>38.874066380021645</v>
      </c>
      <c r="DI9" s="74">
        <v>49.208619617269441</v>
      </c>
      <c r="DJ9" s="74">
        <v>57.738353288285083</v>
      </c>
      <c r="DK9" s="74">
        <v>58.772024921480821</v>
      </c>
      <c r="DL9" s="74">
        <v>34.531208255502307</v>
      </c>
      <c r="DM9" s="74">
        <v>26.445813198723176</v>
      </c>
      <c r="DN9" s="74">
        <v>27.791777708636175</v>
      </c>
      <c r="DO9" s="74">
        <v>19.729845007158517</v>
      </c>
      <c r="DP9">
        <f>RANK(AE9,E9:DO9)</f>
        <v>47</v>
      </c>
    </row>
    <row r="10" spans="2:120" ht="12" customHeight="1" x14ac:dyDescent="0.25">
      <c r="B10" s="61" t="s">
        <v>138</v>
      </c>
      <c r="C10" s="61" t="str">
        <f t="shared" ref="C10:C76" si="0">TRIM(B10)</f>
        <v>Engineering occupational labor force</v>
      </c>
      <c r="D10" s="62">
        <v>0.1</v>
      </c>
      <c r="E10" s="63">
        <v>15.486289032271845</v>
      </c>
      <c r="F10" s="63">
        <v>1.1804059260612647</v>
      </c>
      <c r="G10" s="63">
        <v>1.2458093352612751</v>
      </c>
      <c r="H10" s="63">
        <v>6.0589734226522793</v>
      </c>
      <c r="I10" s="63">
        <v>21.275877454170793</v>
      </c>
      <c r="J10" s="63">
        <v>66.141094494999081</v>
      </c>
      <c r="K10" s="63">
        <v>38.099352382835491</v>
      </c>
      <c r="L10" s="63">
        <v>7.5807931814422611</v>
      </c>
      <c r="M10" s="63">
        <v>28.313500872073302</v>
      </c>
      <c r="N10" s="63">
        <v>2.3609534655383944</v>
      </c>
      <c r="O10" s="63">
        <v>73.306635746012503</v>
      </c>
      <c r="P10" s="63">
        <v>35.804245930514988</v>
      </c>
      <c r="Q10" s="63">
        <v>3.1988709951535714</v>
      </c>
      <c r="R10" s="63">
        <v>16.649696769343958</v>
      </c>
      <c r="S10" s="63">
        <v>6.9970276845122195</v>
      </c>
      <c r="T10" s="63">
        <v>9.0729489873715803</v>
      </c>
      <c r="U10" s="63">
        <v>27.164547949119953</v>
      </c>
      <c r="V10" s="63">
        <v>0.82658381758996124</v>
      </c>
      <c r="W10" s="63">
        <v>18.696354206371687</v>
      </c>
      <c r="X10" s="63">
        <v>38.758446212904708</v>
      </c>
      <c r="Y10" s="63">
        <v>0.29139518984228885</v>
      </c>
      <c r="Z10" s="63">
        <v>15.342284781775342</v>
      </c>
      <c r="AA10" s="63">
        <v>6.3535049683406566</v>
      </c>
      <c r="AB10" s="63">
        <v>12.413841112950058</v>
      </c>
      <c r="AC10" s="63">
        <v>31.715642248833689</v>
      </c>
      <c r="AD10" s="63">
        <v>50.822387794329629</v>
      </c>
      <c r="AE10" s="63">
        <v>39.036031137529022</v>
      </c>
      <c r="AF10" s="63">
        <v>39.832603545271795</v>
      </c>
      <c r="AG10" s="63">
        <v>4.357574579427264</v>
      </c>
      <c r="AH10" s="63">
        <v>8.7469310190099048</v>
      </c>
      <c r="AI10" s="63">
        <v>11.566075893388499</v>
      </c>
      <c r="AJ10" s="63">
        <v>5.1007259617822855</v>
      </c>
      <c r="AK10" s="63">
        <v>42.351046206131244</v>
      </c>
      <c r="AL10" s="63">
        <v>3.8937724728111713</v>
      </c>
      <c r="AM10" s="63">
        <v>77.434579013296286</v>
      </c>
      <c r="AN10" s="63">
        <v>43.174203754318327</v>
      </c>
      <c r="AO10" s="63">
        <v>10.810179278074864</v>
      </c>
      <c r="AP10" s="63">
        <v>52.667308438401832</v>
      </c>
      <c r="AQ10" s="63">
        <v>3.1247648870612288</v>
      </c>
      <c r="AR10" s="63">
        <v>31.156584843269471</v>
      </c>
      <c r="AS10" s="63">
        <v>3.4378734959576178</v>
      </c>
      <c r="AT10" s="63">
        <v>2.1976069972869996</v>
      </c>
      <c r="AU10" s="63">
        <v>20.125398814544816</v>
      </c>
      <c r="AV10" s="63">
        <v>45.188800126709722</v>
      </c>
      <c r="AW10" s="63">
        <v>50.759127332388779</v>
      </c>
      <c r="AX10" s="63">
        <v>11.323661246740873</v>
      </c>
      <c r="AY10" s="63">
        <v>4.4935421490466805</v>
      </c>
      <c r="AZ10" s="63">
        <v>12.485084430039542</v>
      </c>
      <c r="BA10" s="63">
        <v>7.6437232710924787</v>
      </c>
      <c r="BB10" s="63">
        <v>55.184816470930762</v>
      </c>
      <c r="BC10" s="63">
        <v>52.979071348195482</v>
      </c>
      <c r="BD10" s="63">
        <v>22.867439987187787</v>
      </c>
      <c r="BE10" s="63">
        <v>63.619680239831261</v>
      </c>
      <c r="BF10" s="63">
        <v>13.216447090259802</v>
      </c>
      <c r="BG10" s="63">
        <v>4.2462331838310421</v>
      </c>
      <c r="BH10" s="63">
        <v>5.5210383008041788</v>
      </c>
      <c r="BI10" s="63">
        <v>22.635068798153792</v>
      </c>
      <c r="BJ10" s="63">
        <v>11.281247522698731</v>
      </c>
      <c r="BK10" s="63">
        <v>29.502130002415647</v>
      </c>
      <c r="BL10" s="63">
        <v>14.829767139471153</v>
      </c>
      <c r="BM10" s="63">
        <v>39.600276616324138</v>
      </c>
      <c r="BN10" s="63">
        <v>58.506711459397238</v>
      </c>
      <c r="BO10" s="63">
        <v>0</v>
      </c>
      <c r="BP10" s="63">
        <v>23.869636495967278</v>
      </c>
      <c r="BQ10" s="63">
        <v>37.562008204630217</v>
      </c>
      <c r="BR10" s="63">
        <v>7.7950489728649206</v>
      </c>
      <c r="BS10" s="63">
        <v>10.968379487816918</v>
      </c>
      <c r="BT10" s="63">
        <v>38.690197133492454</v>
      </c>
      <c r="BU10" s="63">
        <v>32.1616714769021</v>
      </c>
      <c r="BV10" s="63">
        <v>2.1871747847935561</v>
      </c>
      <c r="BW10" s="63">
        <v>0.20826484116673194</v>
      </c>
      <c r="BX10" s="63">
        <v>6.0764531594003977</v>
      </c>
      <c r="BY10" s="63">
        <v>1.2560203806912149</v>
      </c>
      <c r="BZ10" s="63">
        <v>52.751083619330032</v>
      </c>
      <c r="CA10" s="63">
        <v>63.161160646838795</v>
      </c>
      <c r="CB10" s="63">
        <v>4.2349800057288762</v>
      </c>
      <c r="CC10" s="63">
        <v>42.142820741140262</v>
      </c>
      <c r="CD10" s="63">
        <v>10.164614738590089</v>
      </c>
      <c r="CE10" s="63">
        <v>2.1940912835435502</v>
      </c>
      <c r="CF10" s="63">
        <v>4.9965215552678561</v>
      </c>
      <c r="CG10" s="63">
        <v>0.84593781424630266</v>
      </c>
      <c r="CH10" s="63">
        <v>2.1176488471022457</v>
      </c>
      <c r="CI10" s="63">
        <v>7.2329030582634726</v>
      </c>
      <c r="CJ10" s="63">
        <v>35.376987971313582</v>
      </c>
      <c r="CK10" s="63">
        <v>44.173414114283382</v>
      </c>
      <c r="CL10" s="63">
        <v>63.102926427462648</v>
      </c>
      <c r="CM10" s="63">
        <v>39.588237134108041</v>
      </c>
      <c r="CN10" s="63">
        <v>3.1004875670625998</v>
      </c>
      <c r="CO10" s="63">
        <v>1.8627330556578205</v>
      </c>
      <c r="CP10" s="63">
        <v>18.006862080325618</v>
      </c>
      <c r="CQ10" s="63">
        <v>1.8002535250909844</v>
      </c>
      <c r="CR10" s="63">
        <v>25.26852025062238</v>
      </c>
      <c r="CS10" s="63">
        <v>100</v>
      </c>
      <c r="CT10" s="63">
        <v>21.38220819223066</v>
      </c>
      <c r="CU10" s="63">
        <v>67.036972164510956</v>
      </c>
      <c r="CV10" s="63">
        <v>12.293418830004553</v>
      </c>
      <c r="CW10" s="63">
        <v>3.0026276121497628</v>
      </c>
      <c r="CX10" s="63">
        <v>32.050775883305221</v>
      </c>
      <c r="CY10" s="63">
        <v>5.7046818743706664</v>
      </c>
      <c r="CZ10" s="63">
        <v>53.236179039268954</v>
      </c>
      <c r="DA10" s="63">
        <v>55.09386529339853</v>
      </c>
      <c r="DB10" s="63">
        <v>10.791311704301021</v>
      </c>
      <c r="DC10" s="63">
        <v>1.8422774502144317</v>
      </c>
      <c r="DD10" s="63">
        <v>12.19445416662596</v>
      </c>
      <c r="DE10" s="63">
        <v>8.8048166525465597</v>
      </c>
      <c r="DF10" s="63">
        <v>15.679626242594036</v>
      </c>
      <c r="DG10" s="63">
        <v>1.2101854412516908</v>
      </c>
      <c r="DH10" s="63">
        <v>15.488946390259413</v>
      </c>
      <c r="DI10" s="63">
        <v>69.71595052538629</v>
      </c>
      <c r="DJ10" s="63">
        <v>44.957886251025734</v>
      </c>
      <c r="DK10" s="63">
        <v>21.689742471791465</v>
      </c>
      <c r="DL10" s="63">
        <v>13.851787349686923</v>
      </c>
      <c r="DM10" s="63">
        <v>9.8531864581748767</v>
      </c>
      <c r="DN10" s="63">
        <v>4.7832574175620612</v>
      </c>
      <c r="DO10" s="63">
        <v>4.2296398603538092</v>
      </c>
      <c r="DP10">
        <f t="shared" ref="DP10:DP73" si="1">RANK(AE10,E10:DO10)</f>
        <v>28</v>
      </c>
    </row>
    <row r="11" spans="2:120" ht="12" customHeight="1" x14ac:dyDescent="0.25">
      <c r="B11" s="61" t="s">
        <v>139</v>
      </c>
      <c r="C11" s="61" t="str">
        <f t="shared" si="0"/>
        <v>Average years of experience for engineers</v>
      </c>
      <c r="D11" s="62">
        <v>0.2</v>
      </c>
      <c r="E11" s="63">
        <v>12.16218653204319</v>
      </c>
      <c r="F11" s="63">
        <v>31.276138722500608</v>
      </c>
      <c r="G11" s="63">
        <v>32.078783820275639</v>
      </c>
      <c r="H11" s="63">
        <v>48.091524804417183</v>
      </c>
      <c r="I11" s="63">
        <v>11.503406608277901</v>
      </c>
      <c r="J11" s="63">
        <v>74.09230608718623</v>
      </c>
      <c r="K11" s="63">
        <v>69.601580057510404</v>
      </c>
      <c r="L11" s="63">
        <v>18.144712434350339</v>
      </c>
      <c r="M11" s="63">
        <v>43.935993856756689</v>
      </c>
      <c r="N11" s="63">
        <v>4.1329004339051592</v>
      </c>
      <c r="O11" s="63">
        <v>11.385059861848593</v>
      </c>
      <c r="P11" s="63">
        <v>82.085665748490911</v>
      </c>
      <c r="Q11" s="63">
        <v>26.237553202926254</v>
      </c>
      <c r="R11" s="63">
        <v>16.281876023434855</v>
      </c>
      <c r="S11" s="63">
        <v>26.781965454433891</v>
      </c>
      <c r="T11" s="63">
        <v>54.065452373196628</v>
      </c>
      <c r="U11" s="63">
        <v>40.595868661404666</v>
      </c>
      <c r="V11" s="63">
        <v>15.240908308176422</v>
      </c>
      <c r="W11" s="63">
        <v>67.543332287144011</v>
      </c>
      <c r="X11" s="63">
        <v>48.487695458507346</v>
      </c>
      <c r="Y11" s="63">
        <v>47.467875400964878</v>
      </c>
      <c r="Z11" s="63">
        <v>25.35648267810345</v>
      </c>
      <c r="AA11" s="63">
        <v>35.574504011149763</v>
      </c>
      <c r="AB11" s="63">
        <v>32.957407819385701</v>
      </c>
      <c r="AC11" s="63">
        <v>42.103919775304036</v>
      </c>
      <c r="AD11" s="63">
        <v>43.939738674275333</v>
      </c>
      <c r="AE11" s="63">
        <v>63.433167408653809</v>
      </c>
      <c r="AF11" s="63">
        <v>100</v>
      </c>
      <c r="AG11" s="63">
        <v>41.081856189996671</v>
      </c>
      <c r="AH11" s="63">
        <v>31.722883055332737</v>
      </c>
      <c r="AI11" s="63">
        <v>14.74364804456148</v>
      </c>
      <c r="AJ11" s="63">
        <v>29.257303232077209</v>
      </c>
      <c r="AK11" s="63">
        <v>43.216609485397115</v>
      </c>
      <c r="AL11" s="63">
        <v>4.0933290623221446</v>
      </c>
      <c r="AM11" s="63">
        <v>82.13231545944295</v>
      </c>
      <c r="AN11" s="63">
        <v>70.082169822273912</v>
      </c>
      <c r="AO11" s="63">
        <v>0</v>
      </c>
      <c r="AP11" s="63">
        <v>59.313519627676875</v>
      </c>
      <c r="AQ11" s="63">
        <v>15.05212077577446</v>
      </c>
      <c r="AR11" s="63">
        <v>51.625741075357233</v>
      </c>
      <c r="AS11" s="63">
        <v>38.198022687894834</v>
      </c>
      <c r="AT11" s="63">
        <v>26.906856995228445</v>
      </c>
      <c r="AU11" s="63">
        <v>53.125535752678132</v>
      </c>
      <c r="AV11" s="63">
        <v>45.308168250956399</v>
      </c>
      <c r="AW11" s="63">
        <v>57.986265973823009</v>
      </c>
      <c r="AX11" s="63">
        <v>10.06433429109142</v>
      </c>
      <c r="AY11" s="63">
        <v>18.893523943092333</v>
      </c>
      <c r="AZ11" s="63">
        <v>12.602006261851349</v>
      </c>
      <c r="BA11" s="63">
        <v>22.130511156853313</v>
      </c>
      <c r="BB11" s="63">
        <v>66.249303722771046</v>
      </c>
      <c r="BC11" s="63">
        <v>50.561587759253939</v>
      </c>
      <c r="BD11" s="63">
        <v>77.106436363741381</v>
      </c>
      <c r="BE11" s="63">
        <v>66.556317685100097</v>
      </c>
      <c r="BF11" s="63">
        <v>24.366407841825165</v>
      </c>
      <c r="BG11" s="63">
        <v>28.639917829679522</v>
      </c>
      <c r="BH11" s="63">
        <v>15.804344431532828</v>
      </c>
      <c r="BI11" s="63">
        <v>39.336440061461381</v>
      </c>
      <c r="BJ11" s="63">
        <v>4.5740891349453054</v>
      </c>
      <c r="BK11" s="63">
        <v>41.577789877516352</v>
      </c>
      <c r="BL11" s="63">
        <v>32.38451500904992</v>
      </c>
      <c r="BM11" s="63">
        <v>33.457711046388226</v>
      </c>
      <c r="BN11" s="63">
        <v>79.0462742811129</v>
      </c>
      <c r="BO11" s="63">
        <v>27.674290244082808</v>
      </c>
      <c r="BP11" s="63">
        <v>27.539302638986779</v>
      </c>
      <c r="BQ11" s="63">
        <v>55.285699327187196</v>
      </c>
      <c r="BR11" s="63">
        <v>37.486707437088789</v>
      </c>
      <c r="BS11" s="63">
        <v>36.883802527567973</v>
      </c>
      <c r="BT11" s="63">
        <v>11.45047281352133</v>
      </c>
      <c r="BU11" s="63">
        <v>26.904728165891122</v>
      </c>
      <c r="BV11" s="63">
        <v>23.282975355399461</v>
      </c>
      <c r="BW11" s="63">
        <v>30.449509215712428</v>
      </c>
      <c r="BX11" s="63">
        <v>26.551667814878879</v>
      </c>
      <c r="BY11" s="63">
        <v>0.73682840406291972</v>
      </c>
      <c r="BZ11" s="63">
        <v>97.691998583768367</v>
      </c>
      <c r="CA11" s="63">
        <v>74.171851991575409</v>
      </c>
      <c r="CB11" s="63">
        <v>14.309433384503748</v>
      </c>
      <c r="CC11" s="63">
        <v>96.286868315619074</v>
      </c>
      <c r="CD11" s="63">
        <v>31.496872068636147</v>
      </c>
      <c r="CE11" s="63">
        <v>12.201510159415506</v>
      </c>
      <c r="CF11" s="63">
        <v>57.854922482324909</v>
      </c>
      <c r="CG11" s="63">
        <v>31.694326843352577</v>
      </c>
      <c r="CH11" s="63">
        <v>32.381904458747869</v>
      </c>
      <c r="CI11" s="63">
        <v>22.553849200655009</v>
      </c>
      <c r="CJ11" s="63">
        <v>44.564448440108109</v>
      </c>
      <c r="CK11" s="63">
        <v>56.716728561798682</v>
      </c>
      <c r="CL11" s="63">
        <v>48.234568201732053</v>
      </c>
      <c r="CM11" s="63">
        <v>37.8569768752592</v>
      </c>
      <c r="CN11" s="63">
        <v>47.161211447078898</v>
      </c>
      <c r="CO11" s="63">
        <v>5.4942736061088384</v>
      </c>
      <c r="CP11" s="63">
        <v>37.446774830726177</v>
      </c>
      <c r="CQ11" s="63">
        <v>30.570796446624509</v>
      </c>
      <c r="CR11" s="63">
        <v>28.731054144225777</v>
      </c>
      <c r="CS11" s="63">
        <v>46.315219666624124</v>
      </c>
      <c r="CT11" s="63">
        <v>47.655551005544531</v>
      </c>
      <c r="CU11" s="63">
        <v>53.665810440173452</v>
      </c>
      <c r="CV11" s="63">
        <v>47.200664716797021</v>
      </c>
      <c r="CW11" s="63">
        <v>44.563417123923969</v>
      </c>
      <c r="CX11" s="63">
        <v>59.215049565579598</v>
      </c>
      <c r="CY11" s="63">
        <v>12.474706874551856</v>
      </c>
      <c r="CZ11" s="63">
        <v>92.844533142802135</v>
      </c>
      <c r="DA11" s="63">
        <v>90.30456597724357</v>
      </c>
      <c r="DB11" s="63">
        <v>42.524228651409025</v>
      </c>
      <c r="DC11" s="63">
        <v>13.48826079971241</v>
      </c>
      <c r="DD11" s="63">
        <v>30.029558170809551</v>
      </c>
      <c r="DE11" s="63">
        <v>20.412016300542231</v>
      </c>
      <c r="DF11" s="63">
        <v>30.42095602115803</v>
      </c>
      <c r="DG11" s="63">
        <v>16.804218850225599</v>
      </c>
      <c r="DH11" s="63">
        <v>22.533233872874966</v>
      </c>
      <c r="DI11" s="63">
        <v>46.19965298380616</v>
      </c>
      <c r="DJ11" s="63">
        <v>75.320063493242898</v>
      </c>
      <c r="DK11" s="63">
        <v>73.88057796507681</v>
      </c>
      <c r="DL11" s="63">
        <v>42.569249107945289</v>
      </c>
      <c r="DM11" s="63">
        <v>3.4373893271178582</v>
      </c>
      <c r="DN11" s="63">
        <v>25.976763026387314</v>
      </c>
      <c r="DO11" s="63">
        <v>22.456522824295018</v>
      </c>
      <c r="DP11">
        <f t="shared" si="1"/>
        <v>19</v>
      </c>
    </row>
    <row r="12" spans="2:120" ht="12" customHeight="1" x14ac:dyDescent="0.25">
      <c r="B12" s="61" t="s">
        <v>140</v>
      </c>
      <c r="C12" s="61" t="str">
        <f t="shared" si="0"/>
        <v>% of engineer majors with problem solving skills</v>
      </c>
      <c r="D12" s="62">
        <v>0.1</v>
      </c>
      <c r="E12" s="63">
        <v>11.355569102419377</v>
      </c>
      <c r="F12" s="63">
        <v>4.0105475975782534</v>
      </c>
      <c r="G12" s="63">
        <v>4.5031746769709349</v>
      </c>
      <c r="H12" s="63">
        <v>10.631049462579837</v>
      </c>
      <c r="I12" s="63">
        <v>7.4952817203242015</v>
      </c>
      <c r="J12" s="63">
        <v>34.146765046918873</v>
      </c>
      <c r="K12" s="63">
        <v>12.163537082589219</v>
      </c>
      <c r="L12" s="63">
        <v>14.562633698281267</v>
      </c>
      <c r="M12" s="63">
        <v>23.846190183383261</v>
      </c>
      <c r="N12" s="63">
        <v>10.028236628792701</v>
      </c>
      <c r="O12" s="63">
        <v>4.6841456249580649</v>
      </c>
      <c r="P12" s="63">
        <v>23.965854267152572</v>
      </c>
      <c r="Q12" s="63">
        <v>9.1132674205042843</v>
      </c>
      <c r="R12" s="63">
        <v>8.5910719541885374</v>
      </c>
      <c r="S12" s="63">
        <v>9.6100461216108375</v>
      </c>
      <c r="T12" s="63">
        <v>10.891290828304394</v>
      </c>
      <c r="U12" s="63">
        <v>22.823588477391752</v>
      </c>
      <c r="V12" s="63">
        <v>4.7994357977048629</v>
      </c>
      <c r="W12" s="63">
        <v>39.532893522353532</v>
      </c>
      <c r="X12" s="63">
        <v>10.379951408013833</v>
      </c>
      <c r="Y12" s="63">
        <v>5.9474151153810553</v>
      </c>
      <c r="Z12" s="63">
        <v>14.178548911351363</v>
      </c>
      <c r="AA12" s="63">
        <v>3.2760283772260963</v>
      </c>
      <c r="AB12" s="63">
        <v>29.29355740727458</v>
      </c>
      <c r="AC12" s="63">
        <v>15.169840769491696</v>
      </c>
      <c r="AD12" s="63">
        <v>22.783466758647624</v>
      </c>
      <c r="AE12" s="63">
        <v>16.964688110587179</v>
      </c>
      <c r="AF12" s="63">
        <v>19.281129099432412</v>
      </c>
      <c r="AG12" s="63">
        <v>23.922852186099522</v>
      </c>
      <c r="AH12" s="63">
        <v>14.758258519815174</v>
      </c>
      <c r="AI12" s="63">
        <v>29.35011314571052</v>
      </c>
      <c r="AJ12" s="63">
        <v>17.460419755696581</v>
      </c>
      <c r="AK12" s="63">
        <v>13.217944017732064</v>
      </c>
      <c r="AL12" s="63">
        <v>1.2546300551152205</v>
      </c>
      <c r="AM12" s="63">
        <v>23.169289573450783</v>
      </c>
      <c r="AN12" s="63">
        <v>11.472061645621697</v>
      </c>
      <c r="AO12" s="63">
        <v>10.064416857441991</v>
      </c>
      <c r="AP12" s="63">
        <v>12.349933172089264</v>
      </c>
      <c r="AQ12" s="63">
        <v>8.4601287116514587</v>
      </c>
      <c r="AR12" s="63">
        <v>24.145301845617411</v>
      </c>
      <c r="AS12" s="63">
        <v>25.986106632910474</v>
      </c>
      <c r="AT12" s="63">
        <v>20.643342421146368</v>
      </c>
      <c r="AU12" s="63">
        <v>8.0178938973845906</v>
      </c>
      <c r="AV12" s="63">
        <v>24.107068412674518</v>
      </c>
      <c r="AW12" s="63">
        <v>22.56597393515321</v>
      </c>
      <c r="AX12" s="63">
        <v>7.6037100097751926</v>
      </c>
      <c r="AY12" s="63">
        <v>8.0650938392117748</v>
      </c>
      <c r="AZ12" s="63">
        <v>1.8046703725231972</v>
      </c>
      <c r="BA12" s="63">
        <v>10.005359229282284</v>
      </c>
      <c r="BB12" s="63">
        <v>53.4126717170289</v>
      </c>
      <c r="BC12" s="63">
        <v>16.09402984082578</v>
      </c>
      <c r="BD12" s="63">
        <v>100</v>
      </c>
      <c r="BE12" s="63">
        <v>5.7674668251777028</v>
      </c>
      <c r="BF12" s="63">
        <v>23.642238038504399</v>
      </c>
      <c r="BG12" s="63">
        <v>7.1436362386677068</v>
      </c>
      <c r="BH12" s="63">
        <v>7.7292570795070317</v>
      </c>
      <c r="BI12" s="63">
        <v>16.936821085903041</v>
      </c>
      <c r="BJ12" s="63">
        <v>0.95813419585121395</v>
      </c>
      <c r="BK12" s="63">
        <v>13.072810345820793</v>
      </c>
      <c r="BL12" s="63">
        <v>19.077829460797407</v>
      </c>
      <c r="BM12" s="63">
        <v>14.963782866368694</v>
      </c>
      <c r="BN12" s="63">
        <v>33.391129505154737</v>
      </c>
      <c r="BO12" s="63">
        <v>0</v>
      </c>
      <c r="BP12" s="63">
        <v>12.690883085678923</v>
      </c>
      <c r="BQ12" s="63">
        <v>40.934175030494146</v>
      </c>
      <c r="BR12" s="63">
        <v>17.281417617582978</v>
      </c>
      <c r="BS12" s="63">
        <v>27.823669599482479</v>
      </c>
      <c r="BT12" s="63">
        <v>7.1923230739721484</v>
      </c>
      <c r="BU12" s="63">
        <v>6.6135446728059781</v>
      </c>
      <c r="BV12" s="63">
        <v>11.8311847877763</v>
      </c>
      <c r="BW12" s="63">
        <v>8.9062322213880911</v>
      </c>
      <c r="BX12" s="63">
        <v>8.8768410375823041</v>
      </c>
      <c r="BY12" s="63">
        <v>2.5258902919071935</v>
      </c>
      <c r="BZ12" s="63">
        <v>17.580656565465326</v>
      </c>
      <c r="CA12" s="63">
        <v>29.941816204937098</v>
      </c>
      <c r="CB12" s="63">
        <v>10.651412539092922</v>
      </c>
      <c r="CC12" s="63">
        <v>11.777196130789903</v>
      </c>
      <c r="CD12" s="63">
        <v>24.477728752975803</v>
      </c>
      <c r="CE12" s="63">
        <v>19.41930292726741</v>
      </c>
      <c r="CF12" s="63">
        <v>27.949899549775346</v>
      </c>
      <c r="CG12" s="63">
        <v>9.146521976014018</v>
      </c>
      <c r="CH12" s="63">
        <v>7.3971257314229524</v>
      </c>
      <c r="CI12" s="63">
        <v>5.1973772700776841</v>
      </c>
      <c r="CJ12" s="63">
        <v>19.355920979028383</v>
      </c>
      <c r="CK12" s="63">
        <v>18.601926585571992</v>
      </c>
      <c r="CL12" s="63">
        <v>16.288272154177125</v>
      </c>
      <c r="CM12" s="63">
        <v>23.685563653460051</v>
      </c>
      <c r="CN12" s="63">
        <v>8.4139864704261331</v>
      </c>
      <c r="CO12" s="63">
        <v>5.513650823361802</v>
      </c>
      <c r="CP12" s="63">
        <v>35.343551859212852</v>
      </c>
      <c r="CQ12" s="63">
        <v>10.485838664462529</v>
      </c>
      <c r="CR12" s="63">
        <v>16.298446521396745</v>
      </c>
      <c r="CS12" s="63">
        <v>13.852422516748739</v>
      </c>
      <c r="CT12" s="63">
        <v>14.746972659270984</v>
      </c>
      <c r="CU12" s="63">
        <v>12.453133278865351</v>
      </c>
      <c r="CV12" s="63">
        <v>25.512421989307558</v>
      </c>
      <c r="CW12" s="63">
        <v>2.0628630406341326</v>
      </c>
      <c r="CX12" s="63">
        <v>19.388234807945896</v>
      </c>
      <c r="CY12" s="63">
        <v>7.9210238364377652</v>
      </c>
      <c r="CZ12" s="63">
        <v>18.714655235506033</v>
      </c>
      <c r="DA12" s="63">
        <v>23.883169708825982</v>
      </c>
      <c r="DB12" s="63">
        <v>6.3171485492604056</v>
      </c>
      <c r="DC12" s="63">
        <v>5.5872926372177361</v>
      </c>
      <c r="DD12" s="63">
        <v>15.039011630531711</v>
      </c>
      <c r="DE12" s="63">
        <v>11.082169103800902</v>
      </c>
      <c r="DF12" s="63">
        <v>18.381004263706409</v>
      </c>
      <c r="DG12" s="63">
        <v>6.1722575061073703</v>
      </c>
      <c r="DH12" s="63">
        <v>5.338281538800957</v>
      </c>
      <c r="DI12" s="63">
        <v>23.559092881150654</v>
      </c>
      <c r="DJ12" s="63">
        <v>37.911286670818356</v>
      </c>
      <c r="DK12" s="63">
        <v>30.403168135544043</v>
      </c>
      <c r="DL12" s="63">
        <v>21.321283655777311</v>
      </c>
      <c r="DM12" s="63">
        <v>22.145583432522844</v>
      </c>
      <c r="DN12" s="63">
        <v>8.6053186597704396</v>
      </c>
      <c r="DO12" s="63">
        <v>7.6008691215792696</v>
      </c>
      <c r="DP12">
        <f t="shared" si="1"/>
        <v>45</v>
      </c>
    </row>
    <row r="13" spans="2:120" ht="12" customHeight="1" x14ac:dyDescent="0.25">
      <c r="B13" s="61" t="s">
        <v>141</v>
      </c>
      <c r="C13" s="61" t="str">
        <f t="shared" si="0"/>
        <v>% of labor force working in an engineering role</v>
      </c>
      <c r="D13" s="62">
        <v>0.2</v>
      </c>
      <c r="E13" s="63">
        <v>27.724136360728199</v>
      </c>
      <c r="F13" s="63">
        <v>6.9616373649191869</v>
      </c>
      <c r="G13" s="63">
        <v>8.2062652388519641</v>
      </c>
      <c r="H13" s="63">
        <v>4.5052734709122539</v>
      </c>
      <c r="I13" s="63">
        <v>60.875855286192078</v>
      </c>
      <c r="J13" s="63">
        <v>37.102477726632053</v>
      </c>
      <c r="K13" s="63">
        <v>35.619401788744064</v>
      </c>
      <c r="L13" s="63">
        <v>37.724239335283713</v>
      </c>
      <c r="M13" s="63">
        <v>42.241846663181718</v>
      </c>
      <c r="N13" s="63">
        <v>39.346206431265344</v>
      </c>
      <c r="O13" s="63">
        <v>100</v>
      </c>
      <c r="P13" s="63">
        <v>27.418176827411894</v>
      </c>
      <c r="Q13" s="63">
        <v>2.0183550405934589</v>
      </c>
      <c r="R13" s="63">
        <v>39.842484675063481</v>
      </c>
      <c r="S13" s="63">
        <v>25.234025468317963</v>
      </c>
      <c r="T13" s="63">
        <v>1.9433859182885289</v>
      </c>
      <c r="U13" s="63">
        <v>51.400863774500046</v>
      </c>
      <c r="V13" s="63">
        <v>8.8974489505784824</v>
      </c>
      <c r="W13" s="63">
        <v>34.240689582660757</v>
      </c>
      <c r="X13" s="63">
        <v>2.4003862271517336</v>
      </c>
      <c r="Y13" s="63">
        <v>33.728290541143437</v>
      </c>
      <c r="Z13" s="63">
        <v>2.9150716947720783</v>
      </c>
      <c r="AA13" s="63">
        <v>16.350113972922745</v>
      </c>
      <c r="AB13" s="63">
        <v>17.610912531665136</v>
      </c>
      <c r="AC13" s="63">
        <v>39.386951236078261</v>
      </c>
      <c r="AD13" s="63">
        <v>36.401537271087768</v>
      </c>
      <c r="AE13" s="63">
        <v>31.581717272184438</v>
      </c>
      <c r="AF13" s="63">
        <v>35.304937890023915</v>
      </c>
      <c r="AG13" s="63">
        <v>6.8998450752905329</v>
      </c>
      <c r="AH13" s="63">
        <v>0</v>
      </c>
      <c r="AI13" s="63">
        <v>58.792801944636672</v>
      </c>
      <c r="AJ13" s="63">
        <v>4.6334425198619584</v>
      </c>
      <c r="AK13" s="63">
        <v>56.525160701308046</v>
      </c>
      <c r="AL13" s="63">
        <v>42.510889173752375</v>
      </c>
      <c r="AM13" s="63">
        <v>54.196420661193159</v>
      </c>
      <c r="AN13" s="63">
        <v>12.188664652985121</v>
      </c>
      <c r="AO13" s="63">
        <v>72.920595924008822</v>
      </c>
      <c r="AP13" s="63">
        <v>38.489611132363621</v>
      </c>
      <c r="AQ13" s="63">
        <v>24.755806918639301</v>
      </c>
      <c r="AR13" s="63">
        <v>44.67030822796896</v>
      </c>
      <c r="AS13" s="63">
        <v>3.0273354109109762</v>
      </c>
      <c r="AT13" s="63">
        <v>3.2059422483675295</v>
      </c>
      <c r="AU13" s="63">
        <v>28.913869745969226</v>
      </c>
      <c r="AV13" s="63">
        <v>56.973597425615552</v>
      </c>
      <c r="AW13" s="63">
        <v>20.493748611912924</v>
      </c>
      <c r="AX13" s="63">
        <v>67.87505235540695</v>
      </c>
      <c r="AY13" s="63">
        <v>21.42330327283462</v>
      </c>
      <c r="AZ13" s="63">
        <v>56.507313143286105</v>
      </c>
      <c r="BA13" s="63">
        <v>58.671449302806849</v>
      </c>
      <c r="BB13" s="63">
        <v>47.316092695819066</v>
      </c>
      <c r="BC13" s="63">
        <v>76.604405848408618</v>
      </c>
      <c r="BD13" s="63">
        <v>18.185888580958519</v>
      </c>
      <c r="BE13" s="63">
        <v>43.227551813704025</v>
      </c>
      <c r="BF13" s="63">
        <v>54.306337485643667</v>
      </c>
      <c r="BG13" s="63">
        <v>46.613009037901527</v>
      </c>
      <c r="BH13" s="63">
        <v>25.705278080952596</v>
      </c>
      <c r="BI13" s="63">
        <v>53.138095564121173</v>
      </c>
      <c r="BJ13" s="63">
        <v>31.65917914983886</v>
      </c>
      <c r="BK13" s="63">
        <v>38.106391360674778</v>
      </c>
      <c r="BL13" s="63">
        <v>34.332135188176785</v>
      </c>
      <c r="BM13" s="63">
        <v>49.446721087379913</v>
      </c>
      <c r="BN13" s="63">
        <v>38.217076710490723</v>
      </c>
      <c r="BO13" s="63">
        <v>8.3424122641884182</v>
      </c>
      <c r="BP13" s="63">
        <v>41.361978365011986</v>
      </c>
      <c r="BQ13" s="63">
        <v>28.804198542655868</v>
      </c>
      <c r="BR13" s="63">
        <v>26.433146680787022</v>
      </c>
      <c r="BS13" s="63">
        <v>8.3125941028681858</v>
      </c>
      <c r="BT13" s="63">
        <v>32.55312688219761</v>
      </c>
      <c r="BU13" s="63">
        <v>33.595753317754998</v>
      </c>
      <c r="BV13" s="63">
        <v>8.4184399111255495</v>
      </c>
      <c r="BW13" s="63">
        <v>14.765549068598526</v>
      </c>
      <c r="BX13" s="63">
        <v>16.238768875749457</v>
      </c>
      <c r="BY13" s="63">
        <v>36.619130180695457</v>
      </c>
      <c r="BZ13" s="63">
        <v>35.800598201403524</v>
      </c>
      <c r="CA13" s="63">
        <v>39.442380451655701</v>
      </c>
      <c r="CB13" s="63">
        <v>34.506109956302012</v>
      </c>
      <c r="CC13" s="63">
        <v>35.533150649972349</v>
      </c>
      <c r="CD13" s="63">
        <v>55.879894690360551</v>
      </c>
      <c r="CE13" s="63">
        <v>45.444048438794397</v>
      </c>
      <c r="CF13" s="63">
        <v>6.438066455681045</v>
      </c>
      <c r="CG13" s="63">
        <v>0.6228193281626474</v>
      </c>
      <c r="CH13" s="63">
        <v>0.21706072645640423</v>
      </c>
      <c r="CI13" s="63">
        <v>29.687642551683844</v>
      </c>
      <c r="CJ13" s="63">
        <v>41.587090797528532</v>
      </c>
      <c r="CK13" s="63">
        <v>20.373049476559913</v>
      </c>
      <c r="CL13" s="63">
        <v>69.179031949954819</v>
      </c>
      <c r="CM13" s="63">
        <v>43.703362160387606</v>
      </c>
      <c r="CN13" s="63">
        <v>51.6898703673955</v>
      </c>
      <c r="CO13" s="63">
        <v>29.49318400372006</v>
      </c>
      <c r="CP13" s="63">
        <v>62.133363739808971</v>
      </c>
      <c r="CQ13" s="63">
        <v>4.0241558051513211</v>
      </c>
      <c r="CR13" s="63">
        <v>47.569795762812674</v>
      </c>
      <c r="CS13" s="63">
        <v>61.096742149799631</v>
      </c>
      <c r="CT13" s="63">
        <v>40.390145331961236</v>
      </c>
      <c r="CU13" s="63">
        <v>34.438044986085927</v>
      </c>
      <c r="CV13" s="63">
        <v>22.509902978193239</v>
      </c>
      <c r="CW13" s="63">
        <v>54.773037598180181</v>
      </c>
      <c r="CX13" s="63">
        <v>12.182706742038901</v>
      </c>
      <c r="CY13" s="63">
        <v>46.710159290462741</v>
      </c>
      <c r="CZ13" s="63">
        <v>40.030260841718579</v>
      </c>
      <c r="DA13" s="63">
        <v>35.910835269643378</v>
      </c>
      <c r="DB13" s="63">
        <v>62.97915062845221</v>
      </c>
      <c r="DC13" s="63">
        <v>23.534782866626994</v>
      </c>
      <c r="DD13" s="63">
        <v>40.06270843771992</v>
      </c>
      <c r="DE13" s="63">
        <v>17.010926075812957</v>
      </c>
      <c r="DF13" s="63">
        <v>26.542617736854698</v>
      </c>
      <c r="DG13" s="63">
        <v>25.907946946426542</v>
      </c>
      <c r="DH13" s="63">
        <v>79.366421941853929</v>
      </c>
      <c r="DI13" s="63">
        <v>51.584310506436822</v>
      </c>
      <c r="DJ13" s="63">
        <v>41.457145506617564</v>
      </c>
      <c r="DK13" s="63">
        <v>30.915884513356385</v>
      </c>
      <c r="DL13" s="63">
        <v>6.4349550064406262</v>
      </c>
      <c r="DM13" s="63">
        <v>44.830200375919908</v>
      </c>
      <c r="DN13" s="63">
        <v>22.667147822954909</v>
      </c>
      <c r="DO13" s="63">
        <v>20.044030683203207</v>
      </c>
      <c r="DP13">
        <f t="shared" si="1"/>
        <v>66</v>
      </c>
    </row>
    <row r="14" spans="2:120" ht="12" customHeight="1" x14ac:dyDescent="0.25">
      <c r="B14" s="61" t="s">
        <v>142</v>
      </c>
      <c r="C14" s="61" t="str">
        <f t="shared" si="0"/>
        <v>Shortage of skilled labor</v>
      </c>
      <c r="D14" s="62">
        <v>0.2</v>
      </c>
      <c r="E14" s="63">
        <v>74.712643678160902</v>
      </c>
      <c r="F14" s="63">
        <v>47.126436781609193</v>
      </c>
      <c r="G14" s="63">
        <v>47.126436781609193</v>
      </c>
      <c r="H14" s="63">
        <v>55.17241379310348</v>
      </c>
      <c r="I14" s="63">
        <v>100</v>
      </c>
      <c r="J14" s="63">
        <v>52.8735632183908</v>
      </c>
      <c r="K14" s="63">
        <v>80.459770114942501</v>
      </c>
      <c r="L14" s="63">
        <v>64.367816091954012</v>
      </c>
      <c r="M14" s="63">
        <v>52.8735632183908</v>
      </c>
      <c r="N14" s="63">
        <v>90.804597701149376</v>
      </c>
      <c r="O14" s="63">
        <v>55.17241379310348</v>
      </c>
      <c r="P14" s="63">
        <v>98.850574712643663</v>
      </c>
      <c r="Q14" s="63">
        <v>58.620689655172406</v>
      </c>
      <c r="R14" s="63">
        <v>64.367816091954012</v>
      </c>
      <c r="S14" s="63">
        <v>63.218390804597682</v>
      </c>
      <c r="T14" s="63">
        <v>81.609195402298838</v>
      </c>
      <c r="U14" s="63">
        <v>70.114942528735625</v>
      </c>
      <c r="V14" s="63">
        <v>75.862068965517224</v>
      </c>
      <c r="W14" s="63">
        <v>81.609195402298838</v>
      </c>
      <c r="X14" s="63">
        <v>96.551724137930989</v>
      </c>
      <c r="Y14" s="63">
        <v>74.712643678160902</v>
      </c>
      <c r="Z14" s="63">
        <v>82.758620689655174</v>
      </c>
      <c r="AA14" s="63">
        <v>13.79310344827589</v>
      </c>
      <c r="AB14" s="63">
        <v>81.609195402298838</v>
      </c>
      <c r="AC14" s="63">
        <v>70.114942528735625</v>
      </c>
      <c r="AD14" s="63">
        <v>90.804597701149376</v>
      </c>
      <c r="AE14" s="63">
        <v>58.620689655172406</v>
      </c>
      <c r="AF14" s="63">
        <v>82.758620689655174</v>
      </c>
      <c r="AG14" s="63">
        <v>78.160919540229912</v>
      </c>
      <c r="AH14" s="63">
        <v>81.609195402298838</v>
      </c>
      <c r="AI14" s="63">
        <v>50.574712643678133</v>
      </c>
      <c r="AJ14" s="63">
        <v>66.6666666666667</v>
      </c>
      <c r="AK14" s="63">
        <v>63.218390804597682</v>
      </c>
      <c r="AL14" s="63">
        <v>41.379310344827587</v>
      </c>
      <c r="AM14" s="63">
        <v>89.655172413793125</v>
      </c>
      <c r="AN14" s="63">
        <v>86.206896551724114</v>
      </c>
      <c r="AO14" s="63">
        <v>97.701149425287326</v>
      </c>
      <c r="AP14" s="63">
        <v>82.758620689655174</v>
      </c>
      <c r="AQ14" s="63">
        <v>72.413793103448299</v>
      </c>
      <c r="AR14" s="63">
        <v>88.505747126436773</v>
      </c>
      <c r="AS14" s="63">
        <v>89.655172413793125</v>
      </c>
      <c r="AT14" s="63">
        <v>65.517241379310349</v>
      </c>
      <c r="AU14" s="63">
        <v>93.10344827586205</v>
      </c>
      <c r="AV14" s="63">
        <v>72.413793103448299</v>
      </c>
      <c r="AW14" s="63">
        <v>77.011494252873561</v>
      </c>
      <c r="AX14" s="63">
        <v>78.160919540229912</v>
      </c>
      <c r="AY14" s="63">
        <v>64.367816091954012</v>
      </c>
      <c r="AZ14" s="63">
        <v>62.068965517241345</v>
      </c>
      <c r="BA14" s="63">
        <v>9.1954022988506203</v>
      </c>
      <c r="BB14" s="63">
        <v>77.011494252873561</v>
      </c>
      <c r="BC14" s="63">
        <v>83.908045977011525</v>
      </c>
      <c r="BD14" s="63">
        <v>97.701149425287326</v>
      </c>
      <c r="BE14" s="63">
        <v>75.862068965517224</v>
      </c>
      <c r="BF14" s="63">
        <v>81.609195402298838</v>
      </c>
      <c r="BG14" s="63">
        <v>50.574712643678133</v>
      </c>
      <c r="BH14" s="63">
        <v>80.459770114942501</v>
      </c>
      <c r="BI14" s="63">
        <v>45.977011494252856</v>
      </c>
      <c r="BJ14" s="63">
        <v>70.114942528735625</v>
      </c>
      <c r="BK14" s="63">
        <v>64.367816091954012</v>
      </c>
      <c r="BL14" s="63">
        <v>44.827586206896527</v>
      </c>
      <c r="BM14" s="63">
        <v>63.218390804597682</v>
      </c>
      <c r="BN14" s="63">
        <v>82.183908045976978</v>
      </c>
      <c r="BO14" s="63">
        <v>24.137931034482769</v>
      </c>
      <c r="BP14" s="63">
        <v>78.160919540229912</v>
      </c>
      <c r="BQ14" s="63">
        <v>82.183908045976978</v>
      </c>
      <c r="BR14" s="63">
        <v>82.758620689655174</v>
      </c>
      <c r="BS14" s="63">
        <v>81.609195402298838</v>
      </c>
      <c r="BT14" s="63">
        <v>62.068965517241345</v>
      </c>
      <c r="BU14" s="63">
        <v>63.218390804597682</v>
      </c>
      <c r="BV14" s="63">
        <v>73.563218390804565</v>
      </c>
      <c r="BW14" s="63">
        <v>58.620689655172406</v>
      </c>
      <c r="BX14" s="63">
        <v>60.919540229885087</v>
      </c>
      <c r="BY14" s="63">
        <v>32.183908045977056</v>
      </c>
      <c r="BZ14" s="63">
        <v>83.908045977011525</v>
      </c>
      <c r="CA14" s="63">
        <v>90.804597701149376</v>
      </c>
      <c r="CB14" s="63">
        <v>49.425287356321874</v>
      </c>
      <c r="CC14" s="63">
        <v>79.310344827586164</v>
      </c>
      <c r="CD14" s="63">
        <v>64.367816091954012</v>
      </c>
      <c r="CE14" s="63">
        <v>75.862068965517224</v>
      </c>
      <c r="CF14" s="63">
        <v>83.908045977011525</v>
      </c>
      <c r="CG14" s="63">
        <v>71.264367816091962</v>
      </c>
      <c r="CH14" s="63">
        <v>83.908045977011525</v>
      </c>
      <c r="CI14" s="63">
        <v>80.459770114942501</v>
      </c>
      <c r="CJ14" s="63">
        <v>70.114942528735625</v>
      </c>
      <c r="CK14" s="63">
        <v>83.908045977011525</v>
      </c>
      <c r="CL14" s="63">
        <v>47.126436781609193</v>
      </c>
      <c r="CM14" s="63">
        <v>66.6666666666667</v>
      </c>
      <c r="CN14" s="63">
        <v>49.425287356321874</v>
      </c>
      <c r="CO14" s="63">
        <v>41.379310344827587</v>
      </c>
      <c r="CP14" s="63">
        <v>49.425287356321874</v>
      </c>
      <c r="CQ14" s="63">
        <v>44.827586206896527</v>
      </c>
      <c r="CR14" s="63">
        <v>86.206896551724114</v>
      </c>
      <c r="CS14" s="63">
        <v>66.6666666666667</v>
      </c>
      <c r="CT14" s="63">
        <v>81.609195402298838</v>
      </c>
      <c r="CU14" s="63">
        <v>82.758620689655174</v>
      </c>
      <c r="CV14" s="63">
        <v>47.126436781609193</v>
      </c>
      <c r="CW14" s="63">
        <v>89.655172413793125</v>
      </c>
      <c r="CX14" s="63">
        <v>94.252873563218387</v>
      </c>
      <c r="CY14" s="63">
        <v>67.816091954022951</v>
      </c>
      <c r="CZ14" s="63">
        <v>80.459770114942501</v>
      </c>
      <c r="DA14" s="63">
        <v>81.609195402298838</v>
      </c>
      <c r="DB14" s="63">
        <v>80.459770114942501</v>
      </c>
      <c r="DC14" s="63">
        <v>75.862068965517224</v>
      </c>
      <c r="DD14" s="63">
        <v>81.609195402298838</v>
      </c>
      <c r="DE14" s="63">
        <v>55.17241379310348</v>
      </c>
      <c r="DF14" s="63">
        <v>72.413793103448299</v>
      </c>
      <c r="DG14" s="63">
        <v>66.6666666666667</v>
      </c>
      <c r="DH14" s="63">
        <v>56.321839080459739</v>
      </c>
      <c r="DI14" s="63">
        <v>50.574712643678133</v>
      </c>
      <c r="DJ14" s="63">
        <v>70.114942528735625</v>
      </c>
      <c r="DK14" s="63">
        <v>87.356321839080451</v>
      </c>
      <c r="DL14" s="63">
        <v>80.459770114942501</v>
      </c>
      <c r="DM14" s="63">
        <v>67.816091954022951</v>
      </c>
      <c r="DN14" s="63">
        <v>58.620689655172406</v>
      </c>
      <c r="DO14" s="63">
        <v>0</v>
      </c>
      <c r="DP14">
        <f t="shared" si="1"/>
        <v>86</v>
      </c>
    </row>
    <row r="15" spans="2:120" ht="12" customHeight="1" x14ac:dyDescent="0.25">
      <c r="B15" s="61" t="s">
        <v>143</v>
      </c>
      <c r="C15" s="61" t="str">
        <f t="shared" si="0"/>
        <v>Does country have an organization associated in World Federation of Engineering Organizations (WFEO) that provides certification?</v>
      </c>
      <c r="D15" s="62">
        <v>0.1</v>
      </c>
      <c r="E15" s="63">
        <v>0</v>
      </c>
      <c r="F15" s="63">
        <v>50</v>
      </c>
      <c r="G15" s="63">
        <v>50</v>
      </c>
      <c r="H15" s="63">
        <v>50</v>
      </c>
      <c r="I15" s="63">
        <v>0</v>
      </c>
      <c r="J15" s="63">
        <v>100</v>
      </c>
      <c r="K15" s="63">
        <v>0</v>
      </c>
      <c r="L15" s="63">
        <v>0</v>
      </c>
      <c r="M15" s="63">
        <v>100</v>
      </c>
      <c r="N15" s="63">
        <v>100</v>
      </c>
      <c r="O15" s="63">
        <v>0</v>
      </c>
      <c r="P15" s="63">
        <v>0</v>
      </c>
      <c r="Q15" s="63">
        <v>50</v>
      </c>
      <c r="R15" s="63">
        <v>0</v>
      </c>
      <c r="S15" s="63">
        <v>0</v>
      </c>
      <c r="T15" s="63">
        <v>50</v>
      </c>
      <c r="U15" s="63">
        <v>100</v>
      </c>
      <c r="V15" s="63">
        <v>50</v>
      </c>
      <c r="W15" s="63">
        <v>100</v>
      </c>
      <c r="X15" s="63">
        <v>0</v>
      </c>
      <c r="Y15" s="63">
        <v>50</v>
      </c>
      <c r="Z15" s="63">
        <v>50</v>
      </c>
      <c r="AA15" s="63">
        <v>50</v>
      </c>
      <c r="AB15" s="63">
        <v>50</v>
      </c>
      <c r="AC15" s="63">
        <v>100</v>
      </c>
      <c r="AD15" s="63">
        <v>100</v>
      </c>
      <c r="AE15" s="63">
        <v>50</v>
      </c>
      <c r="AF15" s="63">
        <v>0</v>
      </c>
      <c r="AG15" s="63">
        <v>0</v>
      </c>
      <c r="AH15" s="63">
        <v>0</v>
      </c>
      <c r="AI15" s="63">
        <v>50</v>
      </c>
      <c r="AJ15" s="63">
        <v>0</v>
      </c>
      <c r="AK15" s="63">
        <v>0</v>
      </c>
      <c r="AL15" s="63">
        <v>50</v>
      </c>
      <c r="AM15" s="63">
        <v>0</v>
      </c>
      <c r="AN15" s="63">
        <v>50</v>
      </c>
      <c r="AO15" s="63">
        <v>0</v>
      </c>
      <c r="AP15" s="63">
        <v>0</v>
      </c>
      <c r="AQ15" s="63">
        <v>100</v>
      </c>
      <c r="AR15" s="63">
        <v>50</v>
      </c>
      <c r="AS15" s="63">
        <v>0</v>
      </c>
      <c r="AT15" s="63">
        <v>100</v>
      </c>
      <c r="AU15" s="63">
        <v>100</v>
      </c>
      <c r="AV15" s="63">
        <v>0</v>
      </c>
      <c r="AW15" s="63">
        <v>0</v>
      </c>
      <c r="AX15" s="63">
        <v>100</v>
      </c>
      <c r="AY15" s="63">
        <v>100</v>
      </c>
      <c r="AZ15" s="63">
        <v>0</v>
      </c>
      <c r="BA15" s="63">
        <v>100</v>
      </c>
      <c r="BB15" s="63">
        <v>0</v>
      </c>
      <c r="BC15" s="63">
        <v>0</v>
      </c>
      <c r="BD15" s="63">
        <v>100</v>
      </c>
      <c r="BE15" s="63">
        <v>50</v>
      </c>
      <c r="BF15" s="63">
        <v>100</v>
      </c>
      <c r="BG15" s="63">
        <v>0</v>
      </c>
      <c r="BH15" s="63">
        <v>50</v>
      </c>
      <c r="BI15" s="63">
        <v>100</v>
      </c>
      <c r="BJ15" s="63">
        <v>0</v>
      </c>
      <c r="BK15" s="63">
        <v>0</v>
      </c>
      <c r="BL15" s="63">
        <v>100</v>
      </c>
      <c r="BM15" s="63">
        <v>0</v>
      </c>
      <c r="BN15" s="63">
        <v>0</v>
      </c>
      <c r="BO15" s="63">
        <v>50</v>
      </c>
      <c r="BP15" s="63">
        <v>100</v>
      </c>
      <c r="BQ15" s="63">
        <v>100</v>
      </c>
      <c r="BR15" s="63">
        <v>50</v>
      </c>
      <c r="BS15" s="63">
        <v>50</v>
      </c>
      <c r="BT15" s="63">
        <v>0</v>
      </c>
      <c r="BU15" s="63">
        <v>100</v>
      </c>
      <c r="BV15" s="63">
        <v>50</v>
      </c>
      <c r="BW15" s="63">
        <v>50</v>
      </c>
      <c r="BX15" s="63">
        <v>50</v>
      </c>
      <c r="BY15" s="63">
        <v>50</v>
      </c>
      <c r="BZ15" s="63">
        <v>0</v>
      </c>
      <c r="CA15" s="63">
        <v>100</v>
      </c>
      <c r="CB15" s="63">
        <v>50</v>
      </c>
      <c r="CC15" s="63">
        <v>0</v>
      </c>
      <c r="CD15" s="63">
        <v>100</v>
      </c>
      <c r="CE15" s="63">
        <v>50</v>
      </c>
      <c r="CF15" s="63">
        <v>0</v>
      </c>
      <c r="CG15" s="63">
        <v>0</v>
      </c>
      <c r="CH15" s="63">
        <v>50</v>
      </c>
      <c r="CI15" s="63">
        <v>50</v>
      </c>
      <c r="CJ15" s="63">
        <v>50</v>
      </c>
      <c r="CK15" s="63">
        <v>50</v>
      </c>
      <c r="CL15" s="63">
        <v>50</v>
      </c>
      <c r="CM15" s="63">
        <v>100</v>
      </c>
      <c r="CN15" s="63">
        <v>0</v>
      </c>
      <c r="CO15" s="63">
        <v>100</v>
      </c>
      <c r="CP15" s="63">
        <v>100</v>
      </c>
      <c r="CQ15" s="63">
        <v>50</v>
      </c>
      <c r="CR15" s="63">
        <v>100</v>
      </c>
      <c r="CS15" s="63">
        <v>100</v>
      </c>
      <c r="CT15" s="63">
        <v>50</v>
      </c>
      <c r="CU15" s="63">
        <v>100</v>
      </c>
      <c r="CV15" s="63">
        <v>100</v>
      </c>
      <c r="CW15" s="63">
        <v>50</v>
      </c>
      <c r="CX15" s="63">
        <v>100</v>
      </c>
      <c r="CY15" s="63">
        <v>100</v>
      </c>
      <c r="CZ15" s="63">
        <v>0</v>
      </c>
      <c r="DA15" s="63">
        <v>50</v>
      </c>
      <c r="DB15" s="63">
        <v>100</v>
      </c>
      <c r="DC15" s="63">
        <v>50</v>
      </c>
      <c r="DD15" s="63">
        <v>0</v>
      </c>
      <c r="DE15" s="63">
        <v>50</v>
      </c>
      <c r="DF15" s="63">
        <v>0</v>
      </c>
      <c r="DG15" s="63">
        <v>50</v>
      </c>
      <c r="DH15" s="63">
        <v>50</v>
      </c>
      <c r="DI15" s="63">
        <v>100</v>
      </c>
      <c r="DJ15" s="63">
        <v>100</v>
      </c>
      <c r="DK15" s="63">
        <v>100</v>
      </c>
      <c r="DL15" s="63">
        <v>50</v>
      </c>
      <c r="DM15" s="63">
        <v>0</v>
      </c>
      <c r="DN15" s="63">
        <v>50</v>
      </c>
      <c r="DO15" s="63">
        <v>100</v>
      </c>
      <c r="DP15">
        <f t="shared" si="1"/>
        <v>37</v>
      </c>
    </row>
    <row r="16" spans="2:120" ht="12" customHeight="1" x14ac:dyDescent="0.25">
      <c r="B16" s="61" t="s">
        <v>144</v>
      </c>
      <c r="C16" s="61" t="str">
        <f t="shared" si="0"/>
        <v>Number of patents related to climate change</v>
      </c>
      <c r="D16" s="62">
        <v>0.05</v>
      </c>
      <c r="E16" s="63">
        <v>0</v>
      </c>
      <c r="F16" s="63">
        <v>3.6604543676447256E-2</v>
      </c>
      <c r="G16" s="63">
        <v>0</v>
      </c>
      <c r="H16" s="63">
        <v>5.2314648258613455E-2</v>
      </c>
      <c r="I16" s="63">
        <v>1.5710104582166203E-2</v>
      </c>
      <c r="J16" s="63">
        <v>2.9003995079595244</v>
      </c>
      <c r="K16" s="63">
        <v>4.7615755978087542</v>
      </c>
      <c r="L16" s="63">
        <v>3.927526145541551E-2</v>
      </c>
      <c r="M16" s="63">
        <v>0</v>
      </c>
      <c r="N16" s="63">
        <v>2.0894439094281052E-2</v>
      </c>
      <c r="O16" s="63">
        <v>3.0163400797759112E-2</v>
      </c>
      <c r="P16" s="63">
        <v>2.0817459581828435</v>
      </c>
      <c r="Q16" s="63">
        <v>0</v>
      </c>
      <c r="R16" s="63">
        <v>4.7130313746498613E-2</v>
      </c>
      <c r="S16" s="63">
        <v>0</v>
      </c>
      <c r="T16" s="63">
        <v>0.84159030246664357</v>
      </c>
      <c r="U16" s="63">
        <v>9.4260627492997226E-2</v>
      </c>
      <c r="V16" s="63">
        <v>7.8550522910831016E-3</v>
      </c>
      <c r="W16" s="63">
        <v>8.8851638485357416</v>
      </c>
      <c r="X16" s="63">
        <v>0.3613324053898227</v>
      </c>
      <c r="Y16" s="63">
        <v>76.199662861155659</v>
      </c>
      <c r="Z16" s="63">
        <v>0.12615213979479459</v>
      </c>
      <c r="AA16" s="63">
        <v>0</v>
      </c>
      <c r="AB16" s="63">
        <v>4.4459595967530359E-2</v>
      </c>
      <c r="AC16" s="63">
        <v>3.3619623805835677E-2</v>
      </c>
      <c r="AD16" s="63">
        <v>6.0169700549696559E-2</v>
      </c>
      <c r="AE16" s="63">
        <v>0.64175777218148944</v>
      </c>
      <c r="AF16" s="63">
        <v>5.7590101377304865</v>
      </c>
      <c r="AG16" s="63">
        <v>7.8550522910831016E-3</v>
      </c>
      <c r="AH16" s="63">
        <v>0</v>
      </c>
      <c r="AI16" s="63">
        <v>3.7232947859733904E-2</v>
      </c>
      <c r="AJ16" s="63">
        <v>0</v>
      </c>
      <c r="AK16" s="63">
        <v>3.6604543676447256E-2</v>
      </c>
      <c r="AL16" s="63">
        <v>3.9275261455415508E-3</v>
      </c>
      <c r="AM16" s="63">
        <v>2.4347520081441179</v>
      </c>
      <c r="AN16" s="63">
        <v>19.796931188170923</v>
      </c>
      <c r="AO16" s="63">
        <v>0</v>
      </c>
      <c r="AP16" s="63">
        <v>53.398645474782924</v>
      </c>
      <c r="AQ16" s="63">
        <v>7.8550522910831016E-3</v>
      </c>
      <c r="AR16" s="63">
        <v>0.20203194492665738</v>
      </c>
      <c r="AS16" s="63">
        <v>1.5710104582166203E-2</v>
      </c>
      <c r="AT16" s="63">
        <v>0</v>
      </c>
      <c r="AU16" s="63">
        <v>0.4378406147049721</v>
      </c>
      <c r="AV16" s="63">
        <v>0.28796621699110647</v>
      </c>
      <c r="AW16" s="63">
        <v>5.5456669175046699E-2</v>
      </c>
      <c r="AX16" s="63">
        <v>6.5808057084236014</v>
      </c>
      <c r="AY16" s="63">
        <v>2.4821965239822601E-2</v>
      </c>
      <c r="AZ16" s="63">
        <v>0.16621290647931844</v>
      </c>
      <c r="BA16" s="63">
        <v>1.5710104582166203E-2</v>
      </c>
      <c r="BB16" s="63">
        <v>0.63405982093622792</v>
      </c>
      <c r="BC16" s="63">
        <v>2.2595843420529653</v>
      </c>
      <c r="BD16" s="63">
        <v>6.9152738349779197</v>
      </c>
      <c r="BE16" s="63">
        <v>91.380965323086158</v>
      </c>
      <c r="BF16" s="63">
        <v>0</v>
      </c>
      <c r="BG16" s="63">
        <v>8.6405575201914123E-2</v>
      </c>
      <c r="BH16" s="63">
        <v>0</v>
      </c>
      <c r="BI16" s="63">
        <v>0.10997073207516342</v>
      </c>
      <c r="BJ16" s="63">
        <v>0</v>
      </c>
      <c r="BK16" s="63">
        <v>5.4985366037581709E-2</v>
      </c>
      <c r="BL16" s="63">
        <v>0</v>
      </c>
      <c r="BM16" s="63">
        <v>5.4985366037581709E-2</v>
      </c>
      <c r="BN16" s="63">
        <v>0.19370558949810929</v>
      </c>
      <c r="BO16" s="63">
        <v>0</v>
      </c>
      <c r="BP16" s="63">
        <v>0.45040869837070507</v>
      </c>
      <c r="BQ16" s="63">
        <v>4.7130313746498613E-2</v>
      </c>
      <c r="BR16" s="63">
        <v>1.5710104582166203E-2</v>
      </c>
      <c r="BS16" s="63">
        <v>0.35724777819845949</v>
      </c>
      <c r="BT16" s="63">
        <v>0</v>
      </c>
      <c r="BU16" s="63">
        <v>0</v>
      </c>
      <c r="BV16" s="63">
        <v>0.13086517116944449</v>
      </c>
      <c r="BW16" s="63">
        <v>0</v>
      </c>
      <c r="BX16" s="63">
        <v>0</v>
      </c>
      <c r="BY16" s="63">
        <v>0</v>
      </c>
      <c r="BZ16" s="63">
        <v>5.3979919344323077</v>
      </c>
      <c r="CA16" s="63">
        <v>0.52990182755646598</v>
      </c>
      <c r="CB16" s="63">
        <v>5.1843345121148476E-3</v>
      </c>
      <c r="CC16" s="63">
        <v>1.3961569942171106</v>
      </c>
      <c r="CD16" s="63">
        <v>2.3565156873249306E-2</v>
      </c>
      <c r="CE16" s="63">
        <v>2.0894439094281052E-2</v>
      </c>
      <c r="CF16" s="63">
        <v>1.3039386803197949E-2</v>
      </c>
      <c r="CG16" s="63">
        <v>1.5710104582166203E-2</v>
      </c>
      <c r="CH16" s="63">
        <v>3.1420209164332406E-2</v>
      </c>
      <c r="CI16" s="63">
        <v>0.10997073207516342</v>
      </c>
      <c r="CJ16" s="63">
        <v>0.82085296441818412</v>
      </c>
      <c r="CK16" s="63">
        <v>0.23565156873249304</v>
      </c>
      <c r="CL16" s="63">
        <v>4.7130313746498613E-2</v>
      </c>
      <c r="CM16" s="63">
        <v>0.14453296215592906</v>
      </c>
      <c r="CN16" s="63">
        <v>1.0822691046654298</v>
      </c>
      <c r="CO16" s="63">
        <v>0</v>
      </c>
      <c r="CP16" s="63">
        <v>1.4610397261414569</v>
      </c>
      <c r="CQ16" s="63">
        <v>1.5710104582166203E-2</v>
      </c>
      <c r="CR16" s="63">
        <v>5.2314648258613455E-2</v>
      </c>
      <c r="CS16" s="63">
        <v>1.0675016063581935</v>
      </c>
      <c r="CT16" s="63">
        <v>0.17595317132026148</v>
      </c>
      <c r="CU16" s="63">
        <v>0.22261218192929511</v>
      </c>
      <c r="CV16" s="63">
        <v>0.24350662102357615</v>
      </c>
      <c r="CW16" s="63">
        <v>61.610945544064485</v>
      </c>
      <c r="CX16" s="63">
        <v>2.8157220442616486</v>
      </c>
      <c r="CY16" s="63">
        <v>2.0894439094281052E-2</v>
      </c>
      <c r="CZ16" s="63">
        <v>4.973662009667998</v>
      </c>
      <c r="DA16" s="63">
        <v>3.8015311067925781</v>
      </c>
      <c r="DB16" s="63">
        <v>9.5222085893425792</v>
      </c>
      <c r="DC16" s="63">
        <v>0</v>
      </c>
      <c r="DD16" s="63">
        <v>0.12568083665732963</v>
      </c>
      <c r="DE16" s="63">
        <v>1.5710104582166203E-2</v>
      </c>
      <c r="DF16" s="63">
        <v>0.83263554285480879</v>
      </c>
      <c r="DG16" s="63">
        <v>0</v>
      </c>
      <c r="DH16" s="63">
        <v>0.43988292830065368</v>
      </c>
      <c r="DI16" s="63">
        <v>7.9807331277404317E-2</v>
      </c>
      <c r="DJ16" s="63">
        <v>14.094634527982054</v>
      </c>
      <c r="DK16" s="63">
        <v>100</v>
      </c>
      <c r="DL16" s="63">
        <v>7.8550522910831016E-3</v>
      </c>
      <c r="DM16" s="63">
        <v>0.10085887141750703</v>
      </c>
      <c r="DN16" s="63">
        <v>0</v>
      </c>
      <c r="DO16" s="63">
        <v>0</v>
      </c>
      <c r="DP16">
        <f t="shared" si="1"/>
        <v>29</v>
      </c>
    </row>
    <row r="17" spans="2:120" ht="12" customHeight="1" x14ac:dyDescent="0.25">
      <c r="B17" s="61" t="s">
        <v>145</v>
      </c>
      <c r="C17" s="61" t="str">
        <f t="shared" si="0"/>
        <v>Number of patents related to infrastructure</v>
      </c>
      <c r="D17" s="62">
        <v>0.05</v>
      </c>
      <c r="E17" s="63">
        <v>0.65035295720149999</v>
      </c>
      <c r="F17" s="63">
        <v>0.25520312194447675</v>
      </c>
      <c r="G17" s="63">
        <v>0.13485658465672903</v>
      </c>
      <c r="H17" s="63">
        <v>1.5253982675053701</v>
      </c>
      <c r="I17" s="63">
        <v>2.0983434093450839</v>
      </c>
      <c r="J17" s="63">
        <v>19.912869601261377</v>
      </c>
      <c r="K17" s="63">
        <v>13.247371011301974</v>
      </c>
      <c r="L17" s="63">
        <v>0.21960009945762204</v>
      </c>
      <c r="M17" s="63">
        <v>0.57432772828116019</v>
      </c>
      <c r="N17" s="63">
        <v>2.6104275845090445E-2</v>
      </c>
      <c r="O17" s="63">
        <v>0.53408499786668528</v>
      </c>
      <c r="P17" s="63">
        <v>18.003595588427544</v>
      </c>
      <c r="Q17" s="63">
        <v>0.81175531308742122</v>
      </c>
      <c r="R17" s="63">
        <v>1.4853389448044734</v>
      </c>
      <c r="S17" s="63">
        <v>0.60568060874555663</v>
      </c>
      <c r="T17" s="63">
        <v>1.7938214247236959</v>
      </c>
      <c r="U17" s="63">
        <v>4.3981820547267247</v>
      </c>
      <c r="V17" s="63">
        <v>0.25451743495352719</v>
      </c>
      <c r="W17" s="63">
        <v>45.934916009078982</v>
      </c>
      <c r="X17" s="63">
        <v>3.7870754755038543</v>
      </c>
      <c r="Y17" s="63">
        <v>42.202133968224878</v>
      </c>
      <c r="Z17" s="63">
        <v>1.1991274242103034</v>
      </c>
      <c r="AA17" s="63">
        <v>0.39502580479588778</v>
      </c>
      <c r="AB17" s="63">
        <v>3.2892508555142546</v>
      </c>
      <c r="AC17" s="63">
        <v>5.0684920533406936</v>
      </c>
      <c r="AD17" s="63">
        <v>61.536258687421878</v>
      </c>
      <c r="AE17" s="63">
        <v>7.8036306066174816</v>
      </c>
      <c r="AF17" s="63">
        <v>16.986703489280796</v>
      </c>
      <c r="AG17" s="63">
        <v>0.67128416436796068</v>
      </c>
      <c r="AH17" s="63">
        <v>0.20806651236643206</v>
      </c>
      <c r="AI17" s="63">
        <v>0.82873621953021537</v>
      </c>
      <c r="AJ17" s="63">
        <v>0.78616936957428241</v>
      </c>
      <c r="AK17" s="63">
        <v>26.542736197222002</v>
      </c>
      <c r="AL17" s="63">
        <v>9.965054006655942E-2</v>
      </c>
      <c r="AM17" s="63">
        <v>43.233521033588588</v>
      </c>
      <c r="AN17" s="63">
        <v>22.980645267249155</v>
      </c>
      <c r="AO17" s="63">
        <v>5.8879226006213825</v>
      </c>
      <c r="AP17" s="63">
        <v>18.840965259558388</v>
      </c>
      <c r="AQ17" s="63">
        <v>0.44298736245197207</v>
      </c>
      <c r="AR17" s="63">
        <v>5.8927700697876162</v>
      </c>
      <c r="AS17" s="63">
        <v>0.12873752868753022</v>
      </c>
      <c r="AT17" s="63">
        <v>0</v>
      </c>
      <c r="AU17" s="63">
        <v>15.970953250156658</v>
      </c>
      <c r="AV17" s="63">
        <v>12.132185834799722</v>
      </c>
      <c r="AW17" s="63">
        <v>19.875264603382305</v>
      </c>
      <c r="AX17" s="63">
        <v>3.9079828171737434</v>
      </c>
      <c r="AY17" s="63">
        <v>0.11728011551251001</v>
      </c>
      <c r="AZ17" s="63">
        <v>0</v>
      </c>
      <c r="BA17" s="63">
        <v>0.25093100738752011</v>
      </c>
      <c r="BB17" s="63">
        <v>32.142542449984845</v>
      </c>
      <c r="BC17" s="63">
        <v>85.944626794398005</v>
      </c>
      <c r="BD17" s="63">
        <v>8.1665471394096869</v>
      </c>
      <c r="BE17" s="63">
        <v>7.3613479588790485</v>
      </c>
      <c r="BF17" s="63">
        <v>3.3762823658970955</v>
      </c>
      <c r="BG17" s="63">
        <v>0.11473325108729461</v>
      </c>
      <c r="BH17" s="63">
        <v>1.4414383966025535</v>
      </c>
      <c r="BI17" s="63">
        <v>1.8371628460275864</v>
      </c>
      <c r="BJ17" s="63">
        <v>1.194075805136948</v>
      </c>
      <c r="BK17" s="63">
        <v>2.5159271468554336</v>
      </c>
      <c r="BL17" s="63">
        <v>4.1515311571349427</v>
      </c>
      <c r="BM17" s="63">
        <v>7.5121619243703996</v>
      </c>
      <c r="BN17" s="63">
        <v>100</v>
      </c>
      <c r="BO17" s="63">
        <v>0</v>
      </c>
      <c r="BP17" s="63">
        <v>4.3207752770448629</v>
      </c>
      <c r="BQ17" s="63">
        <v>46.940145091662203</v>
      </c>
      <c r="BR17" s="63">
        <v>19.999200210520133</v>
      </c>
      <c r="BS17" s="63">
        <v>1.1946028931497101</v>
      </c>
      <c r="BT17" s="63">
        <v>1.4951048704911158</v>
      </c>
      <c r="BU17" s="63">
        <v>1.9515698795337517</v>
      </c>
      <c r="BV17" s="63">
        <v>0.75678485422747843</v>
      </c>
      <c r="BW17" s="63">
        <v>0.65409650030405575</v>
      </c>
      <c r="BX17" s="63">
        <v>4.4622844715062406</v>
      </c>
      <c r="BY17" s="63">
        <v>1.1989005363572134</v>
      </c>
      <c r="BZ17" s="63">
        <v>25.041223053704858</v>
      </c>
      <c r="CA17" s="63">
        <v>15.119609315269388</v>
      </c>
      <c r="CB17" s="63">
        <v>0.13258743127763692</v>
      </c>
      <c r="CC17" s="63">
        <v>17.614941479397327</v>
      </c>
      <c r="CD17" s="63">
        <v>0.8560058302252741</v>
      </c>
      <c r="CE17" s="63">
        <v>0.24293521461872139</v>
      </c>
      <c r="CF17" s="63">
        <v>12.138874616764889</v>
      </c>
      <c r="CG17" s="63">
        <v>0.2774958275439095</v>
      </c>
      <c r="CH17" s="63">
        <v>0.6503576504078401</v>
      </c>
      <c r="CI17" s="63">
        <v>1.13770100734137</v>
      </c>
      <c r="CJ17" s="63">
        <v>4.7517296379629981</v>
      </c>
      <c r="CK17" s="63">
        <v>9.6479033238087766</v>
      </c>
      <c r="CL17" s="63">
        <v>1.7117052063410712</v>
      </c>
      <c r="CM17" s="63">
        <v>1.5377787198605437</v>
      </c>
      <c r="CN17" s="63">
        <v>2.1540313696969999</v>
      </c>
      <c r="CO17" s="63">
        <v>0</v>
      </c>
      <c r="CP17" s="63">
        <v>1.6337989074555141</v>
      </c>
      <c r="CQ17" s="63">
        <v>0</v>
      </c>
      <c r="CR17" s="63">
        <v>3.9706189905845846</v>
      </c>
      <c r="CS17" s="63">
        <v>42.1381366719013</v>
      </c>
      <c r="CT17" s="63">
        <v>3.19321690007519</v>
      </c>
      <c r="CU17" s="63">
        <v>12.49363894062499</v>
      </c>
      <c r="CV17" s="63">
        <v>9.4935256623209003</v>
      </c>
      <c r="CW17" s="63">
        <v>8.4611538118977947</v>
      </c>
      <c r="CX17" s="63">
        <v>8.6481409323210929</v>
      </c>
      <c r="CY17" s="63">
        <v>1.0168032744360904</v>
      </c>
      <c r="CZ17" s="63">
        <v>30.191050362358283</v>
      </c>
      <c r="DA17" s="63">
        <v>37.232344410656964</v>
      </c>
      <c r="DB17" s="63">
        <v>13.004183512268787</v>
      </c>
      <c r="DC17" s="63">
        <v>0</v>
      </c>
      <c r="DD17" s="63">
        <v>1.5486606113001986</v>
      </c>
      <c r="DE17" s="63">
        <v>5.4590348455045792</v>
      </c>
      <c r="DF17" s="63">
        <v>4.4787362672610946</v>
      </c>
      <c r="DG17" s="63">
        <v>1.0334321165281644</v>
      </c>
      <c r="DH17" s="63">
        <v>2.5010092332568243</v>
      </c>
      <c r="DI17" s="63">
        <v>4.1077936653531451</v>
      </c>
      <c r="DJ17" s="63">
        <v>27.365479279646863</v>
      </c>
      <c r="DK17" s="63">
        <v>2.6435399448907941</v>
      </c>
      <c r="DL17" s="63">
        <v>2.4142711295129535</v>
      </c>
      <c r="DM17" s="63">
        <v>0.48313869340774884</v>
      </c>
      <c r="DN17" s="63">
        <v>0</v>
      </c>
      <c r="DO17" s="63">
        <v>0.9336681493112956</v>
      </c>
      <c r="DP17">
        <f t="shared" si="1"/>
        <v>35</v>
      </c>
    </row>
    <row r="18" spans="2:120" ht="12" customHeight="1" x14ac:dyDescent="0.25">
      <c r="B18" s="72" t="s">
        <v>146</v>
      </c>
      <c r="C18" s="72" t="s">
        <v>147</v>
      </c>
      <c r="D18" s="73">
        <v>0.35</v>
      </c>
      <c r="E18" s="74">
        <v>28.410536911860795</v>
      </c>
      <c r="F18" s="74">
        <v>29.945476750408723</v>
      </c>
      <c r="G18" s="74">
        <v>10.424701191999976</v>
      </c>
      <c r="H18" s="74">
        <v>26.555373776000369</v>
      </c>
      <c r="I18" s="74">
        <v>29.891101864243179</v>
      </c>
      <c r="J18" s="74">
        <v>54.481642672202966</v>
      </c>
      <c r="K18" s="74">
        <v>52.882693400204374</v>
      </c>
      <c r="L18" s="74">
        <v>31.039813069637169</v>
      </c>
      <c r="M18" s="74">
        <v>26.764076229995567</v>
      </c>
      <c r="N18" s="74">
        <v>23.562878873562159</v>
      </c>
      <c r="O18" s="74">
        <v>52.702339088748268</v>
      </c>
      <c r="P18" s="74">
        <v>44.528379916814707</v>
      </c>
      <c r="Q18" s="74">
        <v>24.351955351072633</v>
      </c>
      <c r="R18" s="74">
        <v>30.0891156154984</v>
      </c>
      <c r="S18" s="74">
        <v>20.317197849073963</v>
      </c>
      <c r="T18" s="74">
        <v>32.496844189304007</v>
      </c>
      <c r="U18" s="74">
        <v>27.077460124328105</v>
      </c>
      <c r="V18" s="74">
        <v>12.777668904600114</v>
      </c>
      <c r="W18" s="74">
        <v>55.756833979949931</v>
      </c>
      <c r="X18" s="74">
        <v>32.848880665513299</v>
      </c>
      <c r="Y18" s="74">
        <v>50.316737210814658</v>
      </c>
      <c r="Z18" s="74">
        <v>34.295788683195639</v>
      </c>
      <c r="AA18" s="74">
        <v>10.612324853667786</v>
      </c>
      <c r="AB18" s="74">
        <v>28.660992724083179</v>
      </c>
      <c r="AC18" s="74">
        <v>40.256591427370623</v>
      </c>
      <c r="AD18" s="74">
        <v>37.728183039195081</v>
      </c>
      <c r="AE18" s="74">
        <v>44.685509665790136</v>
      </c>
      <c r="AF18" s="74">
        <v>50.411781170962222</v>
      </c>
      <c r="AG18" s="74">
        <v>16.224236759772126</v>
      </c>
      <c r="AH18" s="74">
        <v>22.378656020395741</v>
      </c>
      <c r="AI18" s="74">
        <v>39.873958725896152</v>
      </c>
      <c r="AJ18" s="74">
        <v>23.469668601323455</v>
      </c>
      <c r="AK18" s="74">
        <v>47.819391027777186</v>
      </c>
      <c r="AL18" s="74">
        <v>18.873201297146554</v>
      </c>
      <c r="AM18" s="74">
        <v>52.477973780398685</v>
      </c>
      <c r="AN18" s="74">
        <v>54.238319374134669</v>
      </c>
      <c r="AO18" s="74">
        <v>24.429943108689621</v>
      </c>
      <c r="AP18" s="74">
        <v>60.4216913442745</v>
      </c>
      <c r="AQ18" s="74">
        <v>13.780258378916248</v>
      </c>
      <c r="AR18" s="74">
        <v>47.389415140387541</v>
      </c>
      <c r="AS18" s="74">
        <v>22.361784649087291</v>
      </c>
      <c r="AT18" s="74">
        <v>16.970403540346695</v>
      </c>
      <c r="AU18" s="74">
        <v>52.99551675049068</v>
      </c>
      <c r="AV18" s="74">
        <v>42.933099586891757</v>
      </c>
      <c r="AW18" s="74">
        <v>40.048888485899631</v>
      </c>
      <c r="AX18" s="74">
        <v>49.226222989803397</v>
      </c>
      <c r="AY18" s="74">
        <v>25.680969594767703</v>
      </c>
      <c r="AZ18" s="74">
        <v>34.668393573088139</v>
      </c>
      <c r="BA18" s="74">
        <v>32.832623709384677</v>
      </c>
      <c r="BB18" s="74">
        <v>54.229379044529935</v>
      </c>
      <c r="BC18" s="74">
        <v>49.572835621929208</v>
      </c>
      <c r="BD18" s="74">
        <v>50.903317095212934</v>
      </c>
      <c r="BE18" s="74">
        <v>57.761675766238341</v>
      </c>
      <c r="BF18" s="74">
        <v>41.368127124583175</v>
      </c>
      <c r="BG18" s="74">
        <v>43.2535218131083</v>
      </c>
      <c r="BH18" s="74">
        <v>31.94361895361698</v>
      </c>
      <c r="BI18" s="74">
        <v>35.427457696377886</v>
      </c>
      <c r="BJ18" s="74">
        <v>26.935792358378819</v>
      </c>
      <c r="BK18" s="74">
        <v>35.080576095152843</v>
      </c>
      <c r="BL18" s="74">
        <v>42.053707883936895</v>
      </c>
      <c r="BM18" s="74">
        <v>37.944835826054053</v>
      </c>
      <c r="BN18" s="74">
        <v>43.436904053782968</v>
      </c>
      <c r="BO18" s="74">
        <v>15.111091037404075</v>
      </c>
      <c r="BP18" s="74">
        <v>57.40858814401706</v>
      </c>
      <c r="BQ18" s="74">
        <v>34.402437216459745</v>
      </c>
      <c r="BR18" s="74">
        <v>33.453331314425682</v>
      </c>
      <c r="BS18" s="74">
        <v>46.967606334895457</v>
      </c>
      <c r="BT18" s="74">
        <v>23.021607726618974</v>
      </c>
      <c r="BU18" s="74">
        <v>31.779280452007484</v>
      </c>
      <c r="BV18" s="74">
        <v>33.576396556876631</v>
      </c>
      <c r="BW18" s="74">
        <v>11.750474166224802</v>
      </c>
      <c r="BX18" s="74">
        <v>15.103100783410103</v>
      </c>
      <c r="BY18" s="74">
        <v>30.629843590214399</v>
      </c>
      <c r="BZ18" s="74">
        <v>47.520795592865198</v>
      </c>
      <c r="CA18" s="74">
        <v>51.917278894623948</v>
      </c>
      <c r="CB18" s="74">
        <v>27.914398691307575</v>
      </c>
      <c r="CC18" s="74">
        <v>51.783754038355497</v>
      </c>
      <c r="CD18" s="74">
        <v>44.148376806063709</v>
      </c>
      <c r="CE18" s="74">
        <v>24.752410687506423</v>
      </c>
      <c r="CF18" s="74">
        <v>13.749287635722649</v>
      </c>
      <c r="CG18" s="74">
        <v>12.119317762972639</v>
      </c>
      <c r="CH18" s="74">
        <v>20.368171957592331</v>
      </c>
      <c r="CI18" s="74">
        <v>28.701586361654371</v>
      </c>
      <c r="CJ18" s="74">
        <v>44.700638203298851</v>
      </c>
      <c r="CK18" s="74">
        <v>47.321734098976059</v>
      </c>
      <c r="CL18" s="74">
        <v>44.422734025254449</v>
      </c>
      <c r="CM18" s="74">
        <v>46.844454822473388</v>
      </c>
      <c r="CN18" s="74">
        <v>58.053108153780634</v>
      </c>
      <c r="CO18" s="74">
        <v>23.071875952873278</v>
      </c>
      <c r="CP18" s="74">
        <v>47.78995593618771</v>
      </c>
      <c r="CQ18" s="74">
        <v>23.244454576927058</v>
      </c>
      <c r="CR18" s="74">
        <v>36.359835973808885</v>
      </c>
      <c r="CS18" s="74">
        <v>61.997082094201808</v>
      </c>
      <c r="CT18" s="74">
        <v>30.878762071583104</v>
      </c>
      <c r="CU18" s="74">
        <v>39.183158792810012</v>
      </c>
      <c r="CV18" s="74">
        <v>25.228372875326656</v>
      </c>
      <c r="CW18" s="74">
        <v>53.987090684506079</v>
      </c>
      <c r="CX18" s="74">
        <v>51.640086903265811</v>
      </c>
      <c r="CY18" s="74">
        <v>30.048804873550971</v>
      </c>
      <c r="CZ18" s="74">
        <v>55.640416489359467</v>
      </c>
      <c r="DA18" s="74">
        <v>51.998328631283073</v>
      </c>
      <c r="DB18" s="74">
        <v>62.705797487742295</v>
      </c>
      <c r="DC18" s="74">
        <v>17.194344242137248</v>
      </c>
      <c r="DD18" s="74">
        <v>45.567544764818905</v>
      </c>
      <c r="DE18" s="74">
        <v>38.662036111062044</v>
      </c>
      <c r="DF18" s="74">
        <v>45.965922234549033</v>
      </c>
      <c r="DG18" s="74">
        <v>25.206714188804558</v>
      </c>
      <c r="DH18" s="74">
        <v>49.46314067885622</v>
      </c>
      <c r="DI18" s="74">
        <v>52.443773461556582</v>
      </c>
      <c r="DJ18" s="74">
        <v>58.738430237792549</v>
      </c>
      <c r="DK18" s="74">
        <v>73.659356257466641</v>
      </c>
      <c r="DL18" s="74">
        <v>29.862960172005572</v>
      </c>
      <c r="DM18" s="74">
        <v>42.051977219402232</v>
      </c>
      <c r="DN18" s="74">
        <v>9.599068135715056</v>
      </c>
      <c r="DO18" s="74">
        <v>15.065497260935036</v>
      </c>
      <c r="DP18">
        <f t="shared" si="1"/>
        <v>40</v>
      </c>
    </row>
    <row r="19" spans="2:120" ht="12" customHeight="1" x14ac:dyDescent="0.25">
      <c r="B19" s="61" t="s">
        <v>148</v>
      </c>
      <c r="C19" s="61" t="str">
        <f t="shared" si="0"/>
        <v>World University Rankings 2023 by subject: engineering (count)</v>
      </c>
      <c r="D19" s="62">
        <v>0.1</v>
      </c>
      <c r="E19" s="63">
        <v>0</v>
      </c>
      <c r="F19" s="63">
        <v>8.108108108108107</v>
      </c>
      <c r="G19" s="63">
        <v>0</v>
      </c>
      <c r="H19" s="63">
        <v>1.3513513513513513</v>
      </c>
      <c r="I19" s="63">
        <v>0</v>
      </c>
      <c r="J19" s="63">
        <v>18.918918918918919</v>
      </c>
      <c r="K19" s="63">
        <v>4.0540540540540535</v>
      </c>
      <c r="L19" s="63">
        <v>0.67567567567567566</v>
      </c>
      <c r="M19" s="63">
        <v>0</v>
      </c>
      <c r="N19" s="63">
        <v>2.7027027027027026</v>
      </c>
      <c r="O19" s="63">
        <v>0.67567567567567566</v>
      </c>
      <c r="P19" s="63">
        <v>6.0810810810810807</v>
      </c>
      <c r="Q19" s="63">
        <v>0</v>
      </c>
      <c r="R19" s="63">
        <v>0</v>
      </c>
      <c r="S19" s="63">
        <v>0</v>
      </c>
      <c r="T19" s="63">
        <v>28.378378378378379</v>
      </c>
      <c r="U19" s="63">
        <v>1.3513513513513513</v>
      </c>
      <c r="V19" s="63">
        <v>0</v>
      </c>
      <c r="W19" s="63">
        <v>19.594594594594593</v>
      </c>
      <c r="X19" s="63">
        <v>6.0810810810810807</v>
      </c>
      <c r="Y19" s="63">
        <v>55.405405405405411</v>
      </c>
      <c r="Z19" s="63">
        <v>4.7297297297297298</v>
      </c>
      <c r="AA19" s="63">
        <v>0</v>
      </c>
      <c r="AB19" s="63">
        <v>0</v>
      </c>
      <c r="AC19" s="63">
        <v>2.0270270270270268</v>
      </c>
      <c r="AD19" s="63">
        <v>1.3513513513513513</v>
      </c>
      <c r="AE19" s="63">
        <v>8.108108108108107</v>
      </c>
      <c r="AF19" s="63">
        <v>2.7027027027027026</v>
      </c>
      <c r="AG19" s="63">
        <v>0</v>
      </c>
      <c r="AH19" s="63">
        <v>2.7027027027027026</v>
      </c>
      <c r="AI19" s="63">
        <v>16.891891891891891</v>
      </c>
      <c r="AJ19" s="63">
        <v>0</v>
      </c>
      <c r="AK19" s="63">
        <v>0.67567567567567566</v>
      </c>
      <c r="AL19" s="63">
        <v>0.67567567567567566</v>
      </c>
      <c r="AM19" s="63">
        <v>4.0540540540540535</v>
      </c>
      <c r="AN19" s="63">
        <v>22.297297297297298</v>
      </c>
      <c r="AO19" s="63">
        <v>0</v>
      </c>
      <c r="AP19" s="63">
        <v>15.54054054054054</v>
      </c>
      <c r="AQ19" s="63">
        <v>0.67567567567567566</v>
      </c>
      <c r="AR19" s="63">
        <v>8.7837837837837842</v>
      </c>
      <c r="AS19" s="63">
        <v>0</v>
      </c>
      <c r="AT19" s="63">
        <v>0</v>
      </c>
      <c r="AU19" s="63">
        <v>3.3783783783783785</v>
      </c>
      <c r="AV19" s="63">
        <v>4.7297297297297298</v>
      </c>
      <c r="AW19" s="63">
        <v>1.3513513513513513</v>
      </c>
      <c r="AX19" s="63">
        <v>40.54054054054054</v>
      </c>
      <c r="AY19" s="63">
        <v>10.810810810810811</v>
      </c>
      <c r="AZ19" s="63">
        <v>28.378378378378379</v>
      </c>
      <c r="BA19" s="63">
        <v>5.4054054054054053</v>
      </c>
      <c r="BB19" s="63">
        <v>4.7297297297297298</v>
      </c>
      <c r="BC19" s="63">
        <v>3.3783783783783785</v>
      </c>
      <c r="BD19" s="63">
        <v>26.351351351351351</v>
      </c>
      <c r="BE19" s="63">
        <v>53.378378378378365</v>
      </c>
      <c r="BF19" s="63">
        <v>3.3783783783783785</v>
      </c>
      <c r="BG19" s="63">
        <v>2.0270270270270268</v>
      </c>
      <c r="BH19" s="63">
        <v>0</v>
      </c>
      <c r="BI19" s="63">
        <v>0.67567567567567566</v>
      </c>
      <c r="BJ19" s="63">
        <v>0</v>
      </c>
      <c r="BK19" s="63">
        <v>1.3513513513513513</v>
      </c>
      <c r="BL19" s="63">
        <v>2.0270270270270268</v>
      </c>
      <c r="BM19" s="63">
        <v>1.3513513513513513</v>
      </c>
      <c r="BN19" s="63">
        <v>0.67567567567567566</v>
      </c>
      <c r="BO19" s="63">
        <v>0</v>
      </c>
      <c r="BP19" s="63">
        <v>12.837837837837839</v>
      </c>
      <c r="BQ19" s="63">
        <v>0.67567567567567566</v>
      </c>
      <c r="BR19" s="63">
        <v>0.67567567567567566</v>
      </c>
      <c r="BS19" s="63">
        <v>12.162162162162161</v>
      </c>
      <c r="BT19" s="63">
        <v>0</v>
      </c>
      <c r="BU19" s="63">
        <v>0.67567567567567566</v>
      </c>
      <c r="BV19" s="63">
        <v>5.4054054054054053</v>
      </c>
      <c r="BW19" s="63">
        <v>0</v>
      </c>
      <c r="BX19" s="63">
        <v>0</v>
      </c>
      <c r="BY19" s="63">
        <v>0.67567567567567566</v>
      </c>
      <c r="BZ19" s="63">
        <v>3.3783783783783785</v>
      </c>
      <c r="CA19" s="63">
        <v>3.3783783783783785</v>
      </c>
      <c r="CB19" s="63">
        <v>4.7297297297297298</v>
      </c>
      <c r="CC19" s="63">
        <v>2.7027027027027026</v>
      </c>
      <c r="CD19" s="63">
        <v>0.67567567567567566</v>
      </c>
      <c r="CE19" s="63">
        <v>12.162162162162161</v>
      </c>
      <c r="CF19" s="63">
        <v>0</v>
      </c>
      <c r="CG19" s="63">
        <v>0</v>
      </c>
      <c r="CH19" s="63">
        <v>0.67567567567567566</v>
      </c>
      <c r="CI19" s="63">
        <v>2.0270270270270268</v>
      </c>
      <c r="CJ19" s="63">
        <v>10.135135135135135</v>
      </c>
      <c r="CK19" s="63">
        <v>8.108108108108107</v>
      </c>
      <c r="CL19" s="63">
        <v>0.67567567567567566</v>
      </c>
      <c r="CM19" s="63">
        <v>6.0810810810810807</v>
      </c>
      <c r="CN19" s="63">
        <v>40.54054054054054</v>
      </c>
      <c r="CO19" s="63">
        <v>0</v>
      </c>
      <c r="CP19" s="63">
        <v>12.162162162162161</v>
      </c>
      <c r="CQ19" s="63">
        <v>0</v>
      </c>
      <c r="CR19" s="63">
        <v>2.0270270270270268</v>
      </c>
      <c r="CS19" s="63">
        <v>1.3513513513513513</v>
      </c>
      <c r="CT19" s="63">
        <v>2.0270270270270268</v>
      </c>
      <c r="CU19" s="63">
        <v>1.3513513513513513</v>
      </c>
      <c r="CV19" s="63">
        <v>6.756756756756757</v>
      </c>
      <c r="CW19" s="63">
        <v>24.324324324324323</v>
      </c>
      <c r="CX19" s="63">
        <v>30.405405405405403</v>
      </c>
      <c r="CY19" s="63">
        <v>0.67567567567567566</v>
      </c>
      <c r="CZ19" s="63">
        <v>6.756756756756757</v>
      </c>
      <c r="DA19" s="63">
        <v>2.0270270270270268</v>
      </c>
      <c r="DB19" s="63">
        <v>22.297297297297298</v>
      </c>
      <c r="DC19" s="63">
        <v>0</v>
      </c>
      <c r="DD19" s="63">
        <v>9.4594594594594597</v>
      </c>
      <c r="DE19" s="63">
        <v>4.7297297297297298</v>
      </c>
      <c r="DF19" s="63">
        <v>28.378378378378379</v>
      </c>
      <c r="DG19" s="63">
        <v>0</v>
      </c>
      <c r="DH19" s="63">
        <v>6.0810810810810807</v>
      </c>
      <c r="DI19" s="63">
        <v>3.3783783783783785</v>
      </c>
      <c r="DJ19" s="63">
        <v>43.918918918918926</v>
      </c>
      <c r="DK19" s="63">
        <v>100</v>
      </c>
      <c r="DL19" s="63">
        <v>0</v>
      </c>
      <c r="DM19" s="63">
        <v>3.3783783783783785</v>
      </c>
      <c r="DN19" s="63">
        <v>0</v>
      </c>
      <c r="DO19" s="63">
        <v>0</v>
      </c>
      <c r="DP19">
        <f t="shared" si="1"/>
        <v>27</v>
      </c>
    </row>
    <row r="20" spans="2:120" ht="12" customHeight="1" x14ac:dyDescent="0.25">
      <c r="B20" s="61" t="s">
        <v>149</v>
      </c>
      <c r="C20" s="61" t="str">
        <f t="shared" si="0"/>
        <v>World University Rankings 2023 by subject: engineering (rank)</v>
      </c>
      <c r="D20" s="62">
        <v>0.15</v>
      </c>
      <c r="E20" s="63">
        <v>0</v>
      </c>
      <c r="F20" s="63">
        <v>54.05819295558959</v>
      </c>
      <c r="G20" s="63">
        <v>0</v>
      </c>
      <c r="H20" s="63">
        <v>10.490045941807045</v>
      </c>
      <c r="I20" s="63">
        <v>0</v>
      </c>
      <c r="J20" s="63">
        <v>96.707503828483922</v>
      </c>
      <c r="K20" s="63">
        <v>85.068912710566622</v>
      </c>
      <c r="L20" s="63">
        <v>21.898928024502297</v>
      </c>
      <c r="M20" s="63">
        <v>0</v>
      </c>
      <c r="N20" s="63">
        <v>72.434915773353751</v>
      </c>
      <c r="O20" s="63">
        <v>21.669218989280246</v>
      </c>
      <c r="P20" s="63">
        <v>96.248085758039821</v>
      </c>
      <c r="Q20" s="63">
        <v>0</v>
      </c>
      <c r="R20" s="63">
        <v>0</v>
      </c>
      <c r="S20" s="63">
        <v>0</v>
      </c>
      <c r="T20" s="63">
        <v>71.362940275650843</v>
      </c>
      <c r="U20" s="63">
        <v>4.2879019908116387</v>
      </c>
      <c r="V20" s="63">
        <v>0</v>
      </c>
      <c r="W20" s="63">
        <v>98.009188361408889</v>
      </c>
      <c r="X20" s="63">
        <v>56.891271056661559</v>
      </c>
      <c r="Y20" s="63">
        <v>99.157733537519135</v>
      </c>
      <c r="Z20" s="63">
        <v>37.901990811638591</v>
      </c>
      <c r="AA20" s="63">
        <v>0</v>
      </c>
      <c r="AB20" s="63">
        <v>0</v>
      </c>
      <c r="AC20" s="63">
        <v>26.646248085758039</v>
      </c>
      <c r="AD20" s="63">
        <v>60.490045941807047</v>
      </c>
      <c r="AE20" s="63">
        <v>57.120980091883617</v>
      </c>
      <c r="AF20" s="63">
        <v>95.558958652373661</v>
      </c>
      <c r="AG20" s="63">
        <v>0</v>
      </c>
      <c r="AH20" s="63">
        <v>35.068912710566615</v>
      </c>
      <c r="AI20" s="63">
        <v>80.781010719754974</v>
      </c>
      <c r="AJ20" s="63">
        <v>0</v>
      </c>
      <c r="AK20" s="63">
        <v>62.710566615620216</v>
      </c>
      <c r="AL20" s="63">
        <v>23.124042879019907</v>
      </c>
      <c r="AM20" s="63">
        <v>92.343032159264936</v>
      </c>
      <c r="AN20" s="63">
        <v>93.491577335375197</v>
      </c>
      <c r="AO20" s="63">
        <v>0</v>
      </c>
      <c r="AP20" s="63">
        <v>98.545176110260343</v>
      </c>
      <c r="AQ20" s="63">
        <v>31.470137825421133</v>
      </c>
      <c r="AR20" s="63">
        <v>72.588055130168456</v>
      </c>
      <c r="AS20" s="63">
        <v>0</v>
      </c>
      <c r="AT20" s="63">
        <v>0</v>
      </c>
      <c r="AU20" s="63">
        <v>98.085758039816227</v>
      </c>
      <c r="AV20" s="63">
        <v>43.415007656967838</v>
      </c>
      <c r="AW20" s="63">
        <v>74.272588055130171</v>
      </c>
      <c r="AX20" s="63">
        <v>91.960183767228173</v>
      </c>
      <c r="AY20" s="63">
        <v>47.702909647779478</v>
      </c>
      <c r="AZ20" s="63">
        <v>86.906584992343028</v>
      </c>
      <c r="BA20" s="63">
        <v>68.912710566615615</v>
      </c>
      <c r="BB20" s="63">
        <v>84.992343032159269</v>
      </c>
      <c r="BC20" s="63">
        <v>76.339969372128635</v>
      </c>
      <c r="BD20" s="63">
        <v>94.333843797856048</v>
      </c>
      <c r="BE20" s="63">
        <v>97.47320061255742</v>
      </c>
      <c r="BF20" s="63">
        <v>66.156202143950992</v>
      </c>
      <c r="BG20" s="63">
        <v>65.390505359877494</v>
      </c>
      <c r="BH20" s="63">
        <v>0</v>
      </c>
      <c r="BI20" s="63">
        <v>13.016845329249618</v>
      </c>
      <c r="BJ20" s="63">
        <v>0</v>
      </c>
      <c r="BK20" s="63">
        <v>42.036753445635526</v>
      </c>
      <c r="BL20" s="63">
        <v>84.609494640122506</v>
      </c>
      <c r="BM20" s="63">
        <v>32.08269525267994</v>
      </c>
      <c r="BN20" s="63">
        <v>89.280245022970902</v>
      </c>
      <c r="BO20" s="63">
        <v>0</v>
      </c>
      <c r="BP20" s="63">
        <v>85.681470137825414</v>
      </c>
      <c r="BQ20" s="63">
        <v>31.010719754977028</v>
      </c>
      <c r="BR20" s="63">
        <v>12.021439509954059</v>
      </c>
      <c r="BS20" s="63">
        <v>64.701378254211335</v>
      </c>
      <c r="BT20" s="63">
        <v>0</v>
      </c>
      <c r="BU20" s="63">
        <v>10.949464012251148</v>
      </c>
      <c r="BV20" s="63">
        <v>74.349157733537524</v>
      </c>
      <c r="BW20" s="63">
        <v>0</v>
      </c>
      <c r="BX20" s="63">
        <v>0</v>
      </c>
      <c r="BY20" s="63">
        <v>25.191424196018378</v>
      </c>
      <c r="BZ20" s="63">
        <v>98.46860643185299</v>
      </c>
      <c r="CA20" s="63">
        <v>90.352220520673811</v>
      </c>
      <c r="CB20" s="63">
        <v>67.993874425727412</v>
      </c>
      <c r="CC20" s="63">
        <v>91.271056661562028</v>
      </c>
      <c r="CD20" s="63">
        <v>40.352220520673811</v>
      </c>
      <c r="CE20" s="63">
        <v>76.722817764165384</v>
      </c>
      <c r="CF20" s="63">
        <v>0</v>
      </c>
      <c r="CG20" s="63">
        <v>0</v>
      </c>
      <c r="CH20" s="63">
        <v>6.5849923430321589</v>
      </c>
      <c r="CI20" s="63">
        <v>35.375191424196018</v>
      </c>
      <c r="CJ20" s="63">
        <v>49.004594180704444</v>
      </c>
      <c r="CK20" s="63">
        <v>65.467075038284833</v>
      </c>
      <c r="CL20" s="63">
        <v>91.04134762633997</v>
      </c>
      <c r="CM20" s="63">
        <v>61.179173047473199</v>
      </c>
      <c r="CN20" s="63">
        <v>87.519142419601835</v>
      </c>
      <c r="CO20" s="63">
        <v>0</v>
      </c>
      <c r="CP20" s="63">
        <v>95.712098009188367</v>
      </c>
      <c r="CQ20" s="63">
        <v>0</v>
      </c>
      <c r="CR20" s="63">
        <v>21.592649310872893</v>
      </c>
      <c r="CS20" s="63">
        <v>99.464012251148546</v>
      </c>
      <c r="CT20" s="63">
        <v>4.3644716692189895</v>
      </c>
      <c r="CU20" s="63">
        <v>31.316998468606432</v>
      </c>
      <c r="CV20" s="63">
        <v>64.012251148545175</v>
      </c>
      <c r="CW20" s="63">
        <v>97.396630934150082</v>
      </c>
      <c r="CX20" s="63">
        <v>82.542113323124042</v>
      </c>
      <c r="CY20" s="63">
        <v>7.1209800918836139</v>
      </c>
      <c r="CZ20" s="63">
        <v>96.018376722817763</v>
      </c>
      <c r="DA20" s="63">
        <v>99.310872894333841</v>
      </c>
      <c r="DB20" s="63">
        <v>92.57274119448698</v>
      </c>
      <c r="DC20" s="63">
        <v>0</v>
      </c>
      <c r="DD20" s="63">
        <v>50.842266462480858</v>
      </c>
      <c r="DE20" s="63">
        <v>34.226646248085757</v>
      </c>
      <c r="DF20" s="63">
        <v>87.67228177641654</v>
      </c>
      <c r="DG20" s="63">
        <v>0</v>
      </c>
      <c r="DH20" s="63">
        <v>70.750382848392036</v>
      </c>
      <c r="DI20" s="63">
        <v>87.748851454823892</v>
      </c>
      <c r="DJ20" s="63">
        <v>99.693721286370604</v>
      </c>
      <c r="DK20" s="63">
        <v>100</v>
      </c>
      <c r="DL20" s="63">
        <v>0</v>
      </c>
      <c r="DM20" s="63">
        <v>80.168453292496167</v>
      </c>
      <c r="DN20" s="63">
        <v>0</v>
      </c>
      <c r="DO20" s="63">
        <v>0</v>
      </c>
      <c r="DP20">
        <f t="shared" si="1"/>
        <v>55</v>
      </c>
    </row>
    <row r="21" spans="2:120" ht="12" customHeight="1" x14ac:dyDescent="0.25">
      <c r="B21" s="61" t="s">
        <v>150</v>
      </c>
      <c r="C21" s="61" t="str">
        <f t="shared" si="0"/>
        <v>Harmonized test scores in science, math and reading</v>
      </c>
      <c r="D21" s="62">
        <v>0.2</v>
      </c>
      <c r="E21" s="63">
        <v>47.333405073388398</v>
      </c>
      <c r="F21" s="63">
        <v>24.930671207925933</v>
      </c>
      <c r="G21" s="63">
        <v>6.9738621372501166</v>
      </c>
      <c r="H21" s="63">
        <v>37.648588742163227</v>
      </c>
      <c r="I21" s="63">
        <v>50.632650493269736</v>
      </c>
      <c r="J21" s="63">
        <v>77.765821101938457</v>
      </c>
      <c r="K21" s="63">
        <v>74.763545347970521</v>
      </c>
      <c r="L21" s="63">
        <v>40.549209976878089</v>
      </c>
      <c r="M21" s="63">
        <v>53.892598305226578</v>
      </c>
      <c r="N21" s="63">
        <v>22.776237644056309</v>
      </c>
      <c r="O21" s="63">
        <v>67.488716598883556</v>
      </c>
      <c r="P21" s="63">
        <v>78.184669150238946</v>
      </c>
      <c r="Q21" s="63">
        <v>39.873412964794383</v>
      </c>
      <c r="R21" s="63">
        <v>40.61931025922626</v>
      </c>
      <c r="S21" s="63">
        <v>31.359570835048505</v>
      </c>
      <c r="T21" s="63">
        <v>39.541193879776259</v>
      </c>
      <c r="U21" s="63">
        <v>49.932592816542829</v>
      </c>
      <c r="V21" s="63">
        <v>26.714185912644478</v>
      </c>
      <c r="W21" s="63">
        <v>84.598981632837805</v>
      </c>
      <c r="X21" s="63">
        <v>54.083734308998011</v>
      </c>
      <c r="Y21" s="63">
        <v>49.897770421575188</v>
      </c>
      <c r="Z21" s="63">
        <v>41.698975312880549</v>
      </c>
      <c r="AA21" s="63">
        <v>1.0900730552894202</v>
      </c>
      <c r="AB21" s="63">
        <v>45.254309954615714</v>
      </c>
      <c r="AC21" s="63">
        <v>67.279064828527012</v>
      </c>
      <c r="AD21" s="63">
        <v>72.719785053130153</v>
      </c>
      <c r="AE21" s="63">
        <v>76.473361380278646</v>
      </c>
      <c r="AF21" s="63">
        <v>78.583908250163347</v>
      </c>
      <c r="AG21" s="63">
        <v>14.157182460581305</v>
      </c>
      <c r="AH21" s="63">
        <v>42.117276770285564</v>
      </c>
      <c r="AI21" s="63">
        <v>18.175889533979966</v>
      </c>
      <c r="AJ21" s="63">
        <v>48.003252215828276</v>
      </c>
      <c r="AK21" s="63">
        <v>88.034874776595117</v>
      </c>
      <c r="AL21" s="63">
        <v>15.270075685757837</v>
      </c>
      <c r="AM21" s="63">
        <v>84.490642762424912</v>
      </c>
      <c r="AN21" s="63">
        <v>75.741624206233055</v>
      </c>
      <c r="AO21" s="63">
        <v>34.511851627901379</v>
      </c>
      <c r="AP21" s="63">
        <v>78.361377431831272</v>
      </c>
      <c r="AQ21" s="63">
        <v>0</v>
      </c>
      <c r="AR21" s="63">
        <v>60.209936453114629</v>
      </c>
      <c r="AS21" s="63">
        <v>36.560861472800433</v>
      </c>
      <c r="AT21" s="63">
        <v>34.506066874257122</v>
      </c>
      <c r="AU21" s="63">
        <v>90.059288031196502</v>
      </c>
      <c r="AV21" s="63">
        <v>70.226863689909734</v>
      </c>
      <c r="AW21" s="63">
        <v>71.048344256610804</v>
      </c>
      <c r="AX21" s="63">
        <v>34.225916265690877</v>
      </c>
      <c r="AY21" s="63">
        <v>32.701679229716568</v>
      </c>
      <c r="AZ21" s="63">
        <v>46.579895362005239</v>
      </c>
      <c r="BA21" s="63">
        <v>20.954279379687712</v>
      </c>
      <c r="BB21" s="63">
        <v>79.871516977625632</v>
      </c>
      <c r="BC21" s="63">
        <v>64.730880848308956</v>
      </c>
      <c r="BD21" s="63">
        <v>69.296474887279714</v>
      </c>
      <c r="BE21" s="63">
        <v>85.989098927827627</v>
      </c>
      <c r="BF21" s="63">
        <v>45.77609928823609</v>
      </c>
      <c r="BG21" s="63">
        <v>40.626985306383851</v>
      </c>
      <c r="BH21" s="63">
        <v>55.106200902899872</v>
      </c>
      <c r="BI21" s="63">
        <v>28.405770861125546</v>
      </c>
      <c r="BJ21" s="63">
        <v>42.094126368398577</v>
      </c>
      <c r="BK21" s="63">
        <v>73.356962002253596</v>
      </c>
      <c r="BL21" s="63">
        <v>30.826257543381441</v>
      </c>
      <c r="BM21" s="63">
        <v>70.378007459826804</v>
      </c>
      <c r="BN21" s="63">
        <v>69.244241294828257</v>
      </c>
      <c r="BO21" s="63">
        <v>16.230640860744064</v>
      </c>
      <c r="BP21" s="63">
        <v>51.642317750368363</v>
      </c>
      <c r="BQ21" s="63">
        <v>62.373684836828353</v>
      </c>
      <c r="BR21" s="63">
        <v>61.751368327676765</v>
      </c>
      <c r="BS21" s="63">
        <v>45.817537710501519</v>
      </c>
      <c r="BT21" s="63">
        <v>47.516649671105853</v>
      </c>
      <c r="BU21" s="63">
        <v>48.080480954438535</v>
      </c>
      <c r="BV21" s="63">
        <v>27.287468663545358</v>
      </c>
      <c r="BW21" s="63">
        <v>22.749488852107827</v>
      </c>
      <c r="BX21" s="63">
        <v>37.084859944623382</v>
      </c>
      <c r="BY21" s="63">
        <v>22.866652888021086</v>
      </c>
      <c r="BZ21" s="63">
        <v>79.239452930837544</v>
      </c>
      <c r="CA21" s="63">
        <v>79.281904823721661</v>
      </c>
      <c r="CB21" s="63">
        <v>0.65268646578289236</v>
      </c>
      <c r="CC21" s="63">
        <v>76.9831484888185</v>
      </c>
      <c r="CD21" s="63">
        <v>43.372841606498845</v>
      </c>
      <c r="CE21" s="63">
        <v>11.70940039548106</v>
      </c>
      <c r="CF21" s="63">
        <v>25.966358469112727</v>
      </c>
      <c r="CG21" s="63">
        <v>29.205057560006576</v>
      </c>
      <c r="CH21" s="63">
        <v>40.205632049812486</v>
      </c>
      <c r="CI21" s="63">
        <v>20.287666233379372</v>
      </c>
      <c r="CJ21" s="63">
        <v>83.139196773291829</v>
      </c>
      <c r="CK21" s="63">
        <v>75.0902358938269</v>
      </c>
      <c r="CL21" s="63">
        <v>44.8521215413178</v>
      </c>
      <c r="CM21" s="63">
        <v>50.331262550951166</v>
      </c>
      <c r="CN21" s="63">
        <v>70.997397430225419</v>
      </c>
      <c r="CO21" s="63">
        <v>18.958539372479354</v>
      </c>
      <c r="CP21" s="63">
        <v>34.214323983782151</v>
      </c>
      <c r="CQ21" s="63">
        <v>39.246080345445321</v>
      </c>
      <c r="CR21" s="63">
        <v>56.037216007597692</v>
      </c>
      <c r="CS21" s="63">
        <v>100</v>
      </c>
      <c r="CT21" s="63">
        <v>66.446504408881921</v>
      </c>
      <c r="CU21" s="63">
        <v>79.677659406686956</v>
      </c>
      <c r="CV21" s="63">
        <v>13.242041266473654</v>
      </c>
      <c r="CW21" s="63">
        <v>85.797404945850403</v>
      </c>
      <c r="CX21" s="63">
        <v>74.383619126353906</v>
      </c>
      <c r="CY21" s="63">
        <v>34.599055650354785</v>
      </c>
      <c r="CZ21" s="63">
        <v>79.137627601929225</v>
      </c>
      <c r="DA21" s="63">
        <v>77.561965472536443</v>
      </c>
      <c r="DB21" s="63">
        <v>87.576941098529204</v>
      </c>
      <c r="DC21" s="63">
        <v>30.300550975009934</v>
      </c>
      <c r="DD21" s="63">
        <v>44.524554172566788</v>
      </c>
      <c r="DE21" s="63">
        <v>28.658204756365709</v>
      </c>
      <c r="DF21" s="63">
        <v>63.689989586304598</v>
      </c>
      <c r="DG21" s="63">
        <v>33.539215903972959</v>
      </c>
      <c r="DH21" s="63">
        <v>63.768607576774563</v>
      </c>
      <c r="DI21" s="63">
        <v>52.524925398883283</v>
      </c>
      <c r="DJ21" s="63">
        <v>79.508785594596844</v>
      </c>
      <c r="DK21" s="63">
        <v>76.315544646512009</v>
      </c>
      <c r="DL21" s="63">
        <v>48.66515101566241</v>
      </c>
      <c r="DM21" s="63">
        <v>79.040061127081799</v>
      </c>
      <c r="DN21" s="63">
        <v>18.97960589657681</v>
      </c>
      <c r="DO21" s="63">
        <v>33.158298986358595</v>
      </c>
      <c r="DP21">
        <f t="shared" si="1"/>
        <v>23</v>
      </c>
    </row>
    <row r="22" spans="2:120" ht="12" customHeight="1" x14ac:dyDescent="0.25">
      <c r="B22" s="61" t="s">
        <v>151</v>
      </c>
      <c r="C22" s="61" t="str">
        <f t="shared" si="0"/>
        <v>Tertiary science, technology, engineering, and math (STEM) graduates</v>
      </c>
      <c r="D22" s="62">
        <v>0.1</v>
      </c>
      <c r="E22" s="63">
        <v>43.868719379584661</v>
      </c>
      <c r="F22" s="63">
        <v>70.10822490955664</v>
      </c>
      <c r="G22" s="63">
        <v>29.265326033351204</v>
      </c>
      <c r="H22" s="63">
        <v>27.19251125137777</v>
      </c>
      <c r="I22" s="63">
        <v>36.869513947858778</v>
      </c>
      <c r="J22" s="63">
        <v>43.480057687148182</v>
      </c>
      <c r="K22" s="63">
        <v>72.147347568989503</v>
      </c>
      <c r="L22" s="63">
        <v>56.812711621650585</v>
      </c>
      <c r="M22" s="63">
        <v>31.007159140703749</v>
      </c>
      <c r="N22" s="63">
        <v>15.930339977519909</v>
      </c>
      <c r="O22" s="63">
        <v>76.063532494496741</v>
      </c>
      <c r="P22" s="63">
        <v>37.489661584723301</v>
      </c>
      <c r="Q22" s="63">
        <v>43.786368325936955</v>
      </c>
      <c r="R22" s="63">
        <v>54.581122374136029</v>
      </c>
      <c r="S22" s="63">
        <v>40.765668937108238</v>
      </c>
      <c r="T22" s="63">
        <v>34.28842688038872</v>
      </c>
      <c r="U22" s="63">
        <v>40.093842330505019</v>
      </c>
      <c r="V22" s="63">
        <v>13.603323873186033</v>
      </c>
      <c r="W22" s="63">
        <v>59.410215722013028</v>
      </c>
      <c r="X22" s="63">
        <v>42.983066700203494</v>
      </c>
      <c r="Y22" s="63">
        <v>67.793997216951539</v>
      </c>
      <c r="Z22" s="63">
        <v>52.826465274081464</v>
      </c>
      <c r="AA22" s="63">
        <v>30.333991880955271</v>
      </c>
      <c r="AB22" s="63">
        <v>29.652002443181868</v>
      </c>
      <c r="AC22" s="63">
        <v>66.069490301894959</v>
      </c>
      <c r="AD22" s="63">
        <v>15.994100496112519</v>
      </c>
      <c r="AE22" s="63">
        <v>57.33013719002998</v>
      </c>
      <c r="AF22" s="63">
        <v>53.068500896336474</v>
      </c>
      <c r="AG22" s="63">
        <v>22.749593918421844</v>
      </c>
      <c r="AH22" s="63">
        <v>36.605916518319063</v>
      </c>
      <c r="AI22" s="63">
        <v>32.501687198449375</v>
      </c>
      <c r="AJ22" s="63">
        <v>51.432925091205554</v>
      </c>
      <c r="AK22" s="63">
        <v>64.998972583112916</v>
      </c>
      <c r="AL22" s="63">
        <v>43.120176502948944</v>
      </c>
      <c r="AM22" s="63">
        <v>65.260546786768018</v>
      </c>
      <c r="AN22" s="63">
        <v>57.574542876892693</v>
      </c>
      <c r="AO22" s="63">
        <v>40.487157442476139</v>
      </c>
      <c r="AP22" s="63">
        <v>85.277967947298634</v>
      </c>
      <c r="AQ22" s="63">
        <v>24.978437359378688</v>
      </c>
      <c r="AR22" s="63">
        <v>63.195035481154264</v>
      </c>
      <c r="AS22" s="63">
        <v>54.489071587198474</v>
      </c>
      <c r="AT22" s="63">
        <v>29.187787715568106</v>
      </c>
      <c r="AU22" s="63">
        <v>57.56355965066188</v>
      </c>
      <c r="AV22" s="63">
        <v>46.062589915964409</v>
      </c>
      <c r="AW22" s="63">
        <v>32.963907603405438</v>
      </c>
      <c r="AX22" s="63">
        <v>68.482187169310393</v>
      </c>
      <c r="AY22" s="63">
        <v>16.456417190639524</v>
      </c>
      <c r="AZ22" s="63">
        <v>50.243253115819314</v>
      </c>
      <c r="BA22" s="63">
        <v>34.601360396724914</v>
      </c>
      <c r="BB22" s="63">
        <v>55.708579449956822</v>
      </c>
      <c r="BC22" s="63">
        <v>62.271288348688294</v>
      </c>
      <c r="BD22" s="63">
        <v>52.772416239735051</v>
      </c>
      <c r="BE22" s="63">
        <v>51.958568541213403</v>
      </c>
      <c r="BF22" s="63">
        <v>62.205938152614905</v>
      </c>
      <c r="BG22" s="63">
        <v>53.260851871510475</v>
      </c>
      <c r="BH22" s="63">
        <v>79.791317826958945</v>
      </c>
      <c r="BI22" s="63">
        <v>73.174328494564222</v>
      </c>
      <c r="BJ22" s="63">
        <v>38.46820923543568</v>
      </c>
      <c r="BK22" s="63">
        <v>39.686133411526143</v>
      </c>
      <c r="BL22" s="63">
        <v>65.902169521236488</v>
      </c>
      <c r="BM22" s="63">
        <v>58.188158384472565</v>
      </c>
      <c r="BN22" s="63">
        <v>40.895444425993475</v>
      </c>
      <c r="BO22" s="63">
        <v>51.686926649406765</v>
      </c>
      <c r="BP22" s="63">
        <v>100</v>
      </c>
      <c r="BQ22" s="63">
        <v>27.508799263598519</v>
      </c>
      <c r="BR22" s="63">
        <v>44.863250514785591</v>
      </c>
      <c r="BS22" s="63">
        <v>54.066095773591265</v>
      </c>
      <c r="BT22" s="63">
        <v>35.280183305805011</v>
      </c>
      <c r="BU22" s="63">
        <v>42.832856629883537</v>
      </c>
      <c r="BV22" s="63">
        <v>62.405543837746634</v>
      </c>
      <c r="BW22" s="63">
        <v>22.436264603100593</v>
      </c>
      <c r="BX22" s="63">
        <v>9.5007304387698426</v>
      </c>
      <c r="BY22" s="63">
        <v>38.516672787086925</v>
      </c>
      <c r="BZ22" s="63">
        <v>39.607834569791152</v>
      </c>
      <c r="CA22" s="63">
        <v>49.445279078922944</v>
      </c>
      <c r="CB22" s="63">
        <v>44.238091127981093</v>
      </c>
      <c r="CC22" s="63">
        <v>50.102798588199178</v>
      </c>
      <c r="CD22" s="63">
        <v>97.806620818477938</v>
      </c>
      <c r="CE22" s="63">
        <v>4.7739828489015022</v>
      </c>
      <c r="CF22" s="63">
        <v>27.73753940146884</v>
      </c>
      <c r="CG22" s="63">
        <v>33.360126610540114</v>
      </c>
      <c r="CH22" s="63">
        <v>36.808383413843821</v>
      </c>
      <c r="CI22" s="63">
        <v>59.633088504817955</v>
      </c>
      <c r="CJ22" s="63">
        <v>40.488024539283835</v>
      </c>
      <c r="CK22" s="63">
        <v>63.834895118780409</v>
      </c>
      <c r="CL22" s="63">
        <v>35.258708208201064</v>
      </c>
      <c r="CM22" s="63">
        <v>68.306195420574937</v>
      </c>
      <c r="CN22" s="63">
        <v>74.363675912688592</v>
      </c>
      <c r="CO22" s="63">
        <v>73.413626843722511</v>
      </c>
      <c r="CP22" s="63">
        <v>64.842721738366023</v>
      </c>
      <c r="CQ22" s="63">
        <v>46.012090850820201</v>
      </c>
      <c r="CR22" s="63">
        <v>69.911451740663395</v>
      </c>
      <c r="CS22" s="63">
        <v>87.595544294909743</v>
      </c>
      <c r="CT22" s="63">
        <v>45.297521499306896</v>
      </c>
      <c r="CU22" s="63">
        <v>65.049466520547767</v>
      </c>
      <c r="CV22" s="63">
        <v>37.813030887540236</v>
      </c>
      <c r="CW22" s="63">
        <v>71.555871933232822</v>
      </c>
      <c r="CX22" s="63">
        <v>45.748093903812901</v>
      </c>
      <c r="CY22" s="63">
        <v>53.304669163526064</v>
      </c>
      <c r="CZ22" s="63">
        <v>65.12715839451738</v>
      </c>
      <c r="DA22" s="63">
        <v>56.920202722578026</v>
      </c>
      <c r="DB22" s="63">
        <v>64.225233198378433</v>
      </c>
      <c r="DC22" s="63">
        <v>11.180152439143285</v>
      </c>
      <c r="DD22" s="63">
        <v>75.443616083447623</v>
      </c>
      <c r="DE22" s="63">
        <v>93.198666059790455</v>
      </c>
      <c r="DF22" s="63">
        <v>29.396266691365252</v>
      </c>
      <c r="DG22" s="63">
        <v>57.818136798730102</v>
      </c>
      <c r="DH22" s="63">
        <v>57.891958114963451</v>
      </c>
      <c r="DI22" s="63">
        <v>79.51793056345177</v>
      </c>
      <c r="DJ22" s="63">
        <v>48.056103283312439</v>
      </c>
      <c r="DK22" s="63">
        <v>41.728840071097473</v>
      </c>
      <c r="DL22" s="63">
        <v>37.388529193718973</v>
      </c>
      <c r="DM22" s="63">
        <v>17.925998309381555</v>
      </c>
      <c r="DN22" s="63">
        <v>0</v>
      </c>
      <c r="DO22" s="63">
        <v>42.752874346679583</v>
      </c>
      <c r="DP22">
        <f t="shared" si="1"/>
        <v>40</v>
      </c>
    </row>
    <row r="23" spans="2:120" ht="12" customHeight="1" x14ac:dyDescent="0.25">
      <c r="B23" s="61" t="s">
        <v>152</v>
      </c>
      <c r="C23" s="61" t="str">
        <f t="shared" si="0"/>
        <v>Tertiary engineering graduates</v>
      </c>
      <c r="D23" s="62">
        <v>0.1</v>
      </c>
      <c r="E23" s="63">
        <v>37.361083471126832</v>
      </c>
      <c r="F23" s="63">
        <v>49.550367731288482</v>
      </c>
      <c r="G23" s="63">
        <v>31.108163150110951</v>
      </c>
      <c r="H23" s="63">
        <v>18.804994325220466</v>
      </c>
      <c r="I23" s="63">
        <v>23.065089944028369</v>
      </c>
      <c r="J23" s="63">
        <v>26.61042015482036</v>
      </c>
      <c r="K23" s="63">
        <v>68.310912609348989</v>
      </c>
      <c r="L23" s="63">
        <v>56.091616498595904</v>
      </c>
      <c r="M23" s="63">
        <v>32.476438355756358</v>
      </c>
      <c r="N23" s="63">
        <v>1.1006717995250257</v>
      </c>
      <c r="O23" s="63">
        <v>82.802921035622745</v>
      </c>
      <c r="P23" s="63">
        <v>38.87668192599417</v>
      </c>
      <c r="Q23" s="63">
        <v>51.713814817435782</v>
      </c>
      <c r="R23" s="63">
        <v>46.780728428090434</v>
      </c>
      <c r="S23" s="63">
        <v>37.314658889743207</v>
      </c>
      <c r="T23" s="63">
        <v>39.362426613571373</v>
      </c>
      <c r="U23" s="63">
        <v>39.373717129478969</v>
      </c>
      <c r="V23" s="63">
        <v>1.8061860632185427</v>
      </c>
      <c r="W23" s="63">
        <v>41.872564410573787</v>
      </c>
      <c r="X23" s="63">
        <v>54.619773301862466</v>
      </c>
      <c r="Y23" s="63">
        <v>46.474912495362268</v>
      </c>
      <c r="Z23" s="63">
        <v>62.091750156862368</v>
      </c>
      <c r="AA23" s="63">
        <v>18.156749684157059</v>
      </c>
      <c r="AB23" s="63">
        <v>23.338118426151627</v>
      </c>
      <c r="AC23" s="63">
        <v>62.987596682629459</v>
      </c>
      <c r="AD23" s="63">
        <v>18.005820587416153</v>
      </c>
      <c r="AE23" s="63">
        <v>46.759013122734622</v>
      </c>
      <c r="AF23" s="63">
        <v>41.129266101334537</v>
      </c>
      <c r="AG23" s="63">
        <v>23.52287888135513</v>
      </c>
      <c r="AH23" s="63">
        <v>36.767952630652168</v>
      </c>
      <c r="AI23" s="63">
        <v>19.091333351656509</v>
      </c>
      <c r="AJ23" s="63">
        <v>47.623404920478002</v>
      </c>
      <c r="AK23" s="63">
        <v>41.890888953963753</v>
      </c>
      <c r="AL23" s="63">
        <v>35.976925961377837</v>
      </c>
      <c r="AM23" s="63">
        <v>55.111253427232981</v>
      </c>
      <c r="AN23" s="63">
        <v>46.283512864926607</v>
      </c>
      <c r="AO23" s="63">
        <v>21.433231640055034</v>
      </c>
      <c r="AP23" s="63">
        <v>76.081240445408653</v>
      </c>
      <c r="AQ23" s="63">
        <v>17.915135740797329</v>
      </c>
      <c r="AR23" s="63">
        <v>48.896708182529657</v>
      </c>
      <c r="AS23" s="63">
        <v>48.50880522189383</v>
      </c>
      <c r="AT23" s="63">
        <v>35.019545902086378</v>
      </c>
      <c r="AU23" s="63">
        <v>61.3303798077838</v>
      </c>
      <c r="AV23" s="63">
        <v>42.334934483748043</v>
      </c>
      <c r="AW23" s="63">
        <v>26.451559349526285</v>
      </c>
      <c r="AX23" s="63">
        <v>29.708278001926395</v>
      </c>
      <c r="AY23" s="63">
        <v>29.462502436433184</v>
      </c>
      <c r="AZ23" s="63">
        <v>32.840328026748594</v>
      </c>
      <c r="BA23" s="63">
        <v>31.05235298543645</v>
      </c>
      <c r="BB23" s="63">
        <v>30.619779747833736</v>
      </c>
      <c r="BC23" s="63">
        <v>55.995556933541828</v>
      </c>
      <c r="BD23" s="63">
        <v>48.837586279741963</v>
      </c>
      <c r="BE23" s="63">
        <v>37.604946446494218</v>
      </c>
      <c r="BF23" s="63">
        <v>43.095294818624019</v>
      </c>
      <c r="BG23" s="63">
        <v>62.826824064737608</v>
      </c>
      <c r="BH23" s="63">
        <v>65.995544629935978</v>
      </c>
      <c r="BI23" s="63">
        <v>53.849758590483901</v>
      </c>
      <c r="BJ23" s="63">
        <v>42.570195649081363</v>
      </c>
      <c r="BK23" s="63">
        <v>37.2312245022216</v>
      </c>
      <c r="BL23" s="63">
        <v>41.44669913643623</v>
      </c>
      <c r="BM23" s="63">
        <v>57.419244095972921</v>
      </c>
      <c r="BN23" s="63">
        <v>18.359361630260661</v>
      </c>
      <c r="BO23" s="63">
        <v>23.376715397465127</v>
      </c>
      <c r="BP23" s="63">
        <v>100</v>
      </c>
      <c r="BQ23" s="63">
        <v>15.800021712817481</v>
      </c>
      <c r="BR23" s="63">
        <v>23.308972302019562</v>
      </c>
      <c r="BS23" s="63">
        <v>58.542668464746427</v>
      </c>
      <c r="BT23" s="63">
        <v>42.559229780596034</v>
      </c>
      <c r="BU23" s="63">
        <v>43.352595936735412</v>
      </c>
      <c r="BV23" s="63">
        <v>40.737633094277825</v>
      </c>
      <c r="BW23" s="63">
        <v>7.3725355426542123</v>
      </c>
      <c r="BX23" s="63">
        <v>8.7717657401796174</v>
      </c>
      <c r="BY23" s="63">
        <v>53.921663999174946</v>
      </c>
      <c r="BZ23" s="63">
        <v>27.381133135272936</v>
      </c>
      <c r="CA23" s="63">
        <v>28.282859386576579</v>
      </c>
      <c r="CB23" s="63">
        <v>29.782423306211925</v>
      </c>
      <c r="CC23" s="63">
        <v>40.656940173877551</v>
      </c>
      <c r="CD23" s="63">
        <v>81.720762961412447</v>
      </c>
      <c r="CE23" s="63">
        <v>13.221843027852056</v>
      </c>
      <c r="CF23" s="63">
        <v>25.01434521116758</v>
      </c>
      <c r="CG23" s="63">
        <v>28.006696207649352</v>
      </c>
      <c r="CH23" s="63">
        <v>42.882683821369824</v>
      </c>
      <c r="CI23" s="63">
        <v>51.651990855276509</v>
      </c>
      <c r="CJ23" s="63">
        <v>40.50092905151223</v>
      </c>
      <c r="CK23" s="63">
        <v>64.808508002167329</v>
      </c>
      <c r="CL23" s="63">
        <v>39.3281222026189</v>
      </c>
      <c r="CM23" s="63">
        <v>60.092246683143983</v>
      </c>
      <c r="CN23" s="63">
        <v>80.775894674883617</v>
      </c>
      <c r="CO23" s="63">
        <v>50.838424415085207</v>
      </c>
      <c r="CP23" s="63">
        <v>34.397124649736419</v>
      </c>
      <c r="CQ23" s="63">
        <v>40.48039606651701</v>
      </c>
      <c r="CR23" s="63">
        <v>59.363557507906563</v>
      </c>
      <c r="CS23" s="63">
        <v>71.729089246421267</v>
      </c>
      <c r="CT23" s="63">
        <v>39.715462649314581</v>
      </c>
      <c r="CU23" s="63">
        <v>59.396382969490944</v>
      </c>
      <c r="CV23" s="63">
        <v>23.004489091872589</v>
      </c>
      <c r="CW23" s="63">
        <v>72.219992220818881</v>
      </c>
      <c r="CX23" s="63">
        <v>39.868407657136302</v>
      </c>
      <c r="CY23" s="63">
        <v>28.892907964944737</v>
      </c>
      <c r="CZ23" s="63">
        <v>63.350588572655411</v>
      </c>
      <c r="DA23" s="63">
        <v>51.689830315938067</v>
      </c>
      <c r="DB23" s="63">
        <v>64.950559285375334</v>
      </c>
      <c r="DC23" s="63">
        <v>12.103297587443464</v>
      </c>
      <c r="DD23" s="63">
        <v>86.815491030922942</v>
      </c>
      <c r="DE23" s="63">
        <v>59.702236913198583</v>
      </c>
      <c r="DF23" s="63">
        <v>37.257484871489098</v>
      </c>
      <c r="DG23" s="63">
        <v>36.7486880347371</v>
      </c>
      <c r="DH23" s="63">
        <v>50.941950870851322</v>
      </c>
      <c r="DI23" s="63">
        <v>84.789294324707384</v>
      </c>
      <c r="DJ23" s="63">
        <v>29.311450636113474</v>
      </c>
      <c r="DK23" s="63">
        <v>21.399396164268055</v>
      </c>
      <c r="DL23" s="63">
        <v>38.660971749868253</v>
      </c>
      <c r="DM23" s="63">
        <v>10.511809906651404</v>
      </c>
      <c r="DN23" s="63">
        <v>0</v>
      </c>
      <c r="DO23" s="63">
        <v>29.506731585851853</v>
      </c>
      <c r="DP23">
        <f t="shared" si="1"/>
        <v>42</v>
      </c>
    </row>
    <row r="24" spans="2:120" ht="12" customHeight="1" x14ac:dyDescent="0.25">
      <c r="B24" s="61" t="s">
        <v>153</v>
      </c>
      <c r="C24" s="61" t="str">
        <f t="shared" si="0"/>
        <v>Number of accredited engineering programs</v>
      </c>
      <c r="D24" s="62">
        <v>0.15</v>
      </c>
      <c r="E24" s="63">
        <v>0</v>
      </c>
      <c r="F24" s="63">
        <v>0</v>
      </c>
      <c r="G24" s="63">
        <v>0</v>
      </c>
      <c r="H24" s="63">
        <v>10.860366713681239</v>
      </c>
      <c r="I24" s="63">
        <v>0.14104372355430181</v>
      </c>
      <c r="J24" s="63">
        <v>9.4499294781382215</v>
      </c>
      <c r="K24" s="63">
        <v>3.3850493653032436</v>
      </c>
      <c r="L24" s="63">
        <v>0.14104372355430181</v>
      </c>
      <c r="M24" s="63">
        <v>0.42313117066290545</v>
      </c>
      <c r="N24" s="63">
        <v>3.5260930888575452</v>
      </c>
      <c r="O24" s="63">
        <v>0</v>
      </c>
      <c r="P24" s="63">
        <v>3.6671368124118473</v>
      </c>
      <c r="Q24" s="63">
        <v>0</v>
      </c>
      <c r="R24" s="63">
        <v>0.14104372355430181</v>
      </c>
      <c r="S24" s="63">
        <v>0</v>
      </c>
      <c r="T24" s="63">
        <v>24.541607898448515</v>
      </c>
      <c r="U24" s="63">
        <v>0.14104372355430181</v>
      </c>
      <c r="V24" s="63">
        <v>0.28208744710860362</v>
      </c>
      <c r="W24" s="63">
        <v>9.4499294781382215</v>
      </c>
      <c r="X24" s="63">
        <v>2.5387870239774331</v>
      </c>
      <c r="Y24" s="63">
        <v>23.272214386459797</v>
      </c>
      <c r="Z24" s="63">
        <v>10.01410437235543</v>
      </c>
      <c r="AA24" s="63">
        <v>0</v>
      </c>
      <c r="AB24" s="63">
        <v>0.56417489421720723</v>
      </c>
      <c r="AC24" s="63">
        <v>0.14104372355430181</v>
      </c>
      <c r="AD24" s="63">
        <v>2.2566995768688289</v>
      </c>
      <c r="AE24" s="63">
        <v>0</v>
      </c>
      <c r="AF24" s="63">
        <v>0</v>
      </c>
      <c r="AG24" s="63">
        <v>0</v>
      </c>
      <c r="AH24" s="63">
        <v>0.42313117066290545</v>
      </c>
      <c r="AI24" s="63">
        <v>0.70521861777150918</v>
      </c>
      <c r="AJ24" s="63">
        <v>0.42313117066290545</v>
      </c>
      <c r="AK24" s="63">
        <v>0</v>
      </c>
      <c r="AL24" s="63">
        <v>0</v>
      </c>
      <c r="AM24" s="63">
        <v>1.1283497884344145</v>
      </c>
      <c r="AN24" s="63">
        <v>21.015514809590975</v>
      </c>
      <c r="AO24" s="63">
        <v>0.14104372355430181</v>
      </c>
      <c r="AP24" s="63">
        <v>19.040902679830744</v>
      </c>
      <c r="AQ24" s="63">
        <v>0.14104372355430181</v>
      </c>
      <c r="AR24" s="63">
        <v>0.28208744710860362</v>
      </c>
      <c r="AS24" s="63">
        <v>0.28208744710860362</v>
      </c>
      <c r="AT24" s="63">
        <v>0.14104372355430181</v>
      </c>
      <c r="AU24" s="63">
        <v>1.55148095909732</v>
      </c>
      <c r="AV24" s="63">
        <v>3.8081805359661489</v>
      </c>
      <c r="AW24" s="63">
        <v>0.14104372355430181</v>
      </c>
      <c r="AX24" s="63">
        <v>29.760225669957684</v>
      </c>
      <c r="AY24" s="63">
        <v>2.6798307475317351</v>
      </c>
      <c r="AZ24" s="63">
        <v>0</v>
      </c>
      <c r="BA24" s="63">
        <v>0.14104372355430181</v>
      </c>
      <c r="BB24" s="63">
        <v>2.5387870239774331</v>
      </c>
      <c r="BC24" s="63">
        <v>4.6544428772919604</v>
      </c>
      <c r="BD24" s="63">
        <v>1.8335684062059237</v>
      </c>
      <c r="BE24" s="63">
        <v>18.194640338504936</v>
      </c>
      <c r="BF24" s="63">
        <v>1.4104372355430184</v>
      </c>
      <c r="BG24" s="63">
        <v>2.1156558533145273</v>
      </c>
      <c r="BH24" s="63">
        <v>1.55148095909732</v>
      </c>
      <c r="BI24" s="63">
        <v>0.98730606488011274</v>
      </c>
      <c r="BJ24" s="63">
        <v>0</v>
      </c>
      <c r="BK24" s="63">
        <v>0</v>
      </c>
      <c r="BL24" s="63">
        <v>1.2693935119887165</v>
      </c>
      <c r="BM24" s="63">
        <v>0</v>
      </c>
      <c r="BN24" s="63">
        <v>0</v>
      </c>
      <c r="BO24" s="63">
        <v>0</v>
      </c>
      <c r="BP24" s="63">
        <v>9.16784203102962</v>
      </c>
      <c r="BQ24" s="63">
        <v>0.14104372355430181</v>
      </c>
      <c r="BR24" s="63">
        <v>0.28208744710860362</v>
      </c>
      <c r="BS24" s="63">
        <v>40.761636107193226</v>
      </c>
      <c r="BT24" s="63">
        <v>0.42313117066290545</v>
      </c>
      <c r="BU24" s="63">
        <v>0</v>
      </c>
      <c r="BV24" s="63">
        <v>0.28208744710860362</v>
      </c>
      <c r="BW24" s="63">
        <v>0</v>
      </c>
      <c r="BX24" s="63">
        <v>0.14104372355430181</v>
      </c>
      <c r="BY24" s="63">
        <v>0</v>
      </c>
      <c r="BZ24" s="63">
        <v>5.6417489421720735</v>
      </c>
      <c r="CA24" s="63">
        <v>1.2693935119887165</v>
      </c>
      <c r="CB24" s="63">
        <v>8.3215796897038068</v>
      </c>
      <c r="CC24" s="63">
        <v>0</v>
      </c>
      <c r="CD24" s="63">
        <v>0.70521861777150918</v>
      </c>
      <c r="CE24" s="63">
        <v>11.142454160789843</v>
      </c>
      <c r="CF24" s="63">
        <v>0.28208744710860362</v>
      </c>
      <c r="CG24" s="63">
        <v>0</v>
      </c>
      <c r="CH24" s="63">
        <v>4.9365303244005645</v>
      </c>
      <c r="CI24" s="63">
        <v>1.8335684062059237</v>
      </c>
      <c r="CJ24" s="63">
        <v>2.5387870239774331</v>
      </c>
      <c r="CK24" s="63">
        <v>1.2693935119887165</v>
      </c>
      <c r="CL24" s="63">
        <v>0.42313117066290545</v>
      </c>
      <c r="CM24" s="63">
        <v>0.70521861777150918</v>
      </c>
      <c r="CN24" s="63">
        <v>5.3596614950634702</v>
      </c>
      <c r="CO24" s="63">
        <v>0</v>
      </c>
      <c r="CP24" s="63">
        <v>4.7954866008462629</v>
      </c>
      <c r="CQ24" s="63">
        <v>0</v>
      </c>
      <c r="CR24" s="63">
        <v>0.14104372355430181</v>
      </c>
      <c r="CS24" s="63">
        <v>1.4104372355430184</v>
      </c>
      <c r="CT24" s="63">
        <v>0.42313117066290545</v>
      </c>
      <c r="CU24" s="63">
        <v>0.14104372355430181</v>
      </c>
      <c r="CV24" s="63">
        <v>2.9619181946403383</v>
      </c>
      <c r="CW24" s="63">
        <v>11.706629055007051</v>
      </c>
      <c r="CX24" s="63">
        <v>10.860366713681239</v>
      </c>
      <c r="CY24" s="63">
        <v>0.70521861777150918</v>
      </c>
      <c r="CZ24" s="63">
        <v>3.3850493653032436</v>
      </c>
      <c r="DA24" s="63">
        <v>1.8335684062059237</v>
      </c>
      <c r="DB24" s="63">
        <v>8.4626234132581093</v>
      </c>
      <c r="DC24" s="63">
        <v>0</v>
      </c>
      <c r="DD24" s="63">
        <v>0.84626234132581091</v>
      </c>
      <c r="DE24" s="63">
        <v>2.1156558533145273</v>
      </c>
      <c r="DF24" s="63">
        <v>9.7320169252468265</v>
      </c>
      <c r="DG24" s="63">
        <v>3.10296191819464</v>
      </c>
      <c r="DH24" s="63">
        <v>0.14104372355430181</v>
      </c>
      <c r="DI24" s="63">
        <v>4.3723554301833563</v>
      </c>
      <c r="DJ24" s="63">
        <v>15.3737658674189</v>
      </c>
      <c r="DK24" s="63">
        <v>100.00000000000001</v>
      </c>
      <c r="DL24" s="63">
        <v>0</v>
      </c>
      <c r="DM24" s="63">
        <v>1.55148095909732</v>
      </c>
      <c r="DN24" s="63">
        <v>0</v>
      </c>
      <c r="DO24" s="63">
        <v>0</v>
      </c>
      <c r="DP24">
        <f t="shared" si="1"/>
        <v>87</v>
      </c>
    </row>
    <row r="25" spans="2:120" ht="12" customHeight="1" x14ac:dyDescent="0.25">
      <c r="B25" s="61" t="s">
        <v>154</v>
      </c>
      <c r="C25" s="61" t="str">
        <f t="shared" si="0"/>
        <v>% of employees with engineering degrees that work in an engineering role (formal workforce)</v>
      </c>
      <c r="D25" s="62">
        <v>0.2</v>
      </c>
      <c r="E25" s="63">
        <v>54.104378060559831</v>
      </c>
      <c r="F25" s="63">
        <v>20.369717452948873</v>
      </c>
      <c r="G25" s="63">
        <v>14.962899231018682</v>
      </c>
      <c r="H25" s="63">
        <v>55.441042182247607</v>
      </c>
      <c r="I25" s="63">
        <v>68.749774089336839</v>
      </c>
      <c r="J25" s="63">
        <v>70.519618898666025</v>
      </c>
      <c r="K25" s="63">
        <v>51.05329297995268</v>
      </c>
      <c r="L25" s="63">
        <v>41.329874662304213</v>
      </c>
      <c r="M25" s="63">
        <v>47.868635718524018</v>
      </c>
      <c r="N25" s="63">
        <v>28.200542837222201</v>
      </c>
      <c r="O25" s="63">
        <v>100</v>
      </c>
      <c r="P25" s="63">
        <v>28.297101210096539</v>
      </c>
      <c r="Q25" s="63">
        <v>34.136272218882418</v>
      </c>
      <c r="R25" s="63">
        <v>59.039559624486778</v>
      </c>
      <c r="S25" s="63">
        <v>31.186254496895575</v>
      </c>
      <c r="T25" s="63">
        <v>0</v>
      </c>
      <c r="U25" s="63">
        <v>41.72354311365558</v>
      </c>
      <c r="V25" s="63">
        <v>29.257838056822347</v>
      </c>
      <c r="W25" s="63">
        <v>53.152162523660849</v>
      </c>
      <c r="X25" s="63">
        <v>13.746164916515701</v>
      </c>
      <c r="Y25" s="63">
        <v>25.026297130654264</v>
      </c>
      <c r="Z25" s="63">
        <v>34.018924134765342</v>
      </c>
      <c r="AA25" s="63">
        <v>27.726180430493347</v>
      </c>
      <c r="AB25" s="63">
        <v>71.132462060470516</v>
      </c>
      <c r="AC25" s="63">
        <v>48.371366445566075</v>
      </c>
      <c r="AD25" s="63">
        <v>51.185434786398339</v>
      </c>
      <c r="AE25" s="63">
        <v>48.014822669322967</v>
      </c>
      <c r="AF25" s="63">
        <v>53.355543765180641</v>
      </c>
      <c r="AG25" s="63">
        <v>43.827764938390835</v>
      </c>
      <c r="AH25" s="63">
        <v>5.1186844949340466</v>
      </c>
      <c r="AI25" s="63">
        <v>85.836775871357034</v>
      </c>
      <c r="AJ25" s="63">
        <v>19.499577406950024</v>
      </c>
      <c r="AK25" s="63">
        <v>50.246386794199481</v>
      </c>
      <c r="AL25" s="63">
        <v>21.866509570708779</v>
      </c>
      <c r="AM25" s="63">
        <v>45.582762544766439</v>
      </c>
      <c r="AN25" s="63">
        <v>46.491977036157358</v>
      </c>
      <c r="AO25" s="63">
        <v>56.571886581615395</v>
      </c>
      <c r="AP25" s="63">
        <v>47.107645730348978</v>
      </c>
      <c r="AQ25" s="63">
        <v>23.408281344923811</v>
      </c>
      <c r="AR25" s="63">
        <v>61.646768592131401</v>
      </c>
      <c r="AS25" s="63">
        <v>23.537557782758423</v>
      </c>
      <c r="AT25" s="63">
        <v>18.136501225983388</v>
      </c>
      <c r="AU25" s="63">
        <v>39.054207553659715</v>
      </c>
      <c r="AV25" s="63">
        <v>62.457616035127465</v>
      </c>
      <c r="AW25" s="63">
        <v>43.002465186732451</v>
      </c>
      <c r="AX25" s="63">
        <v>51.249388749548046</v>
      </c>
      <c r="AY25" s="63">
        <v>29.551248228696771</v>
      </c>
      <c r="AZ25" s="63">
        <v>5.8511539987050343</v>
      </c>
      <c r="BA25" s="63">
        <v>55.88896405582485</v>
      </c>
      <c r="BB25" s="63">
        <v>80.097986239161344</v>
      </c>
      <c r="BC25" s="63">
        <v>61.564876243967376</v>
      </c>
      <c r="BD25" s="63">
        <v>49.113874500324279</v>
      </c>
      <c r="BE25" s="63">
        <v>44.597452507024315</v>
      </c>
      <c r="BF25" s="63">
        <v>56.049751125250623</v>
      </c>
      <c r="BG25" s="63">
        <v>65.953651367626065</v>
      </c>
      <c r="BH25" s="63">
        <v>30.554851917414574</v>
      </c>
      <c r="BI25" s="63">
        <v>74.378522694804673</v>
      </c>
      <c r="BJ25" s="63">
        <v>52.06563298123698</v>
      </c>
      <c r="BK25" s="63">
        <v>31.383998756734421</v>
      </c>
      <c r="BL25" s="63">
        <v>60.345167919869724</v>
      </c>
      <c r="BM25" s="63">
        <v>36.804773315035085</v>
      </c>
      <c r="BN25" s="63">
        <v>51.014854340893486</v>
      </c>
      <c r="BO25" s="63">
        <v>21.792993302840358</v>
      </c>
      <c r="BP25" s="63">
        <v>57.844719924156692</v>
      </c>
      <c r="BQ25" s="63">
        <v>64.282430310526038</v>
      </c>
      <c r="BR25" s="63">
        <v>61.863693780414231</v>
      </c>
      <c r="BS25" s="63">
        <v>47.537769992672423</v>
      </c>
      <c r="BT25" s="63">
        <v>28.354334040791304</v>
      </c>
      <c r="BU25" s="63">
        <v>59.17325917526319</v>
      </c>
      <c r="BV25" s="63">
        <v>30.346789066638252</v>
      </c>
      <c r="BW25" s="63">
        <v>21.098481906138773</v>
      </c>
      <c r="BX25" s="63">
        <v>29.188613090286676</v>
      </c>
      <c r="BY25" s="63">
        <v>64.831990685068334</v>
      </c>
      <c r="BZ25" s="63">
        <v>45.098085461248424</v>
      </c>
      <c r="CA25" s="63">
        <v>71.035020702962228</v>
      </c>
      <c r="CB25" s="63">
        <v>42.307594322220176</v>
      </c>
      <c r="CC25" s="63">
        <v>66.751108474397725</v>
      </c>
      <c r="CD25" s="63">
        <v>56.474433342202644</v>
      </c>
      <c r="CE25" s="63">
        <v>31.074705078876779</v>
      </c>
      <c r="CF25" s="63">
        <v>16.192571817850851</v>
      </c>
      <c r="CG25" s="63">
        <v>0.70811984576187381</v>
      </c>
      <c r="CH25" s="63">
        <v>12.810714282129968</v>
      </c>
      <c r="CI25" s="63">
        <v>38.657642508530301</v>
      </c>
      <c r="CJ25" s="63">
        <v>56.144413976725431</v>
      </c>
      <c r="CK25" s="63">
        <v>43.090327573820311</v>
      </c>
      <c r="CL25" s="63">
        <v>71.031936443954464</v>
      </c>
      <c r="CM25" s="63">
        <v>70.237956220082225</v>
      </c>
      <c r="CN25" s="63">
        <v>51.76898483862238</v>
      </c>
      <c r="CO25" s="63">
        <v>34.274814762483174</v>
      </c>
      <c r="CP25" s="63">
        <v>73.653762964498114</v>
      </c>
      <c r="CQ25" s="63">
        <v>33.729949080521351</v>
      </c>
      <c r="CR25" s="63">
        <v>43.810675947827832</v>
      </c>
      <c r="CS25" s="63">
        <v>53.991580909649159</v>
      </c>
      <c r="CT25" s="63">
        <v>40.836598231297934</v>
      </c>
      <c r="CU25" s="63">
        <v>29.746002492547518</v>
      </c>
      <c r="CV25" s="63">
        <v>28.882057734685677</v>
      </c>
      <c r="CW25" s="63">
        <v>18.260509245624096</v>
      </c>
      <c r="CX25" s="63">
        <v>55.754001879193879</v>
      </c>
      <c r="CY25" s="63">
        <v>68.338693283085476</v>
      </c>
      <c r="CZ25" s="63">
        <v>56.894633416812574</v>
      </c>
      <c r="DA25" s="63">
        <v>51.252816675702491</v>
      </c>
      <c r="DB25" s="63">
        <v>74.438977993847914</v>
      </c>
      <c r="DC25" s="63">
        <v>44.02944522238294</v>
      </c>
      <c r="DD25" s="63">
        <v>58.687489761757739</v>
      </c>
      <c r="DE25" s="63">
        <v>58.579932871534908</v>
      </c>
      <c r="DF25" s="63">
        <v>45.570332589576672</v>
      </c>
      <c r="DG25" s="63">
        <v>42.88372118467025</v>
      </c>
      <c r="DH25" s="63">
        <v>72.921030855098849</v>
      </c>
      <c r="DI25" s="63">
        <v>56.760235111875396</v>
      </c>
      <c r="DJ25" s="63">
        <v>67.239513809851388</v>
      </c>
      <c r="DK25" s="63">
        <v>60.417118523138399</v>
      </c>
      <c r="DL25" s="63">
        <v>62.624899372571811</v>
      </c>
      <c r="DM25" s="63">
        <v>54.021780984028545</v>
      </c>
      <c r="DN25" s="63">
        <v>29.015734781998464</v>
      </c>
      <c r="DO25" s="63">
        <v>6.0393843520508543</v>
      </c>
      <c r="DP25">
        <f t="shared" si="1"/>
        <v>56</v>
      </c>
    </row>
    <row r="26" spans="2:120" ht="12" customHeight="1" x14ac:dyDescent="0.25">
      <c r="B26" s="204" t="s">
        <v>155</v>
      </c>
      <c r="C26" s="72" t="s">
        <v>156</v>
      </c>
      <c r="D26" s="73">
        <v>0.3</v>
      </c>
      <c r="E26" s="74">
        <v>40.334930205285858</v>
      </c>
      <c r="F26" s="74">
        <v>29.83561154877782</v>
      </c>
      <c r="G26" s="74">
        <v>19.839322730199484</v>
      </c>
      <c r="H26" s="74">
        <v>28.341996693177826</v>
      </c>
      <c r="I26" s="74">
        <v>42.991120482576548</v>
      </c>
      <c r="J26" s="74">
        <v>46.710079417689165</v>
      </c>
      <c r="K26" s="74">
        <v>43.503267672627331</v>
      </c>
      <c r="L26" s="74">
        <v>28.361107398618806</v>
      </c>
      <c r="M26" s="74">
        <v>33.587735007617376</v>
      </c>
      <c r="N26" s="74">
        <v>30.710306681038368</v>
      </c>
      <c r="O26" s="74">
        <v>46.85719875463208</v>
      </c>
      <c r="P26" s="74">
        <v>42.874161138171033</v>
      </c>
      <c r="Q26" s="74">
        <v>39.633068342325828</v>
      </c>
      <c r="R26" s="74">
        <v>38.992969776993476</v>
      </c>
      <c r="S26" s="74">
        <v>25.362489159659681</v>
      </c>
      <c r="T26" s="74">
        <v>37.132000523507813</v>
      </c>
      <c r="U26" s="74">
        <v>47.403034296998214</v>
      </c>
      <c r="V26" s="74">
        <v>37.35002361924365</v>
      </c>
      <c r="W26" s="74">
        <v>48.419790172358432</v>
      </c>
      <c r="X26" s="74">
        <v>35.793075746257095</v>
      </c>
      <c r="Y26" s="74">
        <v>37.929650598143724</v>
      </c>
      <c r="Z26" s="74">
        <v>43.272729488231249</v>
      </c>
      <c r="AA26" s="74">
        <v>40.13009027697202</v>
      </c>
      <c r="AB26" s="74">
        <v>35.283050919903097</v>
      </c>
      <c r="AC26" s="74">
        <v>45.675719803880675</v>
      </c>
      <c r="AD26" s="74">
        <v>39.146304535097045</v>
      </c>
      <c r="AE26" s="74">
        <v>43.913453674821419</v>
      </c>
      <c r="AF26" s="74">
        <v>53.473886580132081</v>
      </c>
      <c r="AG26" s="74">
        <v>37.415477565044483</v>
      </c>
      <c r="AH26" s="74">
        <v>27.640999084415416</v>
      </c>
      <c r="AI26" s="74">
        <v>31.757116080798813</v>
      </c>
      <c r="AJ26" s="74">
        <v>45.259021030364856</v>
      </c>
      <c r="AK26" s="74">
        <v>47.801598457948494</v>
      </c>
      <c r="AL26" s="74">
        <v>17.5150891481568</v>
      </c>
      <c r="AM26" s="74">
        <v>46.792065916638151</v>
      </c>
      <c r="AN26" s="74">
        <v>49.601013964758472</v>
      </c>
      <c r="AO26" s="74">
        <v>42.668793223387489</v>
      </c>
      <c r="AP26" s="74">
        <v>46.558628213713064</v>
      </c>
      <c r="AQ26" s="74">
        <v>30.616395074546922</v>
      </c>
      <c r="AR26" s="74">
        <v>45.38153837797141</v>
      </c>
      <c r="AS26" s="74">
        <v>31.754010238795829</v>
      </c>
      <c r="AT26" s="74">
        <v>27.768947430718896</v>
      </c>
      <c r="AU26" s="74">
        <v>39.928069911005004</v>
      </c>
      <c r="AV26" s="74">
        <v>42.549020411415171</v>
      </c>
      <c r="AW26" s="74">
        <v>51.667636674978894</v>
      </c>
      <c r="AX26" s="74">
        <v>36.049173893638354</v>
      </c>
      <c r="AY26" s="74">
        <v>33.975490292242426</v>
      </c>
      <c r="AZ26" s="74">
        <v>29.383905967027694</v>
      </c>
      <c r="BA26" s="74">
        <v>31.117197176010333</v>
      </c>
      <c r="BB26" s="74">
        <v>39.459514577649117</v>
      </c>
      <c r="BC26" s="74">
        <v>47.753513905701773</v>
      </c>
      <c r="BD26" s="74">
        <v>43.632508885848928</v>
      </c>
      <c r="BE26" s="74">
        <v>42.83703855174879</v>
      </c>
      <c r="BF26" s="74">
        <v>28.836648690568961</v>
      </c>
      <c r="BG26" s="74">
        <v>45.162361479687895</v>
      </c>
      <c r="BH26" s="74">
        <v>31.011569391544175</v>
      </c>
      <c r="BI26" s="74">
        <v>32.823450818253782</v>
      </c>
      <c r="BJ26" s="74">
        <v>40.017248060875843</v>
      </c>
      <c r="BK26" s="74">
        <v>49.481744231682718</v>
      </c>
      <c r="BL26" s="74">
        <v>46.606839559259193</v>
      </c>
      <c r="BM26" s="74">
        <v>40.393274977353066</v>
      </c>
      <c r="BN26" s="74">
        <v>37.831060274019649</v>
      </c>
      <c r="BO26" s="74">
        <v>36.398341234878551</v>
      </c>
      <c r="BP26" s="74">
        <v>48.814364755279136</v>
      </c>
      <c r="BQ26" s="74">
        <v>31.208346449607788</v>
      </c>
      <c r="BR26" s="74">
        <v>31.823339600975274</v>
      </c>
      <c r="BS26" s="74">
        <v>39.267820749156947</v>
      </c>
      <c r="BT26" s="74">
        <v>33.53122594148838</v>
      </c>
      <c r="BU26" s="74">
        <v>36.924856530529283</v>
      </c>
      <c r="BV26" s="74">
        <v>38.093639761785653</v>
      </c>
      <c r="BW26" s="74">
        <v>31.474054268373152</v>
      </c>
      <c r="BX26" s="74">
        <v>33.215581249162021</v>
      </c>
      <c r="BY26" s="74">
        <v>31.70230636278864</v>
      </c>
      <c r="BZ26" s="74">
        <v>43.291015995070708</v>
      </c>
      <c r="CA26" s="74">
        <v>34.521990954388542</v>
      </c>
      <c r="CB26" s="74">
        <v>35.67917338650301</v>
      </c>
      <c r="CC26" s="74">
        <v>46.931178431335901</v>
      </c>
      <c r="CD26" s="74">
        <v>42.789016184030324</v>
      </c>
      <c r="CE26" s="74">
        <v>37.489614595796688</v>
      </c>
      <c r="CF26" s="74">
        <v>40.817752514890799</v>
      </c>
      <c r="CG26" s="74">
        <v>27.714083847629595</v>
      </c>
      <c r="CH26" s="74">
        <v>34.656303784135176</v>
      </c>
      <c r="CI26" s="74">
        <v>42.273416391040072</v>
      </c>
      <c r="CJ26" s="74">
        <v>39.927404653979302</v>
      </c>
      <c r="CK26" s="74">
        <v>50.833067083084984</v>
      </c>
      <c r="CL26" s="74">
        <v>28.364170021872631</v>
      </c>
      <c r="CM26" s="74">
        <v>37.358224224437436</v>
      </c>
      <c r="CN26" s="74">
        <v>38.945601875418213</v>
      </c>
      <c r="CO26" s="74">
        <v>29.17404325972921</v>
      </c>
      <c r="CP26" s="74">
        <v>33.502165785295247</v>
      </c>
      <c r="CQ26" s="74">
        <v>24.937766864282956</v>
      </c>
      <c r="CR26" s="74">
        <v>44.234222549274186</v>
      </c>
      <c r="CS26" s="74">
        <v>41.428624802692816</v>
      </c>
      <c r="CT26" s="74">
        <v>34.506884605244593</v>
      </c>
      <c r="CU26" s="74">
        <v>44.390590078260104</v>
      </c>
      <c r="CV26" s="74">
        <v>30.232091967976505</v>
      </c>
      <c r="CW26" s="74">
        <v>44.984095147892887</v>
      </c>
      <c r="CX26" s="74">
        <v>41.533058555545892</v>
      </c>
      <c r="CY26" s="74">
        <v>38.390899323518916</v>
      </c>
      <c r="CZ26" s="74">
        <v>47.866734166770165</v>
      </c>
      <c r="DA26" s="74">
        <v>39.277236602588125</v>
      </c>
      <c r="DB26" s="74">
        <v>36.781070740518103</v>
      </c>
      <c r="DC26" s="74">
        <v>37.045359816359039</v>
      </c>
      <c r="DD26" s="74">
        <v>33.838604317399081</v>
      </c>
      <c r="DE26" s="74">
        <v>29.879888289916245</v>
      </c>
      <c r="DF26" s="74">
        <v>33.266771799273215</v>
      </c>
      <c r="DG26" s="74">
        <v>28.661230603496151</v>
      </c>
      <c r="DH26" s="74">
        <v>48.055806519332108</v>
      </c>
      <c r="DI26" s="74">
        <v>27.676602129147067</v>
      </c>
      <c r="DJ26" s="74">
        <v>40.441489907450851</v>
      </c>
      <c r="DK26" s="74">
        <v>55.113505987903082</v>
      </c>
      <c r="DL26" s="74">
        <v>42.277231748974742</v>
      </c>
      <c r="DM26" s="74">
        <v>25.984490964968867</v>
      </c>
      <c r="DN26" s="74">
        <v>26.003893992051058</v>
      </c>
      <c r="DO26" s="74">
        <v>25.093963911495088</v>
      </c>
      <c r="DP26">
        <f t="shared" si="1"/>
        <v>27</v>
      </c>
    </row>
    <row r="27" spans="2:120" ht="12" customHeight="1" x14ac:dyDescent="0.25">
      <c r="B27" s="61" t="s">
        <v>157</v>
      </c>
      <c r="C27" s="61" t="str">
        <f t="shared" si="0"/>
        <v>World University Rankings 2023 by subject: engineering (ratio of female to male in top engineering universities)</v>
      </c>
      <c r="D27" s="62">
        <v>0.2</v>
      </c>
      <c r="E27" s="63">
        <v>45.704988013866895</v>
      </c>
      <c r="F27" s="63">
        <v>28.946492408782369</v>
      </c>
      <c r="G27" s="63">
        <v>48.847205939820249</v>
      </c>
      <c r="H27" s="63">
        <v>31.240133968291822</v>
      </c>
      <c r="I27" s="63">
        <v>45.704988013866895</v>
      </c>
      <c r="J27" s="63">
        <v>48.774546133824579</v>
      </c>
      <c r="K27" s="63">
        <v>42.72124716591815</v>
      </c>
      <c r="L27" s="63">
        <v>21.709869306586775</v>
      </c>
      <c r="M27" s="63">
        <v>48.093527761189328</v>
      </c>
      <c r="N27" s="63">
        <v>21.335561215093897</v>
      </c>
      <c r="O27" s="63">
        <v>36.906777821197508</v>
      </c>
      <c r="P27" s="63">
        <v>45.704988013866895</v>
      </c>
      <c r="Q27" s="63">
        <v>58.985305285820679</v>
      </c>
      <c r="R27" s="63">
        <v>45.704988013866895</v>
      </c>
      <c r="S27" s="63">
        <v>48.847205939820249</v>
      </c>
      <c r="T27" s="63">
        <v>62.624622999769549</v>
      </c>
      <c r="U27" s="63">
        <v>60.116116132615325</v>
      </c>
      <c r="V27" s="63">
        <v>48.847205939820249</v>
      </c>
      <c r="W27" s="63">
        <v>52.103686335808256</v>
      </c>
      <c r="X27" s="63">
        <v>59.593591246580694</v>
      </c>
      <c r="Y27" s="63">
        <v>55.480777116832869</v>
      </c>
      <c r="Z27" s="63">
        <v>66.406659055441892</v>
      </c>
      <c r="AA27" s="63">
        <v>48.847205939820249</v>
      </c>
      <c r="AB27" s="63">
        <v>58.985305285820679</v>
      </c>
      <c r="AC27" s="63">
        <v>42.671122430187793</v>
      </c>
      <c r="AD27" s="63">
        <v>42.387630072368609</v>
      </c>
      <c r="AE27" s="63">
        <v>52.03003411360497</v>
      </c>
      <c r="AF27" s="63">
        <v>58.985305285820679</v>
      </c>
      <c r="AG27" s="63">
        <v>58.985305285820679</v>
      </c>
      <c r="AH27" s="63">
        <v>30.230409410784816</v>
      </c>
      <c r="AI27" s="63">
        <v>62.624622999769549</v>
      </c>
      <c r="AJ27" s="63">
        <v>58.985305285820679</v>
      </c>
      <c r="AK27" s="63">
        <v>36.906777821197508</v>
      </c>
      <c r="AL27" s="63">
        <v>11.007821056860902</v>
      </c>
      <c r="AM27" s="63">
        <v>58.985305285820679</v>
      </c>
      <c r="AN27" s="63">
        <v>62.624622999769549</v>
      </c>
      <c r="AO27" s="63">
        <v>45.704988013866895</v>
      </c>
      <c r="AP27" s="63">
        <v>52.103686335808263</v>
      </c>
      <c r="AQ27" s="63">
        <v>45.704988013866895</v>
      </c>
      <c r="AR27" s="63">
        <v>55.480777116832854</v>
      </c>
      <c r="AS27" s="63">
        <v>58.985305285820679</v>
      </c>
      <c r="AT27" s="63">
        <v>58.985305285820679</v>
      </c>
      <c r="AU27" s="63">
        <v>55.480777116832854</v>
      </c>
      <c r="AV27" s="63">
        <v>66.406659055441892</v>
      </c>
      <c r="AW27" s="63">
        <v>36.644967337782141</v>
      </c>
      <c r="AX27" s="63">
        <v>25.253379224657063</v>
      </c>
      <c r="AY27" s="63">
        <v>50.442485809919631</v>
      </c>
      <c r="AZ27" s="63">
        <v>58.985305285820679</v>
      </c>
      <c r="BA27" s="63">
        <v>52.03003411360497</v>
      </c>
      <c r="BB27" s="63">
        <v>39.740099747650376</v>
      </c>
      <c r="BC27" s="63">
        <v>62.624622999769549</v>
      </c>
      <c r="BD27" s="63">
        <v>48.847205939820249</v>
      </c>
      <c r="BE27" s="63">
        <v>24.047855231911502</v>
      </c>
      <c r="BF27" s="63">
        <v>34.166351695611979</v>
      </c>
      <c r="BG27" s="63">
        <v>48.847205939820249</v>
      </c>
      <c r="BH27" s="63">
        <v>48.847205939820249</v>
      </c>
      <c r="BI27" s="63">
        <v>1.7139370505200135</v>
      </c>
      <c r="BJ27" s="63">
        <v>49.644845874869944</v>
      </c>
      <c r="BK27" s="63">
        <v>49.06997512113783</v>
      </c>
      <c r="BL27" s="63">
        <v>66.406659055441892</v>
      </c>
      <c r="BM27" s="63">
        <v>19.475029819144019</v>
      </c>
      <c r="BN27" s="63">
        <v>58.985305285820679</v>
      </c>
      <c r="BO27" s="63">
        <v>48.847205939820249</v>
      </c>
      <c r="BP27" s="63">
        <v>52.872069350591957</v>
      </c>
      <c r="BQ27" s="63">
        <v>36.906777821197508</v>
      </c>
      <c r="BR27" s="63">
        <v>52.103686335808256</v>
      </c>
      <c r="BS27" s="63">
        <v>58.985305285820679</v>
      </c>
      <c r="BT27" s="63">
        <v>49.644845874869944</v>
      </c>
      <c r="BU27" s="63">
        <v>45.704988013866895</v>
      </c>
      <c r="BV27" s="63">
        <v>68.333984629412541</v>
      </c>
      <c r="BW27" s="63">
        <v>48.847205939820249</v>
      </c>
      <c r="BX27" s="63">
        <v>48.847205939820249</v>
      </c>
      <c r="BY27" s="63">
        <v>70.33997655334116</v>
      </c>
      <c r="BZ27" s="63">
        <v>53.822384322579708</v>
      </c>
      <c r="CA27" s="63">
        <v>39.740099747650376</v>
      </c>
      <c r="CB27" s="63">
        <v>55.480777116832869</v>
      </c>
      <c r="CC27" s="63">
        <v>44.15702140877368</v>
      </c>
      <c r="CD27" s="63">
        <v>70.33997655334116</v>
      </c>
      <c r="CE27" s="63">
        <v>50.475446137814252</v>
      </c>
      <c r="CF27" s="63">
        <v>58.985305285820679</v>
      </c>
      <c r="CG27" s="63">
        <v>58.985305285820679</v>
      </c>
      <c r="CH27" s="63">
        <v>55.480777116832869</v>
      </c>
      <c r="CI27" s="63">
        <v>70.33997655334116</v>
      </c>
      <c r="CJ27" s="63">
        <v>28.986614815094942</v>
      </c>
      <c r="CK27" s="63">
        <v>55.480777116832854</v>
      </c>
      <c r="CL27" s="63">
        <v>0</v>
      </c>
      <c r="CM27" s="63">
        <v>66.406659055441892</v>
      </c>
      <c r="CN27" s="63">
        <v>36.906777821197508</v>
      </c>
      <c r="CO27" s="63">
        <v>48.847205939820249</v>
      </c>
      <c r="CP27" s="63">
        <v>44.15702140877368</v>
      </c>
      <c r="CQ27" s="63">
        <v>48.847205939820249</v>
      </c>
      <c r="CR27" s="63">
        <v>45.704988013866895</v>
      </c>
      <c r="CS27" s="63">
        <v>68.529230311176391</v>
      </c>
      <c r="CT27" s="63">
        <v>9.0457788777444907</v>
      </c>
      <c r="CU27" s="63">
        <v>46.381773413302994</v>
      </c>
      <c r="CV27" s="63">
        <v>48.847205939820249</v>
      </c>
      <c r="CW27" s="63">
        <v>58.985305285820679</v>
      </c>
      <c r="CX27" s="63">
        <v>45.704988013866895</v>
      </c>
      <c r="CY27" s="63">
        <v>39.740099747650376</v>
      </c>
      <c r="CZ27" s="63">
        <v>36.906777821197508</v>
      </c>
      <c r="DA27" s="63">
        <v>19.441674005898605</v>
      </c>
      <c r="DB27" s="63">
        <v>39.740099747650376</v>
      </c>
      <c r="DC27" s="63">
        <v>48.847205939820249</v>
      </c>
      <c r="DD27" s="63">
        <v>27.675868766593588</v>
      </c>
      <c r="DE27" s="63">
        <v>15.102517778495155</v>
      </c>
      <c r="DF27" s="63">
        <v>57.23304120132677</v>
      </c>
      <c r="DG27" s="63">
        <v>48.847205939820249</v>
      </c>
      <c r="DH27" s="63">
        <v>69.943535461655642</v>
      </c>
      <c r="DI27" s="63">
        <v>42.671122430187793</v>
      </c>
      <c r="DJ27" s="63">
        <v>52.103686335808256</v>
      </c>
      <c r="DK27" s="63">
        <v>62.624622999769549</v>
      </c>
      <c r="DL27" s="63">
        <v>58.985305285820679</v>
      </c>
      <c r="DM27" s="63">
        <v>48.847205939820249</v>
      </c>
      <c r="DN27" s="63">
        <v>48.847205939820249</v>
      </c>
      <c r="DO27" s="63">
        <v>48.847205939820249</v>
      </c>
      <c r="DP27">
        <f t="shared" si="1"/>
        <v>46</v>
      </c>
    </row>
    <row r="28" spans="2:120" ht="12" customHeight="1" x14ac:dyDescent="0.25">
      <c r="B28" s="61" t="s">
        <v>158</v>
      </c>
      <c r="C28" s="61" t="str">
        <f t="shared" si="0"/>
        <v>Distribution of engineers by age</v>
      </c>
      <c r="D28" s="62">
        <v>0.2</v>
      </c>
      <c r="E28" s="63">
        <v>53.152837994592169</v>
      </c>
      <c r="F28" s="63">
        <v>30.092350559694225</v>
      </c>
      <c r="G28" s="63">
        <v>24.178831925698585</v>
      </c>
      <c r="H28" s="63">
        <v>47.630254255061558</v>
      </c>
      <c r="I28" s="63">
        <v>78.72549342101135</v>
      </c>
      <c r="J28" s="63">
        <v>59.659843413619235</v>
      </c>
      <c r="K28" s="63">
        <v>52.822157616867528</v>
      </c>
      <c r="L28" s="63">
        <v>58.351947820041175</v>
      </c>
      <c r="M28" s="63">
        <v>30.092350559694225</v>
      </c>
      <c r="N28" s="63">
        <v>71.393292873622443</v>
      </c>
      <c r="O28" s="63">
        <v>50.616503449688004</v>
      </c>
      <c r="P28" s="63">
        <v>45.796875347834899</v>
      </c>
      <c r="Q28" s="63">
        <v>40.810324893483511</v>
      </c>
      <c r="R28" s="63">
        <v>46.802264725441489</v>
      </c>
      <c r="S28" s="63">
        <v>0</v>
      </c>
      <c r="T28" s="63">
        <v>49.830758085452999</v>
      </c>
      <c r="U28" s="63">
        <v>66.227938690541365</v>
      </c>
      <c r="V28" s="63">
        <v>50.702929240800529</v>
      </c>
      <c r="W28" s="63">
        <v>64.335756843986019</v>
      </c>
      <c r="X28" s="63">
        <v>34.412666864966191</v>
      </c>
      <c r="Y28" s="63">
        <v>58.351947820041175</v>
      </c>
      <c r="Z28" s="63">
        <v>77.55285116146301</v>
      </c>
      <c r="AA28" s="63">
        <v>86.524205640449509</v>
      </c>
      <c r="AB28" s="63">
        <v>46.226640533500834</v>
      </c>
      <c r="AC28" s="63">
        <v>49.481149182223803</v>
      </c>
      <c r="AD28" s="63">
        <v>30.926638944821239</v>
      </c>
      <c r="AE28" s="63">
        <v>52.963400961583247</v>
      </c>
      <c r="AF28" s="63">
        <v>61.497371729142863</v>
      </c>
      <c r="AG28" s="63">
        <v>62.44964323877435</v>
      </c>
      <c r="AH28" s="63">
        <v>45.70389638050375</v>
      </c>
      <c r="AI28" s="63">
        <v>36.253587018884431</v>
      </c>
      <c r="AJ28" s="63">
        <v>53.261404285517067</v>
      </c>
      <c r="AK28" s="63">
        <v>59.760138683028153</v>
      </c>
      <c r="AL28" s="63">
        <v>9.9392656114733189</v>
      </c>
      <c r="AM28" s="63">
        <v>56.007251914504117</v>
      </c>
      <c r="AN28" s="63">
        <v>61.606913563103149</v>
      </c>
      <c r="AO28" s="63">
        <v>89.079267264243143</v>
      </c>
      <c r="AP28" s="63">
        <v>62.917202283881593</v>
      </c>
      <c r="AQ28" s="63">
        <v>60.761448597671333</v>
      </c>
      <c r="AR28" s="63">
        <v>53.354883880904758</v>
      </c>
      <c r="AS28" s="63">
        <v>33.862221865075213</v>
      </c>
      <c r="AT28" s="63">
        <v>52.772979129001683</v>
      </c>
      <c r="AU28" s="63">
        <v>35.674881468824381</v>
      </c>
      <c r="AV28" s="63">
        <v>46.676411028108227</v>
      </c>
      <c r="AW28" s="63">
        <v>76.32338673898829</v>
      </c>
      <c r="AX28" s="63">
        <v>58.351947820041175</v>
      </c>
      <c r="AY28" s="63">
        <v>53.626637542085199</v>
      </c>
      <c r="AZ28" s="63">
        <v>1.6469584333652256</v>
      </c>
      <c r="BA28" s="63">
        <v>33.089283327860102</v>
      </c>
      <c r="BB28" s="63">
        <v>38.860488708892682</v>
      </c>
      <c r="BC28" s="63">
        <v>51.453612301048715</v>
      </c>
      <c r="BD28" s="63">
        <v>57.257688186539433</v>
      </c>
      <c r="BE28" s="63">
        <v>100</v>
      </c>
      <c r="BF28" s="63">
        <v>21.095580083593692</v>
      </c>
      <c r="BG28" s="63">
        <v>58.351947820041175</v>
      </c>
      <c r="BH28" s="63">
        <v>47.643600794150622</v>
      </c>
      <c r="BI28" s="63">
        <v>30.092350559694225</v>
      </c>
      <c r="BJ28" s="63">
        <v>60.694297034235397</v>
      </c>
      <c r="BK28" s="63">
        <v>84.326543481561956</v>
      </c>
      <c r="BL28" s="63">
        <v>75.068375943776914</v>
      </c>
      <c r="BM28" s="63">
        <v>71.977994125909007</v>
      </c>
      <c r="BN28" s="63">
        <v>17.262924263978299</v>
      </c>
      <c r="BO28" s="63">
        <v>50.702929240800529</v>
      </c>
      <c r="BP28" s="63">
        <v>58.351947820041175</v>
      </c>
      <c r="BQ28" s="63">
        <v>35.505124883671613</v>
      </c>
      <c r="BR28" s="63">
        <v>37.409649743529286</v>
      </c>
      <c r="BS28" s="63">
        <v>50.947763872611503</v>
      </c>
      <c r="BT28" s="63">
        <v>22.688459908223479</v>
      </c>
      <c r="BU28" s="63">
        <v>53.556034393901179</v>
      </c>
      <c r="BV28" s="63">
        <v>30.092350559694225</v>
      </c>
      <c r="BW28" s="63">
        <v>50.702929240800529</v>
      </c>
      <c r="BX28" s="63">
        <v>50.702929240800529</v>
      </c>
      <c r="BY28" s="63">
        <v>52.752039767690938</v>
      </c>
      <c r="BZ28" s="63">
        <v>59.614101388014333</v>
      </c>
      <c r="CA28" s="63">
        <v>38.990230001355741</v>
      </c>
      <c r="CB28" s="63">
        <v>63.920158863349286</v>
      </c>
      <c r="CC28" s="63">
        <v>68.65958939198687</v>
      </c>
      <c r="CD28" s="63">
        <v>30.092350559694225</v>
      </c>
      <c r="CE28" s="63">
        <v>63.282661326167144</v>
      </c>
      <c r="CF28" s="63">
        <v>77.855205104703231</v>
      </c>
      <c r="CG28" s="63">
        <v>21.162089244811678</v>
      </c>
      <c r="CH28" s="63">
        <v>61.444602164319143</v>
      </c>
      <c r="CI28" s="63">
        <v>49.764174329875388</v>
      </c>
      <c r="CJ28" s="63">
        <v>47.548258769014019</v>
      </c>
      <c r="CK28" s="63">
        <v>64.142786591843048</v>
      </c>
      <c r="CL28" s="63">
        <v>30.092350559694225</v>
      </c>
      <c r="CM28" s="63">
        <v>25.732279213806056</v>
      </c>
      <c r="CN28" s="63">
        <v>40.083152294041533</v>
      </c>
      <c r="CO28" s="63">
        <v>9.5647166545502582</v>
      </c>
      <c r="CP28" s="63">
        <v>30.092350559694225</v>
      </c>
      <c r="CQ28" s="63">
        <v>32.228342372327496</v>
      </c>
      <c r="CR28" s="63">
        <v>41.782956927384667</v>
      </c>
      <c r="CS28" s="63">
        <v>26.418225904046384</v>
      </c>
      <c r="CT28" s="63">
        <v>43.268640286431399</v>
      </c>
      <c r="CU28" s="63">
        <v>43.622879328075093</v>
      </c>
      <c r="CV28" s="63">
        <v>48.971225711986811</v>
      </c>
      <c r="CW28" s="63">
        <v>34.396964863769512</v>
      </c>
      <c r="CX28" s="63">
        <v>53.205424413304591</v>
      </c>
      <c r="CY28" s="63">
        <v>64.981037822307584</v>
      </c>
      <c r="CZ28" s="63">
        <v>64.136508116222913</v>
      </c>
      <c r="DA28" s="63">
        <v>69.256229922701593</v>
      </c>
      <c r="DB28" s="63">
        <v>58.351947820041175</v>
      </c>
      <c r="DC28" s="63">
        <v>64.198701051480796</v>
      </c>
      <c r="DD28" s="63">
        <v>38.2537443910606</v>
      </c>
      <c r="DE28" s="63">
        <v>27.104917627161608</v>
      </c>
      <c r="DF28" s="63">
        <v>20.893831912118205</v>
      </c>
      <c r="DG28" s="63">
        <v>15.59198660013047</v>
      </c>
      <c r="DH28" s="63">
        <v>69.686020674370909</v>
      </c>
      <c r="DI28" s="63">
        <v>12.556642889001902</v>
      </c>
      <c r="DJ28" s="63">
        <v>64.119633149838094</v>
      </c>
      <c r="DK28" s="63">
        <v>81.772516949639922</v>
      </c>
      <c r="DL28" s="63">
        <v>49.48032874678217</v>
      </c>
      <c r="DM28" s="63">
        <v>4.8189988768829473</v>
      </c>
      <c r="DN28" s="63">
        <v>20.260578258825372</v>
      </c>
      <c r="DO28" s="63">
        <v>39.417962118384892</v>
      </c>
      <c r="DP28">
        <f t="shared" si="1"/>
        <v>49</v>
      </c>
    </row>
    <row r="29" spans="2:120" ht="12" customHeight="1" x14ac:dyDescent="0.25">
      <c r="B29" s="61" t="s">
        <v>159</v>
      </c>
      <c r="C29" s="61" t="str">
        <f t="shared" si="0"/>
        <v>Ratio of female to male engineering occupation labor force</v>
      </c>
      <c r="D29" s="62">
        <v>0.2</v>
      </c>
      <c r="E29" s="63">
        <v>40.818990130000003</v>
      </c>
      <c r="F29" s="63">
        <v>28.949695024148198</v>
      </c>
      <c r="G29" s="63">
        <v>0</v>
      </c>
      <c r="H29" s="63">
        <v>26.582327450000001</v>
      </c>
      <c r="I29" s="63">
        <v>19.012296942601001</v>
      </c>
      <c r="J29" s="63">
        <v>63.013654479999992</v>
      </c>
      <c r="K29" s="63">
        <v>41.386554619999998</v>
      </c>
      <c r="L29" s="63">
        <v>1.9217598008707899</v>
      </c>
      <c r="M29" s="63">
        <v>42.8704859466351</v>
      </c>
      <c r="N29" s="63">
        <v>13.975134349999998</v>
      </c>
      <c r="O29" s="63">
        <v>56.950035210000003</v>
      </c>
      <c r="P29" s="63">
        <v>50.802644000000001</v>
      </c>
      <c r="Q29" s="63">
        <v>57.828518170000009</v>
      </c>
      <c r="R29" s="63">
        <v>35.05565807</v>
      </c>
      <c r="S29" s="63">
        <v>28.342372080000001</v>
      </c>
      <c r="T29" s="63">
        <v>45.67372134</v>
      </c>
      <c r="U29" s="63">
        <v>65.246636769999995</v>
      </c>
      <c r="V29" s="63">
        <v>35.226430918548203</v>
      </c>
      <c r="W29" s="63">
        <v>51.403429634297801</v>
      </c>
      <c r="X29" s="63">
        <v>46.219573339999997</v>
      </c>
      <c r="Y29" s="63">
        <v>18.772319862054498</v>
      </c>
      <c r="Z29" s="63">
        <v>48.251247599999999</v>
      </c>
      <c r="AA29" s="63">
        <v>20.24932879</v>
      </c>
      <c r="AB29" s="63">
        <v>45.954300259999997</v>
      </c>
      <c r="AC29" s="63">
        <v>60.869565219999998</v>
      </c>
      <c r="AD29" s="63">
        <v>66.666666669999998</v>
      </c>
      <c r="AE29" s="63">
        <v>35.53299492</v>
      </c>
      <c r="AF29" s="63">
        <v>73.10606061</v>
      </c>
      <c r="AG29" s="63">
        <v>26.983530120000001</v>
      </c>
      <c r="AH29" s="63">
        <v>29.669005089999999</v>
      </c>
      <c r="AI29" s="63">
        <v>17.546634430000001</v>
      </c>
      <c r="AJ29" s="63">
        <v>63.535245240000002</v>
      </c>
      <c r="AK29" s="63">
        <v>71.428571430000005</v>
      </c>
      <c r="AL29" s="63">
        <v>22.413505300000001</v>
      </c>
      <c r="AM29" s="63">
        <v>41.191489359999998</v>
      </c>
      <c r="AN29" s="63">
        <v>51.548826230000003</v>
      </c>
      <c r="AO29" s="63">
        <v>22.3450454</v>
      </c>
      <c r="AP29" s="63">
        <v>36.3855985</v>
      </c>
      <c r="AQ29" s="63">
        <v>0</v>
      </c>
      <c r="AR29" s="63">
        <v>49.488054609999999</v>
      </c>
      <c r="AS29" s="63">
        <v>22.36359332</v>
      </c>
      <c r="AT29" s="63">
        <v>0</v>
      </c>
      <c r="AU29" s="63">
        <v>48.7549172094688</v>
      </c>
      <c r="AV29" s="63">
        <v>39.180327869999999</v>
      </c>
      <c r="AW29" s="63">
        <v>81.578947369999995</v>
      </c>
      <c r="AX29" s="63">
        <v>28.3906944829852</v>
      </c>
      <c r="AY29" s="63">
        <v>16.122400679456199</v>
      </c>
      <c r="AZ29" s="63">
        <v>22.679115000000003</v>
      </c>
      <c r="BA29" s="63">
        <v>23.499710180000001</v>
      </c>
      <c r="BB29" s="63">
        <v>44.109589040000003</v>
      </c>
      <c r="BC29" s="63">
        <v>60.296576430000002</v>
      </c>
      <c r="BD29" s="63">
        <v>50.23345235</v>
      </c>
      <c r="BE29" s="63">
        <v>13.928104899999999</v>
      </c>
      <c r="BF29" s="63">
        <v>30.999611049999999</v>
      </c>
      <c r="BG29" s="63">
        <v>45.6129510579445</v>
      </c>
      <c r="BH29" s="63">
        <v>13.91128739</v>
      </c>
      <c r="BI29" s="63">
        <v>65.355418463038006</v>
      </c>
      <c r="BJ29" s="63">
        <v>24.67103539</v>
      </c>
      <c r="BK29" s="63">
        <v>58.08823529</v>
      </c>
      <c r="BL29" s="63">
        <v>32.3441525</v>
      </c>
      <c r="BM29" s="63">
        <v>49.324324320000002</v>
      </c>
      <c r="BN29" s="63">
        <v>46.938775509999999</v>
      </c>
      <c r="BO29" s="63">
        <v>23.492126548736501</v>
      </c>
      <c r="BP29" s="63">
        <v>53.723132627674602</v>
      </c>
      <c r="BQ29" s="63">
        <v>23.4375</v>
      </c>
      <c r="BR29" s="63">
        <v>14.9817296</v>
      </c>
      <c r="BS29" s="63">
        <v>37.875516410000003</v>
      </c>
      <c r="BT29" s="63">
        <v>36.849710979999998</v>
      </c>
      <c r="BU29" s="63">
        <v>32.608311229999998</v>
      </c>
      <c r="BV29" s="63">
        <v>32.078407778778598</v>
      </c>
      <c r="BW29" s="63">
        <v>18.343364161587299</v>
      </c>
      <c r="BX29" s="63">
        <v>27.687660739246699</v>
      </c>
      <c r="BY29" s="63">
        <v>0</v>
      </c>
      <c r="BZ29" s="63">
        <v>38.750969740000002</v>
      </c>
      <c r="CA29" s="63">
        <v>29.075745813515699</v>
      </c>
      <c r="CB29" s="63">
        <v>11.344391500000002</v>
      </c>
      <c r="CC29" s="63">
        <v>52.972027969999999</v>
      </c>
      <c r="CD29" s="63">
        <v>43.009287152412796</v>
      </c>
      <c r="CE29" s="63">
        <v>8.1461301420000005</v>
      </c>
      <c r="CF29" s="63">
        <v>45.234303219806698</v>
      </c>
      <c r="CG29" s="63">
        <v>23.5558889017491</v>
      </c>
      <c r="CH29" s="63">
        <v>7.3296884440635699</v>
      </c>
      <c r="CI29" s="63">
        <v>34.559359069999999</v>
      </c>
      <c r="CJ29" s="63">
        <v>52.313386800000011</v>
      </c>
      <c r="CK29" s="63">
        <v>66.849315070000003</v>
      </c>
      <c r="CL29" s="63">
        <v>61.905407748067702</v>
      </c>
      <c r="CM29" s="63">
        <v>29.580573950000002</v>
      </c>
      <c r="CN29" s="63">
        <v>52.664960483435109</v>
      </c>
      <c r="CO29" s="63">
        <v>25.50867744</v>
      </c>
      <c r="CP29" s="63">
        <v>39.398146798333897</v>
      </c>
      <c r="CQ29" s="63">
        <v>0</v>
      </c>
      <c r="CR29" s="63">
        <v>56.803455720000002</v>
      </c>
      <c r="CS29" s="63">
        <v>40.299833620000001</v>
      </c>
      <c r="CT29" s="63">
        <v>38.76923077</v>
      </c>
      <c r="CU29" s="63">
        <v>47.010869569999997</v>
      </c>
      <c r="CV29" s="63">
        <v>6.0377835596042901</v>
      </c>
      <c r="CW29" s="63">
        <v>62.233320192958303</v>
      </c>
      <c r="CX29" s="63">
        <v>48.425971470000007</v>
      </c>
      <c r="CY29" s="63">
        <v>27.496029360000001</v>
      </c>
      <c r="CZ29" s="63">
        <v>63.843137249999998</v>
      </c>
      <c r="DA29" s="63">
        <v>40.611028320000003</v>
      </c>
      <c r="DB29" s="63">
        <v>26.083532375000001</v>
      </c>
      <c r="DC29" s="63">
        <v>23.839499499999999</v>
      </c>
      <c r="DD29" s="63">
        <v>39.759757780000001</v>
      </c>
      <c r="DE29" s="63">
        <v>38.277746370000003</v>
      </c>
      <c r="DF29" s="63">
        <v>49.329790600000003</v>
      </c>
      <c r="DG29" s="63">
        <v>30.182045469999998</v>
      </c>
      <c r="DH29" s="63">
        <v>22.055251071064298</v>
      </c>
      <c r="DI29" s="63">
        <v>15.924472270000001</v>
      </c>
      <c r="DJ29" s="63">
        <v>28.514145540000001</v>
      </c>
      <c r="DK29" s="63">
        <v>80.583278679950197</v>
      </c>
      <c r="DL29" s="63">
        <v>61.531141869999999</v>
      </c>
      <c r="DM29" s="63">
        <v>19.262702712152599</v>
      </c>
      <c r="DN29" s="63">
        <v>10.68324142</v>
      </c>
      <c r="DO29" s="63">
        <v>12.467950630000001</v>
      </c>
      <c r="DP29">
        <f t="shared" si="1"/>
        <v>59</v>
      </c>
    </row>
    <row r="30" spans="2:120" ht="12" customHeight="1" x14ac:dyDescent="0.25">
      <c r="B30" s="61" t="s">
        <v>160</v>
      </c>
      <c r="C30" s="61" t="str">
        <f t="shared" si="0"/>
        <v>Ratio of female to male science, technology, engineering, and math (STEM) education at tertiary level</v>
      </c>
      <c r="D30" s="62">
        <v>0.2</v>
      </c>
      <c r="E30" s="63">
        <v>18.799534758610577</v>
      </c>
      <c r="F30" s="63">
        <v>30.351850492510742</v>
      </c>
      <c r="G30" s="63">
        <v>20.814010421763307</v>
      </c>
      <c r="H30" s="63">
        <v>14.418950763859154</v>
      </c>
      <c r="I30" s="63">
        <v>17.977463776293533</v>
      </c>
      <c r="J30" s="63">
        <v>20.802124751632778</v>
      </c>
      <c r="K30" s="63">
        <v>30.794988708311884</v>
      </c>
      <c r="L30" s="63">
        <v>24.402444572684185</v>
      </c>
      <c r="M30" s="63">
        <v>16.044641511814632</v>
      </c>
      <c r="N30" s="63">
        <v>11.428029473564399</v>
      </c>
      <c r="O30" s="63">
        <v>34.822029049934997</v>
      </c>
      <c r="P30" s="63">
        <v>17.844736628764746</v>
      </c>
      <c r="Q30" s="63">
        <v>21.050936820503406</v>
      </c>
      <c r="R30" s="63">
        <v>24.203637946299349</v>
      </c>
      <c r="S30" s="63">
        <v>19.993321499947413</v>
      </c>
      <c r="T30" s="63">
        <v>17.759428410323039</v>
      </c>
      <c r="U30" s="63">
        <v>19.761619673649317</v>
      </c>
      <c r="V30" s="63">
        <v>22.344005718518506</v>
      </c>
      <c r="W30" s="63">
        <v>25.94141161177744</v>
      </c>
      <c r="X30" s="63">
        <v>21.659323820160221</v>
      </c>
      <c r="Y30" s="63">
        <v>27.498333614859337</v>
      </c>
      <c r="Z30" s="63">
        <v>24.152889624251348</v>
      </c>
      <c r="AA30" s="63">
        <v>15.400164736059569</v>
      </c>
      <c r="AB30" s="63">
        <v>16.160402710782094</v>
      </c>
      <c r="AC30" s="63">
        <v>28.720188767358891</v>
      </c>
      <c r="AD30" s="63">
        <v>13.387536722942631</v>
      </c>
      <c r="AE30" s="63">
        <v>26.111410017632185</v>
      </c>
      <c r="AF30" s="63">
        <v>23.250943115599487</v>
      </c>
      <c r="AG30" s="63">
        <v>11.832849765587797</v>
      </c>
      <c r="AH30" s="63">
        <v>19.933791156346814</v>
      </c>
      <c r="AI30" s="63">
        <v>11.523066696586513</v>
      </c>
      <c r="AJ30" s="63">
        <v>22.09505563185968</v>
      </c>
      <c r="AK30" s="63">
        <v>27.70645838845634</v>
      </c>
      <c r="AL30" s="63">
        <v>14.585307493919025</v>
      </c>
      <c r="AM30" s="63">
        <v>28.169483247841402</v>
      </c>
      <c r="AN30" s="63">
        <v>26.12512631917177</v>
      </c>
      <c r="AO30" s="63">
        <v>19.834118700609654</v>
      </c>
      <c r="AP30" s="63">
        <v>36.02543514518586</v>
      </c>
      <c r="AQ30" s="63">
        <v>16.985992482665619</v>
      </c>
      <c r="AR30" s="63">
        <v>27.652928926779317</v>
      </c>
      <c r="AS30" s="63">
        <v>24.398737059959721</v>
      </c>
      <c r="AT30" s="63">
        <v>16.000302769628522</v>
      </c>
      <c r="AU30" s="63">
        <v>24.31025826698788</v>
      </c>
      <c r="AV30" s="63">
        <v>15.76742469072747</v>
      </c>
      <c r="AW30" s="63">
        <v>18.429663124434416</v>
      </c>
      <c r="AX30" s="63">
        <v>34.211145251061055</v>
      </c>
      <c r="AY30" s="63">
        <v>19.674606885757559</v>
      </c>
      <c r="AZ30" s="63">
        <v>39.17205041349429</v>
      </c>
      <c r="BA30" s="63">
        <v>16.129288999833019</v>
      </c>
      <c r="BB30" s="63">
        <v>26.641909909809012</v>
      </c>
      <c r="BC30" s="63">
        <v>27.153519982641715</v>
      </c>
      <c r="BD30" s="63">
        <v>22.923645844704989</v>
      </c>
      <c r="BE30" s="63">
        <v>37.862451949696172</v>
      </c>
      <c r="BF30" s="63">
        <v>27.084031364885565</v>
      </c>
      <c r="BG30" s="63">
        <v>24.302702339250239</v>
      </c>
      <c r="BH30" s="63">
        <v>15.026206555219257</v>
      </c>
      <c r="BI30" s="63">
        <v>36.1178787592631</v>
      </c>
      <c r="BJ30" s="63">
        <v>18.587500274563656</v>
      </c>
      <c r="BK30" s="63">
        <v>19.58837162077284</v>
      </c>
      <c r="BL30" s="63">
        <v>28.377341038323589</v>
      </c>
      <c r="BM30" s="63">
        <v>26.262987111535505</v>
      </c>
      <c r="BN30" s="63">
        <v>19.499534644522253</v>
      </c>
      <c r="BO30" s="63">
        <v>29.319898166504732</v>
      </c>
      <c r="BP30" s="63">
        <v>43.705158485176838</v>
      </c>
      <c r="BQ30" s="63">
        <v>17.493057036964853</v>
      </c>
      <c r="BR30" s="63">
        <v>24.992086047008083</v>
      </c>
      <c r="BS30" s="63">
        <v>26.058518523468628</v>
      </c>
      <c r="BT30" s="63">
        <v>18.909863265471159</v>
      </c>
      <c r="BU30" s="63">
        <v>20.706260164491631</v>
      </c>
      <c r="BV30" s="63">
        <v>29.125786582289329</v>
      </c>
      <c r="BW30" s="63">
        <v>9.8472257211269216</v>
      </c>
      <c r="BX30" s="63">
        <v>9.2105640474118591</v>
      </c>
      <c r="BY30" s="63">
        <v>0</v>
      </c>
      <c r="BZ30" s="63">
        <v>19.090996198084419</v>
      </c>
      <c r="CA30" s="63">
        <v>23.872831854080772</v>
      </c>
      <c r="CB30" s="63">
        <v>12.493007439973407</v>
      </c>
      <c r="CC30" s="63">
        <v>21.475539335069104</v>
      </c>
      <c r="CD30" s="63">
        <v>39.665797395949852</v>
      </c>
      <c r="CE30" s="63">
        <v>20.162801884713335</v>
      </c>
      <c r="CF30" s="63">
        <v>14.010771174147646</v>
      </c>
      <c r="CG30" s="63">
        <v>15.130663633333661</v>
      </c>
      <c r="CH30" s="63">
        <v>29.866257532336707</v>
      </c>
      <c r="CI30" s="63">
        <v>26.500380804242834</v>
      </c>
      <c r="CJ30" s="63">
        <v>19.705239294646478</v>
      </c>
      <c r="CK30" s="63">
        <v>28.053542620510775</v>
      </c>
      <c r="CL30" s="63">
        <v>18.985422542847662</v>
      </c>
      <c r="CM30" s="63">
        <v>29.316847884330954</v>
      </c>
      <c r="CN30" s="63">
        <v>31.580715478845981</v>
      </c>
      <c r="CO30" s="63">
        <v>32.320069985744794</v>
      </c>
      <c r="CP30" s="63">
        <v>23.025640900920877</v>
      </c>
      <c r="CQ30" s="63">
        <v>13.983739730736295</v>
      </c>
      <c r="CR30" s="63">
        <v>30.324647159006723</v>
      </c>
      <c r="CS30" s="63">
        <v>36.476318685330213</v>
      </c>
      <c r="CT30" s="63">
        <v>22.429858989279833</v>
      </c>
      <c r="CU30" s="63">
        <v>28.869961609388188</v>
      </c>
      <c r="CV30" s="63">
        <v>17.67469834994041</v>
      </c>
      <c r="CW30" s="63">
        <v>30.404333288735984</v>
      </c>
      <c r="CX30" s="63">
        <v>21.059175818348876</v>
      </c>
      <c r="CY30" s="63">
        <v>24.317814194725536</v>
      </c>
      <c r="CZ30" s="63">
        <v>27.240124072595158</v>
      </c>
      <c r="DA30" s="63">
        <v>25.407841500942045</v>
      </c>
      <c r="DB30" s="63">
        <v>24.31025826698788</v>
      </c>
      <c r="DC30" s="63">
        <v>23.084347107535887</v>
      </c>
      <c r="DD30" s="63">
        <v>28.084135156430104</v>
      </c>
      <c r="DE30" s="63">
        <v>38.076590415170898</v>
      </c>
      <c r="DF30" s="63">
        <v>15.482243243964342</v>
      </c>
      <c r="DG30" s="63">
        <v>27.515115909665177</v>
      </c>
      <c r="DH30" s="63">
        <v>25.899893882189954</v>
      </c>
      <c r="DI30" s="63">
        <v>36.393103797792079</v>
      </c>
      <c r="DJ30" s="63">
        <v>22.999603851777415</v>
      </c>
      <c r="DK30" s="63">
        <v>19.808540190616498</v>
      </c>
      <c r="DL30" s="63">
        <v>15.506416231779385</v>
      </c>
      <c r="DM30" s="63">
        <v>22.921044133439125</v>
      </c>
      <c r="DN30" s="63">
        <v>20.598898063078927</v>
      </c>
      <c r="DO30" s="63">
        <v>17.505323584853098</v>
      </c>
      <c r="DP30">
        <f t="shared" si="1"/>
        <v>39</v>
      </c>
    </row>
    <row r="31" spans="2:120" ht="12" customHeight="1" x14ac:dyDescent="0.25">
      <c r="B31" s="61" t="s">
        <v>161</v>
      </c>
      <c r="C31" s="61" t="str">
        <f t="shared" si="0"/>
        <v>Gini Coefficient - economic inequality</v>
      </c>
      <c r="D31" s="62">
        <v>0.2</v>
      </c>
      <c r="E31" s="63">
        <v>43.198300129359609</v>
      </c>
      <c r="F31" s="63">
        <v>30.837669258753561</v>
      </c>
      <c r="G31" s="63">
        <v>5.3565653637152728</v>
      </c>
      <c r="H31" s="63">
        <v>21.838317028676595</v>
      </c>
      <c r="I31" s="63">
        <v>53.53536025910995</v>
      </c>
      <c r="J31" s="63">
        <v>41.300228309369238</v>
      </c>
      <c r="K31" s="63">
        <v>49.791390252039108</v>
      </c>
      <c r="L31" s="63">
        <v>35.419515492911088</v>
      </c>
      <c r="M31" s="63">
        <v>30.837669258753561</v>
      </c>
      <c r="N31" s="63">
        <v>35.419515492911088</v>
      </c>
      <c r="O31" s="63">
        <v>54.990648242339887</v>
      </c>
      <c r="P31" s="63">
        <v>54.221561700388605</v>
      </c>
      <c r="Q31" s="63">
        <v>19.490256541821513</v>
      </c>
      <c r="R31" s="63">
        <v>43.198300129359609</v>
      </c>
      <c r="S31" s="63">
        <v>29.629546278530746</v>
      </c>
      <c r="T31" s="63">
        <v>9.7714717819934584</v>
      </c>
      <c r="U31" s="63">
        <v>25.662860218185052</v>
      </c>
      <c r="V31" s="63">
        <v>29.629546278530746</v>
      </c>
      <c r="W31" s="63">
        <v>48.314666435922618</v>
      </c>
      <c r="X31" s="63">
        <v>17.080223459578313</v>
      </c>
      <c r="Y31" s="63">
        <v>29.544874576930713</v>
      </c>
      <c r="Z31" s="63">
        <v>0</v>
      </c>
      <c r="AA31" s="63">
        <v>29.629546278530746</v>
      </c>
      <c r="AB31" s="63">
        <v>9.088605809411888</v>
      </c>
      <c r="AC31" s="63">
        <v>46.636573419632853</v>
      </c>
      <c r="AD31" s="63">
        <v>42.363050265352747</v>
      </c>
      <c r="AE31" s="63">
        <v>52.929428361286675</v>
      </c>
      <c r="AF31" s="63">
        <v>50.529752160097367</v>
      </c>
      <c r="AG31" s="63">
        <v>26.826059415039573</v>
      </c>
      <c r="AH31" s="63">
        <v>12.667893384441699</v>
      </c>
      <c r="AI31" s="63">
        <v>30.837669258753561</v>
      </c>
      <c r="AJ31" s="63">
        <v>28.418094708626853</v>
      </c>
      <c r="AK31" s="63">
        <v>43.206045967060447</v>
      </c>
      <c r="AL31" s="63">
        <v>29.629546278530746</v>
      </c>
      <c r="AM31" s="63">
        <v>49.606799775024555</v>
      </c>
      <c r="AN31" s="63">
        <v>46.099580711747869</v>
      </c>
      <c r="AO31" s="63">
        <v>36.380546738217724</v>
      </c>
      <c r="AP31" s="63">
        <v>45.36121880368961</v>
      </c>
      <c r="AQ31" s="63">
        <v>29.629546278530746</v>
      </c>
      <c r="AR31" s="63">
        <v>40.931047355340141</v>
      </c>
      <c r="AS31" s="63">
        <v>19.160193663123557</v>
      </c>
      <c r="AT31" s="63">
        <v>11.086149969143582</v>
      </c>
      <c r="AU31" s="63">
        <v>35.419515492911088</v>
      </c>
      <c r="AV31" s="63">
        <v>44.714279412798255</v>
      </c>
      <c r="AW31" s="63">
        <v>45.36121880368961</v>
      </c>
      <c r="AX31" s="63">
        <v>34.038702689447277</v>
      </c>
      <c r="AY31" s="63">
        <v>30.011320543993509</v>
      </c>
      <c r="AZ31" s="63">
        <v>24.436100702458258</v>
      </c>
      <c r="BA31" s="63">
        <v>30.837669258753561</v>
      </c>
      <c r="BB31" s="63">
        <v>47.945485481893485</v>
      </c>
      <c r="BC31" s="63">
        <v>37.239237815048867</v>
      </c>
      <c r="BD31" s="63">
        <v>38.900552108179966</v>
      </c>
      <c r="BE31" s="63">
        <v>38.346780677136252</v>
      </c>
      <c r="BF31" s="63">
        <v>30.837669258753561</v>
      </c>
      <c r="BG31" s="63">
        <v>48.697000241383293</v>
      </c>
      <c r="BH31" s="63">
        <v>29.629546278530746</v>
      </c>
      <c r="BI31" s="63">
        <v>30.837669258753561</v>
      </c>
      <c r="BJ31" s="63">
        <v>46.488561730710217</v>
      </c>
      <c r="BK31" s="63">
        <v>36.335595644940959</v>
      </c>
      <c r="BL31" s="63">
        <v>30.837669258753561</v>
      </c>
      <c r="BM31" s="63">
        <v>34.926039510176821</v>
      </c>
      <c r="BN31" s="63">
        <v>46.468761665777002</v>
      </c>
      <c r="BO31" s="63">
        <v>29.629546278530746</v>
      </c>
      <c r="BP31" s="63">
        <v>35.419515492911088</v>
      </c>
      <c r="BQ31" s="63">
        <v>42.699272506204949</v>
      </c>
      <c r="BR31" s="63">
        <v>29.629546278530746</v>
      </c>
      <c r="BS31" s="63">
        <v>22.471999653883937</v>
      </c>
      <c r="BT31" s="63">
        <v>39.563249678877298</v>
      </c>
      <c r="BU31" s="63">
        <v>32.048688850386711</v>
      </c>
      <c r="BV31" s="63">
        <v>30.837669258753561</v>
      </c>
      <c r="BW31" s="63">
        <v>29.629546278530746</v>
      </c>
      <c r="BX31" s="63">
        <v>29.629546278530746</v>
      </c>
      <c r="BY31" s="63">
        <v>35.419515492911088</v>
      </c>
      <c r="BZ31" s="63">
        <v>45.176628326675079</v>
      </c>
      <c r="CA31" s="63">
        <v>40.931047355340141</v>
      </c>
      <c r="CB31" s="63">
        <v>35.157532012359475</v>
      </c>
      <c r="CC31" s="63">
        <v>47.391714050849835</v>
      </c>
      <c r="CD31" s="63">
        <v>30.837669258753561</v>
      </c>
      <c r="CE31" s="63">
        <v>45.381033488288686</v>
      </c>
      <c r="CF31" s="63">
        <v>8.0031777899757213</v>
      </c>
      <c r="CG31" s="63">
        <v>19.736472172432858</v>
      </c>
      <c r="CH31" s="63">
        <v>19.160193663123557</v>
      </c>
      <c r="CI31" s="63">
        <v>30.203191197740967</v>
      </c>
      <c r="CJ31" s="63">
        <v>51.083523591141052</v>
      </c>
      <c r="CK31" s="63">
        <v>39.638914016238218</v>
      </c>
      <c r="CL31" s="63">
        <v>30.837669258753561</v>
      </c>
      <c r="CM31" s="63">
        <v>35.754761018608257</v>
      </c>
      <c r="CN31" s="63">
        <v>33.492403299570896</v>
      </c>
      <c r="CO31" s="63">
        <v>29.629546278530746</v>
      </c>
      <c r="CP31" s="63">
        <v>30.837669258753561</v>
      </c>
      <c r="CQ31" s="63">
        <v>29.629546278530746</v>
      </c>
      <c r="CR31" s="63">
        <v>46.555064926112621</v>
      </c>
      <c r="CS31" s="63">
        <v>35.419515492911088</v>
      </c>
      <c r="CT31" s="63">
        <v>59.020914102767215</v>
      </c>
      <c r="CU31" s="63">
        <v>56.067466470534228</v>
      </c>
      <c r="CV31" s="63">
        <v>29.629546278530746</v>
      </c>
      <c r="CW31" s="63">
        <v>38.900552108179966</v>
      </c>
      <c r="CX31" s="63">
        <v>39.269733062209085</v>
      </c>
      <c r="CY31" s="63">
        <v>35.419515492911088</v>
      </c>
      <c r="CZ31" s="63">
        <v>47.207123573835233</v>
      </c>
      <c r="DA31" s="63">
        <v>41.669409263398371</v>
      </c>
      <c r="DB31" s="63">
        <v>35.419515492911088</v>
      </c>
      <c r="DC31" s="63">
        <v>25.257045482958247</v>
      </c>
      <c r="DD31" s="63">
        <v>35.419515492911088</v>
      </c>
      <c r="DE31" s="63">
        <v>30.837669258753561</v>
      </c>
      <c r="DF31" s="63">
        <v>23.394952038956735</v>
      </c>
      <c r="DG31" s="63">
        <v>21.169799097864846</v>
      </c>
      <c r="DH31" s="63">
        <v>52.694331507379736</v>
      </c>
      <c r="DI31" s="63">
        <v>30.837669258753561</v>
      </c>
      <c r="DJ31" s="63">
        <v>34.470380659830461</v>
      </c>
      <c r="DK31" s="63">
        <v>30.778571119539219</v>
      </c>
      <c r="DL31" s="63">
        <v>25.882966610491483</v>
      </c>
      <c r="DM31" s="63">
        <v>34.07250316254941</v>
      </c>
      <c r="DN31" s="63">
        <v>29.629546278530746</v>
      </c>
      <c r="DO31" s="63">
        <v>7.2313772844171957</v>
      </c>
      <c r="DP31">
        <f t="shared" si="1"/>
        <v>6</v>
      </c>
    </row>
    <row r="32" spans="2:120" ht="12" customHeight="1" x14ac:dyDescent="0.25">
      <c r="B32" s="77" t="s">
        <v>162</v>
      </c>
      <c r="C32" s="77" t="s">
        <v>163</v>
      </c>
      <c r="D32" s="78">
        <v>0.4</v>
      </c>
      <c r="E32" s="79">
        <v>41.178870495547059</v>
      </c>
      <c r="F32" s="79">
        <v>33.193218350063987</v>
      </c>
      <c r="G32" s="79">
        <v>34.373132211577591</v>
      </c>
      <c r="H32" s="79">
        <v>44.231079882693805</v>
      </c>
      <c r="I32" s="79">
        <v>39.908221557572631</v>
      </c>
      <c r="J32" s="79">
        <v>68.194418123282929</v>
      </c>
      <c r="K32" s="79">
        <v>54.372558367672319</v>
      </c>
      <c r="L32" s="79">
        <v>39.247477216134087</v>
      </c>
      <c r="M32" s="79">
        <v>41.895371928920717</v>
      </c>
      <c r="N32" s="79">
        <v>34.465818155061768</v>
      </c>
      <c r="O32" s="79">
        <v>24.715627356432911</v>
      </c>
      <c r="P32" s="79">
        <v>58.023570215824535</v>
      </c>
      <c r="Q32" s="79">
        <v>34.804700840226111</v>
      </c>
      <c r="R32" s="79">
        <v>38.813003781014473</v>
      </c>
      <c r="S32" s="79">
        <v>51.265776800423367</v>
      </c>
      <c r="T32" s="79">
        <v>40.376622738826079</v>
      </c>
      <c r="U32" s="79">
        <v>49.703327053188197</v>
      </c>
      <c r="V32" s="79">
        <v>31.21158477068294</v>
      </c>
      <c r="W32" s="79">
        <v>63.369017077494277</v>
      </c>
      <c r="X32" s="79">
        <v>56.435124104782908</v>
      </c>
      <c r="Y32" s="79">
        <v>37.59154926178995</v>
      </c>
      <c r="Z32" s="79">
        <v>52.221664613432054</v>
      </c>
      <c r="AA32" s="79">
        <v>19.992034424015735</v>
      </c>
      <c r="AB32" s="79">
        <v>42.730936469136338</v>
      </c>
      <c r="AC32" s="79">
        <v>53.622917572059805</v>
      </c>
      <c r="AD32" s="79">
        <v>46.57672818269829</v>
      </c>
      <c r="AE32" s="79">
        <v>52.926930330287568</v>
      </c>
      <c r="AF32" s="79">
        <v>60.497743492586991</v>
      </c>
      <c r="AG32" s="79">
        <v>45.724781092675435</v>
      </c>
      <c r="AH32" s="79">
        <v>41.323676030744053</v>
      </c>
      <c r="AI32" s="79">
        <v>34.625996586989686</v>
      </c>
      <c r="AJ32" s="79">
        <v>33.3516616736161</v>
      </c>
      <c r="AK32" s="79">
        <v>56.357847524150529</v>
      </c>
      <c r="AL32" s="79">
        <v>38.528877190585561</v>
      </c>
      <c r="AM32" s="79">
        <v>65.955296181688468</v>
      </c>
      <c r="AN32" s="79">
        <v>53.173837764804908</v>
      </c>
      <c r="AO32" s="79">
        <v>44.994387647668326</v>
      </c>
      <c r="AP32" s="79">
        <v>62.073658042432967</v>
      </c>
      <c r="AQ32" s="79">
        <v>41.534309875354822</v>
      </c>
      <c r="AR32" s="79">
        <v>50.227351182150386</v>
      </c>
      <c r="AS32" s="79">
        <v>40.294157190338979</v>
      </c>
      <c r="AT32" s="79">
        <v>39.689870333656742</v>
      </c>
      <c r="AU32" s="79">
        <v>55.515961139789646</v>
      </c>
      <c r="AV32" s="79">
        <v>49.509415460398031</v>
      </c>
      <c r="AW32" s="79">
        <v>58.374201548142523</v>
      </c>
      <c r="AX32" s="79">
        <v>39.258148202427165</v>
      </c>
      <c r="AY32" s="79">
        <v>46.902467871470193</v>
      </c>
      <c r="AZ32" s="79">
        <v>23.106754718435617</v>
      </c>
      <c r="BA32" s="79">
        <v>21.126767076119378</v>
      </c>
      <c r="BB32" s="79">
        <v>56.944216702138775</v>
      </c>
      <c r="BC32" s="79">
        <v>44.133595685328729</v>
      </c>
      <c r="BD32" s="79">
        <v>48.500198984615771</v>
      </c>
      <c r="BE32" s="79">
        <v>60.21463585801456</v>
      </c>
      <c r="BF32" s="79">
        <v>38.542556926138587</v>
      </c>
      <c r="BG32" s="79">
        <v>42.181541646864133</v>
      </c>
      <c r="BH32" s="79">
        <v>39.81769877262434</v>
      </c>
      <c r="BI32" s="79">
        <v>39.448631970460205</v>
      </c>
      <c r="BJ32" s="79">
        <v>33.306095120446521</v>
      </c>
      <c r="BK32" s="79">
        <v>53.642043605410464</v>
      </c>
      <c r="BL32" s="79">
        <v>22.613065217185152</v>
      </c>
      <c r="BM32" s="79">
        <v>52.749564815243232</v>
      </c>
      <c r="BN32" s="79">
        <v>63.063041223646053</v>
      </c>
      <c r="BO32" s="79">
        <v>33.649450360647961</v>
      </c>
      <c r="BP32" s="79">
        <v>45.6601595377563</v>
      </c>
      <c r="BQ32" s="79">
        <v>50.353672490861449</v>
      </c>
      <c r="BR32" s="79">
        <v>53.246146349362874</v>
      </c>
      <c r="BS32" s="79">
        <v>40.850977988346322</v>
      </c>
      <c r="BT32" s="79">
        <v>41.376605890581374</v>
      </c>
      <c r="BU32" s="79">
        <v>42.015505033376286</v>
      </c>
      <c r="BV32" s="79">
        <v>35.743005816453959</v>
      </c>
      <c r="BW32" s="79">
        <v>36.748132183745881</v>
      </c>
      <c r="BX32" s="79">
        <v>45.596545154228551</v>
      </c>
      <c r="BY32" s="79">
        <v>37.171296983949389</v>
      </c>
      <c r="BZ32" s="79">
        <v>60.630104593845147</v>
      </c>
      <c r="CA32" s="79">
        <v>61.852251875813245</v>
      </c>
      <c r="CB32" s="79">
        <v>32.505739072871854</v>
      </c>
      <c r="CC32" s="79">
        <v>61.374455924540037</v>
      </c>
      <c r="CD32" s="79">
        <v>43.801417134209331</v>
      </c>
      <c r="CE32" s="79">
        <v>36.668247936174765</v>
      </c>
      <c r="CF32" s="79">
        <v>44.156580763942543</v>
      </c>
      <c r="CG32" s="79">
        <v>38.44237770417493</v>
      </c>
      <c r="CH32" s="79">
        <v>43.686627740520215</v>
      </c>
      <c r="CI32" s="79">
        <v>41.343321318307837</v>
      </c>
      <c r="CJ32" s="79">
        <v>47.923358969670161</v>
      </c>
      <c r="CK32" s="79">
        <v>55.450325628391553</v>
      </c>
      <c r="CL32" s="79">
        <v>43.392514760538418</v>
      </c>
      <c r="CM32" s="79">
        <v>48.940138337529802</v>
      </c>
      <c r="CN32" s="79">
        <v>23.722365074199196</v>
      </c>
      <c r="CO32" s="79">
        <v>44.684665571374936</v>
      </c>
      <c r="CP32" s="79">
        <v>44.417332024961411</v>
      </c>
      <c r="CQ32" s="79">
        <v>40.557720544991426</v>
      </c>
      <c r="CR32" s="79">
        <v>44.901122812640345</v>
      </c>
      <c r="CS32" s="79">
        <v>63.166983214368528</v>
      </c>
      <c r="CT32" s="79">
        <v>52.663080970403044</v>
      </c>
      <c r="CU32" s="79">
        <v>51.864197326872279</v>
      </c>
      <c r="CV32" s="79">
        <v>42.825367550099081</v>
      </c>
      <c r="CW32" s="79">
        <v>44.15373302121229</v>
      </c>
      <c r="CX32" s="79">
        <v>54.395781185633325</v>
      </c>
      <c r="CY32" s="79">
        <v>39.646020233689697</v>
      </c>
      <c r="CZ32" s="79">
        <v>64.614849623472281</v>
      </c>
      <c r="DA32" s="79">
        <v>60.743526747050751</v>
      </c>
      <c r="DB32" s="79">
        <v>51.042948661525884</v>
      </c>
      <c r="DC32" s="79">
        <v>36.097882009063554</v>
      </c>
      <c r="DD32" s="79">
        <v>35.852601806568757</v>
      </c>
      <c r="DE32" s="79">
        <v>41.03434337425351</v>
      </c>
      <c r="DF32" s="79">
        <v>46.183460142025297</v>
      </c>
      <c r="DG32" s="79">
        <v>37.292285940249705</v>
      </c>
      <c r="DH32" s="79">
        <v>32.943768822735777</v>
      </c>
      <c r="DI32" s="79">
        <v>50.539426908082689</v>
      </c>
      <c r="DJ32" s="79">
        <v>58.256713662158219</v>
      </c>
      <c r="DK32" s="79">
        <v>58.115345242780137</v>
      </c>
      <c r="DL32" s="79">
        <v>51.470482042053675</v>
      </c>
      <c r="DM32" s="79">
        <v>37.983386499478712</v>
      </c>
      <c r="DN32" s="79">
        <v>38.50464352956277</v>
      </c>
      <c r="DO32" s="79">
        <v>29.84103028315829</v>
      </c>
      <c r="DP32">
        <f t="shared" si="1"/>
        <v>29</v>
      </c>
    </row>
    <row r="33" spans="2:120" ht="12" customHeight="1" x14ac:dyDescent="0.25">
      <c r="B33" s="80" t="s">
        <v>164</v>
      </c>
      <c r="C33" s="80" t="s">
        <v>165</v>
      </c>
      <c r="D33" s="81">
        <v>0.3</v>
      </c>
      <c r="E33" s="82">
        <v>49.193179270591088</v>
      </c>
      <c r="F33" s="82">
        <v>37.137813524869458</v>
      </c>
      <c r="G33" s="82">
        <v>40.48053614285277</v>
      </c>
      <c r="H33" s="82">
        <v>48.999148513642844</v>
      </c>
      <c r="I33" s="82">
        <v>39.896117197565701</v>
      </c>
      <c r="J33" s="82">
        <v>60.048763015745891</v>
      </c>
      <c r="K33" s="82">
        <v>45.116823758445676</v>
      </c>
      <c r="L33" s="82">
        <v>38.189562835984795</v>
      </c>
      <c r="M33" s="82">
        <v>42.965685040464095</v>
      </c>
      <c r="N33" s="82">
        <v>44.070463242921974</v>
      </c>
      <c r="O33" s="82">
        <v>17.319862550748329</v>
      </c>
      <c r="P33" s="82">
        <v>52.965541944335342</v>
      </c>
      <c r="Q33" s="82">
        <v>36.249700217560189</v>
      </c>
      <c r="R33" s="82">
        <v>42.164564629629282</v>
      </c>
      <c r="S33" s="82">
        <v>46.589655059972799</v>
      </c>
      <c r="T33" s="82">
        <v>35.870809408826034</v>
      </c>
      <c r="U33" s="82">
        <v>47.629744776203566</v>
      </c>
      <c r="V33" s="82">
        <v>40.194706840122976</v>
      </c>
      <c r="W33" s="82">
        <v>58.37909111317277</v>
      </c>
      <c r="X33" s="82">
        <v>41.548909577337803</v>
      </c>
      <c r="Y33" s="82">
        <v>28.342890355962375</v>
      </c>
      <c r="Z33" s="82">
        <v>53.320875202850821</v>
      </c>
      <c r="AA33" s="82">
        <v>23.105155731990944</v>
      </c>
      <c r="AB33" s="82">
        <v>42.490858557950645</v>
      </c>
      <c r="AC33" s="82">
        <v>47.568651716448635</v>
      </c>
      <c r="AD33" s="82">
        <v>46.955773305231304</v>
      </c>
      <c r="AE33" s="82">
        <v>46.394758849633902</v>
      </c>
      <c r="AF33" s="82">
        <v>50.184833138927971</v>
      </c>
      <c r="AG33" s="82">
        <v>49.638615384878889</v>
      </c>
      <c r="AH33" s="82">
        <v>41.670345855208808</v>
      </c>
      <c r="AI33" s="82">
        <v>32.508069575261786</v>
      </c>
      <c r="AJ33" s="82">
        <v>39.568229567188254</v>
      </c>
      <c r="AK33" s="82">
        <v>54.073599345235301</v>
      </c>
      <c r="AL33" s="82">
        <v>42.488969403095979</v>
      </c>
      <c r="AM33" s="82">
        <v>62.179542384446307</v>
      </c>
      <c r="AN33" s="82">
        <v>43.066522293357103</v>
      </c>
      <c r="AO33" s="82">
        <v>46.870110491339986</v>
      </c>
      <c r="AP33" s="82">
        <v>45.157080209072376</v>
      </c>
      <c r="AQ33" s="82">
        <v>43.589918470854471</v>
      </c>
      <c r="AR33" s="82">
        <v>50.384383696972158</v>
      </c>
      <c r="AS33" s="82">
        <v>36.901509387110643</v>
      </c>
      <c r="AT33" s="82">
        <v>36.559692672087508</v>
      </c>
      <c r="AU33" s="82">
        <v>41.220610402239224</v>
      </c>
      <c r="AV33" s="82">
        <v>48.538290221054268</v>
      </c>
      <c r="AW33" s="82">
        <v>48.874777333822372</v>
      </c>
      <c r="AX33" s="82">
        <v>43.238743206861372</v>
      </c>
      <c r="AY33" s="82">
        <v>54.911417361304032</v>
      </c>
      <c r="AZ33" s="82">
        <v>32.958541273607118</v>
      </c>
      <c r="BA33" s="82">
        <v>34.163584618353326</v>
      </c>
      <c r="BB33" s="82">
        <v>52.186502947096059</v>
      </c>
      <c r="BC33" s="82">
        <v>43.564053785028754</v>
      </c>
      <c r="BD33" s="82">
        <v>44.787331034276164</v>
      </c>
      <c r="BE33" s="82">
        <v>44.259591172790849</v>
      </c>
      <c r="BF33" s="82">
        <v>41.216120751961995</v>
      </c>
      <c r="BG33" s="82">
        <v>31.288385660105771</v>
      </c>
      <c r="BH33" s="82">
        <v>46.23629929215906</v>
      </c>
      <c r="BI33" s="82">
        <v>42.592410192636706</v>
      </c>
      <c r="BJ33" s="82">
        <v>27.161637113580504</v>
      </c>
      <c r="BK33" s="82">
        <v>51.475425122629602</v>
      </c>
      <c r="BL33" s="82">
        <v>31.279974368413008</v>
      </c>
      <c r="BM33" s="82">
        <v>49.112103371297451</v>
      </c>
      <c r="BN33" s="82">
        <v>59.495274206922389</v>
      </c>
      <c r="BO33" s="82">
        <v>40.369539050197879</v>
      </c>
      <c r="BP33" s="82">
        <v>42.942989054220781</v>
      </c>
      <c r="BQ33" s="82">
        <v>47.848115546126962</v>
      </c>
      <c r="BR33" s="82">
        <v>47.433972616031127</v>
      </c>
      <c r="BS33" s="82">
        <v>37.228430842255463</v>
      </c>
      <c r="BT33" s="82">
        <v>44.055296978143872</v>
      </c>
      <c r="BU33" s="82">
        <v>48.274588513729761</v>
      </c>
      <c r="BV33" s="82">
        <v>43.120300587834748</v>
      </c>
      <c r="BW33" s="82">
        <v>36.910884601449979</v>
      </c>
      <c r="BX33" s="82">
        <v>41.857393774570085</v>
      </c>
      <c r="BY33" s="82">
        <v>53.789367476667096</v>
      </c>
      <c r="BZ33" s="82">
        <v>51.803729705524574</v>
      </c>
      <c r="CA33" s="82">
        <v>57.965802705514974</v>
      </c>
      <c r="CB33" s="82">
        <v>45.687427226648779</v>
      </c>
      <c r="CC33" s="82">
        <v>58.344402209090035</v>
      </c>
      <c r="CD33" s="82">
        <v>38.101370476026176</v>
      </c>
      <c r="CE33" s="82">
        <v>42.724830946657391</v>
      </c>
      <c r="CF33" s="82">
        <v>43.630899472511004</v>
      </c>
      <c r="CG33" s="82">
        <v>44.910603505523284</v>
      </c>
      <c r="CH33" s="82">
        <v>40.847575706775828</v>
      </c>
      <c r="CI33" s="82">
        <v>48.028367065473567</v>
      </c>
      <c r="CJ33" s="82">
        <v>43.520876568715657</v>
      </c>
      <c r="CK33" s="82">
        <v>48.492620909850444</v>
      </c>
      <c r="CL33" s="82">
        <v>35.157306913962387</v>
      </c>
      <c r="CM33" s="82">
        <v>46.555756361935806</v>
      </c>
      <c r="CN33" s="82">
        <v>13.352315450449566</v>
      </c>
      <c r="CO33" s="82">
        <v>45.124071567506661</v>
      </c>
      <c r="CP33" s="82">
        <v>37.047224448100252</v>
      </c>
      <c r="CQ33" s="82">
        <v>40.211280400062691</v>
      </c>
      <c r="CR33" s="82">
        <v>42.911406461466299</v>
      </c>
      <c r="CS33" s="82">
        <v>60.077139515987589</v>
      </c>
      <c r="CT33" s="82">
        <v>48.059705138452429</v>
      </c>
      <c r="CU33" s="82">
        <v>46.182478409860835</v>
      </c>
      <c r="CV33" s="82">
        <v>52.36595241501702</v>
      </c>
      <c r="CW33" s="82">
        <v>42.712309318176821</v>
      </c>
      <c r="CX33" s="82">
        <v>46.784301807706157</v>
      </c>
      <c r="CY33" s="82">
        <v>45.630193748806903</v>
      </c>
      <c r="CZ33" s="82">
        <v>57.973583486279239</v>
      </c>
      <c r="DA33" s="82">
        <v>51.625247770834662</v>
      </c>
      <c r="DB33" s="82">
        <v>43.846580826152106</v>
      </c>
      <c r="DC33" s="82">
        <v>40.977618384096345</v>
      </c>
      <c r="DD33" s="82">
        <v>38.166189249102516</v>
      </c>
      <c r="DE33" s="82">
        <v>49.868011814388893</v>
      </c>
      <c r="DF33" s="82">
        <v>36.273192309104111</v>
      </c>
      <c r="DG33" s="82">
        <v>42.792005592025077</v>
      </c>
      <c r="DH33" s="82">
        <v>40.179632857025851</v>
      </c>
      <c r="DI33" s="82">
        <v>48.460048579128099</v>
      </c>
      <c r="DJ33" s="82">
        <v>48.490756335408932</v>
      </c>
      <c r="DK33" s="82">
        <v>43.489612484126141</v>
      </c>
      <c r="DL33" s="82">
        <v>49.478880009903023</v>
      </c>
      <c r="DM33" s="82">
        <v>43.329654588303242</v>
      </c>
      <c r="DN33" s="82">
        <v>45.320904512557064</v>
      </c>
      <c r="DO33" s="82">
        <v>36.996634598322188</v>
      </c>
      <c r="DP33">
        <f t="shared" si="1"/>
        <v>44</v>
      </c>
    </row>
    <row r="34" spans="2:120" ht="12" customHeight="1" x14ac:dyDescent="0.25">
      <c r="B34" s="64" t="s">
        <v>166</v>
      </c>
      <c r="C34" s="64" t="str">
        <f t="shared" si="0"/>
        <v>Engineering majors working in government administration</v>
      </c>
      <c r="D34" s="65">
        <v>0.2</v>
      </c>
      <c r="E34" s="66">
        <v>43.975229901479842</v>
      </c>
      <c r="F34" s="66">
        <v>3.423625150821604</v>
      </c>
      <c r="G34" s="66">
        <v>8.3363506437708033</v>
      </c>
      <c r="H34" s="66">
        <v>2.3114819650808269</v>
      </c>
      <c r="I34" s="66">
        <v>14.04437201708158</v>
      </c>
      <c r="J34" s="66">
        <v>73.659351174287096</v>
      </c>
      <c r="K34" s="66">
        <v>12.766966196798277</v>
      </c>
      <c r="L34" s="66">
        <v>15.737274356576078</v>
      </c>
      <c r="M34" s="66">
        <v>56.478623699879307</v>
      </c>
      <c r="N34" s="66">
        <v>22.416827622234258</v>
      </c>
      <c r="O34" s="66">
        <v>1.6877339389273152</v>
      </c>
      <c r="P34" s="66">
        <v>40.425942342815851</v>
      </c>
      <c r="Q34" s="66">
        <v>3.9473790723253495</v>
      </c>
      <c r="R34" s="66">
        <v>30.19974662507623</v>
      </c>
      <c r="S34" s="66">
        <v>18.210189321161714</v>
      </c>
      <c r="T34" s="66">
        <v>4.1586535441319068</v>
      </c>
      <c r="U34" s="66">
        <v>28.897037267517248</v>
      </c>
      <c r="V34" s="66">
        <v>8.2149680903939828</v>
      </c>
      <c r="W34" s="66">
        <v>71.073934629645649</v>
      </c>
      <c r="X34" s="66">
        <v>2.4969341354825554</v>
      </c>
      <c r="Y34" s="66">
        <v>7.2761561314229537</v>
      </c>
      <c r="Z34" s="66">
        <v>2.9924692676558089</v>
      </c>
      <c r="AA34" s="66">
        <v>2.9632794858572757</v>
      </c>
      <c r="AB34" s="66">
        <v>3.4104283928717578</v>
      </c>
      <c r="AC34" s="66">
        <v>22.376186584845232</v>
      </c>
      <c r="AD34" s="66">
        <v>33.716414032913995</v>
      </c>
      <c r="AE34" s="66">
        <v>8.0057032044022147</v>
      </c>
      <c r="AF34" s="66">
        <v>28.375240326095764</v>
      </c>
      <c r="AG34" s="66">
        <v>18.352720210159667</v>
      </c>
      <c r="AH34" s="66">
        <v>3.2337029918373408</v>
      </c>
      <c r="AI34" s="66">
        <v>13.170383887588404</v>
      </c>
      <c r="AJ34" s="66">
        <v>6.6570604527170119</v>
      </c>
      <c r="AK34" s="66">
        <v>46.764082300046788</v>
      </c>
      <c r="AL34" s="66">
        <v>36.597675958002213</v>
      </c>
      <c r="AM34" s="66">
        <v>86.102325979793591</v>
      </c>
      <c r="AN34" s="66">
        <v>7.4548902101953098</v>
      </c>
      <c r="AO34" s="66">
        <v>22.605592031773202</v>
      </c>
      <c r="AP34" s="66">
        <v>14.037069014684894</v>
      </c>
      <c r="AQ34" s="66">
        <v>17.077707142834605</v>
      </c>
      <c r="AR34" s="66">
        <v>40.088382880200896</v>
      </c>
      <c r="AS34" s="66">
        <v>1.8338914805868027</v>
      </c>
      <c r="AT34" s="66">
        <v>3.1087905660215203</v>
      </c>
      <c r="AU34" s="66">
        <v>25.541998541813253</v>
      </c>
      <c r="AV34" s="66">
        <v>24.402649573909247</v>
      </c>
      <c r="AW34" s="66">
        <v>20.173897232864419</v>
      </c>
      <c r="AX34" s="66">
        <v>18.71987937074201</v>
      </c>
      <c r="AY34" s="66">
        <v>19.582015670634846</v>
      </c>
      <c r="AZ34" s="66">
        <v>11.493764558877848</v>
      </c>
      <c r="BA34" s="66">
        <v>27.191987053132699</v>
      </c>
      <c r="BB34" s="66">
        <v>36.519612875396739</v>
      </c>
      <c r="BC34" s="66">
        <v>13.944880564492907</v>
      </c>
      <c r="BD34" s="66">
        <v>7.6975672605605681</v>
      </c>
      <c r="BE34" s="66">
        <v>23.15691585291686</v>
      </c>
      <c r="BF34" s="66">
        <v>53.009260664160657</v>
      </c>
      <c r="BG34" s="66">
        <v>3.6763793628398611</v>
      </c>
      <c r="BH34" s="66">
        <v>10.411784003791833</v>
      </c>
      <c r="BI34" s="66">
        <v>35.576379036321299</v>
      </c>
      <c r="BJ34" s="66">
        <v>0</v>
      </c>
      <c r="BK34" s="66">
        <v>37.295824587086564</v>
      </c>
      <c r="BL34" s="66">
        <v>11.817054494342592</v>
      </c>
      <c r="BM34" s="66">
        <v>32.561783080348192</v>
      </c>
      <c r="BN34" s="66">
        <v>64.044909603773945</v>
      </c>
      <c r="BO34" s="66">
        <v>7.8741742728530584</v>
      </c>
      <c r="BP34" s="66">
        <v>18.882503331788445</v>
      </c>
      <c r="BQ34" s="66">
        <v>15.920898757322538</v>
      </c>
      <c r="BR34" s="66">
        <v>17.936926093945949</v>
      </c>
      <c r="BS34" s="66">
        <v>2.8661209201725306</v>
      </c>
      <c r="BT34" s="66">
        <v>16.838187156400583</v>
      </c>
      <c r="BU34" s="66">
        <v>30.062413019651483</v>
      </c>
      <c r="BV34" s="66">
        <v>8.7994226611350594</v>
      </c>
      <c r="BW34" s="66">
        <v>5.7968818276021041</v>
      </c>
      <c r="BX34" s="66">
        <v>12.159772682534381</v>
      </c>
      <c r="BY34" s="66">
        <v>28.679864874510091</v>
      </c>
      <c r="BZ34" s="66">
        <v>35.519914943406668</v>
      </c>
      <c r="CA34" s="66">
        <v>74.269194820225891</v>
      </c>
      <c r="CB34" s="66">
        <v>20.709061728075802</v>
      </c>
      <c r="CC34" s="66">
        <v>47.883176502463549</v>
      </c>
      <c r="CD34" s="66">
        <v>41.048062534883954</v>
      </c>
      <c r="CE34" s="66">
        <v>45.531650948137859</v>
      </c>
      <c r="CF34" s="66">
        <v>8.0577518088597557</v>
      </c>
      <c r="CG34" s="66">
        <v>1.7935834563211808</v>
      </c>
      <c r="CH34" s="66">
        <v>3.029232065567939</v>
      </c>
      <c r="CI34" s="66">
        <v>18.260283631013269</v>
      </c>
      <c r="CJ34" s="66">
        <v>10.397427727120474</v>
      </c>
      <c r="CK34" s="66">
        <v>18.549891665224294</v>
      </c>
      <c r="CL34" s="66">
        <v>48.856898837301223</v>
      </c>
      <c r="CM34" s="66">
        <v>19.035571913362947</v>
      </c>
      <c r="CN34" s="66">
        <v>2.9251680932521951</v>
      </c>
      <c r="CO34" s="66">
        <v>17.064953394669235</v>
      </c>
      <c r="CP34" s="66">
        <v>19.928975513564385</v>
      </c>
      <c r="CQ34" s="66">
        <v>2.3587231672859517</v>
      </c>
      <c r="CR34" s="66">
        <v>24.584990737896305</v>
      </c>
      <c r="CS34" s="66">
        <v>100</v>
      </c>
      <c r="CT34" s="66">
        <v>13.582792548884111</v>
      </c>
      <c r="CU34" s="66">
        <v>22.081698586885423</v>
      </c>
      <c r="CV34" s="66">
        <v>26.132101843127241</v>
      </c>
      <c r="CW34" s="66">
        <v>16.704342931419522</v>
      </c>
      <c r="CX34" s="66">
        <v>10.055330338721129</v>
      </c>
      <c r="CY34" s="66">
        <v>10.057142758729901</v>
      </c>
      <c r="CZ34" s="66">
        <v>59.980033670165014</v>
      </c>
      <c r="DA34" s="66">
        <v>18.31754969067779</v>
      </c>
      <c r="DB34" s="66">
        <v>9.4604181893127279</v>
      </c>
      <c r="DC34" s="66">
        <v>10.919380118924595</v>
      </c>
      <c r="DD34" s="66">
        <v>15.866292591637128</v>
      </c>
      <c r="DE34" s="66">
        <v>6.1319199801044579</v>
      </c>
      <c r="DF34" s="66">
        <v>12.297354181506538</v>
      </c>
      <c r="DG34" s="66">
        <v>11.112594315272425</v>
      </c>
      <c r="DH34" s="66">
        <v>2.7874407113427071</v>
      </c>
      <c r="DI34" s="66">
        <v>58.197760682902995</v>
      </c>
      <c r="DJ34" s="66">
        <v>27.043195401650159</v>
      </c>
      <c r="DK34" s="66">
        <v>21.328751149526166</v>
      </c>
      <c r="DL34" s="66">
        <v>3.6609801230943022</v>
      </c>
      <c r="DM34" s="66">
        <v>2.7377982257894855</v>
      </c>
      <c r="DN34" s="66">
        <v>21.355313734738555</v>
      </c>
      <c r="DO34" s="66">
        <v>7.7257837342861384</v>
      </c>
      <c r="DP34">
        <f t="shared" si="1"/>
        <v>85</v>
      </c>
    </row>
    <row r="35" spans="2:120" ht="12" customHeight="1" x14ac:dyDescent="0.25">
      <c r="B35" s="64" t="s">
        <v>167</v>
      </c>
      <c r="C35" s="64" t="str">
        <f t="shared" si="0"/>
        <v>% of total expenditure on mining, manufacturing and construction ministries or agenices</v>
      </c>
      <c r="D35" s="65">
        <v>0.1</v>
      </c>
      <c r="E35" s="66">
        <v>0.75672243551144347</v>
      </c>
      <c r="F35" s="66">
        <v>6.7994066259498238</v>
      </c>
      <c r="G35" s="66">
        <v>1.5060548368740081</v>
      </c>
      <c r="H35" s="66">
        <v>4.6493242016030214</v>
      </c>
      <c r="I35" s="66">
        <v>2.2795111385777181E-2</v>
      </c>
      <c r="J35" s="66">
        <v>3.4724554157595575</v>
      </c>
      <c r="K35" s="66">
        <v>5.761584881225703E-2</v>
      </c>
      <c r="L35" s="66">
        <v>100</v>
      </c>
      <c r="M35" s="66">
        <v>0.87827962261513082</v>
      </c>
      <c r="N35" s="66">
        <v>1.9900380936240827</v>
      </c>
      <c r="O35" s="66">
        <v>11.460653733483159</v>
      </c>
      <c r="P35" s="66">
        <v>4.3289419363668522E-2</v>
      </c>
      <c r="Q35" s="66">
        <v>0.25843627304445627</v>
      </c>
      <c r="R35" s="66">
        <v>33.397194679020757</v>
      </c>
      <c r="S35" s="66">
        <v>3.1576689928029444</v>
      </c>
      <c r="T35" s="66">
        <v>0.16518054079763567</v>
      </c>
      <c r="U35" s="66">
        <v>2.9071205551983642E-2</v>
      </c>
      <c r="V35" s="66">
        <v>22.766678810713039</v>
      </c>
      <c r="W35" s="66">
        <v>0.31860733616298764</v>
      </c>
      <c r="X35" s="66">
        <v>0.41734911714924711</v>
      </c>
      <c r="Y35" s="66">
        <v>1.9903449224483609</v>
      </c>
      <c r="Z35" s="66">
        <v>3.6461721270765839</v>
      </c>
      <c r="AA35" s="66">
        <v>0.86927444649383778</v>
      </c>
      <c r="AB35" s="66">
        <v>0.75176364141861929</v>
      </c>
      <c r="AC35" s="66">
        <v>0.90445707461652536</v>
      </c>
      <c r="AD35" s="66">
        <v>0.34149153798092641</v>
      </c>
      <c r="AE35" s="66">
        <v>0.17021982586005752</v>
      </c>
      <c r="AF35" s="66">
        <v>9.7111322884151589E-3</v>
      </c>
      <c r="AG35" s="66">
        <v>0.16095098113022682</v>
      </c>
      <c r="AH35" s="66">
        <v>4.1389842213330565</v>
      </c>
      <c r="AI35" s="66">
        <v>4.1222817960006664</v>
      </c>
      <c r="AJ35" s="66">
        <v>12.697041119623607</v>
      </c>
      <c r="AK35" s="66">
        <v>0.17269784699245938</v>
      </c>
      <c r="AL35" s="66">
        <v>9.5773558351408994</v>
      </c>
      <c r="AM35" s="66">
        <v>0.47898593706496395</v>
      </c>
      <c r="AN35" s="66">
        <v>0.26861969221477794</v>
      </c>
      <c r="AO35" s="66">
        <v>0.30988266542419801</v>
      </c>
      <c r="AP35" s="66">
        <v>1.4310819704142574</v>
      </c>
      <c r="AQ35" s="66">
        <v>4.1375827740211486</v>
      </c>
      <c r="AR35" s="66">
        <v>2.3245964009075224</v>
      </c>
      <c r="AS35" s="66">
        <v>0.13027704214344121</v>
      </c>
      <c r="AT35" s="66">
        <v>3.1393177396916681</v>
      </c>
      <c r="AU35" s="66">
        <v>23.048872582595621</v>
      </c>
      <c r="AV35" s="66">
        <v>1.9073367181689398</v>
      </c>
      <c r="AW35" s="66">
        <v>0.60361278832544663</v>
      </c>
      <c r="AX35" s="66">
        <v>3.2187238010923398</v>
      </c>
      <c r="AY35" s="66">
        <v>1.6368898121485926</v>
      </c>
      <c r="AZ35" s="66">
        <v>11.844246879959503</v>
      </c>
      <c r="BA35" s="66">
        <v>18.240761344921136</v>
      </c>
      <c r="BB35" s="66">
        <v>1.0505241059412236</v>
      </c>
      <c r="BC35" s="66">
        <v>1.3592895291891247</v>
      </c>
      <c r="BD35" s="66">
        <v>10.061639502948037</v>
      </c>
      <c r="BE35" s="66">
        <v>1.5082968887536581</v>
      </c>
      <c r="BF35" s="66">
        <v>0.47772903961663016</v>
      </c>
      <c r="BG35" s="66">
        <v>6.5523859549422143</v>
      </c>
      <c r="BH35" s="66">
        <v>0.15382168268628443</v>
      </c>
      <c r="BI35" s="66">
        <v>0.54814638849220054</v>
      </c>
      <c r="BJ35" s="66">
        <v>0.66586326588972056</v>
      </c>
      <c r="BK35" s="66">
        <v>0.58897787895576736</v>
      </c>
      <c r="BL35" s="66">
        <v>0.23229969008706447</v>
      </c>
      <c r="BM35" s="66">
        <v>0.4697735048095521</v>
      </c>
      <c r="BN35" s="66">
        <v>1.2258334377250759</v>
      </c>
      <c r="BO35" s="66">
        <v>40.797911522138513</v>
      </c>
      <c r="BP35" s="66">
        <v>1.7810546423541653</v>
      </c>
      <c r="BQ35" s="66">
        <v>2.8868113764505479</v>
      </c>
      <c r="BR35" s="66">
        <v>3.6589619357585614</v>
      </c>
      <c r="BS35" s="66">
        <v>4.9584174388205096</v>
      </c>
      <c r="BT35" s="66">
        <v>7.6307702557193293</v>
      </c>
      <c r="BU35" s="66">
        <v>5.2407179452842962</v>
      </c>
      <c r="BV35" s="66">
        <v>63.639339104031485</v>
      </c>
      <c r="BW35" s="66">
        <v>2.4279344226449138</v>
      </c>
      <c r="BX35" s="66">
        <v>6.0177332888518684</v>
      </c>
      <c r="BY35" s="66">
        <v>1.7046611446788649</v>
      </c>
      <c r="BZ35" s="66">
        <v>0.39962665674063952</v>
      </c>
      <c r="CA35" s="66">
        <v>1.1302727699304396</v>
      </c>
      <c r="CB35" s="66">
        <v>15.640132607663396</v>
      </c>
      <c r="CC35" s="66">
        <v>7.6089420679042313E-2</v>
      </c>
      <c r="CD35" s="66">
        <v>3.8660152939900465</v>
      </c>
      <c r="CE35" s="66">
        <v>32.943677542997122</v>
      </c>
      <c r="CF35" s="66">
        <v>0.8551388128342865</v>
      </c>
      <c r="CG35" s="66">
        <v>2.218962669977111</v>
      </c>
      <c r="CH35" s="66">
        <v>6.337354275618333</v>
      </c>
      <c r="CI35" s="66">
        <v>0.17111898566573472</v>
      </c>
      <c r="CJ35" s="66">
        <v>0.93280021527000245</v>
      </c>
      <c r="CK35" s="66">
        <v>3.2111975514564493</v>
      </c>
      <c r="CL35" s="66">
        <v>11.445785254955387</v>
      </c>
      <c r="CM35" s="66">
        <v>12.169812885532394</v>
      </c>
      <c r="CN35" s="66">
        <v>0.66103053173581983</v>
      </c>
      <c r="CO35" s="66">
        <v>13.088003683848024</v>
      </c>
      <c r="CP35" s="66">
        <v>0.64894960946115554</v>
      </c>
      <c r="CQ35" s="66">
        <v>2.0959655234317021</v>
      </c>
      <c r="CR35" s="66">
        <v>15.849904129732497</v>
      </c>
      <c r="CS35" s="66">
        <v>1.3120846713265801</v>
      </c>
      <c r="CT35" s="66">
        <v>0.88084639020119182</v>
      </c>
      <c r="CU35" s="66">
        <v>0</v>
      </c>
      <c r="CV35" s="66">
        <v>2.157348549309535</v>
      </c>
      <c r="CW35" s="66">
        <v>1.514500197068724</v>
      </c>
      <c r="CX35" s="66">
        <v>0.65562715361070689</v>
      </c>
      <c r="CY35" s="66">
        <v>2.560974300120872</v>
      </c>
      <c r="CZ35" s="66">
        <v>1.0247270941636542</v>
      </c>
      <c r="DA35" s="66">
        <v>1.4446498584690133</v>
      </c>
      <c r="DB35" s="66">
        <v>1.3859451113090699</v>
      </c>
      <c r="DC35" s="66">
        <v>1.1141962989221965</v>
      </c>
      <c r="DD35" s="66">
        <v>1.5558629240438848</v>
      </c>
      <c r="DE35" s="66">
        <v>36.045719790168846</v>
      </c>
      <c r="DF35" s="66">
        <v>3.1492827969106685</v>
      </c>
      <c r="DG35" s="66">
        <v>3.3689818664921605</v>
      </c>
      <c r="DH35" s="66">
        <v>4.912696157782829</v>
      </c>
      <c r="DI35" s="66">
        <v>5.9819153324479304</v>
      </c>
      <c r="DJ35" s="66">
        <v>7.876350955790018E-2</v>
      </c>
      <c r="DK35" s="66">
        <v>1.492815792267695</v>
      </c>
      <c r="DL35" s="66">
        <v>0.95956543872930056</v>
      </c>
      <c r="DM35" s="66">
        <v>18.969988892668738</v>
      </c>
      <c r="DN35" s="66">
        <v>0.66750473130391019</v>
      </c>
      <c r="DO35" s="66">
        <v>17.756396374708263</v>
      </c>
      <c r="DP35">
        <f t="shared" si="1"/>
        <v>103</v>
      </c>
    </row>
    <row r="36" spans="2:120" ht="12" customHeight="1" x14ac:dyDescent="0.25">
      <c r="B36" s="64" t="s">
        <v>168</v>
      </c>
      <c r="C36" s="64" t="str">
        <f t="shared" si="0"/>
        <v>% of total expenditure on water, electricity and fuel system ministries or agencies</v>
      </c>
      <c r="D36" s="65">
        <v>0.1</v>
      </c>
      <c r="E36" s="66">
        <v>19.025362366670755</v>
      </c>
      <c r="F36" s="66">
        <v>38.155805940111641</v>
      </c>
      <c r="G36" s="66">
        <v>39.80902326718239</v>
      </c>
      <c r="H36" s="66">
        <v>68.461207321685961</v>
      </c>
      <c r="I36" s="66">
        <v>3.1638135288939533</v>
      </c>
      <c r="J36" s="66">
        <v>8.2234042547175239</v>
      </c>
      <c r="K36" s="66">
        <v>0.16832858538953155</v>
      </c>
      <c r="L36" s="66">
        <v>0.3593250569618594</v>
      </c>
      <c r="M36" s="66">
        <v>33.336567627006801</v>
      </c>
      <c r="N36" s="66">
        <v>28.826731016531319</v>
      </c>
      <c r="O36" s="66">
        <v>5.7048893529662417</v>
      </c>
      <c r="P36" s="66">
        <v>1.6945928279857447</v>
      </c>
      <c r="Q36" s="66">
        <v>4.2672037626999471</v>
      </c>
      <c r="R36" s="66">
        <v>10.755126917803043</v>
      </c>
      <c r="S36" s="66">
        <v>46.611130705308192</v>
      </c>
      <c r="T36" s="66">
        <v>0.93891533989788101</v>
      </c>
      <c r="U36" s="66">
        <v>33.597132567278429</v>
      </c>
      <c r="V36" s="66">
        <v>37.166467987627712</v>
      </c>
      <c r="W36" s="66">
        <v>10.38711656077197</v>
      </c>
      <c r="X36" s="66">
        <v>4.0914413537325434</v>
      </c>
      <c r="Y36" s="66">
        <v>2.5197457462802686</v>
      </c>
      <c r="Z36" s="66">
        <v>100</v>
      </c>
      <c r="AA36" s="66">
        <v>46.636437041504159</v>
      </c>
      <c r="AB36" s="66">
        <v>0</v>
      </c>
      <c r="AC36" s="66">
        <v>12.266591407079995</v>
      </c>
      <c r="AD36" s="66">
        <v>9.6654674452929612</v>
      </c>
      <c r="AE36" s="66">
        <v>12.977311236101079</v>
      </c>
      <c r="AF36" s="66">
        <v>3.3332250701758186</v>
      </c>
      <c r="AG36" s="66">
        <v>46.827085208599911</v>
      </c>
      <c r="AH36" s="66">
        <v>22.643365276552018</v>
      </c>
      <c r="AI36" s="66">
        <v>30.756283368129296</v>
      </c>
      <c r="AJ36" s="66">
        <v>13.793298342634611</v>
      </c>
      <c r="AK36" s="66">
        <v>2.9235778033096351</v>
      </c>
      <c r="AL36" s="66">
        <v>13.964680459148321</v>
      </c>
      <c r="AM36" s="66">
        <v>1.5000432589464583</v>
      </c>
      <c r="AN36" s="66">
        <v>5.8372016432876945</v>
      </c>
      <c r="AO36" s="66">
        <v>12.513659076878122</v>
      </c>
      <c r="AP36" s="66">
        <v>2.3861528084720094</v>
      </c>
      <c r="AQ36" s="66">
        <v>34.264239176856627</v>
      </c>
      <c r="AR36" s="66">
        <v>5.2230016491875517</v>
      </c>
      <c r="AS36" s="66">
        <v>10.257479279137348</v>
      </c>
      <c r="AT36" s="66">
        <v>1.4682155811404292</v>
      </c>
      <c r="AU36" s="66">
        <v>15.927108198776299</v>
      </c>
      <c r="AV36" s="66">
        <v>11.235326606681532</v>
      </c>
      <c r="AW36" s="66">
        <v>1.6616711877728942</v>
      </c>
      <c r="AX36" s="66">
        <v>19.530479896965847</v>
      </c>
      <c r="AY36" s="66">
        <v>44.445539386559432</v>
      </c>
      <c r="AZ36" s="66">
        <v>22.173227676263842</v>
      </c>
      <c r="BA36" s="66">
        <v>29.84243576324679</v>
      </c>
      <c r="BB36" s="66">
        <v>10.644920142906079</v>
      </c>
      <c r="BC36" s="66">
        <v>2.0351562776469319</v>
      </c>
      <c r="BD36" s="66">
        <v>7.4090650848835393</v>
      </c>
      <c r="BE36" s="66">
        <v>1.5720666060428257</v>
      </c>
      <c r="BF36" s="66">
        <v>5.6658995355117723</v>
      </c>
      <c r="BG36" s="66">
        <v>10.27662635768298</v>
      </c>
      <c r="BH36" s="66">
        <v>22.963218391574852</v>
      </c>
      <c r="BI36" s="66">
        <v>1.5268940742087278</v>
      </c>
      <c r="BJ36" s="66">
        <v>8.6977065241110374E-2</v>
      </c>
      <c r="BK36" s="66">
        <v>7.2438627752748355</v>
      </c>
      <c r="BL36" s="66">
        <v>28.021969946680578</v>
      </c>
      <c r="BM36" s="66">
        <v>2.1217167371932599</v>
      </c>
      <c r="BN36" s="66">
        <v>3.1310414799829802</v>
      </c>
      <c r="BO36" s="66">
        <v>6.1037636137183329</v>
      </c>
      <c r="BP36" s="66">
        <v>0.12312951271768725</v>
      </c>
      <c r="BQ36" s="66">
        <v>16.004450550415452</v>
      </c>
      <c r="BR36" s="66">
        <v>1.6944103995688207</v>
      </c>
      <c r="BS36" s="66">
        <v>16.17421593419694</v>
      </c>
      <c r="BT36" s="66">
        <v>2.4301332593188008</v>
      </c>
      <c r="BU36" s="66">
        <v>48.934376513150816</v>
      </c>
      <c r="BV36" s="66">
        <v>9.7898013494703111</v>
      </c>
      <c r="BW36" s="66">
        <v>13.610522703623607</v>
      </c>
      <c r="BX36" s="66">
        <v>3.9654733156569892</v>
      </c>
      <c r="BY36" s="66">
        <v>12.5209987801857</v>
      </c>
      <c r="BZ36" s="66">
        <v>5.3320993153606855</v>
      </c>
      <c r="CA36" s="66">
        <v>5.9256952359586954</v>
      </c>
      <c r="CB36" s="66">
        <v>13.635860124883342</v>
      </c>
      <c r="CC36" s="66">
        <v>6.3875565562221785</v>
      </c>
      <c r="CD36" s="66">
        <v>16.447128177233619</v>
      </c>
      <c r="CE36" s="66">
        <v>0.83939202938056368</v>
      </c>
      <c r="CF36" s="66">
        <v>4.4918132909781083E-2</v>
      </c>
      <c r="CG36" s="66">
        <v>37.943651796384941</v>
      </c>
      <c r="CH36" s="66">
        <v>31.61161133165982</v>
      </c>
      <c r="CI36" s="66">
        <v>2.2467574308161167</v>
      </c>
      <c r="CJ36" s="66">
        <v>5.9557995733195144</v>
      </c>
      <c r="CK36" s="66">
        <v>3.2607456520371412</v>
      </c>
      <c r="CL36" s="66">
        <v>11.326139288570442</v>
      </c>
      <c r="CM36" s="66">
        <v>11.551892814285797</v>
      </c>
      <c r="CN36" s="66">
        <v>35.778992056877499</v>
      </c>
      <c r="CO36" s="66">
        <v>49.269096772466902</v>
      </c>
      <c r="CP36" s="66">
        <v>6.9404964166518281</v>
      </c>
      <c r="CQ36" s="66">
        <v>20.713058567514754</v>
      </c>
      <c r="CR36" s="66">
        <v>8.1389692800389746</v>
      </c>
      <c r="CS36" s="66">
        <v>7.6882456289128198</v>
      </c>
      <c r="CT36" s="66">
        <v>9.1436625796071027</v>
      </c>
      <c r="CU36" s="66">
        <v>3.591619112286041</v>
      </c>
      <c r="CV36" s="66">
        <v>30.989508680996387</v>
      </c>
      <c r="CW36" s="66">
        <v>8.0181704613937139</v>
      </c>
      <c r="CX36" s="66">
        <v>7.9902643864568317</v>
      </c>
      <c r="CY36" s="66">
        <v>16.826504618001159</v>
      </c>
      <c r="CZ36" s="66">
        <v>2.1893928151143256</v>
      </c>
      <c r="DA36" s="66">
        <v>7.6774160699894809</v>
      </c>
      <c r="DB36" s="66">
        <v>11.443306555774774</v>
      </c>
      <c r="DC36" s="66">
        <v>57.57697880949582</v>
      </c>
      <c r="DD36" s="66">
        <v>13.561189803024263</v>
      </c>
      <c r="DE36" s="66">
        <v>45.327555074496921</v>
      </c>
      <c r="DF36" s="66">
        <v>22.158514482628078</v>
      </c>
      <c r="DG36" s="66">
        <v>12.665440735948438</v>
      </c>
      <c r="DH36" s="66">
        <v>1.7956387119305712</v>
      </c>
      <c r="DI36" s="66">
        <v>62.618542589778038</v>
      </c>
      <c r="DJ36" s="66">
        <v>4.6332251715452086</v>
      </c>
      <c r="DK36" s="66">
        <v>6.8169121730633995</v>
      </c>
      <c r="DL36" s="66">
        <v>31.961181277088567</v>
      </c>
      <c r="DM36" s="66">
        <v>46.787860657717893</v>
      </c>
      <c r="DN36" s="66">
        <v>42.321300941359034</v>
      </c>
      <c r="DO36" s="66">
        <v>15.780281469246377</v>
      </c>
      <c r="DP36">
        <f t="shared" si="1"/>
        <v>47</v>
      </c>
    </row>
    <row r="37" spans="2:120" ht="12" customHeight="1" x14ac:dyDescent="0.25">
      <c r="B37" s="64" t="s">
        <v>169</v>
      </c>
      <c r="C37" s="64" t="str">
        <f t="shared" si="0"/>
        <v>% total government expenditure on general public services ministries or agenices</v>
      </c>
      <c r="D37" s="65">
        <v>0.1</v>
      </c>
      <c r="E37" s="66">
        <v>30.295379784656287</v>
      </c>
      <c r="F37" s="66">
        <v>51.742556854902482</v>
      </c>
      <c r="G37" s="66">
        <v>69.260209591223628</v>
      </c>
      <c r="H37" s="66">
        <v>43.35942555207496</v>
      </c>
      <c r="I37" s="66">
        <v>36.689287311572237</v>
      </c>
      <c r="J37" s="66">
        <v>28.044440569849581</v>
      </c>
      <c r="K37" s="66">
        <v>29.743136001449525</v>
      </c>
      <c r="L37" s="66">
        <v>43.159502557131241</v>
      </c>
      <c r="M37" s="66">
        <v>50.678832503913362</v>
      </c>
      <c r="N37" s="66">
        <v>54.361168045899767</v>
      </c>
      <c r="O37" s="66">
        <v>46.71825325535908</v>
      </c>
      <c r="P37" s="66">
        <v>44.024400703549603</v>
      </c>
      <c r="Q37" s="66">
        <v>54.623457556858682</v>
      </c>
      <c r="R37" s="66">
        <v>31.327143302069544</v>
      </c>
      <c r="S37" s="66">
        <v>39.384749368726041</v>
      </c>
      <c r="T37" s="66">
        <v>42.493444485872125</v>
      </c>
      <c r="U37" s="66">
        <v>34.55412477087507</v>
      </c>
      <c r="V37" s="66">
        <v>71.785755481879079</v>
      </c>
      <c r="W37" s="66">
        <v>28.331109132467272</v>
      </c>
      <c r="X37" s="66">
        <v>14.575252182464066</v>
      </c>
      <c r="Y37" s="66">
        <v>55.578665147693464</v>
      </c>
      <c r="Z37" s="66">
        <v>30.665268698175616</v>
      </c>
      <c r="AA37" s="66">
        <v>35.057095825420497</v>
      </c>
      <c r="AB37" s="66">
        <v>37.16112831856131</v>
      </c>
      <c r="AC37" s="66">
        <v>42.931413047692295</v>
      </c>
      <c r="AD37" s="66">
        <v>30.761521357806522</v>
      </c>
      <c r="AE37" s="66">
        <v>21.027625238918588</v>
      </c>
      <c r="AF37" s="66">
        <v>36.129302720635486</v>
      </c>
      <c r="AG37" s="66">
        <v>51.17109101113946</v>
      </c>
      <c r="AH37" s="66">
        <v>38.299105242106862</v>
      </c>
      <c r="AI37" s="66">
        <v>50.577494656362262</v>
      </c>
      <c r="AJ37" s="66">
        <v>45.147777817229851</v>
      </c>
      <c r="AK37" s="66">
        <v>27.481005475741011</v>
      </c>
      <c r="AL37" s="66">
        <v>49.521803159773839</v>
      </c>
      <c r="AM37" s="66">
        <v>29.640943354121756</v>
      </c>
      <c r="AN37" s="66">
        <v>23.831521862947273</v>
      </c>
      <c r="AO37" s="66">
        <v>37.931415623897905</v>
      </c>
      <c r="AP37" s="66">
        <v>27.255111896474439</v>
      </c>
      <c r="AQ37" s="66">
        <v>33.94776353669608</v>
      </c>
      <c r="AR37" s="66">
        <v>44.046404457301058</v>
      </c>
      <c r="AS37" s="66">
        <v>38.964959121728114</v>
      </c>
      <c r="AT37" s="66">
        <v>48.759869410070493</v>
      </c>
      <c r="AU37" s="66">
        <v>13.966206230404426</v>
      </c>
      <c r="AV37" s="66">
        <v>34.208266281635318</v>
      </c>
      <c r="AW37" s="66">
        <v>27.739879211203466</v>
      </c>
      <c r="AX37" s="66">
        <v>31.701495046851722</v>
      </c>
      <c r="AY37" s="66">
        <v>65.948814766121572</v>
      </c>
      <c r="AZ37" s="66">
        <v>60.996227082685976</v>
      </c>
      <c r="BA37" s="66">
        <v>52.964569546502339</v>
      </c>
      <c r="BB37" s="66">
        <v>23.486340070345811</v>
      </c>
      <c r="BC37" s="66">
        <v>23.545529313090519</v>
      </c>
      <c r="BD37" s="66">
        <v>29.926788528409485</v>
      </c>
      <c r="BE37" s="66">
        <v>23.338762928469961</v>
      </c>
      <c r="BF37" s="66">
        <v>37.567923357176227</v>
      </c>
      <c r="BG37" s="66">
        <v>31.371416856504791</v>
      </c>
      <c r="BH37" s="66">
        <v>75.034547319472182</v>
      </c>
      <c r="BI37" s="66">
        <v>50.106959319162186</v>
      </c>
      <c r="BJ37" s="66">
        <v>22.115357639276187</v>
      </c>
      <c r="BK37" s="66">
        <v>20.424004998788259</v>
      </c>
      <c r="BL37" s="66">
        <v>50.106924682340463</v>
      </c>
      <c r="BM37" s="66">
        <v>38.510030572585563</v>
      </c>
      <c r="BN37" s="66">
        <v>24.900233240617506</v>
      </c>
      <c r="BO37" s="66">
        <v>72.315641946744179</v>
      </c>
      <c r="BP37" s="66">
        <v>58.554742256127923</v>
      </c>
      <c r="BQ37" s="66">
        <v>29.762038713355267</v>
      </c>
      <c r="BR37" s="66">
        <v>60.846606743218963</v>
      </c>
      <c r="BS37" s="66">
        <v>54.972965930275109</v>
      </c>
      <c r="BT37" s="66">
        <v>71.252103246383584</v>
      </c>
      <c r="BU37" s="66">
        <v>47.293565118384791</v>
      </c>
      <c r="BV37" s="66">
        <v>32.219025630734343</v>
      </c>
      <c r="BW37" s="66">
        <v>55.017672521542124</v>
      </c>
      <c r="BX37" s="66">
        <v>42.150303554253817</v>
      </c>
      <c r="BY37" s="66">
        <v>78.773600058550684</v>
      </c>
      <c r="BZ37" s="66">
        <v>24.254211407972527</v>
      </c>
      <c r="CA37" s="66">
        <v>23.175406342547994</v>
      </c>
      <c r="CB37" s="66">
        <v>58.881586034090191</v>
      </c>
      <c r="CC37" s="66">
        <v>27.405553287663405</v>
      </c>
      <c r="CD37" s="66">
        <v>28.552164878608306</v>
      </c>
      <c r="CE37" s="66">
        <v>40.617972351497983</v>
      </c>
      <c r="CF37" s="66">
        <v>76.037895409677645</v>
      </c>
      <c r="CG37" s="66">
        <v>73.642437437891573</v>
      </c>
      <c r="CH37" s="66">
        <v>18.442180863718733</v>
      </c>
      <c r="CI37" s="66">
        <v>72.080401815728692</v>
      </c>
      <c r="CJ37" s="66">
        <v>21.070056409128647</v>
      </c>
      <c r="CK37" s="66">
        <v>39.939924934134275</v>
      </c>
      <c r="CL37" s="66">
        <v>0</v>
      </c>
      <c r="CM37" s="66">
        <v>28.151496952893911</v>
      </c>
      <c r="CN37" s="66">
        <v>40.705524517316562</v>
      </c>
      <c r="CO37" s="66">
        <v>72.247403720520154</v>
      </c>
      <c r="CP37" s="66">
        <v>43.33049418711078</v>
      </c>
      <c r="CQ37" s="66">
        <v>36.080242861900352</v>
      </c>
      <c r="CR37" s="66">
        <v>44.579641674311283</v>
      </c>
      <c r="CS37" s="66">
        <v>15.266180137450462</v>
      </c>
      <c r="CT37" s="66">
        <v>27.457577889345885</v>
      </c>
      <c r="CU37" s="66">
        <v>21.251880077084095</v>
      </c>
      <c r="CV37" s="66">
        <v>71.819384295741855</v>
      </c>
      <c r="CW37" s="66">
        <v>15.877099571511721</v>
      </c>
      <c r="CX37" s="66">
        <v>63.476572327793995</v>
      </c>
      <c r="CY37" s="66">
        <v>64.684968731746295</v>
      </c>
      <c r="CZ37" s="66">
        <v>34.320857626015702</v>
      </c>
      <c r="DA37" s="66">
        <v>28.310236169914827</v>
      </c>
      <c r="DB37" s="66">
        <v>20.58516565453786</v>
      </c>
      <c r="DC37" s="66">
        <v>55.216075295037591</v>
      </c>
      <c r="DD37" s="66">
        <v>66.098363184460169</v>
      </c>
      <c r="DE37" s="66">
        <v>50.403718442506708</v>
      </c>
      <c r="DF37" s="66">
        <v>41.269349164431723</v>
      </c>
      <c r="DG37" s="66">
        <v>62.204715354135267</v>
      </c>
      <c r="DH37" s="66">
        <v>37.288522530131338</v>
      </c>
      <c r="DI37" s="66">
        <v>14.800792610101684</v>
      </c>
      <c r="DJ37" s="66">
        <v>22.411558939251456</v>
      </c>
      <c r="DK37" s="66">
        <v>25.929418046154488</v>
      </c>
      <c r="DL37" s="66">
        <v>47.387285048772064</v>
      </c>
      <c r="DM37" s="66">
        <v>68.312309361418514</v>
      </c>
      <c r="DN37" s="66">
        <v>100</v>
      </c>
      <c r="DO37" s="66">
        <v>63.925739888814405</v>
      </c>
      <c r="DP37">
        <f t="shared" si="1"/>
        <v>106</v>
      </c>
    </row>
    <row r="38" spans="2:120" ht="12" customHeight="1" x14ac:dyDescent="0.25">
      <c r="B38" s="64" t="s">
        <v>170</v>
      </c>
      <c r="C38" s="64" t="str">
        <f t="shared" si="0"/>
        <v>% of total expenditure on transportation and communication ministries or agencies</v>
      </c>
      <c r="D38" s="65">
        <v>0.1</v>
      </c>
      <c r="E38" s="66">
        <v>56.417924794190313</v>
      </c>
      <c r="F38" s="66">
        <v>42.239065461838919</v>
      </c>
      <c r="G38" s="66">
        <v>36.821009830183577</v>
      </c>
      <c r="H38" s="66">
        <v>43.33653799926644</v>
      </c>
      <c r="I38" s="66">
        <v>39.551721046117379</v>
      </c>
      <c r="J38" s="66">
        <v>38.518970034483239</v>
      </c>
      <c r="K38" s="66">
        <v>18.242638798548938</v>
      </c>
      <c r="L38" s="66">
        <v>3.7550228853851793</v>
      </c>
      <c r="M38" s="66">
        <v>25.22262141925366</v>
      </c>
      <c r="N38" s="66">
        <v>81.320719167109473</v>
      </c>
      <c r="O38" s="66">
        <v>8.0162779197698093</v>
      </c>
      <c r="P38" s="66">
        <v>33.149338346121432</v>
      </c>
      <c r="Q38" s="66">
        <v>25.063785944263071</v>
      </c>
      <c r="R38" s="66">
        <v>19.078899720645406</v>
      </c>
      <c r="S38" s="66">
        <v>21.556643636044463</v>
      </c>
      <c r="T38" s="66">
        <v>0</v>
      </c>
      <c r="U38" s="66">
        <v>42.77981156866759</v>
      </c>
      <c r="V38" s="66">
        <v>40.901919705790739</v>
      </c>
      <c r="W38" s="66">
        <v>24.450488163371674</v>
      </c>
      <c r="X38" s="66">
        <v>41.487999137273178</v>
      </c>
      <c r="Y38" s="66">
        <v>24.012748975165348</v>
      </c>
      <c r="Z38" s="66">
        <v>98.038297553672948</v>
      </c>
      <c r="AA38" s="66">
        <v>62.014599570609178</v>
      </c>
      <c r="AB38" s="66">
        <v>26.073369333212099</v>
      </c>
      <c r="AC38" s="66">
        <v>46.732631684140159</v>
      </c>
      <c r="AD38" s="66">
        <v>15.042832477317033</v>
      </c>
      <c r="AE38" s="66">
        <v>61.869138103017967</v>
      </c>
      <c r="AF38" s="66">
        <v>20.528568720960866</v>
      </c>
      <c r="AG38" s="66">
        <v>52.64324765357145</v>
      </c>
      <c r="AH38" s="66">
        <v>60.28223520099511</v>
      </c>
      <c r="AI38" s="66">
        <v>16.180109914926312</v>
      </c>
      <c r="AJ38" s="66">
        <v>29.846213683419457</v>
      </c>
      <c r="AK38" s="66">
        <v>50.781126294523411</v>
      </c>
      <c r="AL38" s="66">
        <v>73.162567913904482</v>
      </c>
      <c r="AM38" s="66">
        <v>30.429814476558523</v>
      </c>
      <c r="AN38" s="66">
        <v>27.204391621014668</v>
      </c>
      <c r="AO38" s="66">
        <v>77.306171741739718</v>
      </c>
      <c r="AP38" s="66">
        <v>13.374827015144788</v>
      </c>
      <c r="AQ38" s="66">
        <v>17.664392098044491</v>
      </c>
      <c r="AR38" s="66">
        <v>26.689528738311175</v>
      </c>
      <c r="AS38" s="66">
        <v>53.576286045481929</v>
      </c>
      <c r="AT38" s="66">
        <v>55.485371575848163</v>
      </c>
      <c r="AU38" s="66">
        <v>30.954930588989999</v>
      </c>
      <c r="AV38" s="66">
        <v>73.27409899645312</v>
      </c>
      <c r="AW38" s="66">
        <v>42.732945062158613</v>
      </c>
      <c r="AX38" s="66">
        <v>42.779049940679649</v>
      </c>
      <c r="AY38" s="66">
        <v>98.38464610904343</v>
      </c>
      <c r="AZ38" s="66">
        <v>72.010026685171937</v>
      </c>
      <c r="BA38" s="66">
        <v>29.142492095845686</v>
      </c>
      <c r="BB38" s="66">
        <v>34.007436324592206</v>
      </c>
      <c r="BC38" s="66">
        <v>44.9559174131251</v>
      </c>
      <c r="BD38" s="66">
        <v>30.062710573992465</v>
      </c>
      <c r="BE38" s="66">
        <v>11.425063304123995</v>
      </c>
      <c r="BF38" s="66">
        <v>17.845795173959612</v>
      </c>
      <c r="BG38" s="66">
        <v>35.369161006990971</v>
      </c>
      <c r="BH38" s="66">
        <v>77.74957155078296</v>
      </c>
      <c r="BI38" s="66">
        <v>73.459983446109248</v>
      </c>
      <c r="BJ38" s="66">
        <v>7.609088913979293</v>
      </c>
      <c r="BK38" s="66">
        <v>63.193213001467051</v>
      </c>
      <c r="BL38" s="66">
        <v>1.6509850063094615</v>
      </c>
      <c r="BM38" s="66">
        <v>29.277867503383138</v>
      </c>
      <c r="BN38" s="66">
        <v>54.918322605011561</v>
      </c>
      <c r="BO38" s="66">
        <v>11.600651241549709</v>
      </c>
      <c r="BP38" s="66">
        <v>45.121960978309019</v>
      </c>
      <c r="BQ38" s="66">
        <v>40.478752264642139</v>
      </c>
      <c r="BR38" s="66">
        <v>36.774818313525337</v>
      </c>
      <c r="BS38" s="66">
        <v>10.681469162231188</v>
      </c>
      <c r="BT38" s="66">
        <v>15.677519841866182</v>
      </c>
      <c r="BU38" s="66">
        <v>18.058412934509473</v>
      </c>
      <c r="BV38" s="66">
        <v>52.736432709675782</v>
      </c>
      <c r="BW38" s="66">
        <v>44.007371582275127</v>
      </c>
      <c r="BX38" s="66">
        <v>23.158925407336287</v>
      </c>
      <c r="BY38" s="66">
        <v>100</v>
      </c>
      <c r="BZ38" s="66">
        <v>34.143002955967219</v>
      </c>
      <c r="CA38" s="66">
        <v>9.5938725476760212</v>
      </c>
      <c r="CB38" s="66">
        <v>83.496145515116169</v>
      </c>
      <c r="CC38" s="66">
        <v>57.268677433865328</v>
      </c>
      <c r="CD38" s="66">
        <v>30.097375277726421</v>
      </c>
      <c r="CE38" s="66">
        <v>22.407800808758108</v>
      </c>
      <c r="CF38" s="66">
        <v>25.622547786288472</v>
      </c>
      <c r="CG38" s="66">
        <v>43.921167746715398</v>
      </c>
      <c r="CH38" s="66">
        <v>44.93412821183437</v>
      </c>
      <c r="CI38" s="66">
        <v>89.159873291566811</v>
      </c>
      <c r="CJ38" s="66">
        <v>57.613899693452211</v>
      </c>
      <c r="CK38" s="66">
        <v>35.054605497495402</v>
      </c>
      <c r="CL38" s="66">
        <v>5.5670453484058005</v>
      </c>
      <c r="CM38" s="66">
        <v>51.089769144964755</v>
      </c>
      <c r="CN38" s="66">
        <v>18.966533834566224</v>
      </c>
      <c r="CO38" s="66">
        <v>44.721393726679374</v>
      </c>
      <c r="CP38" s="66">
        <v>82.519473639602438</v>
      </c>
      <c r="CQ38" s="66">
        <v>39.878647067129556</v>
      </c>
      <c r="CR38" s="66">
        <v>26.571556192010963</v>
      </c>
      <c r="CS38" s="66">
        <v>87.935359789911018</v>
      </c>
      <c r="CT38" s="66">
        <v>67.799880899340408</v>
      </c>
      <c r="CU38" s="66">
        <v>44.649904423957516</v>
      </c>
      <c r="CV38" s="66">
        <v>38.511317524110133</v>
      </c>
      <c r="CW38" s="66">
        <v>17.085799921099436</v>
      </c>
      <c r="CX38" s="66">
        <v>24.927459462960744</v>
      </c>
      <c r="CY38" s="66">
        <v>68.273804111738869</v>
      </c>
      <c r="CZ38" s="66">
        <v>40.576599801557713</v>
      </c>
      <c r="DA38" s="66">
        <v>54.885010241257909</v>
      </c>
      <c r="DB38" s="66">
        <v>24.730042653057609</v>
      </c>
      <c r="DC38" s="66">
        <v>33.274036132006337</v>
      </c>
      <c r="DD38" s="66">
        <v>25.006147369644101</v>
      </c>
      <c r="DE38" s="66">
        <v>54.607303923524995</v>
      </c>
      <c r="DF38" s="66">
        <v>38.127936678422351</v>
      </c>
      <c r="DG38" s="66">
        <v>90.779249554947754</v>
      </c>
      <c r="DH38" s="66">
        <v>58.731952252115839</v>
      </c>
      <c r="DI38" s="66">
        <v>61.721937203218459</v>
      </c>
      <c r="DJ38" s="66">
        <v>32.531560383095567</v>
      </c>
      <c r="DK38" s="66">
        <v>11.158832184700662</v>
      </c>
      <c r="DL38" s="66">
        <v>36.346201841516844</v>
      </c>
      <c r="DM38" s="66">
        <v>81.744664972527204</v>
      </c>
      <c r="DN38" s="66">
        <v>3.9900587620802699</v>
      </c>
      <c r="DO38" s="66">
        <v>55.588109059349506</v>
      </c>
      <c r="DP38">
        <f t="shared" si="1"/>
        <v>21</v>
      </c>
    </row>
    <row r="39" spans="2:120" ht="12" customHeight="1" x14ac:dyDescent="0.25">
      <c r="B39" s="64" t="s">
        <v>171</v>
      </c>
      <c r="C39" s="64" t="str">
        <f t="shared" si="0"/>
        <v>Perception of voice and accountability in government</v>
      </c>
      <c r="D39" s="65">
        <v>0.2</v>
      </c>
      <c r="E39" s="66">
        <v>50.992106709058085</v>
      </c>
      <c r="F39" s="66">
        <v>18.506367592677854</v>
      </c>
      <c r="G39" s="66">
        <v>23.482368158972282</v>
      </c>
      <c r="H39" s="66">
        <v>66.587241439520625</v>
      </c>
      <c r="I39" s="66">
        <v>50.047664987333164</v>
      </c>
      <c r="J39" s="66">
        <v>89.011922192642857</v>
      </c>
      <c r="K39" s="66">
        <v>89.576344881444115</v>
      </c>
      <c r="L39" s="66">
        <v>3.1307079992142652</v>
      </c>
      <c r="M39" s="66">
        <v>3.983692438538009</v>
      </c>
      <c r="N39" s="66">
        <v>25.585814410032029</v>
      </c>
      <c r="O39" s="66">
        <v>1.5566973933677377</v>
      </c>
      <c r="P39" s="66">
        <v>86.15702939471052</v>
      </c>
      <c r="Q39" s="66">
        <v>45.056271942544235</v>
      </c>
      <c r="R39" s="66">
        <v>39.053236773854408</v>
      </c>
      <c r="S39" s="66">
        <v>61.805134955981153</v>
      </c>
      <c r="T39" s="66">
        <v>56.51081016792552</v>
      </c>
      <c r="U39" s="66">
        <v>56.885803408525099</v>
      </c>
      <c r="V39" s="66">
        <v>14.060611864620393</v>
      </c>
      <c r="W39" s="66">
        <v>91.326995287928128</v>
      </c>
      <c r="X39" s="66">
        <v>76.864707042748137</v>
      </c>
      <c r="Y39" s="66">
        <v>0</v>
      </c>
      <c r="Z39" s="66">
        <v>51.243265930838156</v>
      </c>
      <c r="AA39" s="66">
        <v>12.938155593675306</v>
      </c>
      <c r="AB39" s="66">
        <v>80.510941362742187</v>
      </c>
      <c r="AC39" s="66">
        <v>66.298660338730329</v>
      </c>
      <c r="AD39" s="66">
        <v>73.848837606535099</v>
      </c>
      <c r="AE39" s="66">
        <v>78.368089170538127</v>
      </c>
      <c r="AF39" s="66">
        <v>94.278625352742125</v>
      </c>
      <c r="AG39" s="66">
        <v>57.20733537697965</v>
      </c>
      <c r="AH39" s="66">
        <v>51.432721106100743</v>
      </c>
      <c r="AI39" s="66">
        <v>3.7421905396963453</v>
      </c>
      <c r="AJ39" s="66">
        <v>46.670295604192624</v>
      </c>
      <c r="AK39" s="66">
        <v>83.443741857714954</v>
      </c>
      <c r="AL39" s="66">
        <v>16.747808203943727</v>
      </c>
      <c r="AM39" s="66">
        <v>96.192637757811809</v>
      </c>
      <c r="AN39" s="66">
        <v>81.209968033709174</v>
      </c>
      <c r="AO39" s="66">
        <v>48.752458154693741</v>
      </c>
      <c r="AP39" s="66">
        <v>90.562807469161228</v>
      </c>
      <c r="AQ39" s="66">
        <v>62.093270121050715</v>
      </c>
      <c r="AR39" s="66">
        <v>76.49799835550867</v>
      </c>
      <c r="AS39" s="66">
        <v>34.669362323177722</v>
      </c>
      <c r="AT39" s="66">
        <v>30.972628201594251</v>
      </c>
      <c r="AU39" s="66">
        <v>42.072702281456422</v>
      </c>
      <c r="AV39" s="66">
        <v>60.225422177989486</v>
      </c>
      <c r="AW39" s="66">
        <v>88.868997595254228</v>
      </c>
      <c r="AX39" s="66">
        <v>51.627128410735438</v>
      </c>
      <c r="AY39" s="66">
        <v>52.881312950159831</v>
      </c>
      <c r="AZ39" s="66">
        <v>4.9081849135530957</v>
      </c>
      <c r="BA39" s="66">
        <v>19.880287632234069</v>
      </c>
      <c r="BB39" s="66">
        <v>90.510333060682214</v>
      </c>
      <c r="BC39" s="66">
        <v>68.446473235993508</v>
      </c>
      <c r="BD39" s="66">
        <v>80.623172916914541</v>
      </c>
      <c r="BE39" s="66">
        <v>80.083997050456347</v>
      </c>
      <c r="BF39" s="66">
        <v>24.714814871236872</v>
      </c>
      <c r="BG39" s="66">
        <v>14.786982223330947</v>
      </c>
      <c r="BH39" s="66">
        <v>37.490413261561947</v>
      </c>
      <c r="BI39" s="66">
        <v>27.540458859588856</v>
      </c>
      <c r="BJ39" s="66">
        <v>30.431133821211098</v>
      </c>
      <c r="BK39" s="66">
        <v>75.048313221309797</v>
      </c>
      <c r="BL39" s="66">
        <v>29.836243255947917</v>
      </c>
      <c r="BM39" s="66">
        <v>79.02011228151315</v>
      </c>
      <c r="BN39" s="66">
        <v>92.81433428446357</v>
      </c>
      <c r="BO39" s="66">
        <v>40.329242698413914</v>
      </c>
      <c r="BP39" s="66">
        <v>43.734039767052359</v>
      </c>
      <c r="BQ39" s="66">
        <v>80.224240756174694</v>
      </c>
      <c r="BR39" s="66">
        <v>67.918548670796667</v>
      </c>
      <c r="BS39" s="66">
        <v>46.110872760765034</v>
      </c>
      <c r="BT39" s="66">
        <v>57.711200522640198</v>
      </c>
      <c r="BU39" s="66">
        <v>53.450107480183839</v>
      </c>
      <c r="BV39" s="66">
        <v>30.377946971048065</v>
      </c>
      <c r="BW39" s="66">
        <v>30.222330356992444</v>
      </c>
      <c r="BX39" s="66">
        <v>65.190320967820199</v>
      </c>
      <c r="BY39" s="66">
        <v>45.670456703968973</v>
      </c>
      <c r="BZ39" s="66">
        <v>92.645336080555495</v>
      </c>
      <c r="CA39" s="66">
        <v>96.166226401160884</v>
      </c>
      <c r="CB39" s="66">
        <v>29.513669011696376</v>
      </c>
      <c r="CC39" s="66">
        <v>100</v>
      </c>
      <c r="CD39" s="66">
        <v>13.091634882678814</v>
      </c>
      <c r="CE39" s="66">
        <v>23.494310792534623</v>
      </c>
      <c r="CF39" s="66">
        <v>64.52583804339379</v>
      </c>
      <c r="CG39" s="66">
        <v>48.567604522627335</v>
      </c>
      <c r="CH39" s="66">
        <v>53.660195978106628</v>
      </c>
      <c r="CI39" s="66">
        <v>43.858704308168313</v>
      </c>
      <c r="CJ39" s="66">
        <v>65.631749835232483</v>
      </c>
      <c r="CK39" s="66">
        <v>85.429111014563176</v>
      </c>
      <c r="CL39" s="66">
        <v>13.625202689659043</v>
      </c>
      <c r="CM39" s="66">
        <v>66.067952371180084</v>
      </c>
      <c r="CN39" s="66">
        <v>15.780368688747576</v>
      </c>
      <c r="CO39" s="66">
        <v>20.103528155466719</v>
      </c>
      <c r="CP39" s="66">
        <v>1.355605890489187</v>
      </c>
      <c r="CQ39" s="66">
        <v>53.985002099855926</v>
      </c>
      <c r="CR39" s="66">
        <v>44.65114087948519</v>
      </c>
      <c r="CS39" s="66">
        <v>44.284762466137508</v>
      </c>
      <c r="CT39" s="66">
        <v>75.285821928490606</v>
      </c>
      <c r="CU39" s="66">
        <v>75.295064320114761</v>
      </c>
      <c r="CV39" s="66">
        <v>71.571337454283679</v>
      </c>
      <c r="CW39" s="66">
        <v>75.782428964550604</v>
      </c>
      <c r="CX39" s="66">
        <v>78.109383124363873</v>
      </c>
      <c r="CY39" s="66">
        <v>46.245959620071943</v>
      </c>
      <c r="CZ39" s="66">
        <v>92.735209279656701</v>
      </c>
      <c r="DA39" s="66">
        <v>94.169064135548382</v>
      </c>
      <c r="DB39" s="66">
        <v>80.873266334730971</v>
      </c>
      <c r="DC39" s="66">
        <v>27.298483758739653</v>
      </c>
      <c r="DD39" s="66">
        <v>24.968058864500303</v>
      </c>
      <c r="DE39" s="66">
        <v>53.822218850193714</v>
      </c>
      <c r="DF39" s="66">
        <v>22.94443950523975</v>
      </c>
      <c r="DG39" s="66">
        <v>24.047582449644768</v>
      </c>
      <c r="DH39" s="66">
        <v>50.552547121508695</v>
      </c>
      <c r="DI39" s="66">
        <v>13.097981770569953</v>
      </c>
      <c r="DJ39" s="66">
        <v>86.621094557406423</v>
      </c>
      <c r="DK39" s="66">
        <v>74.977415598616901</v>
      </c>
      <c r="DL39" s="66">
        <v>86.617375787727269</v>
      </c>
      <c r="DM39" s="66">
        <v>9.809291147262984</v>
      </c>
      <c r="DN39" s="66">
        <v>37.469119171228783</v>
      </c>
      <c r="DO39" s="66">
        <v>14.745966691715315</v>
      </c>
      <c r="DP39">
        <f t="shared" si="1"/>
        <v>27</v>
      </c>
    </row>
    <row r="40" spans="2:120" ht="12" customHeight="1" x14ac:dyDescent="0.25">
      <c r="B40" s="64" t="s">
        <v>172</v>
      </c>
      <c r="C40" s="64" t="str">
        <f t="shared" si="0"/>
        <v>Business regulation country risk investment score</v>
      </c>
      <c r="D40" s="65">
        <v>0.2</v>
      </c>
      <c r="E40" s="66">
        <v>97.750865051903119</v>
      </c>
      <c r="F40" s="66">
        <v>94.290657439446377</v>
      </c>
      <c r="G40" s="66">
        <v>96.885813148788927</v>
      </c>
      <c r="H40" s="66">
        <v>96.193771626297561</v>
      </c>
      <c r="I40" s="66">
        <v>95.674740484429066</v>
      </c>
      <c r="J40" s="66">
        <v>98.442906574394485</v>
      </c>
      <c r="K40" s="66">
        <v>99.134948096885822</v>
      </c>
      <c r="L40" s="66">
        <v>98.442906574394485</v>
      </c>
      <c r="M40" s="66">
        <v>99.307958477508677</v>
      </c>
      <c r="N40" s="66">
        <v>89.100346020761251</v>
      </c>
      <c r="O40" s="66">
        <v>47.404844290657451</v>
      </c>
      <c r="P40" s="66">
        <v>98.788927335640125</v>
      </c>
      <c r="Q40" s="66">
        <v>90.138408304498256</v>
      </c>
      <c r="R40" s="66">
        <v>94.290657439446377</v>
      </c>
      <c r="S40" s="66">
        <v>97.577854671280292</v>
      </c>
      <c r="T40" s="66">
        <v>96.885813148788927</v>
      </c>
      <c r="U40" s="66">
        <v>96.885813148788927</v>
      </c>
      <c r="V40" s="66">
        <v>92.387543252595179</v>
      </c>
      <c r="W40" s="66">
        <v>97.750865051903119</v>
      </c>
      <c r="X40" s="66">
        <v>98.096885813148788</v>
      </c>
      <c r="Y40" s="66">
        <v>92.387543252595179</v>
      </c>
      <c r="Z40" s="66">
        <v>96.193771626297561</v>
      </c>
      <c r="AA40" s="66">
        <v>27.335640138408301</v>
      </c>
      <c r="AB40" s="66">
        <v>96.539792387543258</v>
      </c>
      <c r="AC40" s="66">
        <v>97.750865051903119</v>
      </c>
      <c r="AD40" s="66">
        <v>99.307958477508677</v>
      </c>
      <c r="AE40" s="66">
        <v>97.577854671280292</v>
      </c>
      <c r="AF40" s="66">
        <v>98.269896193771629</v>
      </c>
      <c r="AG40" s="66">
        <v>97.231833910034609</v>
      </c>
      <c r="AH40" s="66">
        <v>91.003460207612449</v>
      </c>
      <c r="AI40" s="66">
        <v>94.809688581314887</v>
      </c>
      <c r="AJ40" s="66">
        <v>93.771626297577853</v>
      </c>
      <c r="AK40" s="66">
        <v>99.48096885813149</v>
      </c>
      <c r="AL40" s="66">
        <v>85.986159169550177</v>
      </c>
      <c r="AM40" s="66">
        <v>97.577854671280292</v>
      </c>
      <c r="AN40" s="66">
        <v>98.096885813148788</v>
      </c>
      <c r="AO40" s="66">
        <v>98.96193771626298</v>
      </c>
      <c r="AP40" s="66">
        <v>98.96193771626298</v>
      </c>
      <c r="AQ40" s="66">
        <v>93.771626297577853</v>
      </c>
      <c r="AR40" s="66">
        <v>96.193771626297561</v>
      </c>
      <c r="AS40" s="66">
        <v>96.539792387543258</v>
      </c>
      <c r="AT40" s="66">
        <v>94.290657439446377</v>
      </c>
      <c r="AU40" s="66">
        <v>96.539792387543258</v>
      </c>
      <c r="AV40" s="66">
        <v>97.750865051903119</v>
      </c>
      <c r="AW40" s="66">
        <v>98.96193771626298</v>
      </c>
      <c r="AX40" s="66">
        <v>97.231833910034609</v>
      </c>
      <c r="AY40" s="66">
        <v>96.885813148788927</v>
      </c>
      <c r="AZ40" s="66">
        <v>64.878892733564015</v>
      </c>
      <c r="BA40" s="66">
        <v>58.650519031141876</v>
      </c>
      <c r="BB40" s="66">
        <v>99.307958477508677</v>
      </c>
      <c r="BC40" s="66">
        <v>99.48096885813149</v>
      </c>
      <c r="BD40" s="66">
        <v>96.885813148788927</v>
      </c>
      <c r="BE40" s="66">
        <v>99.134948096885822</v>
      </c>
      <c r="BF40" s="66">
        <v>97.577854671280292</v>
      </c>
      <c r="BG40" s="66">
        <v>96.193771626297561</v>
      </c>
      <c r="BH40" s="66">
        <v>95.328719723183383</v>
      </c>
      <c r="BI40" s="66">
        <v>87.024221453287197</v>
      </c>
      <c r="BJ40" s="66">
        <v>90.138408304498256</v>
      </c>
      <c r="BK40" s="66">
        <v>99.307958477508677</v>
      </c>
      <c r="BL40" s="66">
        <v>74.740484429065745</v>
      </c>
      <c r="BM40" s="66">
        <v>98.788927335640125</v>
      </c>
      <c r="BN40" s="66">
        <v>98.52941176470587</v>
      </c>
      <c r="BO40" s="66">
        <v>88.235294117647058</v>
      </c>
      <c r="BP40" s="66">
        <v>99.307958477508677</v>
      </c>
      <c r="BQ40" s="66">
        <v>98.52941176470587</v>
      </c>
      <c r="BR40" s="66">
        <v>99.826989619377173</v>
      </c>
      <c r="BS40" s="66">
        <v>93.771626297577853</v>
      </c>
      <c r="BT40" s="66">
        <v>97.231833910034609</v>
      </c>
      <c r="BU40" s="66">
        <v>98.096885813148788</v>
      </c>
      <c r="BV40" s="66">
        <v>97.231833910034609</v>
      </c>
      <c r="BW40" s="66">
        <v>91.003460207612449</v>
      </c>
      <c r="BX40" s="66">
        <v>94.290657439446377</v>
      </c>
      <c r="BY40" s="66">
        <v>98.096885813148788</v>
      </c>
      <c r="BZ40" s="66">
        <v>98.788927335640125</v>
      </c>
      <c r="CA40" s="66">
        <v>99.48096885813149</v>
      </c>
      <c r="CB40" s="66">
        <v>92.387543252595179</v>
      </c>
      <c r="CC40" s="66">
        <v>98.269896193771629</v>
      </c>
      <c r="CD40" s="66">
        <v>96.885813148788927</v>
      </c>
      <c r="CE40" s="66">
        <v>96.193771626297561</v>
      </c>
      <c r="CF40" s="66">
        <v>94.290657439446377</v>
      </c>
      <c r="CG40" s="66">
        <v>95.328719723183383</v>
      </c>
      <c r="CH40" s="66">
        <v>96.885813148788927</v>
      </c>
      <c r="CI40" s="66">
        <v>96.193771626297561</v>
      </c>
      <c r="CJ40" s="66">
        <v>98.788927335640125</v>
      </c>
      <c r="CK40" s="66">
        <v>97.750865051903119</v>
      </c>
      <c r="CL40" s="66">
        <v>99.134948096885822</v>
      </c>
      <c r="CM40" s="66">
        <v>96.193771626297561</v>
      </c>
      <c r="CN40" s="66">
        <v>0</v>
      </c>
      <c r="CO40" s="66">
        <v>98.788927335640125</v>
      </c>
      <c r="CP40" s="66">
        <v>97.231833910034609</v>
      </c>
      <c r="CQ40" s="66">
        <v>95.328719723183383</v>
      </c>
      <c r="CR40" s="66">
        <v>97.750865051903119</v>
      </c>
      <c r="CS40" s="66">
        <v>100</v>
      </c>
      <c r="CT40" s="66">
        <v>98.788927335640125</v>
      </c>
      <c r="CU40" s="66">
        <v>98.788927335640125</v>
      </c>
      <c r="CV40" s="66">
        <v>92.387543252595179</v>
      </c>
      <c r="CW40" s="66">
        <v>99.826989619377173</v>
      </c>
      <c r="CX40" s="66">
        <v>97.231833910034609</v>
      </c>
      <c r="CY40" s="66">
        <v>95.674740484429066</v>
      </c>
      <c r="CZ40" s="66">
        <v>98.096885813148788</v>
      </c>
      <c r="DA40" s="66">
        <v>99.48096885813149</v>
      </c>
      <c r="DB40" s="66">
        <v>99.826989619377173</v>
      </c>
      <c r="DC40" s="66">
        <v>93.079584775086516</v>
      </c>
      <c r="DD40" s="66">
        <v>96.885813148788927</v>
      </c>
      <c r="DE40" s="66">
        <v>96.193771626297561</v>
      </c>
      <c r="DF40" s="66">
        <v>93.771626297577853</v>
      </c>
      <c r="DG40" s="66">
        <v>94.290657439446377</v>
      </c>
      <c r="DH40" s="66">
        <v>96.193771626297561</v>
      </c>
      <c r="DI40" s="66">
        <v>98.442906574394485</v>
      </c>
      <c r="DJ40" s="66">
        <v>98.96193771626298</v>
      </c>
      <c r="DK40" s="66">
        <v>98.442906574394485</v>
      </c>
      <c r="DL40" s="66">
        <v>98.788927335640125</v>
      </c>
      <c r="DM40" s="66">
        <v>96.193771626297561</v>
      </c>
      <c r="DN40" s="66">
        <v>94.290657439446377</v>
      </c>
      <c r="DO40" s="66">
        <v>85.986159169550177</v>
      </c>
      <c r="DP40">
        <f t="shared" si="1"/>
        <v>48</v>
      </c>
    </row>
    <row r="41" spans="2:120" ht="12" customHeight="1" x14ac:dyDescent="0.25">
      <c r="B41" s="80" t="s">
        <v>173</v>
      </c>
      <c r="C41" s="80" t="s">
        <v>174</v>
      </c>
      <c r="D41" s="81">
        <v>0.3</v>
      </c>
      <c r="E41" s="82">
        <v>33.694862386744205</v>
      </c>
      <c r="F41" s="82">
        <v>28.208578076540743</v>
      </c>
      <c r="G41" s="82">
        <v>21.233201308436946</v>
      </c>
      <c r="H41" s="82">
        <v>40.272001647266109</v>
      </c>
      <c r="I41" s="82">
        <v>34.785116408064688</v>
      </c>
      <c r="J41" s="82">
        <v>75.352505126914636</v>
      </c>
      <c r="K41" s="82">
        <v>55.459721537070479</v>
      </c>
      <c r="L41" s="82">
        <v>33.76146453120792</v>
      </c>
      <c r="M41" s="82">
        <v>40.061382809847061</v>
      </c>
      <c r="N41" s="82">
        <v>24.290675999130631</v>
      </c>
      <c r="O41" s="82">
        <v>21.666198103925947</v>
      </c>
      <c r="P41" s="82">
        <v>55.712999974356279</v>
      </c>
      <c r="Q41" s="82">
        <v>31.464515994195288</v>
      </c>
      <c r="R41" s="82">
        <v>26.648381078346866</v>
      </c>
      <c r="S41" s="82">
        <v>41.343350417412992</v>
      </c>
      <c r="T41" s="82">
        <v>48.340609746898387</v>
      </c>
      <c r="U41" s="82">
        <v>47.062464880218471</v>
      </c>
      <c r="V41" s="82">
        <v>19.586734027753749</v>
      </c>
      <c r="W41" s="82">
        <v>66.963294022703948</v>
      </c>
      <c r="X41" s="82">
        <v>62.618226416504598</v>
      </c>
      <c r="Y41" s="82">
        <v>29.198465608162778</v>
      </c>
      <c r="Z41" s="82">
        <v>57.910846729924927</v>
      </c>
      <c r="AA41" s="82">
        <v>7.565393215219288</v>
      </c>
      <c r="AB41" s="82">
        <v>39.435752597173469</v>
      </c>
      <c r="AC41" s="82">
        <v>47.759115617594112</v>
      </c>
      <c r="AD41" s="82">
        <v>48.178025885320729</v>
      </c>
      <c r="AE41" s="82">
        <v>55.37365345883515</v>
      </c>
      <c r="AF41" s="82">
        <v>65.711167894088561</v>
      </c>
      <c r="AG41" s="82">
        <v>47.59396176156902</v>
      </c>
      <c r="AH41" s="82">
        <v>46.997802232558037</v>
      </c>
      <c r="AI41" s="82">
        <v>14.476914304654729</v>
      </c>
      <c r="AJ41" s="82">
        <v>26.402731529443319</v>
      </c>
      <c r="AK41" s="82">
        <v>56.684990636134756</v>
      </c>
      <c r="AL41" s="82">
        <v>33.313878787472035</v>
      </c>
      <c r="AM41" s="82">
        <v>72.886804371710639</v>
      </c>
      <c r="AN41" s="82">
        <v>50.782888701408034</v>
      </c>
      <c r="AO41" s="82">
        <v>42.091617265586137</v>
      </c>
      <c r="AP41" s="82">
        <v>72.36699218430644</v>
      </c>
      <c r="AQ41" s="82">
        <v>36.137625770281836</v>
      </c>
      <c r="AR41" s="82">
        <v>48.707484456034344</v>
      </c>
      <c r="AS41" s="82">
        <v>43.222540323138716</v>
      </c>
      <c r="AT41" s="82">
        <v>50.238831638511044</v>
      </c>
      <c r="AU41" s="82">
        <v>49.129352126692702</v>
      </c>
      <c r="AV41" s="82">
        <v>44.581477563582673</v>
      </c>
      <c r="AW41" s="82">
        <v>59.384412201946681</v>
      </c>
      <c r="AX41" s="82">
        <v>41.276252757482553</v>
      </c>
      <c r="AY41" s="82">
        <v>48.349871150392829</v>
      </c>
      <c r="AZ41" s="82">
        <v>12.180272269065899</v>
      </c>
      <c r="BA41" s="82">
        <v>16.476625827034304</v>
      </c>
      <c r="BB41" s="82">
        <v>57.377512414476961</v>
      </c>
      <c r="BC41" s="82">
        <v>41.580897684284544</v>
      </c>
      <c r="BD41" s="82">
        <v>46.576842430219621</v>
      </c>
      <c r="BE41" s="82">
        <v>68.443277414248044</v>
      </c>
      <c r="BF41" s="82">
        <v>31.247408326926891</v>
      </c>
      <c r="BG41" s="82">
        <v>40.585850698075092</v>
      </c>
      <c r="BH41" s="82">
        <v>36.417744566099984</v>
      </c>
      <c r="BI41" s="82">
        <v>38.147387162006773</v>
      </c>
      <c r="BJ41" s="82">
        <v>37.501332865084194</v>
      </c>
      <c r="BK41" s="82">
        <v>54.094099352352259</v>
      </c>
      <c r="BL41" s="82">
        <v>15.244926030435884</v>
      </c>
      <c r="BM41" s="82">
        <v>54.05972235539133</v>
      </c>
      <c r="BN41" s="82">
        <v>60.996257929270428</v>
      </c>
      <c r="BO41" s="82">
        <v>23.645021281467116</v>
      </c>
      <c r="BP41" s="82">
        <v>38.184869889250066</v>
      </c>
      <c r="BQ41" s="82">
        <v>48.89423752446163</v>
      </c>
      <c r="BR41" s="82">
        <v>45.261014340935127</v>
      </c>
      <c r="BS41" s="82">
        <v>41.869027642160532</v>
      </c>
      <c r="BT41" s="82">
        <v>37.091645791849274</v>
      </c>
      <c r="BU41" s="82">
        <v>33.669254854535211</v>
      </c>
      <c r="BV41" s="82">
        <v>25.55619249436889</v>
      </c>
      <c r="BW41" s="82">
        <v>23.495035789339493</v>
      </c>
      <c r="BX41" s="82">
        <v>33.032082816053617</v>
      </c>
      <c r="BY41" s="82">
        <v>25.554606573037248</v>
      </c>
      <c r="BZ41" s="82">
        <v>59.454969356199278</v>
      </c>
      <c r="CA41" s="82">
        <v>62.303587310986593</v>
      </c>
      <c r="CB41" s="82">
        <v>25.979914996672647</v>
      </c>
      <c r="CC41" s="82">
        <v>58.814320847637134</v>
      </c>
      <c r="CD41" s="82">
        <v>37.2361065573552</v>
      </c>
      <c r="CE41" s="82">
        <v>32.558858932435633</v>
      </c>
      <c r="CF41" s="82">
        <v>43.493877270678638</v>
      </c>
      <c r="CG41" s="82">
        <v>29.150956254845067</v>
      </c>
      <c r="CH41" s="82">
        <v>45.293908114820383</v>
      </c>
      <c r="CI41" s="82">
        <v>40.891193348665908</v>
      </c>
      <c r="CJ41" s="82">
        <v>49.88768145973107</v>
      </c>
      <c r="CK41" s="82">
        <v>54.257858046934601</v>
      </c>
      <c r="CL41" s="82">
        <v>43.508646240827701</v>
      </c>
      <c r="CM41" s="82">
        <v>47.367657425366588</v>
      </c>
      <c r="CN41" s="82">
        <v>22.172436822418351</v>
      </c>
      <c r="CO41" s="82">
        <v>35.496134851246232</v>
      </c>
      <c r="CP41" s="82">
        <v>35.71765249748983</v>
      </c>
      <c r="CQ41" s="82">
        <v>26.021313131521563</v>
      </c>
      <c r="CR41" s="82">
        <v>36.804472562393826</v>
      </c>
      <c r="CS41" s="82">
        <v>57.204300181453476</v>
      </c>
      <c r="CT41" s="82">
        <v>50.465383919948977</v>
      </c>
      <c r="CU41" s="82">
        <v>47.413352093439322</v>
      </c>
      <c r="CV41" s="82">
        <v>34.154777392171027</v>
      </c>
      <c r="CW41" s="82">
        <v>41.929163156639383</v>
      </c>
      <c r="CX41" s="82">
        <v>55.871414348124759</v>
      </c>
      <c r="CY41" s="82">
        <v>25.818441583121341</v>
      </c>
      <c r="CZ41" s="82">
        <v>67.829742527111847</v>
      </c>
      <c r="DA41" s="82">
        <v>60.604880991034008</v>
      </c>
      <c r="DB41" s="82">
        <v>47.699440733908958</v>
      </c>
      <c r="DC41" s="82">
        <v>28.871841045864276</v>
      </c>
      <c r="DD41" s="82">
        <v>27.998764776267045</v>
      </c>
      <c r="DE41" s="82">
        <v>20.851206215519209</v>
      </c>
      <c r="DF41" s="82">
        <v>42.59530898192002</v>
      </c>
      <c r="DG41" s="82">
        <v>27.328487501516626</v>
      </c>
      <c r="DH41" s="82">
        <v>25.030719454963403</v>
      </c>
      <c r="DI41" s="82">
        <v>44.637463829225588</v>
      </c>
      <c r="DJ41" s="82">
        <v>61.177249610508113</v>
      </c>
      <c r="DK41" s="82">
        <v>70.014559886906255</v>
      </c>
      <c r="DL41" s="82">
        <v>42.277508026388119</v>
      </c>
      <c r="DM41" s="82">
        <v>29.445761258567355</v>
      </c>
      <c r="DN41" s="82">
        <v>24.016886072262629</v>
      </c>
      <c r="DO41" s="82">
        <v>19.080474263388634</v>
      </c>
      <c r="DP41">
        <f t="shared" si="1"/>
        <v>24</v>
      </c>
    </row>
    <row r="42" spans="2:120" ht="12" customHeight="1" x14ac:dyDescent="0.25">
      <c r="B42" s="64" t="s">
        <v>175</v>
      </c>
      <c r="C42" s="64" t="str">
        <f t="shared" si="0"/>
        <v>Perceptions of regulatory quality</v>
      </c>
      <c r="D42" s="65">
        <v>0.5</v>
      </c>
      <c r="E42" s="66">
        <v>47.102853041423785</v>
      </c>
      <c r="F42" s="66">
        <v>11.714391067585229</v>
      </c>
      <c r="G42" s="66">
        <v>24.904105758802388</v>
      </c>
      <c r="H42" s="66">
        <v>26.058629513383778</v>
      </c>
      <c r="I42" s="66">
        <v>45.867514836007842</v>
      </c>
      <c r="J42" s="66">
        <v>89.818722628411223</v>
      </c>
      <c r="K42" s="66">
        <v>77.101803740149904</v>
      </c>
      <c r="L42" s="66">
        <v>40.553688872110129</v>
      </c>
      <c r="M42" s="66">
        <v>64.13590801924191</v>
      </c>
      <c r="N42" s="66">
        <v>20.152787299029082</v>
      </c>
      <c r="O42" s="66">
        <v>18.24501573774025</v>
      </c>
      <c r="P42" s="66">
        <v>76.940037942833015</v>
      </c>
      <c r="Q42" s="66">
        <v>12.154619627940255</v>
      </c>
      <c r="R42" s="66">
        <v>37.464881239081031</v>
      </c>
      <c r="S42" s="66">
        <v>58.040933252744871</v>
      </c>
      <c r="T42" s="66">
        <v>39.225225468678893</v>
      </c>
      <c r="U42" s="66">
        <v>53.735132784602001</v>
      </c>
      <c r="V42" s="66">
        <v>18.154107746496244</v>
      </c>
      <c r="W42" s="66">
        <v>84.070868819598502</v>
      </c>
      <c r="X42" s="66">
        <v>66.842039530451373</v>
      </c>
      <c r="Y42" s="66">
        <v>33.969791879325442</v>
      </c>
      <c r="Z42" s="66">
        <v>47.811895541907411</v>
      </c>
      <c r="AA42" s="66">
        <v>5.1741233751839708</v>
      </c>
      <c r="AB42" s="66">
        <v>53.944754052041603</v>
      </c>
      <c r="AC42" s="66">
        <v>55.128434259353277</v>
      </c>
      <c r="AD42" s="66">
        <v>64.394348440291466</v>
      </c>
      <c r="AE42" s="66">
        <v>77.09664037661797</v>
      </c>
      <c r="AF42" s="66">
        <v>89.042572257158213</v>
      </c>
      <c r="AG42" s="66">
        <v>44.413511162687712</v>
      </c>
      <c r="AH42" s="66">
        <v>23.862060727775638</v>
      </c>
      <c r="AI42" s="66">
        <v>28.953828609309458</v>
      </c>
      <c r="AJ42" s="66">
        <v>33.170765239865489</v>
      </c>
      <c r="AK42" s="66">
        <v>82.562124095765668</v>
      </c>
      <c r="AL42" s="66">
        <v>18.015952968038423</v>
      </c>
      <c r="AM42" s="66">
        <v>91.358893024357712</v>
      </c>
      <c r="AN42" s="66">
        <v>74.16540292132521</v>
      </c>
      <c r="AO42" s="66">
        <v>69.623434257961094</v>
      </c>
      <c r="AP42" s="66">
        <v>84.441730730994038</v>
      </c>
      <c r="AQ42" s="66">
        <v>36.903590133997177</v>
      </c>
      <c r="AR42" s="66">
        <v>53.56363347469528</v>
      </c>
      <c r="AS42" s="66">
        <v>33.920232561110915</v>
      </c>
      <c r="AT42" s="66">
        <v>28.554821880818768</v>
      </c>
      <c r="AU42" s="66">
        <v>83.201706749970256</v>
      </c>
      <c r="AV42" s="66">
        <v>54.977171529256829</v>
      </c>
      <c r="AW42" s="66">
        <v>81.929595047823824</v>
      </c>
      <c r="AX42" s="66">
        <v>40.055685127758927</v>
      </c>
      <c r="AY42" s="66">
        <v>49.838373418596198</v>
      </c>
      <c r="AZ42" s="66">
        <v>0</v>
      </c>
      <c r="BA42" s="66">
        <v>13.238239171144302</v>
      </c>
      <c r="BB42" s="66">
        <v>82.642819826363123</v>
      </c>
      <c r="BC42" s="66">
        <v>73.477165852341287</v>
      </c>
      <c r="BD42" s="66">
        <v>56.248350484785405</v>
      </c>
      <c r="BE42" s="66">
        <v>77.808442059156931</v>
      </c>
      <c r="BF42" s="66">
        <v>46.010761823197605</v>
      </c>
      <c r="BG42" s="66">
        <v>44.432806488241184</v>
      </c>
      <c r="BH42" s="66">
        <v>30.540750802556555</v>
      </c>
      <c r="BI42" s="66">
        <v>46.636523817630774</v>
      </c>
      <c r="BJ42" s="66">
        <v>27.109924668413235</v>
      </c>
      <c r="BK42" s="66">
        <v>73.851913434555186</v>
      </c>
      <c r="BL42" s="66">
        <v>19.190921352877986</v>
      </c>
      <c r="BM42" s="66">
        <v>75.238008938961102</v>
      </c>
      <c r="BN42" s="66">
        <v>91.803387779026991</v>
      </c>
      <c r="BO42" s="66">
        <v>20.817999602832487</v>
      </c>
      <c r="BP42" s="66">
        <v>60.847812226566461</v>
      </c>
      <c r="BQ42" s="66">
        <v>63.218076066399362</v>
      </c>
      <c r="BR42" s="66">
        <v>72.391405477762675</v>
      </c>
      <c r="BS42" s="66">
        <v>36.112872750994008</v>
      </c>
      <c r="BT42" s="66">
        <v>36.687884357734056</v>
      </c>
      <c r="BU42" s="66">
        <v>53.275906666063221</v>
      </c>
      <c r="BV42" s="66">
        <v>38.941533794616525</v>
      </c>
      <c r="BW42" s="66">
        <v>21.90269110856735</v>
      </c>
      <c r="BX42" s="66">
        <v>41.980129643600947</v>
      </c>
      <c r="BY42" s="66">
        <v>26.096494694899214</v>
      </c>
      <c r="BZ42" s="66">
        <v>87.583119247617731</v>
      </c>
      <c r="CA42" s="66">
        <v>89.025566259952981</v>
      </c>
      <c r="CB42" s="66">
        <v>17.896991423464478</v>
      </c>
      <c r="CC42" s="66">
        <v>84.542374555093147</v>
      </c>
      <c r="CD42" s="66">
        <v>50.659268557736461</v>
      </c>
      <c r="CE42" s="66">
        <v>23.114090751017585</v>
      </c>
      <c r="CF42" s="66">
        <v>47.099629806325005</v>
      </c>
      <c r="CG42" s="66">
        <v>36.710692951538547</v>
      </c>
      <c r="CH42" s="66">
        <v>44.244841996280734</v>
      </c>
      <c r="CI42" s="66">
        <v>44.084897413804569</v>
      </c>
      <c r="CJ42" s="66">
        <v>63.900616110851281</v>
      </c>
      <c r="CK42" s="66">
        <v>61.202842194957334</v>
      </c>
      <c r="CL42" s="66">
        <v>64.50869575076841</v>
      </c>
      <c r="CM42" s="66">
        <v>50.120165762222165</v>
      </c>
      <c r="CN42" s="66">
        <v>28.350754554889456</v>
      </c>
      <c r="CO42" s="66">
        <v>43.942714848283607</v>
      </c>
      <c r="CP42" s="66">
        <v>50.812807468011833</v>
      </c>
      <c r="CQ42" s="66">
        <v>34.002209851530566</v>
      </c>
      <c r="CR42" s="66">
        <v>43.453261861327299</v>
      </c>
      <c r="CS42" s="66">
        <v>100</v>
      </c>
      <c r="CT42" s="66">
        <v>64.788462502859005</v>
      </c>
      <c r="CU42" s="66">
        <v>63.751288481946702</v>
      </c>
      <c r="CV42" s="66">
        <v>40.202248740722482</v>
      </c>
      <c r="CW42" s="66">
        <v>70.63514104783998</v>
      </c>
      <c r="CX42" s="66">
        <v>63.147445646317784</v>
      </c>
      <c r="CY42" s="66">
        <v>32.4993825774255</v>
      </c>
      <c r="CZ42" s="66">
        <v>87.582797504174238</v>
      </c>
      <c r="DA42" s="66">
        <v>87.073072360007785</v>
      </c>
      <c r="DB42" s="66">
        <v>80.341883964402768</v>
      </c>
      <c r="DC42" s="66">
        <v>25.833559146700527</v>
      </c>
      <c r="DD42" s="66">
        <v>44.543622161700796</v>
      </c>
      <c r="DE42" s="66">
        <v>32.017782914810617</v>
      </c>
      <c r="DF42" s="66">
        <v>39.97479217461786</v>
      </c>
      <c r="DG42" s="66">
        <v>29.724571215761131</v>
      </c>
      <c r="DH42" s="66">
        <v>34.881731905357583</v>
      </c>
      <c r="DI42" s="66">
        <v>68.412899301015585</v>
      </c>
      <c r="DJ42" s="66">
        <v>80.13531848625523</v>
      </c>
      <c r="DK42" s="66">
        <v>79.775736157506699</v>
      </c>
      <c r="DL42" s="66">
        <v>60.852298072654705</v>
      </c>
      <c r="DM42" s="66">
        <v>31.767305643989484</v>
      </c>
      <c r="DN42" s="66">
        <v>27.752553057427416</v>
      </c>
      <c r="DO42" s="66">
        <v>6.481877444766809</v>
      </c>
      <c r="DP42">
        <f t="shared" si="1"/>
        <v>22</v>
      </c>
    </row>
    <row r="43" spans="2:120" ht="12" customHeight="1" x14ac:dyDescent="0.25">
      <c r="B43" s="64" t="s">
        <v>176</v>
      </c>
      <c r="C43" s="64" t="str">
        <f t="shared" si="0"/>
        <v>Government codes for buildings, electrical, infrastructure, cyber and professional licensing</v>
      </c>
      <c r="D43" s="65">
        <v>0.05</v>
      </c>
      <c r="E43" s="66">
        <v>0</v>
      </c>
      <c r="F43" s="66">
        <v>0</v>
      </c>
      <c r="G43" s="66">
        <v>0</v>
      </c>
      <c r="H43" s="66">
        <v>0</v>
      </c>
      <c r="I43" s="66">
        <v>0</v>
      </c>
      <c r="J43" s="66">
        <v>0</v>
      </c>
      <c r="K43" s="66">
        <v>1.3352797688520937</v>
      </c>
      <c r="L43" s="66">
        <v>0</v>
      </c>
      <c r="M43" s="66">
        <v>0</v>
      </c>
      <c r="N43" s="66">
        <v>0</v>
      </c>
      <c r="O43" s="66">
        <v>0</v>
      </c>
      <c r="P43" s="66">
        <v>57.516834246934273</v>
      </c>
      <c r="Q43" s="66">
        <v>0</v>
      </c>
      <c r="R43" s="66">
        <v>0</v>
      </c>
      <c r="S43" s="66">
        <v>0</v>
      </c>
      <c r="T43" s="66">
        <v>0.31244861238279814</v>
      </c>
      <c r="U43" s="66">
        <v>0</v>
      </c>
      <c r="V43" s="66">
        <v>0</v>
      </c>
      <c r="W43" s="66">
        <v>22.305366924823595</v>
      </c>
      <c r="X43" s="66">
        <v>0</v>
      </c>
      <c r="Y43" s="66">
        <v>1.8249086238415993E-2</v>
      </c>
      <c r="Z43" s="66">
        <v>0</v>
      </c>
      <c r="AA43" s="66">
        <v>0</v>
      </c>
      <c r="AB43" s="66">
        <v>0</v>
      </c>
      <c r="AC43" s="66">
        <v>0</v>
      </c>
      <c r="AD43" s="66">
        <v>0</v>
      </c>
      <c r="AE43" s="66">
        <v>0</v>
      </c>
      <c r="AF43" s="66">
        <v>100</v>
      </c>
      <c r="AG43" s="66">
        <v>0</v>
      </c>
      <c r="AH43" s="66">
        <v>0</v>
      </c>
      <c r="AI43" s="66">
        <v>0</v>
      </c>
      <c r="AJ43" s="66">
        <v>0</v>
      </c>
      <c r="AK43" s="66">
        <v>0</v>
      </c>
      <c r="AL43" s="66">
        <v>0</v>
      </c>
      <c r="AM43" s="66">
        <v>0</v>
      </c>
      <c r="AN43" s="66">
        <v>3.5505911100709815</v>
      </c>
      <c r="AO43" s="66">
        <v>0</v>
      </c>
      <c r="AP43" s="66">
        <v>4.7643565278677</v>
      </c>
      <c r="AQ43" s="66">
        <v>0</v>
      </c>
      <c r="AR43" s="66">
        <v>0</v>
      </c>
      <c r="AS43" s="66">
        <v>0</v>
      </c>
      <c r="AT43" s="66">
        <v>0</v>
      </c>
      <c r="AU43" s="66">
        <v>0</v>
      </c>
      <c r="AV43" s="66">
        <v>0</v>
      </c>
      <c r="AW43" s="66">
        <v>0</v>
      </c>
      <c r="AX43" s="66">
        <v>0</v>
      </c>
      <c r="AY43" s="66">
        <v>0</v>
      </c>
      <c r="AZ43" s="66">
        <v>0</v>
      </c>
      <c r="BA43" s="66">
        <v>0</v>
      </c>
      <c r="BB43" s="66">
        <v>0</v>
      </c>
      <c r="BC43" s="66">
        <v>0</v>
      </c>
      <c r="BD43" s="66">
        <v>2.613567978121949</v>
      </c>
      <c r="BE43" s="66">
        <v>0.26108435644692762</v>
      </c>
      <c r="BF43" s="66">
        <v>0</v>
      </c>
      <c r="BG43" s="66">
        <v>0</v>
      </c>
      <c r="BH43" s="66">
        <v>0</v>
      </c>
      <c r="BI43" s="66">
        <v>0</v>
      </c>
      <c r="BJ43" s="66">
        <v>0</v>
      </c>
      <c r="BK43" s="66">
        <v>0</v>
      </c>
      <c r="BL43" s="66">
        <v>0</v>
      </c>
      <c r="BM43" s="66">
        <v>0</v>
      </c>
      <c r="BN43" s="66">
        <v>0</v>
      </c>
      <c r="BO43" s="66">
        <v>0</v>
      </c>
      <c r="BP43" s="66">
        <v>0</v>
      </c>
      <c r="BQ43" s="66">
        <v>0</v>
      </c>
      <c r="BR43" s="66">
        <v>0</v>
      </c>
      <c r="BS43" s="66">
        <v>0</v>
      </c>
      <c r="BT43" s="66">
        <v>0</v>
      </c>
      <c r="BU43" s="66">
        <v>0</v>
      </c>
      <c r="BV43" s="66">
        <v>0</v>
      </c>
      <c r="BW43" s="66">
        <v>0</v>
      </c>
      <c r="BX43" s="66">
        <v>0</v>
      </c>
      <c r="BY43" s="66">
        <v>0</v>
      </c>
      <c r="BZ43" s="66">
        <v>23.249823551666232</v>
      </c>
      <c r="CA43" s="66">
        <v>32.400001845271468</v>
      </c>
      <c r="CB43" s="66">
        <v>0</v>
      </c>
      <c r="CC43" s="66">
        <v>7.7881035936242844</v>
      </c>
      <c r="CD43" s="66">
        <v>0</v>
      </c>
      <c r="CE43" s="66">
        <v>0</v>
      </c>
      <c r="CF43" s="66">
        <v>0</v>
      </c>
      <c r="CG43" s="66">
        <v>0</v>
      </c>
      <c r="CH43" s="66">
        <v>0</v>
      </c>
      <c r="CI43" s="66">
        <v>0</v>
      </c>
      <c r="CJ43" s="66">
        <v>0</v>
      </c>
      <c r="CK43" s="66">
        <v>0</v>
      </c>
      <c r="CL43" s="66">
        <v>0</v>
      </c>
      <c r="CM43" s="66">
        <v>0</v>
      </c>
      <c r="CN43" s="66">
        <v>0.20450994417546739</v>
      </c>
      <c r="CO43" s="66">
        <v>0</v>
      </c>
      <c r="CP43" s="66">
        <v>0</v>
      </c>
      <c r="CQ43" s="66">
        <v>0</v>
      </c>
      <c r="CR43" s="66">
        <v>0</v>
      </c>
      <c r="CS43" s="66">
        <v>3.7767725352832078E-2</v>
      </c>
      <c r="CT43" s="66">
        <v>0</v>
      </c>
      <c r="CU43" s="66">
        <v>0</v>
      </c>
      <c r="CV43" s="66">
        <v>0</v>
      </c>
      <c r="CW43" s="66">
        <v>0</v>
      </c>
      <c r="CX43" s="66">
        <v>12.825091510198694</v>
      </c>
      <c r="CY43" s="66">
        <v>0</v>
      </c>
      <c r="CZ43" s="66">
        <v>0</v>
      </c>
      <c r="DA43" s="66">
        <v>35.629461579309769</v>
      </c>
      <c r="DB43" s="66">
        <v>0</v>
      </c>
      <c r="DC43" s="66">
        <v>0</v>
      </c>
      <c r="DD43" s="66">
        <v>0</v>
      </c>
      <c r="DE43" s="66">
        <v>0</v>
      </c>
      <c r="DF43" s="66">
        <v>4.5581835883695125E-2</v>
      </c>
      <c r="DG43" s="66">
        <v>0</v>
      </c>
      <c r="DH43" s="66">
        <v>0</v>
      </c>
      <c r="DI43" s="66">
        <v>0</v>
      </c>
      <c r="DJ43" s="66">
        <v>60.54735871602103</v>
      </c>
      <c r="DK43" s="66">
        <v>17.920806816409598</v>
      </c>
      <c r="DL43" s="66">
        <v>0</v>
      </c>
      <c r="DM43" s="66">
        <v>0</v>
      </c>
      <c r="DN43" s="66">
        <v>0</v>
      </c>
      <c r="DO43" s="66">
        <v>0</v>
      </c>
      <c r="DP43">
        <f t="shared" si="1"/>
        <v>21</v>
      </c>
    </row>
    <row r="44" spans="2:120" ht="12" customHeight="1" x14ac:dyDescent="0.25">
      <c r="B44" s="64" t="s">
        <v>177</v>
      </c>
      <c r="C44" s="64" t="str">
        <f t="shared" si="0"/>
        <v>Regulation of chemicals in mining</v>
      </c>
      <c r="D44" s="65">
        <v>0.15</v>
      </c>
      <c r="E44" s="66">
        <v>10.869565217391303</v>
      </c>
      <c r="F44" s="66">
        <v>67.391304347826079</v>
      </c>
      <c r="G44" s="66">
        <v>0</v>
      </c>
      <c r="H44" s="66">
        <v>100</v>
      </c>
      <c r="I44" s="66">
        <v>19.565217391304351</v>
      </c>
      <c r="J44" s="66">
        <v>47.826086956521735</v>
      </c>
      <c r="K44" s="66">
        <v>28.260869565217394</v>
      </c>
      <c r="L44" s="66">
        <v>19.565217391304351</v>
      </c>
      <c r="M44" s="66">
        <v>6.5217391304347831</v>
      </c>
      <c r="N44" s="66">
        <v>21.739130434782609</v>
      </c>
      <c r="O44" s="66">
        <v>17.39130434782609</v>
      </c>
      <c r="P44" s="66">
        <v>13.043478260869568</v>
      </c>
      <c r="Q44" s="66">
        <v>60.869565217391312</v>
      </c>
      <c r="R44" s="66">
        <v>8.6956521739130448</v>
      </c>
      <c r="S44" s="66">
        <v>47.826086956521735</v>
      </c>
      <c r="T44" s="66">
        <v>47.826086956521735</v>
      </c>
      <c r="U44" s="66">
        <v>60.869565217391312</v>
      </c>
      <c r="V44" s="66">
        <v>6.5217391304347831</v>
      </c>
      <c r="W44" s="66">
        <v>47.826086956521735</v>
      </c>
      <c r="X44" s="66">
        <v>47.826086956521735</v>
      </c>
      <c r="Y44" s="66">
        <v>21.739130434782609</v>
      </c>
      <c r="Z44" s="66">
        <v>47.826086956521735</v>
      </c>
      <c r="AA44" s="66">
        <v>0</v>
      </c>
      <c r="AB44" s="66">
        <v>30.434782608695656</v>
      </c>
      <c r="AC44" s="66">
        <v>60.869565217391312</v>
      </c>
      <c r="AD44" s="66">
        <v>17.39130434782609</v>
      </c>
      <c r="AE44" s="66">
        <v>21.739130434782609</v>
      </c>
      <c r="AF44" s="66">
        <v>23.913043478260875</v>
      </c>
      <c r="AG44" s="66">
        <v>60.869565217391312</v>
      </c>
      <c r="AH44" s="66">
        <v>86.956521739130437</v>
      </c>
      <c r="AI44" s="66">
        <v>0</v>
      </c>
      <c r="AJ44" s="66">
        <v>8.6956521739130448</v>
      </c>
      <c r="AK44" s="66">
        <v>17.39130434782609</v>
      </c>
      <c r="AL44" s="66">
        <v>15.217391304347828</v>
      </c>
      <c r="AM44" s="66">
        <v>60.869565217391312</v>
      </c>
      <c r="AN44" s="66">
        <v>8.6956521739130448</v>
      </c>
      <c r="AO44" s="66">
        <v>15.217391304347828</v>
      </c>
      <c r="AP44" s="66">
        <v>100</v>
      </c>
      <c r="AQ44" s="66">
        <v>47.826086956521735</v>
      </c>
      <c r="AR44" s="66">
        <v>60.869565217391312</v>
      </c>
      <c r="AS44" s="66">
        <v>28.260869565217394</v>
      </c>
      <c r="AT44" s="66">
        <v>60.869565217391312</v>
      </c>
      <c r="AU44" s="66">
        <v>19.565217391304351</v>
      </c>
      <c r="AV44" s="66">
        <v>26.086956521739133</v>
      </c>
      <c r="AW44" s="66">
        <v>19.565217391304351</v>
      </c>
      <c r="AX44" s="66">
        <v>21.739130434782609</v>
      </c>
      <c r="AY44" s="66">
        <v>47.826086956521735</v>
      </c>
      <c r="AZ44" s="66">
        <v>10.869565217391303</v>
      </c>
      <c r="BA44" s="66">
        <v>2.1739130434782608</v>
      </c>
      <c r="BB44" s="66">
        <v>21.739130434782609</v>
      </c>
      <c r="BC44" s="66">
        <v>4.3478260869565224</v>
      </c>
      <c r="BD44" s="66">
        <v>30.434782608695656</v>
      </c>
      <c r="BE44" s="66">
        <v>100</v>
      </c>
      <c r="BF44" s="66">
        <v>10.869565217391303</v>
      </c>
      <c r="BG44" s="66">
        <v>0</v>
      </c>
      <c r="BH44" s="66">
        <v>47.826086956521735</v>
      </c>
      <c r="BI44" s="66">
        <v>21.739130434782609</v>
      </c>
      <c r="BJ44" s="66">
        <v>0</v>
      </c>
      <c r="BK44" s="66">
        <v>30.434782608695656</v>
      </c>
      <c r="BL44" s="66">
        <v>4.3478260869565224</v>
      </c>
      <c r="BM44" s="66">
        <v>21.739130434782609</v>
      </c>
      <c r="BN44" s="66">
        <v>21.739130434782609</v>
      </c>
      <c r="BO44" s="66">
        <v>15.217391304347828</v>
      </c>
      <c r="BP44" s="66">
        <v>13.043478260869568</v>
      </c>
      <c r="BQ44" s="66">
        <v>26.086956521739133</v>
      </c>
      <c r="BR44" s="66">
        <v>21.739130434782609</v>
      </c>
      <c r="BS44" s="66">
        <v>47.826086956521735</v>
      </c>
      <c r="BT44" s="66">
        <v>86.956521739130437</v>
      </c>
      <c r="BU44" s="66">
        <v>10.869565217391303</v>
      </c>
      <c r="BV44" s="66">
        <v>15.217391304347828</v>
      </c>
      <c r="BW44" s="66">
        <v>17.39130434782609</v>
      </c>
      <c r="BX44" s="66">
        <v>21.739130434782609</v>
      </c>
      <c r="BY44" s="66">
        <v>13.043478260869568</v>
      </c>
      <c r="BZ44" s="66">
        <v>15.217391304347828</v>
      </c>
      <c r="CA44" s="66">
        <v>34.782608695652179</v>
      </c>
      <c r="CB44" s="66">
        <v>50</v>
      </c>
      <c r="CC44" s="66">
        <v>10.869565217391303</v>
      </c>
      <c r="CD44" s="66">
        <v>32.608695652173914</v>
      </c>
      <c r="CE44" s="66">
        <v>82.608695652173921</v>
      </c>
      <c r="CF44" s="66">
        <v>13.043478260869568</v>
      </c>
      <c r="CG44" s="66">
        <v>15.217391304347828</v>
      </c>
      <c r="CH44" s="66">
        <v>21.739130434782609</v>
      </c>
      <c r="CI44" s="66">
        <v>60.869565217391312</v>
      </c>
      <c r="CJ44" s="66">
        <v>30.434782608695656</v>
      </c>
      <c r="CK44" s="66">
        <v>60.869565217391312</v>
      </c>
      <c r="CL44" s="66">
        <v>28.260869565217394</v>
      </c>
      <c r="CM44" s="66">
        <v>60.869565217391312</v>
      </c>
      <c r="CN44" s="66">
        <v>15.217391304347828</v>
      </c>
      <c r="CO44" s="66">
        <v>13.043478260869568</v>
      </c>
      <c r="CP44" s="66">
        <v>21.739130434782609</v>
      </c>
      <c r="CQ44" s="66">
        <v>34.782608695652179</v>
      </c>
      <c r="CR44" s="66">
        <v>15.217391304347828</v>
      </c>
      <c r="CS44" s="66">
        <v>17.39130434782609</v>
      </c>
      <c r="CT44" s="66">
        <v>32.608695652173914</v>
      </c>
      <c r="CU44" s="66">
        <v>19.565217391304351</v>
      </c>
      <c r="CV44" s="66">
        <v>47.826086956521735</v>
      </c>
      <c r="CW44" s="66">
        <v>0</v>
      </c>
      <c r="CX44" s="66">
        <v>60.869565217391312</v>
      </c>
      <c r="CY44" s="66">
        <v>4.3478260869565224</v>
      </c>
      <c r="CZ44" s="66">
        <v>60.869565217391312</v>
      </c>
      <c r="DA44" s="66">
        <v>21.739130434782609</v>
      </c>
      <c r="DB44" s="66">
        <v>19.565217391304351</v>
      </c>
      <c r="DC44" s="66">
        <v>47.826086956521735</v>
      </c>
      <c r="DD44" s="66">
        <v>2.1739130434782608</v>
      </c>
      <c r="DE44" s="66">
        <v>4.3478260869565224</v>
      </c>
      <c r="DF44" s="66">
        <v>100</v>
      </c>
      <c r="DG44" s="66">
        <v>19.565217391304351</v>
      </c>
      <c r="DH44" s="66">
        <v>6.5217391304347831</v>
      </c>
      <c r="DI44" s="66">
        <v>17.39130434782609</v>
      </c>
      <c r="DJ44" s="66">
        <v>60.869565217391312</v>
      </c>
      <c r="DK44" s="66">
        <v>60.869565217391312</v>
      </c>
      <c r="DL44" s="66">
        <v>19.565217391304351</v>
      </c>
      <c r="DM44" s="66">
        <v>17.39130434782609</v>
      </c>
      <c r="DN44" s="66">
        <v>21.739130434782609</v>
      </c>
      <c r="DO44" s="66">
        <v>60.869565217391312</v>
      </c>
      <c r="DP44">
        <f t="shared" si="1"/>
        <v>51</v>
      </c>
    </row>
    <row r="45" spans="2:120" ht="12" customHeight="1" x14ac:dyDescent="0.25">
      <c r="B45" s="64" t="s">
        <v>178</v>
      </c>
      <c r="C45" s="64" t="str">
        <f t="shared" si="0"/>
        <v>Water use rules for mining companies</v>
      </c>
      <c r="D45" s="65">
        <v>0.15</v>
      </c>
      <c r="E45" s="66">
        <v>24.358974358974361</v>
      </c>
      <c r="F45" s="66">
        <v>43.589743589743591</v>
      </c>
      <c r="G45" s="66">
        <v>20.512820512820515</v>
      </c>
      <c r="H45" s="66">
        <v>43.589743589743591</v>
      </c>
      <c r="I45" s="66">
        <v>25.641025641025642</v>
      </c>
      <c r="J45" s="66">
        <v>55.128205128205131</v>
      </c>
      <c r="K45" s="66">
        <v>19.23076923076923</v>
      </c>
      <c r="L45" s="66">
        <v>29.487179487179485</v>
      </c>
      <c r="M45" s="66">
        <v>25.641025641025642</v>
      </c>
      <c r="N45" s="66">
        <v>30.76923076923077</v>
      </c>
      <c r="O45" s="66">
        <v>28.205128205128201</v>
      </c>
      <c r="P45" s="66">
        <v>17.948717948717949</v>
      </c>
      <c r="Q45" s="66">
        <v>43.589743589743591</v>
      </c>
      <c r="R45" s="66">
        <v>24.358974358974361</v>
      </c>
      <c r="S45" s="66">
        <v>8.9743589743589745</v>
      </c>
      <c r="T45" s="66">
        <v>43.589743589743591</v>
      </c>
      <c r="U45" s="66">
        <v>8.9743589743589745</v>
      </c>
      <c r="V45" s="66">
        <v>26.92307692307692</v>
      </c>
      <c r="W45" s="66">
        <v>32.051282051282051</v>
      </c>
      <c r="X45" s="66">
        <v>67.948717948717956</v>
      </c>
      <c r="Y45" s="66">
        <v>8.9743589743589745</v>
      </c>
      <c r="Z45" s="66">
        <v>100</v>
      </c>
      <c r="AA45" s="66">
        <v>20.512820512820515</v>
      </c>
      <c r="AB45" s="66">
        <v>23.076923076923077</v>
      </c>
      <c r="AC45" s="66">
        <v>8.9743589743589745</v>
      </c>
      <c r="AD45" s="66">
        <v>24.358974358974361</v>
      </c>
      <c r="AE45" s="66">
        <v>25.641025641025642</v>
      </c>
      <c r="AF45" s="66">
        <v>19.23076923076923</v>
      </c>
      <c r="AG45" s="66">
        <v>43.589743589743591</v>
      </c>
      <c r="AH45" s="66">
        <v>67.948717948717956</v>
      </c>
      <c r="AI45" s="66">
        <v>0</v>
      </c>
      <c r="AJ45" s="66">
        <v>24.358974358974361</v>
      </c>
      <c r="AK45" s="66">
        <v>20.512820512820515</v>
      </c>
      <c r="AL45" s="66">
        <v>67.948717948717956</v>
      </c>
      <c r="AM45" s="66">
        <v>20.512820512820515</v>
      </c>
      <c r="AN45" s="66">
        <v>16.666666666666668</v>
      </c>
      <c r="AO45" s="66">
        <v>19.23076923076923</v>
      </c>
      <c r="AP45" s="66">
        <v>20.512820512820515</v>
      </c>
      <c r="AQ45" s="66">
        <v>32.051282051282051</v>
      </c>
      <c r="AR45" s="66">
        <v>20.512820512820515</v>
      </c>
      <c r="AS45" s="66">
        <v>67.948717948717956</v>
      </c>
      <c r="AT45" s="66">
        <v>100</v>
      </c>
      <c r="AU45" s="66">
        <v>17.948717948717949</v>
      </c>
      <c r="AV45" s="66">
        <v>23.076923076923077</v>
      </c>
      <c r="AW45" s="66">
        <v>24.358974358974361</v>
      </c>
      <c r="AX45" s="66">
        <v>55.128205128205131</v>
      </c>
      <c r="AY45" s="66">
        <v>43.589743589743591</v>
      </c>
      <c r="AZ45" s="66">
        <v>29.487179487179485</v>
      </c>
      <c r="BA45" s="66">
        <v>26.92307692307692</v>
      </c>
      <c r="BB45" s="66">
        <v>20.512820512820515</v>
      </c>
      <c r="BC45" s="66">
        <v>16.666666666666668</v>
      </c>
      <c r="BD45" s="66">
        <v>26.92307692307692</v>
      </c>
      <c r="BE45" s="66">
        <v>32.051282051282051</v>
      </c>
      <c r="BF45" s="66">
        <v>24.358974358974361</v>
      </c>
      <c r="BG45" s="66">
        <v>43.589743589743591</v>
      </c>
      <c r="BH45" s="66">
        <v>55.128205128205131</v>
      </c>
      <c r="BI45" s="66">
        <v>32.051282051282051</v>
      </c>
      <c r="BJ45" s="66">
        <v>80.769230769230774</v>
      </c>
      <c r="BK45" s="66">
        <v>19.23076923076923</v>
      </c>
      <c r="BL45" s="66">
        <v>19.23076923076923</v>
      </c>
      <c r="BM45" s="66">
        <v>23.076923076923077</v>
      </c>
      <c r="BN45" s="66">
        <v>14.102564102564104</v>
      </c>
      <c r="BO45" s="66">
        <v>30.76923076923077</v>
      </c>
      <c r="BP45" s="66">
        <v>21.794871794871796</v>
      </c>
      <c r="BQ45" s="66">
        <v>24.358974358974361</v>
      </c>
      <c r="BR45" s="66">
        <v>21.794871794871796</v>
      </c>
      <c r="BS45" s="66">
        <v>32.051282051282051</v>
      </c>
      <c r="BT45" s="66">
        <v>0</v>
      </c>
      <c r="BU45" s="66">
        <v>20.512820512820515</v>
      </c>
      <c r="BV45" s="66">
        <v>0</v>
      </c>
      <c r="BW45" s="66">
        <v>28.205128205128201</v>
      </c>
      <c r="BX45" s="66">
        <v>20.512820512820515</v>
      </c>
      <c r="BY45" s="66">
        <v>29.487179487179485</v>
      </c>
      <c r="BZ45" s="66">
        <v>16.666666666666668</v>
      </c>
      <c r="CA45" s="66">
        <v>30.76923076923077</v>
      </c>
      <c r="CB45" s="66">
        <v>26.92307692307692</v>
      </c>
      <c r="CC45" s="66">
        <v>17.948717948717949</v>
      </c>
      <c r="CD45" s="66">
        <v>25.641025641025642</v>
      </c>
      <c r="CE45" s="66">
        <v>32.051282051282051</v>
      </c>
      <c r="CF45" s="66">
        <v>55.128205128205131</v>
      </c>
      <c r="CG45" s="66">
        <v>24.358974358974361</v>
      </c>
      <c r="CH45" s="66">
        <v>67.948717948717956</v>
      </c>
      <c r="CI45" s="66">
        <v>0</v>
      </c>
      <c r="CJ45" s="66">
        <v>24.358974358974361</v>
      </c>
      <c r="CK45" s="66">
        <v>32.051282051282051</v>
      </c>
      <c r="CL45" s="66">
        <v>25.641025641025642</v>
      </c>
      <c r="CM45" s="66">
        <v>8.9743589743589745</v>
      </c>
      <c r="CN45" s="66">
        <v>0</v>
      </c>
      <c r="CO45" s="66">
        <v>32.051282051282051</v>
      </c>
      <c r="CP45" s="66">
        <v>8.9743589743589745</v>
      </c>
      <c r="CQ45" s="66">
        <v>0</v>
      </c>
      <c r="CR45" s="66">
        <v>20.512820512820515</v>
      </c>
      <c r="CS45" s="66">
        <v>17.948717948717949</v>
      </c>
      <c r="CT45" s="66">
        <v>23.076923076923077</v>
      </c>
      <c r="CU45" s="66">
        <v>19.23076923076923</v>
      </c>
      <c r="CV45" s="66">
        <v>20.512820512820515</v>
      </c>
      <c r="CW45" s="66">
        <v>24.358974358974361</v>
      </c>
      <c r="CX45" s="66">
        <v>32.051282051282051</v>
      </c>
      <c r="CY45" s="66">
        <v>25.641025641025642</v>
      </c>
      <c r="CZ45" s="66">
        <v>20.512820512820515</v>
      </c>
      <c r="DA45" s="66">
        <v>15.384615384615385</v>
      </c>
      <c r="DB45" s="66">
        <v>17.948717948717949</v>
      </c>
      <c r="DC45" s="66">
        <v>20.512820512820515</v>
      </c>
      <c r="DD45" s="66">
        <v>20.512820512820515</v>
      </c>
      <c r="DE45" s="66">
        <v>16.666666666666668</v>
      </c>
      <c r="DF45" s="66">
        <v>0</v>
      </c>
      <c r="DG45" s="66">
        <v>26.92307692307692</v>
      </c>
      <c r="DH45" s="66">
        <v>24.358974358974361</v>
      </c>
      <c r="DI45" s="66">
        <v>28.205128205128201</v>
      </c>
      <c r="DJ45" s="66">
        <v>8.9743589743589745</v>
      </c>
      <c r="DK45" s="66">
        <v>55.128205128205131</v>
      </c>
      <c r="DL45" s="66">
        <v>25.641025641025642</v>
      </c>
      <c r="DM45" s="66">
        <v>30.76923076923077</v>
      </c>
      <c r="DN45" s="66">
        <v>20.512820512820515</v>
      </c>
      <c r="DO45" s="66">
        <v>32.051282051282051</v>
      </c>
      <c r="DP45">
        <f t="shared" si="1"/>
        <v>46</v>
      </c>
    </row>
    <row r="46" spans="2:120" ht="12" customHeight="1" x14ac:dyDescent="0.25">
      <c r="B46" s="64" t="s">
        <v>179</v>
      </c>
      <c r="C46" s="64" t="str">
        <f t="shared" si="0"/>
        <v>Biodiversity offset requirements for mining companies</v>
      </c>
      <c r="D46" s="65">
        <v>0.15</v>
      </c>
      <c r="E46" s="66">
        <v>32.394366197183103</v>
      </c>
      <c r="F46" s="66">
        <v>38.028169014084511</v>
      </c>
      <c r="G46" s="66">
        <v>38.028169014084511</v>
      </c>
      <c r="H46" s="66">
        <v>38.028169014084511</v>
      </c>
      <c r="I46" s="66">
        <v>33.802816901408455</v>
      </c>
      <c r="J46" s="66">
        <v>100</v>
      </c>
      <c r="K46" s="66">
        <v>64.788732394366193</v>
      </c>
      <c r="L46" s="66">
        <v>40.845070422535215</v>
      </c>
      <c r="M46" s="66">
        <v>21.126760563380284</v>
      </c>
      <c r="N46" s="66">
        <v>42.253521126760567</v>
      </c>
      <c r="O46" s="66">
        <v>38.028169014084511</v>
      </c>
      <c r="P46" s="66">
        <v>64.788732394366193</v>
      </c>
      <c r="Q46" s="66">
        <v>64.788732394366193</v>
      </c>
      <c r="R46" s="66">
        <v>19.718309859154932</v>
      </c>
      <c r="S46" s="66">
        <v>25.352112676056343</v>
      </c>
      <c r="T46" s="66">
        <v>100</v>
      </c>
      <c r="U46" s="66">
        <v>64.788732394366193</v>
      </c>
      <c r="V46" s="66">
        <v>36.619718309859159</v>
      </c>
      <c r="W46" s="66">
        <v>78.873239436619727</v>
      </c>
      <c r="X46" s="66">
        <v>78.873239436619727</v>
      </c>
      <c r="Y46" s="66">
        <v>50.70422535211268</v>
      </c>
      <c r="Z46" s="66">
        <v>78.873239436619727</v>
      </c>
      <c r="AA46" s="66">
        <v>12.67605633802817</v>
      </c>
      <c r="AB46" s="66">
        <v>29.577464788732396</v>
      </c>
      <c r="AC46" s="66">
        <v>64.788732394366193</v>
      </c>
      <c r="AD46" s="66">
        <v>64.788732394366193</v>
      </c>
      <c r="AE46" s="66">
        <v>64.788732394366193</v>
      </c>
      <c r="AF46" s="66">
        <v>64.788732394366193</v>
      </c>
      <c r="AG46" s="66">
        <v>64.788732394366193</v>
      </c>
      <c r="AH46" s="66">
        <v>78.873239436619727</v>
      </c>
      <c r="AI46" s="66">
        <v>0</v>
      </c>
      <c r="AJ46" s="66">
        <v>32.394366197183103</v>
      </c>
      <c r="AK46" s="66">
        <v>64.788732394366193</v>
      </c>
      <c r="AL46" s="66">
        <v>78.873239436619727</v>
      </c>
      <c r="AM46" s="66">
        <v>100</v>
      </c>
      <c r="AN46" s="66">
        <v>64.788732394366193</v>
      </c>
      <c r="AO46" s="66">
        <v>14.08450704225352</v>
      </c>
      <c r="AP46" s="66">
        <v>78.873239436619727</v>
      </c>
      <c r="AQ46" s="66">
        <v>38.028169014084511</v>
      </c>
      <c r="AR46" s="66">
        <v>64.788732394366193</v>
      </c>
      <c r="AS46" s="66">
        <v>78.873239436619727</v>
      </c>
      <c r="AT46" s="66">
        <v>78.873239436619727</v>
      </c>
      <c r="AU46" s="66">
        <v>12.67605633802817</v>
      </c>
      <c r="AV46" s="66">
        <v>64.788732394366193</v>
      </c>
      <c r="AW46" s="66">
        <v>78.873239436619727</v>
      </c>
      <c r="AX46" s="66">
        <v>64.788732394366193</v>
      </c>
      <c r="AY46" s="66">
        <v>64.788732394366193</v>
      </c>
      <c r="AZ46" s="66">
        <v>40.845070422535215</v>
      </c>
      <c r="BA46" s="66">
        <v>36.619718309859159</v>
      </c>
      <c r="BB46" s="66">
        <v>64.788732394366193</v>
      </c>
      <c r="BC46" s="66">
        <v>11.267605633802818</v>
      </c>
      <c r="BD46" s="66">
        <v>64.788732394366193</v>
      </c>
      <c r="BE46" s="66">
        <v>64.788732394366193</v>
      </c>
      <c r="BF46" s="66">
        <v>19.718309859154932</v>
      </c>
      <c r="BG46" s="66">
        <v>78.873239436619727</v>
      </c>
      <c r="BH46" s="66">
        <v>38.028169014084511</v>
      </c>
      <c r="BI46" s="66">
        <v>45.070422535211272</v>
      </c>
      <c r="BJ46" s="66">
        <v>78.873239436619727</v>
      </c>
      <c r="BK46" s="66">
        <v>64.788732394366193</v>
      </c>
      <c r="BL46" s="66">
        <v>14.08450704225352</v>
      </c>
      <c r="BM46" s="66">
        <v>64.788732394366193</v>
      </c>
      <c r="BN46" s="66">
        <v>64.788732394366193</v>
      </c>
      <c r="BO46" s="66">
        <v>42.253521126760567</v>
      </c>
      <c r="BP46" s="66">
        <v>16.901408450704228</v>
      </c>
      <c r="BQ46" s="66">
        <v>64.788732394366193</v>
      </c>
      <c r="BR46" s="66">
        <v>16.901408450704228</v>
      </c>
      <c r="BS46" s="66">
        <v>78.873239436619727</v>
      </c>
      <c r="BT46" s="66">
        <v>38.028169014084511</v>
      </c>
      <c r="BU46" s="66">
        <v>15.492957746478876</v>
      </c>
      <c r="BV46" s="66">
        <v>25.352112676056343</v>
      </c>
      <c r="BW46" s="66">
        <v>38.028169014084511</v>
      </c>
      <c r="BX46" s="66">
        <v>38.028169014084511</v>
      </c>
      <c r="BY46" s="66">
        <v>40.845070422535215</v>
      </c>
      <c r="BZ46" s="66">
        <v>64.788732394366193</v>
      </c>
      <c r="CA46" s="66">
        <v>42.253521126760567</v>
      </c>
      <c r="CB46" s="66">
        <v>36.619718309859159</v>
      </c>
      <c r="CC46" s="66">
        <v>78.873239436619727</v>
      </c>
      <c r="CD46" s="66">
        <v>21.126760563380284</v>
      </c>
      <c r="CE46" s="66">
        <v>25.352112676056343</v>
      </c>
      <c r="CF46" s="66">
        <v>64.788732394366193</v>
      </c>
      <c r="CG46" s="66">
        <v>32.394366197183103</v>
      </c>
      <c r="CH46" s="66">
        <v>64.788732394366193</v>
      </c>
      <c r="CI46" s="66">
        <v>64.788732394366193</v>
      </c>
      <c r="CJ46" s="66">
        <v>64.788732394366193</v>
      </c>
      <c r="CK46" s="66">
        <v>64.788732394366193</v>
      </c>
      <c r="CL46" s="66">
        <v>21.126760563380284</v>
      </c>
      <c r="CM46" s="66">
        <v>78.873239436619727</v>
      </c>
      <c r="CN46" s="66">
        <v>38.028169014084511</v>
      </c>
      <c r="CO46" s="66">
        <v>45.070422535211272</v>
      </c>
      <c r="CP46" s="66">
        <v>38.028169014084511</v>
      </c>
      <c r="CQ46" s="66">
        <v>25.352112676056343</v>
      </c>
      <c r="CR46" s="66">
        <v>64.788732394366193</v>
      </c>
      <c r="CS46" s="66">
        <v>12.67605633802817</v>
      </c>
      <c r="CT46" s="66">
        <v>64.788732394366193</v>
      </c>
      <c r="CU46" s="66">
        <v>64.788732394366193</v>
      </c>
      <c r="CV46" s="66">
        <v>25.352112676056343</v>
      </c>
      <c r="CW46" s="66">
        <v>19.718309859154932</v>
      </c>
      <c r="CX46" s="66">
        <v>64.788732394366193</v>
      </c>
      <c r="CY46" s="66">
        <v>33.802816901408455</v>
      </c>
      <c r="CZ46" s="66">
        <v>78.873239436619727</v>
      </c>
      <c r="DA46" s="66">
        <v>64.788732394366193</v>
      </c>
      <c r="DB46" s="66">
        <v>12.67605633802817</v>
      </c>
      <c r="DC46" s="66">
        <v>38.028169014084511</v>
      </c>
      <c r="DD46" s="66">
        <v>15.492957746478876</v>
      </c>
      <c r="DE46" s="66">
        <v>11.267605633802818</v>
      </c>
      <c r="DF46" s="66">
        <v>50.70422535211268</v>
      </c>
      <c r="DG46" s="66">
        <v>36.619718309859159</v>
      </c>
      <c r="DH46" s="66">
        <v>19.718309859154932</v>
      </c>
      <c r="DI46" s="66">
        <v>23.943661971830991</v>
      </c>
      <c r="DJ46" s="66">
        <v>50.70422535211268</v>
      </c>
      <c r="DK46" s="66">
        <v>78.873239436619727</v>
      </c>
      <c r="DL46" s="66">
        <v>33.802816901408455</v>
      </c>
      <c r="DM46" s="66">
        <v>42.253521126760567</v>
      </c>
      <c r="DN46" s="66">
        <v>25.352112676056343</v>
      </c>
      <c r="DO46" s="66">
        <v>12.67605633802817</v>
      </c>
      <c r="DP46">
        <f t="shared" si="1"/>
        <v>20</v>
      </c>
    </row>
    <row r="47" spans="2:120" ht="12" customHeight="1" x14ac:dyDescent="0.25">
      <c r="B47" s="80" t="s">
        <v>180</v>
      </c>
      <c r="C47" s="80" t="s">
        <v>181</v>
      </c>
      <c r="D47" s="81">
        <v>0.4</v>
      </c>
      <c r="E47" s="82">
        <v>40.781144995866185</v>
      </c>
      <c r="F47" s="82">
        <v>33.973252174102321</v>
      </c>
      <c r="G47" s="82">
        <v>39.647527440476679</v>
      </c>
      <c r="H47" s="82">
        <v>43.624337086052812</v>
      </c>
      <c r="I47" s="82">
        <v>43.759628689708777</v>
      </c>
      <c r="J47" s="82">
        <v>68.935094201211911</v>
      </c>
      <c r="K47" s="82">
        <v>60.498986947543685</v>
      </c>
      <c r="L47" s="82">
        <v>44.155422514940696</v>
      </c>
      <c r="M47" s="82">
        <v>42.468128934568426</v>
      </c>
      <c r="N47" s="82">
        <v>34.893690956114973</v>
      </c>
      <c r="O47" s="82">
        <v>32.549522900076568</v>
      </c>
      <c r="P47" s="82">
        <v>63.550019100542613</v>
      </c>
      <c r="Q47" s="82">
        <v>36.226089941748668</v>
      </c>
      <c r="R47" s="82">
        <v>45.422800171554066</v>
      </c>
      <c r="S47" s="82">
        <v>62.214687893019068</v>
      </c>
      <c r="T47" s="82">
        <v>37.782992480271886</v>
      </c>
      <c r="U47" s="82">
        <v>53.239160390653964</v>
      </c>
      <c r="V47" s="82">
        <v>33.192881275799806</v>
      </c>
      <c r="W47" s="82">
        <v>64.415753841828149</v>
      </c>
      <c r="X47" s="82">
        <v>62.96245826657546</v>
      </c>
      <c r="Y47" s="82">
        <v>50.822856181380999</v>
      </c>
      <c r="Z47" s="82">
        <v>47.130370083998329</v>
      </c>
      <c r="AA47" s="82">
        <v>26.977174349631667</v>
      </c>
      <c r="AB47" s="82">
        <v>45.382382806497766</v>
      </c>
      <c r="AC47" s="82">
        <v>62.561468429617463</v>
      </c>
      <c r="AD47" s="82">
        <v>45.09147106383169</v>
      </c>
      <c r="AE47" s="82">
        <v>55.991016594367132</v>
      </c>
      <c r="AF47" s="82">
        <v>64.322357956705076</v>
      </c>
      <c r="AG47" s="82">
        <v>41.38751987185266</v>
      </c>
      <c r="AH47" s="82">
        <v>36.808079011035005</v>
      </c>
      <c r="AI47" s="82">
        <v>51.326253557536823</v>
      </c>
      <c r="AJ47" s="82">
        <v>33.900933361566572</v>
      </c>
      <c r="AK47" s="82">
        <v>57.825676324348784</v>
      </c>
      <c r="AL47" s="82">
        <v>39.470056833537903</v>
      </c>
      <c r="AM47" s="82">
        <v>63.588480387103473</v>
      </c>
      <c r="AN47" s="82">
        <v>62.547536165938411</v>
      </c>
      <c r="AO47" s="82">
        <v>45.764673301476222</v>
      </c>
      <c r="AP47" s="82">
        <v>67.041090811048292</v>
      </c>
      <c r="AQ47" s="82">
        <v>44.040116507534819</v>
      </c>
      <c r="AR47" s="82">
        <v>51.249476840621085</v>
      </c>
      <c r="AS47" s="82">
        <v>40.642355693160418</v>
      </c>
      <c r="AT47" s="82">
        <v>34.125782601192938</v>
      </c>
      <c r="AU47" s="82">
        <v>71.027430952775177</v>
      </c>
      <c r="AV47" s="82">
        <v>53.933712812517385</v>
      </c>
      <c r="AW47" s="82">
        <v>64.74111171852951</v>
      </c>
      <c r="AX47" s="82">
        <v>34.759123532809966</v>
      </c>
      <c r="AY47" s="82">
        <v>39.810203294902834</v>
      </c>
      <c r="AZ47" s="82">
        <v>23.912776639084278</v>
      </c>
      <c r="BA47" s="82">
        <v>14.836759856257716</v>
      </c>
      <c r="BB47" s="82">
        <v>60.187530234167163</v>
      </c>
      <c r="BC47" s="82">
        <v>46.475275611336862</v>
      </c>
      <c r="BD47" s="82">
        <v>52.727367363167588</v>
      </c>
      <c r="BE47" s="82">
        <v>66.009438204757231</v>
      </c>
      <c r="BF47" s="82">
        <v>42.0087455061798</v>
      </c>
      <c r="BG47" s="82">
        <v>51.548176848524676</v>
      </c>
      <c r="BH47" s="82">
        <v>37.55371403786657</v>
      </c>
      <c r="BI47" s="82">
        <v>38.066731910167903</v>
      </c>
      <c r="BJ47" s="82">
        <v>34.768010317117785</v>
      </c>
      <c r="BK47" s="82">
        <v>54.927965657289775</v>
      </c>
      <c r="BL47" s="82">
        <v>21.63898774382621</v>
      </c>
      <c r="BM47" s="82">
        <v>54.495042743091503</v>
      </c>
      <c r="BN47" s="82">
        <v>67.288953956970516</v>
      </c>
      <c r="BO47" s="82">
        <v>36.112705652871163</v>
      </c>
      <c r="BP47" s="82">
        <v>53.30450463678762</v>
      </c>
      <c r="BQ47" s="82">
        <v>53.327416424212174</v>
      </c>
      <c r="BR47" s="82">
        <v>63.59412565568249</v>
      </c>
      <c r="BS47" s="82">
        <v>42.804351107553806</v>
      </c>
      <c r="BT47" s="82">
        <v>42.581307648958571</v>
      </c>
      <c r="BU47" s="82">
        <v>43.580880057241984</v>
      </c>
      <c r="BV47" s="82">
        <v>37.850144729482174</v>
      </c>
      <c r="BW47" s="82">
        <v>46.565890166272602</v>
      </c>
      <c r="BX47" s="82">
        <v>57.824255442603601</v>
      </c>
      <c r="BY47" s="82">
        <v>33.420261922595209</v>
      </c>
      <c r="BZ47" s="82">
        <v>68.13123718832</v>
      </c>
      <c r="CA47" s="82">
        <v>64.428587177156942</v>
      </c>
      <c r="CB47" s="82">
        <v>27.51384101468857</v>
      </c>
      <c r="CC47" s="82">
        <v>65.567097518804715</v>
      </c>
      <c r="CD47" s="82">
        <v>53.000435060487298</v>
      </c>
      <c r="CE47" s="82">
        <v>35.207852431117139</v>
      </c>
      <c r="CF47" s="82">
        <v>45.047869352464126</v>
      </c>
      <c r="CG47" s="82">
        <v>40.559774440161057</v>
      </c>
      <c r="CH47" s="82">
        <v>44.610456485103384</v>
      </c>
      <c r="CI47" s="82">
        <v>36.668632985164976</v>
      </c>
      <c r="CJ47" s="82">
        <v>49.751978902840349</v>
      </c>
      <c r="CK47" s="82">
        <v>61.562954853390103</v>
      </c>
      <c r="CL47" s="82">
        <v>49.481822035253487</v>
      </c>
      <c r="CM47" s="82">
        <v>51.907785503347711</v>
      </c>
      <c r="CN47" s="82">
        <v>32.662348480847051</v>
      </c>
      <c r="CO47" s="82">
        <v>51.246509114372671</v>
      </c>
      <c r="CP47" s="82">
        <v>56.469672353210974</v>
      </c>
      <c r="CQ47" s="82">
        <v>51.719856213790386</v>
      </c>
      <c r="CR47" s="82">
        <v>52.465897763705769</v>
      </c>
      <c r="CS47" s="82">
        <v>69.956378262840516</v>
      </c>
      <c r="CT47" s="82">
        <v>57.763885632206559</v>
      </c>
      <c r="CU47" s="82">
        <v>59.463620439705579</v>
      </c>
      <c r="CV47" s="82">
        <v>42.17287151985667</v>
      </c>
      <c r="CW47" s="82">
        <v>46.903228196918576</v>
      </c>
      <c r="CX47" s="82">
        <v>58.997665847210129</v>
      </c>
      <c r="CY47" s="82">
        <v>45.528574085278066</v>
      </c>
      <c r="CZ47" s="82">
        <v>67.184629548637389</v>
      </c>
      <c r="DA47" s="82">
        <v>67.686220296225372</v>
      </c>
      <c r="DB47" s="82">
        <v>58.947855483768897</v>
      </c>
      <c r="DC47" s="82">
        <v>37.857610450188417</v>
      </c>
      <c r="DD47" s="82">
        <v>40.007788997394712</v>
      </c>
      <c r="DE47" s="82">
        <v>49.546444913202699</v>
      </c>
      <c r="DF47" s="82">
        <v>56.30727438679515</v>
      </c>
      <c r="DG47" s="82">
        <v>40.640345030467984</v>
      </c>
      <c r="DH47" s="82">
        <v>33.451657822847508</v>
      </c>
      <c r="DI47" s="82">
        <v>56.525432963941455</v>
      </c>
      <c r="DJ47" s="82">
        <v>63.390779695957782</v>
      </c>
      <c r="DK47" s="82">
        <v>60.160233828676056</v>
      </c>
      <c r="DL47" s="82">
        <v>59.858914077915827</v>
      </c>
      <c r="DM47" s="82">
        <v>40.376904363543829</v>
      </c>
      <c r="DN47" s="82">
        <v>44.258265885292147</v>
      </c>
      <c r="DO47" s="82">
        <v>32.544744061612604</v>
      </c>
      <c r="DP47">
        <f t="shared" si="1"/>
        <v>37</v>
      </c>
    </row>
    <row r="48" spans="2:120" ht="12" customHeight="1" x14ac:dyDescent="0.25">
      <c r="B48" s="64" t="s">
        <v>182</v>
      </c>
      <c r="C48" s="64" t="str">
        <f t="shared" si="0"/>
        <v>Perceptions of government effectiveness</v>
      </c>
      <c r="D48" s="65">
        <v>0.1</v>
      </c>
      <c r="E48" s="66">
        <v>47.102853041423785</v>
      </c>
      <c r="F48" s="66">
        <v>11.714391067585229</v>
      </c>
      <c r="G48" s="66">
        <v>24.904105758802388</v>
      </c>
      <c r="H48" s="66">
        <v>26.058629513383778</v>
      </c>
      <c r="I48" s="66">
        <v>45.867514836007842</v>
      </c>
      <c r="J48" s="66">
        <v>89.818722628411223</v>
      </c>
      <c r="K48" s="66">
        <v>77.101803740149904</v>
      </c>
      <c r="L48" s="66">
        <v>40.553688872110129</v>
      </c>
      <c r="M48" s="66">
        <v>64.13590801924191</v>
      </c>
      <c r="N48" s="66">
        <v>20.152787299029082</v>
      </c>
      <c r="O48" s="66">
        <v>18.24501573774025</v>
      </c>
      <c r="P48" s="66">
        <v>76.940037942833015</v>
      </c>
      <c r="Q48" s="66">
        <v>12.154619627940255</v>
      </c>
      <c r="R48" s="66">
        <v>37.464881239081031</v>
      </c>
      <c r="S48" s="66">
        <v>58.040933252744871</v>
      </c>
      <c r="T48" s="66">
        <v>39.225225468678893</v>
      </c>
      <c r="U48" s="66">
        <v>53.735132784602001</v>
      </c>
      <c r="V48" s="66">
        <v>18.154107746496244</v>
      </c>
      <c r="W48" s="66">
        <v>84.070868819598502</v>
      </c>
      <c r="X48" s="66">
        <v>66.842039530451373</v>
      </c>
      <c r="Y48" s="66">
        <v>33.969791879325442</v>
      </c>
      <c r="Z48" s="66">
        <v>47.811895541907411</v>
      </c>
      <c r="AA48" s="66">
        <v>5.1741233751839708</v>
      </c>
      <c r="AB48" s="66">
        <v>53.944754052041603</v>
      </c>
      <c r="AC48" s="66">
        <v>55.128434259353277</v>
      </c>
      <c r="AD48" s="66">
        <v>64.394348440291466</v>
      </c>
      <c r="AE48" s="66">
        <v>77.09664037661797</v>
      </c>
      <c r="AF48" s="66">
        <v>89.042572257158213</v>
      </c>
      <c r="AG48" s="66">
        <v>44.413511162687712</v>
      </c>
      <c r="AH48" s="66">
        <v>23.862060727775638</v>
      </c>
      <c r="AI48" s="66">
        <v>28.953828609309458</v>
      </c>
      <c r="AJ48" s="66">
        <v>33.170765239865489</v>
      </c>
      <c r="AK48" s="66">
        <v>82.562124095765668</v>
      </c>
      <c r="AL48" s="66">
        <v>18.015952968038423</v>
      </c>
      <c r="AM48" s="66">
        <v>91.358893024357712</v>
      </c>
      <c r="AN48" s="66">
        <v>74.16540292132521</v>
      </c>
      <c r="AO48" s="66">
        <v>69.623434257961094</v>
      </c>
      <c r="AP48" s="66">
        <v>84.441730730994038</v>
      </c>
      <c r="AQ48" s="66">
        <v>36.903590133997177</v>
      </c>
      <c r="AR48" s="66">
        <v>53.56363347469528</v>
      </c>
      <c r="AS48" s="66">
        <v>33.920232561110915</v>
      </c>
      <c r="AT48" s="66">
        <v>28.554821880818768</v>
      </c>
      <c r="AU48" s="66">
        <v>83.201706749970256</v>
      </c>
      <c r="AV48" s="66">
        <v>54.977171529256829</v>
      </c>
      <c r="AW48" s="66">
        <v>81.929595047823824</v>
      </c>
      <c r="AX48" s="66">
        <v>40.055685127758927</v>
      </c>
      <c r="AY48" s="66">
        <v>49.838373418596198</v>
      </c>
      <c r="AZ48" s="66">
        <v>0</v>
      </c>
      <c r="BA48" s="66">
        <v>13.238239171144302</v>
      </c>
      <c r="BB48" s="66">
        <v>82.642819826363123</v>
      </c>
      <c r="BC48" s="66">
        <v>73.477165852341287</v>
      </c>
      <c r="BD48" s="66">
        <v>56.248350484785405</v>
      </c>
      <c r="BE48" s="66">
        <v>77.808442059156931</v>
      </c>
      <c r="BF48" s="66">
        <v>46.010761823197605</v>
      </c>
      <c r="BG48" s="66">
        <v>44.432806488241184</v>
      </c>
      <c r="BH48" s="66">
        <v>30.540750802556555</v>
      </c>
      <c r="BI48" s="66">
        <v>46.636523817630774</v>
      </c>
      <c r="BJ48" s="66">
        <v>27.109924668413235</v>
      </c>
      <c r="BK48" s="66">
        <v>73.851913434555186</v>
      </c>
      <c r="BL48" s="66">
        <v>19.190921352877986</v>
      </c>
      <c r="BM48" s="66">
        <v>75.238008938961102</v>
      </c>
      <c r="BN48" s="66">
        <v>91.803387779026991</v>
      </c>
      <c r="BO48" s="66">
        <v>20.817999602832487</v>
      </c>
      <c r="BP48" s="66">
        <v>60.847812226566461</v>
      </c>
      <c r="BQ48" s="66">
        <v>63.218076066399362</v>
      </c>
      <c r="BR48" s="66">
        <v>72.391405477762675</v>
      </c>
      <c r="BS48" s="66">
        <v>36.112872750994008</v>
      </c>
      <c r="BT48" s="66">
        <v>36.687884357734056</v>
      </c>
      <c r="BU48" s="66">
        <v>53.275906666063221</v>
      </c>
      <c r="BV48" s="66">
        <v>38.941533794616525</v>
      </c>
      <c r="BW48" s="66">
        <v>21.90269110856735</v>
      </c>
      <c r="BX48" s="66">
        <v>41.980129643600947</v>
      </c>
      <c r="BY48" s="66">
        <v>26.096494694899214</v>
      </c>
      <c r="BZ48" s="66">
        <v>87.583119247617731</v>
      </c>
      <c r="CA48" s="66">
        <v>89.025566259952981</v>
      </c>
      <c r="CB48" s="66">
        <v>17.896991423464478</v>
      </c>
      <c r="CC48" s="66">
        <v>84.542374555093147</v>
      </c>
      <c r="CD48" s="66">
        <v>50.659268557736461</v>
      </c>
      <c r="CE48" s="66">
        <v>23.114090751017585</v>
      </c>
      <c r="CF48" s="66">
        <v>47.099629806325005</v>
      </c>
      <c r="CG48" s="66">
        <v>36.710692951538547</v>
      </c>
      <c r="CH48" s="66">
        <v>44.244841996280734</v>
      </c>
      <c r="CI48" s="66">
        <v>44.084897413804569</v>
      </c>
      <c r="CJ48" s="66">
        <v>63.900616110851281</v>
      </c>
      <c r="CK48" s="66">
        <v>61.202842194957334</v>
      </c>
      <c r="CL48" s="66">
        <v>64.50869575076841</v>
      </c>
      <c r="CM48" s="66">
        <v>50.120165762222165</v>
      </c>
      <c r="CN48" s="66">
        <v>28.350754554889456</v>
      </c>
      <c r="CO48" s="66">
        <v>43.942714848283607</v>
      </c>
      <c r="CP48" s="66">
        <v>50.812807468011833</v>
      </c>
      <c r="CQ48" s="66">
        <v>34.002209851530566</v>
      </c>
      <c r="CR48" s="66">
        <v>43.453261861327299</v>
      </c>
      <c r="CS48" s="66">
        <v>100</v>
      </c>
      <c r="CT48" s="66">
        <v>64.788462502859005</v>
      </c>
      <c r="CU48" s="66">
        <v>63.751288481946702</v>
      </c>
      <c r="CV48" s="66">
        <v>40.202248740722482</v>
      </c>
      <c r="CW48" s="66">
        <v>70.63514104783998</v>
      </c>
      <c r="CX48" s="66">
        <v>63.147445646317784</v>
      </c>
      <c r="CY48" s="66">
        <v>32.4993825774255</v>
      </c>
      <c r="CZ48" s="66">
        <v>87.582797504174238</v>
      </c>
      <c r="DA48" s="66">
        <v>87.073072360007785</v>
      </c>
      <c r="DB48" s="66">
        <v>80.341883964402768</v>
      </c>
      <c r="DC48" s="66">
        <v>25.833559146700527</v>
      </c>
      <c r="DD48" s="66">
        <v>44.543622161700796</v>
      </c>
      <c r="DE48" s="66">
        <v>32.017782914810617</v>
      </c>
      <c r="DF48" s="66">
        <v>39.97479217461786</v>
      </c>
      <c r="DG48" s="66">
        <v>29.724571215761131</v>
      </c>
      <c r="DH48" s="66">
        <v>34.881731905357583</v>
      </c>
      <c r="DI48" s="66">
        <v>68.412899301015585</v>
      </c>
      <c r="DJ48" s="66">
        <v>80.13531848625523</v>
      </c>
      <c r="DK48" s="66">
        <v>79.775736157506699</v>
      </c>
      <c r="DL48" s="66">
        <v>60.852298072654705</v>
      </c>
      <c r="DM48" s="66">
        <v>31.767305643989484</v>
      </c>
      <c r="DN48" s="66">
        <v>27.752553057427416</v>
      </c>
      <c r="DO48" s="66">
        <v>6.481877444766809</v>
      </c>
      <c r="DP48">
        <f t="shared" si="1"/>
        <v>22</v>
      </c>
    </row>
    <row r="49" spans="2:120" ht="12" customHeight="1" x14ac:dyDescent="0.25">
      <c r="B49" s="64" t="s">
        <v>183</v>
      </c>
      <c r="C49" s="64" t="str">
        <f t="shared" si="0"/>
        <v>Corruption risk scores</v>
      </c>
      <c r="D49" s="65">
        <v>0.2</v>
      </c>
      <c r="E49" s="66">
        <v>51.5625</v>
      </c>
      <c r="F49" s="66">
        <v>49.999999999999986</v>
      </c>
      <c r="G49" s="66">
        <v>56.249999999999986</v>
      </c>
      <c r="H49" s="66">
        <v>45.312499999999986</v>
      </c>
      <c r="I49" s="66">
        <v>57.812499999999986</v>
      </c>
      <c r="J49" s="66">
        <v>92.1875</v>
      </c>
      <c r="K49" s="66">
        <v>76.5625</v>
      </c>
      <c r="L49" s="66">
        <v>53.124999999999986</v>
      </c>
      <c r="M49" s="66">
        <v>40.624999999999986</v>
      </c>
      <c r="N49" s="66">
        <v>26.562499999999989</v>
      </c>
      <c r="O49" s="66">
        <v>49.999999999999986</v>
      </c>
      <c r="P49" s="66">
        <v>87.5</v>
      </c>
      <c r="Q49" s="66">
        <v>40.624999999999986</v>
      </c>
      <c r="R49" s="66">
        <v>49.999999999999986</v>
      </c>
      <c r="S49" s="66">
        <v>82.812499999999972</v>
      </c>
      <c r="T49" s="66">
        <v>39.0625</v>
      </c>
      <c r="U49" s="66">
        <v>53.124999999999986</v>
      </c>
      <c r="V49" s="66">
        <v>40.624999999999986</v>
      </c>
      <c r="W49" s="66">
        <v>89.062499999999972</v>
      </c>
      <c r="X49" s="66">
        <v>81.249999999999972</v>
      </c>
      <c r="Y49" s="66">
        <v>64.062499999999986</v>
      </c>
      <c r="Z49" s="66">
        <v>64.062499999999986</v>
      </c>
      <c r="AA49" s="66">
        <v>7.8125</v>
      </c>
      <c r="AB49" s="66">
        <v>65.624999999999986</v>
      </c>
      <c r="AC49" s="66">
        <v>59.375</v>
      </c>
      <c r="AD49" s="66">
        <v>67.1875</v>
      </c>
      <c r="AE49" s="66">
        <v>74.999999999999972</v>
      </c>
      <c r="AF49" s="66">
        <v>100</v>
      </c>
      <c r="AG49" s="66">
        <v>43.75</v>
      </c>
      <c r="AH49" s="66">
        <v>48.437499999999986</v>
      </c>
      <c r="AI49" s="66">
        <v>37.499999999999986</v>
      </c>
      <c r="AJ49" s="66">
        <v>37.499999999999986</v>
      </c>
      <c r="AK49" s="66">
        <v>82.812499999999972</v>
      </c>
      <c r="AL49" s="66">
        <v>64.062499999999986</v>
      </c>
      <c r="AM49" s="66">
        <v>95.3125</v>
      </c>
      <c r="AN49" s="66">
        <v>78.125</v>
      </c>
      <c r="AO49" s="66">
        <v>51.5625</v>
      </c>
      <c r="AP49" s="66">
        <v>89.062499999999972</v>
      </c>
      <c r="AQ49" s="66">
        <v>54.6875</v>
      </c>
      <c r="AR49" s="66">
        <v>67.1875</v>
      </c>
      <c r="AS49" s="66">
        <v>32.812499999999993</v>
      </c>
      <c r="AT49" s="66">
        <v>31.25</v>
      </c>
      <c r="AU49" s="66">
        <v>78.125</v>
      </c>
      <c r="AV49" s="66">
        <v>65.624999999999986</v>
      </c>
      <c r="AW49" s="66">
        <v>90.624999999999972</v>
      </c>
      <c r="AX49" s="66">
        <v>56.249999999999986</v>
      </c>
      <c r="AY49" s="66">
        <v>54.6875</v>
      </c>
      <c r="AZ49" s="66">
        <v>43.75</v>
      </c>
      <c r="BA49" s="66">
        <v>0</v>
      </c>
      <c r="BB49" s="66">
        <v>89.062499999999972</v>
      </c>
      <c r="BC49" s="66">
        <v>70.3125</v>
      </c>
      <c r="BD49" s="66">
        <v>68.749999999999986</v>
      </c>
      <c r="BE49" s="66">
        <v>79.687499999999986</v>
      </c>
      <c r="BF49" s="66">
        <v>51.5625</v>
      </c>
      <c r="BG49" s="66">
        <v>59.375</v>
      </c>
      <c r="BH49" s="66">
        <v>40.624999999999986</v>
      </c>
      <c r="BI49" s="66">
        <v>42.187499999999986</v>
      </c>
      <c r="BJ49" s="66">
        <v>29.687499999999989</v>
      </c>
      <c r="BK49" s="66">
        <v>73.437499999999986</v>
      </c>
      <c r="BL49" s="66">
        <v>6.2499999999999911</v>
      </c>
      <c r="BM49" s="66">
        <v>76.5625</v>
      </c>
      <c r="BN49" s="66">
        <v>87.5</v>
      </c>
      <c r="BO49" s="66">
        <v>48.437499999999986</v>
      </c>
      <c r="BP49" s="66">
        <v>73.437499999999986</v>
      </c>
      <c r="BQ49" s="66">
        <v>54.6875</v>
      </c>
      <c r="BR49" s="66">
        <v>76.5625</v>
      </c>
      <c r="BS49" s="66">
        <v>34.374999999999986</v>
      </c>
      <c r="BT49" s="66">
        <v>53.124999999999986</v>
      </c>
      <c r="BU49" s="66">
        <v>56.249999999999986</v>
      </c>
      <c r="BV49" s="66">
        <v>49.999999999999986</v>
      </c>
      <c r="BW49" s="66">
        <v>32.812499999999993</v>
      </c>
      <c r="BX49" s="66">
        <v>76.5625</v>
      </c>
      <c r="BY49" s="66">
        <v>35.937499999999993</v>
      </c>
      <c r="BZ49" s="66">
        <v>89.062499999999972</v>
      </c>
      <c r="CA49" s="66">
        <v>98.437499999999972</v>
      </c>
      <c r="CB49" s="66">
        <v>28.124999999999993</v>
      </c>
      <c r="CC49" s="66">
        <v>98.437499999999972</v>
      </c>
      <c r="CD49" s="66">
        <v>67.1875</v>
      </c>
      <c r="CE49" s="66">
        <v>45.312499999999986</v>
      </c>
      <c r="CF49" s="66">
        <v>45.312499999999986</v>
      </c>
      <c r="CG49" s="66">
        <v>28.124999999999993</v>
      </c>
      <c r="CH49" s="66">
        <v>43.75</v>
      </c>
      <c r="CI49" s="66">
        <v>45.312499999999986</v>
      </c>
      <c r="CJ49" s="66">
        <v>68.749999999999986</v>
      </c>
      <c r="CK49" s="66">
        <v>73.437499999999986</v>
      </c>
      <c r="CL49" s="66">
        <v>60.937499999999986</v>
      </c>
      <c r="CM49" s="66">
        <v>62.5</v>
      </c>
      <c r="CN49" s="66">
        <v>31.25</v>
      </c>
      <c r="CO49" s="66">
        <v>73.437499999999986</v>
      </c>
      <c r="CP49" s="66">
        <v>56.249999999999986</v>
      </c>
      <c r="CQ49" s="66">
        <v>60.937499999999986</v>
      </c>
      <c r="CR49" s="66">
        <v>51.5625</v>
      </c>
      <c r="CS49" s="66">
        <v>95.3125</v>
      </c>
      <c r="CT49" s="66">
        <v>84.375</v>
      </c>
      <c r="CU49" s="66">
        <v>76.5625</v>
      </c>
      <c r="CV49" s="66">
        <v>59.375</v>
      </c>
      <c r="CW49" s="66">
        <v>68.749999999999986</v>
      </c>
      <c r="CX49" s="66">
        <v>65.624999999999986</v>
      </c>
      <c r="CY49" s="66">
        <v>51.5625</v>
      </c>
      <c r="CZ49" s="66">
        <v>92.1875</v>
      </c>
      <c r="DA49" s="66">
        <v>89.062499999999972</v>
      </c>
      <c r="DB49" s="66">
        <v>79.687499999999986</v>
      </c>
      <c r="DC49" s="66">
        <v>48.437499999999986</v>
      </c>
      <c r="DD49" s="66">
        <v>51.5625</v>
      </c>
      <c r="DE49" s="66">
        <v>56.249999999999986</v>
      </c>
      <c r="DF49" s="66">
        <v>62.5</v>
      </c>
      <c r="DG49" s="66">
        <v>32.812499999999993</v>
      </c>
      <c r="DH49" s="66">
        <v>46.875</v>
      </c>
      <c r="DI49" s="66">
        <v>67.1875</v>
      </c>
      <c r="DJ49" s="66">
        <v>84.375</v>
      </c>
      <c r="DK49" s="66">
        <v>92.1875</v>
      </c>
      <c r="DL49" s="66">
        <v>84.375</v>
      </c>
      <c r="DM49" s="66">
        <v>56.249999999999986</v>
      </c>
      <c r="DN49" s="66">
        <v>57.812499999999986</v>
      </c>
      <c r="DO49" s="66">
        <v>31.25</v>
      </c>
      <c r="DP49">
        <f t="shared" si="1"/>
        <v>32</v>
      </c>
    </row>
    <row r="50" spans="2:120" ht="12" customHeight="1" x14ac:dyDescent="0.25">
      <c r="B50" s="64" t="s">
        <v>184</v>
      </c>
      <c r="C50" s="64" t="str">
        <f t="shared" si="0"/>
        <v>Cyber risk scores</v>
      </c>
      <c r="D50" s="65">
        <v>0.1</v>
      </c>
      <c r="E50" s="66">
        <v>58.823529411764703</v>
      </c>
      <c r="F50" s="66">
        <v>60.294117647058812</v>
      </c>
      <c r="G50" s="66">
        <v>88.235294117647044</v>
      </c>
      <c r="H50" s="66">
        <v>80.882352941176464</v>
      </c>
      <c r="I50" s="66">
        <v>47.058823529411761</v>
      </c>
      <c r="J50" s="66">
        <v>32.352941176470587</v>
      </c>
      <c r="K50" s="66">
        <v>60.294117647058812</v>
      </c>
      <c r="L50" s="66">
        <v>35.294117647058826</v>
      </c>
      <c r="M50" s="66">
        <v>64.705882352941174</v>
      </c>
      <c r="N50" s="66">
        <v>63.235294117647051</v>
      </c>
      <c r="O50" s="66">
        <v>16.17647058823529</v>
      </c>
      <c r="P50" s="66">
        <v>39.705882352941174</v>
      </c>
      <c r="Q50" s="66">
        <v>88.235294117647044</v>
      </c>
      <c r="R50" s="66">
        <v>38.235294117647044</v>
      </c>
      <c r="S50" s="66">
        <v>100</v>
      </c>
      <c r="T50" s="66">
        <v>38.235294117647044</v>
      </c>
      <c r="U50" s="66">
        <v>48.529411764705877</v>
      </c>
      <c r="V50" s="66">
        <v>66.17647058823529</v>
      </c>
      <c r="W50" s="66">
        <v>35.294117647058826</v>
      </c>
      <c r="X50" s="66">
        <v>76.470588235294116</v>
      </c>
      <c r="Y50" s="66">
        <v>73.52941176470587</v>
      </c>
      <c r="Z50" s="66">
        <v>47.058823529411761</v>
      </c>
      <c r="AA50" s="66">
        <v>79.411764705882348</v>
      </c>
      <c r="AB50" s="66">
        <v>67.647058823529392</v>
      </c>
      <c r="AC50" s="66">
        <v>76.470588235294116</v>
      </c>
      <c r="AD50" s="66">
        <v>52.941176470588225</v>
      </c>
      <c r="AE50" s="66">
        <v>36.764705882352935</v>
      </c>
      <c r="AF50" s="66">
        <v>66.17647058823529</v>
      </c>
      <c r="AG50" s="66">
        <v>74.999999999999986</v>
      </c>
      <c r="AH50" s="66">
        <v>69.117647058823522</v>
      </c>
      <c r="AI50" s="66">
        <v>98.529411764705856</v>
      </c>
      <c r="AJ50" s="66">
        <v>73.52941176470587</v>
      </c>
      <c r="AK50" s="66">
        <v>16.17647058823529</v>
      </c>
      <c r="AL50" s="66">
        <v>85.294117647058826</v>
      </c>
      <c r="AM50" s="66">
        <v>16.17647058823529</v>
      </c>
      <c r="AN50" s="66">
        <v>54.411764705882348</v>
      </c>
      <c r="AO50" s="66">
        <v>39.705882352941174</v>
      </c>
      <c r="AP50" s="66">
        <v>50</v>
      </c>
      <c r="AQ50" s="66">
        <v>66.17647058823529</v>
      </c>
      <c r="AR50" s="66">
        <v>48.529411764705877</v>
      </c>
      <c r="AS50" s="66">
        <v>86.764705882352928</v>
      </c>
      <c r="AT50" s="66">
        <v>94.117647058823522</v>
      </c>
      <c r="AU50" s="66">
        <v>79.411764705882348</v>
      </c>
      <c r="AV50" s="66">
        <v>77.941176470588232</v>
      </c>
      <c r="AW50" s="66">
        <v>61.764705882352935</v>
      </c>
      <c r="AX50" s="66">
        <v>16.17647058823529</v>
      </c>
      <c r="AY50" s="66">
        <v>30.882352941176464</v>
      </c>
      <c r="AZ50" s="66">
        <v>0</v>
      </c>
      <c r="BA50" s="66">
        <v>27.941176470588236</v>
      </c>
      <c r="BB50" s="66">
        <v>60.294117647058812</v>
      </c>
      <c r="BC50" s="66">
        <v>27.941176470588236</v>
      </c>
      <c r="BD50" s="66">
        <v>39.705882352941174</v>
      </c>
      <c r="BE50" s="66">
        <v>35.294117647058826</v>
      </c>
      <c r="BF50" s="66">
        <v>58.823529411764703</v>
      </c>
      <c r="BG50" s="66">
        <v>63.235294117647051</v>
      </c>
      <c r="BH50" s="66">
        <v>55.882352941176464</v>
      </c>
      <c r="BI50" s="66">
        <v>42.647058823529413</v>
      </c>
      <c r="BJ50" s="66">
        <v>86.764705882352928</v>
      </c>
      <c r="BK50" s="66">
        <v>7.3529411764705879</v>
      </c>
      <c r="BL50" s="66">
        <v>77.941176470588232</v>
      </c>
      <c r="BM50" s="66">
        <v>10.294117647058824</v>
      </c>
      <c r="BN50" s="66">
        <v>69.117647058823522</v>
      </c>
      <c r="BO50" s="66">
        <v>98.529411764705856</v>
      </c>
      <c r="BP50" s="66">
        <v>47.058823529411761</v>
      </c>
      <c r="BQ50" s="66">
        <v>63.235294117647051</v>
      </c>
      <c r="BR50" s="66">
        <v>100</v>
      </c>
      <c r="BS50" s="66">
        <v>41.17647058823529</v>
      </c>
      <c r="BT50" s="66">
        <v>67.647058823529392</v>
      </c>
      <c r="BU50" s="66">
        <v>38.235294117647044</v>
      </c>
      <c r="BV50" s="66">
        <v>25</v>
      </c>
      <c r="BW50" s="66">
        <v>97.058823529411754</v>
      </c>
      <c r="BX50" s="66">
        <v>100</v>
      </c>
      <c r="BY50" s="66">
        <v>74.999999999999986</v>
      </c>
      <c r="BZ50" s="66">
        <v>60.294117647058812</v>
      </c>
      <c r="CA50" s="66">
        <v>48.529411764705877</v>
      </c>
      <c r="CB50" s="66">
        <v>74.999999999999986</v>
      </c>
      <c r="CC50" s="66">
        <v>42.647058823529413</v>
      </c>
      <c r="CD50" s="66">
        <v>70.588235294117638</v>
      </c>
      <c r="CE50" s="66">
        <v>35.294117647058826</v>
      </c>
      <c r="CF50" s="66">
        <v>63.235294117647051</v>
      </c>
      <c r="CG50" s="66">
        <v>94.117647058823522</v>
      </c>
      <c r="CH50" s="66">
        <v>86.764705882352928</v>
      </c>
      <c r="CI50" s="66">
        <v>35.294117647058826</v>
      </c>
      <c r="CJ50" s="66">
        <v>20.588235294117649</v>
      </c>
      <c r="CK50" s="66">
        <v>88.235294117647044</v>
      </c>
      <c r="CL50" s="66">
        <v>55.882352941176464</v>
      </c>
      <c r="CM50" s="66">
        <v>32.352941176470587</v>
      </c>
      <c r="CN50" s="66">
        <v>10.294117647058824</v>
      </c>
      <c r="CO50" s="66">
        <v>97.058823529411754</v>
      </c>
      <c r="CP50" s="66">
        <v>51.470588235294109</v>
      </c>
      <c r="CQ50" s="66">
        <v>97.058823529411754</v>
      </c>
      <c r="CR50" s="66">
        <v>67.647058823529392</v>
      </c>
      <c r="CS50" s="66">
        <v>69.117647058823522</v>
      </c>
      <c r="CT50" s="66">
        <v>52.941176470588225</v>
      </c>
      <c r="CU50" s="66">
        <v>89.705882352941174</v>
      </c>
      <c r="CV50" s="66">
        <v>50</v>
      </c>
      <c r="CW50" s="66">
        <v>7.3529411764705879</v>
      </c>
      <c r="CX50" s="66">
        <v>74.999999999999986</v>
      </c>
      <c r="CY50" s="66">
        <v>63.235294117647051</v>
      </c>
      <c r="CZ50" s="66">
        <v>36.764705882352935</v>
      </c>
      <c r="DA50" s="66">
        <v>69.117647058823522</v>
      </c>
      <c r="DB50" s="66">
        <v>52.941176470588225</v>
      </c>
      <c r="DC50" s="66">
        <v>82.35294117647058</v>
      </c>
      <c r="DD50" s="66">
        <v>58.823529411764703</v>
      </c>
      <c r="DE50" s="66">
        <v>83.823529411764682</v>
      </c>
      <c r="DF50" s="66">
        <v>54.411764705882348</v>
      </c>
      <c r="DG50" s="66">
        <v>85.294117647058826</v>
      </c>
      <c r="DH50" s="66">
        <v>7.3529411764705879</v>
      </c>
      <c r="DI50" s="66">
        <v>66.17647058823529</v>
      </c>
      <c r="DJ50" s="66">
        <v>39.705882352941174</v>
      </c>
      <c r="DK50" s="66">
        <v>14.705882352941176</v>
      </c>
      <c r="DL50" s="66">
        <v>95.588235294117638</v>
      </c>
      <c r="DM50" s="66">
        <v>39.705882352941174</v>
      </c>
      <c r="DN50" s="66">
        <v>91.176470588235262</v>
      </c>
      <c r="DO50" s="66">
        <v>91.176470588235262</v>
      </c>
      <c r="DP50">
        <f t="shared" si="1"/>
        <v>91</v>
      </c>
    </row>
    <row r="51" spans="2:120" ht="12" customHeight="1" x14ac:dyDescent="0.25">
      <c r="B51" s="64" t="s">
        <v>185</v>
      </c>
      <c r="C51" s="64" t="str">
        <f t="shared" si="0"/>
        <v>Contract enforcement risk scores</v>
      </c>
      <c r="D51" s="65">
        <v>0.15</v>
      </c>
      <c r="E51" s="66">
        <v>53.061224489795904</v>
      </c>
      <c r="F51" s="66">
        <v>40.816326530612244</v>
      </c>
      <c r="G51" s="66">
        <v>53.061224489795904</v>
      </c>
      <c r="H51" s="66">
        <v>48.979591836734677</v>
      </c>
      <c r="I51" s="66">
        <v>48.979591836734677</v>
      </c>
      <c r="J51" s="66">
        <v>95.918367346938751</v>
      </c>
      <c r="K51" s="66">
        <v>85.714285714285694</v>
      </c>
      <c r="L51" s="66">
        <v>44.897959183673457</v>
      </c>
      <c r="M51" s="66">
        <v>40.816326530612244</v>
      </c>
      <c r="N51" s="66">
        <v>44.897959183673457</v>
      </c>
      <c r="O51" s="66">
        <v>36.73469387755101</v>
      </c>
      <c r="P51" s="66">
        <v>89.795918367346943</v>
      </c>
      <c r="Q51" s="66">
        <v>22.448979591836729</v>
      </c>
      <c r="R51" s="66">
        <v>53.061224489795904</v>
      </c>
      <c r="S51" s="66">
        <v>79.591836734693885</v>
      </c>
      <c r="T51" s="66">
        <v>61.224489795918366</v>
      </c>
      <c r="U51" s="66">
        <v>59.183673469387742</v>
      </c>
      <c r="V51" s="66">
        <v>53.061224489795904</v>
      </c>
      <c r="W51" s="66">
        <v>89.795918367346943</v>
      </c>
      <c r="X51" s="66">
        <v>83.673469387755091</v>
      </c>
      <c r="Y51" s="66">
        <v>67.346938775510182</v>
      </c>
      <c r="Z51" s="66">
        <v>69.387755102040828</v>
      </c>
      <c r="AA51" s="66">
        <v>0</v>
      </c>
      <c r="AB51" s="66">
        <v>61.224489795918366</v>
      </c>
      <c r="AC51" s="66">
        <v>71.428571428571416</v>
      </c>
      <c r="AD51" s="66">
        <v>73.469387755102019</v>
      </c>
      <c r="AE51" s="66">
        <v>57.142857142857139</v>
      </c>
      <c r="AF51" s="66">
        <v>97.959183673469354</v>
      </c>
      <c r="AG51" s="66">
        <v>61.224489795918366</v>
      </c>
      <c r="AH51" s="66">
        <v>42.857142857142847</v>
      </c>
      <c r="AI51" s="66">
        <v>36.73469387755101</v>
      </c>
      <c r="AJ51" s="66">
        <v>42.857142857142847</v>
      </c>
      <c r="AK51" s="66">
        <v>91.836734693877546</v>
      </c>
      <c r="AL51" s="66">
        <v>46.938775510204074</v>
      </c>
      <c r="AM51" s="66">
        <v>93.877551020408148</v>
      </c>
      <c r="AN51" s="66">
        <v>77.551020408163239</v>
      </c>
      <c r="AO51" s="66">
        <v>53.061224489795904</v>
      </c>
      <c r="AP51" s="66">
        <v>87.755102040816297</v>
      </c>
      <c r="AQ51" s="66">
        <v>61.224489795918366</v>
      </c>
      <c r="AR51" s="66">
        <v>40.816326530612244</v>
      </c>
      <c r="AS51" s="66">
        <v>28.571428571428559</v>
      </c>
      <c r="AT51" s="66">
        <v>42.857142857142847</v>
      </c>
      <c r="AU51" s="66">
        <v>83.673469387755091</v>
      </c>
      <c r="AV51" s="66">
        <v>71.428571428571416</v>
      </c>
      <c r="AW51" s="66">
        <v>91.836734693877546</v>
      </c>
      <c r="AX51" s="66">
        <v>44.897959183673457</v>
      </c>
      <c r="AY51" s="66">
        <v>46.938775510204074</v>
      </c>
      <c r="AZ51" s="66">
        <v>14.28571428571427</v>
      </c>
      <c r="BA51" s="66">
        <v>4.0816326530612095</v>
      </c>
      <c r="BB51" s="66">
        <v>87.755102040816297</v>
      </c>
      <c r="BC51" s="66">
        <v>69.387755102040828</v>
      </c>
      <c r="BD51" s="66">
        <v>67.346938775510182</v>
      </c>
      <c r="BE51" s="66">
        <v>93.877551020408148</v>
      </c>
      <c r="BF51" s="66">
        <v>48.979591836734677</v>
      </c>
      <c r="BG51" s="66">
        <v>53.061224489795904</v>
      </c>
      <c r="BH51" s="66">
        <v>63.265306122448962</v>
      </c>
      <c r="BI51" s="66">
        <v>14.28571428571427</v>
      </c>
      <c r="BJ51" s="66">
        <v>10.204081632653061</v>
      </c>
      <c r="BK51" s="66">
        <v>85.714285714285694</v>
      </c>
      <c r="BL51" s="66">
        <v>6.1224489795918329</v>
      </c>
      <c r="BM51" s="66">
        <v>87.755102040816297</v>
      </c>
      <c r="BN51" s="66">
        <v>89.795918367346943</v>
      </c>
      <c r="BO51" s="66">
        <v>44.897959183673457</v>
      </c>
      <c r="BP51" s="66">
        <v>79.591836734693885</v>
      </c>
      <c r="BQ51" s="66">
        <v>67.346938775510182</v>
      </c>
      <c r="BR51" s="66">
        <v>83.673469387755091</v>
      </c>
      <c r="BS51" s="66">
        <v>51.020408163265301</v>
      </c>
      <c r="BT51" s="66">
        <v>55.102040816326515</v>
      </c>
      <c r="BU51" s="66">
        <v>55.102040816326515</v>
      </c>
      <c r="BV51" s="66">
        <v>44.897959183673457</v>
      </c>
      <c r="BW51" s="66">
        <v>36.73469387755101</v>
      </c>
      <c r="BX51" s="66">
        <v>63.265306122448962</v>
      </c>
      <c r="BY51" s="66">
        <v>36.73469387755101</v>
      </c>
      <c r="BZ51" s="66">
        <v>89.795918367346943</v>
      </c>
      <c r="CA51" s="66">
        <v>100</v>
      </c>
      <c r="CB51" s="66">
        <v>34.693877551020393</v>
      </c>
      <c r="CC51" s="66">
        <v>100</v>
      </c>
      <c r="CD51" s="66">
        <v>65.306122448979579</v>
      </c>
      <c r="CE51" s="66">
        <v>48.979591836734677</v>
      </c>
      <c r="CF51" s="66">
        <v>67.346938775510182</v>
      </c>
      <c r="CG51" s="66">
        <v>48.979591836734677</v>
      </c>
      <c r="CH51" s="66">
        <v>55.102040816326515</v>
      </c>
      <c r="CI51" s="66">
        <v>48.979591836734677</v>
      </c>
      <c r="CJ51" s="66">
        <v>59.183673469387742</v>
      </c>
      <c r="CK51" s="66">
        <v>73.469387755102019</v>
      </c>
      <c r="CL51" s="66">
        <v>34.693877551020393</v>
      </c>
      <c r="CM51" s="66">
        <v>63.265306122448962</v>
      </c>
      <c r="CN51" s="66">
        <v>6.1224489795918329</v>
      </c>
      <c r="CO51" s="66">
        <v>59.183673469387742</v>
      </c>
      <c r="CP51" s="66">
        <v>26.530612244897952</v>
      </c>
      <c r="CQ51" s="66">
        <v>59.183673469387742</v>
      </c>
      <c r="CR51" s="66">
        <v>57.142857142857139</v>
      </c>
      <c r="CS51" s="66">
        <v>100</v>
      </c>
      <c r="CT51" s="66">
        <v>61.224489795918366</v>
      </c>
      <c r="CU51" s="66">
        <v>55.102040816326515</v>
      </c>
      <c r="CV51" s="66">
        <v>61.224489795918366</v>
      </c>
      <c r="CW51" s="66">
        <v>93.877551020408148</v>
      </c>
      <c r="CX51" s="66">
        <v>63.265306122448962</v>
      </c>
      <c r="CY51" s="66">
        <v>38.77551020408162</v>
      </c>
      <c r="CZ51" s="66">
        <v>95.918367346938751</v>
      </c>
      <c r="DA51" s="66">
        <v>87.755102040816297</v>
      </c>
      <c r="DB51" s="66">
        <v>83.673469387755091</v>
      </c>
      <c r="DC51" s="66">
        <v>36.73469387755101</v>
      </c>
      <c r="DD51" s="66">
        <v>55.102040816326515</v>
      </c>
      <c r="DE51" s="66">
        <v>59.183673469387742</v>
      </c>
      <c r="DF51" s="66">
        <v>55.102040816326515</v>
      </c>
      <c r="DG51" s="66">
        <v>44.897959183673457</v>
      </c>
      <c r="DH51" s="66">
        <v>32.65306122448979</v>
      </c>
      <c r="DI51" s="66">
        <v>59.183673469387742</v>
      </c>
      <c r="DJ51" s="66">
        <v>81.632653061224488</v>
      </c>
      <c r="DK51" s="66">
        <v>89.795918367346943</v>
      </c>
      <c r="DL51" s="66">
        <v>83.673469387755091</v>
      </c>
      <c r="DM51" s="66">
        <v>55.102040816326515</v>
      </c>
      <c r="DN51" s="66">
        <v>44.897959183673457</v>
      </c>
      <c r="DO51" s="66">
        <v>22.448979591836729</v>
      </c>
      <c r="DP51">
        <f t="shared" si="1"/>
        <v>59</v>
      </c>
    </row>
    <row r="52" spans="2:120" ht="12" customHeight="1" x14ac:dyDescent="0.25">
      <c r="B52" s="64" t="s">
        <v>186</v>
      </c>
      <c r="C52" s="64" t="str">
        <f t="shared" si="0"/>
        <v>% of total expenditure on environmental protection</v>
      </c>
      <c r="D52" s="65">
        <v>0.1</v>
      </c>
      <c r="E52" s="66">
        <v>15.720950346969778</v>
      </c>
      <c r="F52" s="66">
        <v>15.477059387520333</v>
      </c>
      <c r="G52" s="66">
        <v>0</v>
      </c>
      <c r="H52" s="66">
        <v>5.7423909048250374</v>
      </c>
      <c r="I52" s="66">
        <v>22.432712267952837</v>
      </c>
      <c r="J52" s="66">
        <v>44.126860272700924</v>
      </c>
      <c r="K52" s="66">
        <v>18.816716876072739</v>
      </c>
      <c r="L52" s="66">
        <v>42.048705267247321</v>
      </c>
      <c r="M52" s="66">
        <v>3.2612108337472998</v>
      </c>
      <c r="N52" s="66">
        <v>52.6904086925028</v>
      </c>
      <c r="O52" s="66">
        <v>6.798582871539387</v>
      </c>
      <c r="P52" s="66">
        <v>58.544180439236847</v>
      </c>
      <c r="Q52" s="66">
        <v>45.564218800658132</v>
      </c>
      <c r="R52" s="66">
        <v>55.572108020459602</v>
      </c>
      <c r="S52" s="66">
        <v>23.930258521866584</v>
      </c>
      <c r="T52" s="66">
        <v>0.99676612146618848</v>
      </c>
      <c r="U52" s="66">
        <v>48.772914614899882</v>
      </c>
      <c r="V52" s="66">
        <v>2.5928450325286967</v>
      </c>
      <c r="W52" s="66">
        <v>47.036905334060279</v>
      </c>
      <c r="X52" s="66">
        <v>6.7853757989366752</v>
      </c>
      <c r="Y52" s="66">
        <v>33.04863857392327</v>
      </c>
      <c r="Z52" s="66">
        <v>68.841629673803837</v>
      </c>
      <c r="AA52" s="66">
        <v>39.031041291056539</v>
      </c>
      <c r="AB52" s="66">
        <v>12.5262504026273</v>
      </c>
      <c r="AC52" s="66">
        <v>77.777329832581813</v>
      </c>
      <c r="AD52" s="66">
        <v>23.247037754701953</v>
      </c>
      <c r="AE52" s="66">
        <v>56.316126954181684</v>
      </c>
      <c r="AF52" s="66">
        <v>16.383529081728632</v>
      </c>
      <c r="AG52" s="66">
        <v>19.22188031509156</v>
      </c>
      <c r="AH52" s="66">
        <v>1.8821715196606532</v>
      </c>
      <c r="AI52" s="66">
        <v>51.335534875397734</v>
      </c>
      <c r="AJ52" s="66">
        <v>10.514235435807972</v>
      </c>
      <c r="AK52" s="66">
        <v>33.311834954659005</v>
      </c>
      <c r="AL52" s="66">
        <v>6.1936502319094355</v>
      </c>
      <c r="AM52" s="66">
        <v>9.7185571632069383</v>
      </c>
      <c r="AN52" s="66">
        <v>50.046667382448526</v>
      </c>
      <c r="AO52" s="66">
        <v>42.554076173346417</v>
      </c>
      <c r="AP52" s="66">
        <v>29.931700652846889</v>
      </c>
      <c r="AQ52" s="66">
        <v>43.019242608808661</v>
      </c>
      <c r="AR52" s="66">
        <v>54.511411586634182</v>
      </c>
      <c r="AS52" s="66">
        <v>50.25753791575287</v>
      </c>
      <c r="AT52" s="66">
        <v>11.922684792097769</v>
      </c>
      <c r="AU52" s="66">
        <v>96.678735267280246</v>
      </c>
      <c r="AV52" s="66">
        <v>39.614046032749108</v>
      </c>
      <c r="AW52" s="66">
        <v>38.635681885405312</v>
      </c>
      <c r="AX52" s="66">
        <v>0.72712770395820392</v>
      </c>
      <c r="AY52" s="66">
        <v>51.170171754749212</v>
      </c>
      <c r="AZ52" s="66">
        <v>20.653939418527198</v>
      </c>
      <c r="BA52" s="66">
        <v>25.666437174200929</v>
      </c>
      <c r="BB52" s="66">
        <v>40.903051533602515</v>
      </c>
      <c r="BC52" s="66">
        <v>20.636990031591104</v>
      </c>
      <c r="BD52" s="66">
        <v>43.758919484409759</v>
      </c>
      <c r="BE52" s="66">
        <v>64.615306626295762</v>
      </c>
      <c r="BF52" s="66">
        <v>0.24776719424176402</v>
      </c>
      <c r="BG52" s="66">
        <v>29.302618116718101</v>
      </c>
      <c r="BH52" s="66">
        <v>21.70178932506057</v>
      </c>
      <c r="BI52" s="66">
        <v>53.279072156814543</v>
      </c>
      <c r="BJ52" s="66">
        <v>7.2242417970949822</v>
      </c>
      <c r="BK52" s="66">
        <v>38.215131130140797</v>
      </c>
      <c r="BL52" s="66">
        <v>1.4346780761099427</v>
      </c>
      <c r="BM52" s="66">
        <v>34.284965320966855</v>
      </c>
      <c r="BN52" s="66">
        <v>56.977317989283016</v>
      </c>
      <c r="BO52" s="66">
        <v>16.772766872738071</v>
      </c>
      <c r="BP52" s="66">
        <v>11.493664283751082</v>
      </c>
      <c r="BQ52" s="66">
        <v>87.459080056811942</v>
      </c>
      <c r="BR52" s="66">
        <v>52.452522876856911</v>
      </c>
      <c r="BS52" s="66">
        <v>88.57329760155524</v>
      </c>
      <c r="BT52" s="66">
        <v>28.360373039986385</v>
      </c>
      <c r="BU52" s="66">
        <v>8.9061119198990149</v>
      </c>
      <c r="BV52" s="66">
        <v>35.109191920040985</v>
      </c>
      <c r="BW52" s="66">
        <v>50.256060494134722</v>
      </c>
      <c r="BX52" s="66">
        <v>13.886581871438599</v>
      </c>
      <c r="BY52" s="66">
        <v>21.673930656289222</v>
      </c>
      <c r="BZ52" s="66">
        <v>77.051350569719503</v>
      </c>
      <c r="CA52" s="66">
        <v>67.813990225689622</v>
      </c>
      <c r="CB52" s="66">
        <v>21.051602870597634</v>
      </c>
      <c r="CC52" s="66">
        <v>52.364936298903331</v>
      </c>
      <c r="CD52" s="66">
        <v>27.508315822391459</v>
      </c>
      <c r="CE52" s="66">
        <v>59.517862181347517</v>
      </c>
      <c r="CF52" s="66">
        <v>17.51149562620396</v>
      </c>
      <c r="CG52" s="66">
        <v>30.860804514158868</v>
      </c>
      <c r="CH52" s="66">
        <v>42.976070392838928</v>
      </c>
      <c r="CI52" s="66">
        <v>15.280334770579453</v>
      </c>
      <c r="CJ52" s="66">
        <v>33.43928200898236</v>
      </c>
      <c r="CK52" s="66">
        <v>45.014455703221287</v>
      </c>
      <c r="CL52" s="66">
        <v>46.686255975728407</v>
      </c>
      <c r="CM52" s="66">
        <v>45.314309486332803</v>
      </c>
      <c r="CN52" s="66">
        <v>16.109377649601651</v>
      </c>
      <c r="CO52" s="66">
        <v>56.599206785906652</v>
      </c>
      <c r="CP52" s="66">
        <v>89.10284195810253</v>
      </c>
      <c r="CQ52" s="66">
        <v>55.755030608858313</v>
      </c>
      <c r="CR52" s="66">
        <v>38.464597894861413</v>
      </c>
      <c r="CS52" s="66">
        <v>56.616342615867687</v>
      </c>
      <c r="CT52" s="66">
        <v>58.714170656552405</v>
      </c>
      <c r="CU52" s="66">
        <v>38.987900395464493</v>
      </c>
      <c r="CV52" s="66">
        <v>12.743284834625978</v>
      </c>
      <c r="CW52" s="66">
        <v>15.360609008742808</v>
      </c>
      <c r="CX52" s="66">
        <v>32.699530425165456</v>
      </c>
      <c r="CY52" s="66">
        <v>100</v>
      </c>
      <c r="CZ52" s="66">
        <v>29.013907801115124</v>
      </c>
      <c r="DA52" s="66">
        <v>36.898730523979239</v>
      </c>
      <c r="DB52" s="66">
        <v>22.533224789699201</v>
      </c>
      <c r="DC52" s="66">
        <v>8.0430483545239166</v>
      </c>
      <c r="DD52" s="66">
        <v>8.7419336218990953</v>
      </c>
      <c r="DE52" s="66">
        <v>26.95529783960674</v>
      </c>
      <c r="DF52" s="66">
        <v>13.708370131798571</v>
      </c>
      <c r="DG52" s="66">
        <v>25.636507028369781</v>
      </c>
      <c r="DH52" s="66">
        <v>12.38812942572263</v>
      </c>
      <c r="DI52" s="66">
        <v>33.407132520414585</v>
      </c>
      <c r="DJ52" s="66">
        <v>35.384827956645154</v>
      </c>
      <c r="DK52" s="66">
        <v>22.089797925209567</v>
      </c>
      <c r="DL52" s="66">
        <v>41.565867644820962</v>
      </c>
      <c r="DM52" s="66">
        <v>34.745176409639662</v>
      </c>
      <c r="DN52" s="66">
        <v>6.682037035430902</v>
      </c>
      <c r="DO52" s="66">
        <v>22.933021279239533</v>
      </c>
      <c r="DP52">
        <f t="shared" si="1"/>
        <v>17</v>
      </c>
    </row>
    <row r="53" spans="2:120" ht="12" customHeight="1" x14ac:dyDescent="0.25">
      <c r="B53" s="64" t="s">
        <v>187</v>
      </c>
      <c r="C53" s="64" t="str">
        <f t="shared" si="0"/>
        <v>% of total expenditure on public order &amp; safety (not classified as fire, police or courts)</v>
      </c>
      <c r="D53" s="65">
        <v>0.1</v>
      </c>
      <c r="E53" s="66">
        <v>0</v>
      </c>
      <c r="F53" s="66">
        <v>9.3134225779388444</v>
      </c>
      <c r="G53" s="66">
        <v>13.781557557332006</v>
      </c>
      <c r="H53" s="66">
        <v>1.1528139743440529</v>
      </c>
      <c r="I53" s="66">
        <v>24.015446149193608</v>
      </c>
      <c r="J53" s="66">
        <v>6.3834755739063551</v>
      </c>
      <c r="K53" s="66">
        <v>0.41413597406012276</v>
      </c>
      <c r="L53" s="66">
        <v>7.5181714145401166</v>
      </c>
      <c r="M53" s="66">
        <v>13.825899000491363</v>
      </c>
      <c r="N53" s="66">
        <v>10.218808168791492</v>
      </c>
      <c r="O53" s="66">
        <v>16.392243165792156</v>
      </c>
      <c r="P53" s="66">
        <v>1.727323830505695</v>
      </c>
      <c r="Q53" s="66">
        <v>14.555901730080926</v>
      </c>
      <c r="R53" s="66">
        <v>24.643686094942733</v>
      </c>
      <c r="S53" s="66">
        <v>7.3851542757606854</v>
      </c>
      <c r="T53" s="66">
        <v>0.26560220645437238</v>
      </c>
      <c r="U53" s="66">
        <v>4.1064123160280097</v>
      </c>
      <c r="V53" s="66">
        <v>14.322282814774139</v>
      </c>
      <c r="W53" s="66">
        <v>5.2542293840038674</v>
      </c>
      <c r="X53" s="66">
        <v>0.51886670206713525</v>
      </c>
      <c r="Y53" s="66">
        <v>11.704579084442013</v>
      </c>
      <c r="Z53" s="66">
        <v>13.563314460604714</v>
      </c>
      <c r="AA53" s="66">
        <v>25.662381744981271</v>
      </c>
      <c r="AB53" s="66">
        <v>21.978406614221047</v>
      </c>
      <c r="AC53" s="66">
        <v>1.4565859371993881</v>
      </c>
      <c r="AD53" s="66">
        <v>0.19751078452667681</v>
      </c>
      <c r="AE53" s="66">
        <v>2.907295905121924</v>
      </c>
      <c r="AF53" s="66">
        <v>0.23778768528015895</v>
      </c>
      <c r="AG53" s="66">
        <v>1.6238110270807167</v>
      </c>
      <c r="AH53" s="66">
        <v>41.740736200915698</v>
      </c>
      <c r="AI53" s="66">
        <v>22.934766478293135</v>
      </c>
      <c r="AJ53" s="66">
        <v>0.13012135455364468</v>
      </c>
      <c r="AK53" s="66">
        <v>2.8262315640115681</v>
      </c>
      <c r="AL53" s="66">
        <v>35.587929831599872</v>
      </c>
      <c r="AM53" s="66">
        <v>0.52288989795583385</v>
      </c>
      <c r="AN53" s="66">
        <v>0.94166270414978814</v>
      </c>
      <c r="AO53" s="66">
        <v>18.205835335897209</v>
      </c>
      <c r="AP53" s="66">
        <v>0.72426810986193513</v>
      </c>
      <c r="AQ53" s="66">
        <v>3.3737925955204431</v>
      </c>
      <c r="AR53" s="66">
        <v>0.29082178425712174</v>
      </c>
      <c r="AS53" s="66">
        <v>23.731047726147253</v>
      </c>
      <c r="AT53" s="66">
        <v>8.1754354259923545</v>
      </c>
      <c r="AU53" s="66">
        <v>20.622737009051711</v>
      </c>
      <c r="AV53" s="66">
        <v>0.3661137920347648</v>
      </c>
      <c r="AW53" s="66">
        <v>4.6626955488136383</v>
      </c>
      <c r="AX53" s="66">
        <v>6.4025030613433209</v>
      </c>
      <c r="AY53" s="66">
        <v>6.4286295660119555</v>
      </c>
      <c r="AZ53" s="66">
        <v>11.238773618344448</v>
      </c>
      <c r="BA53" s="66">
        <v>29.46514018233723</v>
      </c>
      <c r="BB53" s="66">
        <v>1.6109936067561319</v>
      </c>
      <c r="BC53" s="66">
        <v>0.21885547460016352</v>
      </c>
      <c r="BD53" s="66">
        <v>0.15122425738538436</v>
      </c>
      <c r="BE53" s="66">
        <v>0.75761857015109368</v>
      </c>
      <c r="BF53" s="66">
        <v>1.903515721590253</v>
      </c>
      <c r="BG53" s="66">
        <v>2.535776775036251</v>
      </c>
      <c r="BH53" s="66">
        <v>0.28625389294649473</v>
      </c>
      <c r="BI53" s="66">
        <v>21.507442081482079</v>
      </c>
      <c r="BJ53" s="66">
        <v>3.9778192545864188</v>
      </c>
      <c r="BK53" s="66">
        <v>5.5243533714138424</v>
      </c>
      <c r="BL53" s="66">
        <v>15.980697910568047</v>
      </c>
      <c r="BM53" s="66">
        <v>4.8201269071482162</v>
      </c>
      <c r="BN53" s="66">
        <v>0.69413458837654141</v>
      </c>
      <c r="BO53" s="66">
        <v>14.435733163718652</v>
      </c>
      <c r="BP53" s="66">
        <v>12.391762694095124</v>
      </c>
      <c r="BQ53" s="66">
        <v>7.7416949109294586E-2</v>
      </c>
      <c r="BR53" s="66">
        <v>2.4608802556837701</v>
      </c>
      <c r="BS53" s="66">
        <v>18.910087879114876</v>
      </c>
      <c r="BT53" s="66">
        <v>7.2227334714077518</v>
      </c>
      <c r="BU53" s="66">
        <v>11.71636950049775</v>
      </c>
      <c r="BV53" s="66">
        <v>7.0244177252889903</v>
      </c>
      <c r="BW53" s="66">
        <v>100</v>
      </c>
      <c r="BX53" s="66">
        <v>5.8408043336449555</v>
      </c>
      <c r="BY53" s="66">
        <v>4.1738619681021456</v>
      </c>
      <c r="BZ53" s="66">
        <v>3.5649068677835087</v>
      </c>
      <c r="CA53" s="66">
        <v>7.2518647892702894</v>
      </c>
      <c r="CB53" s="66">
        <v>5.5974122247057139</v>
      </c>
      <c r="CC53" s="66">
        <v>0.35271662163238476</v>
      </c>
      <c r="CD53" s="66">
        <v>21.295299638110471</v>
      </c>
      <c r="CE53" s="66">
        <v>12.91520883378829</v>
      </c>
      <c r="CF53" s="66">
        <v>1.7625627480250043</v>
      </c>
      <c r="CG53" s="66">
        <v>32.035178423926105</v>
      </c>
      <c r="CH53" s="66">
        <v>10.767277239657492</v>
      </c>
      <c r="CI53" s="66">
        <v>2.3770367095493179</v>
      </c>
      <c r="CJ53" s="66">
        <v>2.2050342992594922</v>
      </c>
      <c r="CK53" s="66">
        <v>1.8756526632002242</v>
      </c>
      <c r="CL53" s="66">
        <v>9.2761139396168435</v>
      </c>
      <c r="CM53" s="66">
        <v>5.5282561231003315</v>
      </c>
      <c r="CN53" s="66">
        <v>17.628973635346043</v>
      </c>
      <c r="CO53" s="66">
        <v>27.972916424620724</v>
      </c>
      <c r="CP53" s="66">
        <v>7.7037222128435241</v>
      </c>
      <c r="CQ53" s="66">
        <v>11.037830795983833</v>
      </c>
      <c r="CR53" s="66">
        <v>17.541487156633927</v>
      </c>
      <c r="CS53" s="66">
        <v>7.5921313453948258</v>
      </c>
      <c r="CT53" s="66">
        <v>9.4972008870773035</v>
      </c>
      <c r="CU53" s="66">
        <v>1.968627497769281</v>
      </c>
      <c r="CV53" s="66">
        <v>0.82739441323504959</v>
      </c>
      <c r="CW53" s="66">
        <v>4.3429773128882854</v>
      </c>
      <c r="CX53" s="66">
        <v>0.35307615656435065</v>
      </c>
      <c r="CY53" s="66">
        <v>3.0804254574234631</v>
      </c>
      <c r="CZ53" s="66">
        <v>0.1557175451976284</v>
      </c>
      <c r="DA53" s="66">
        <v>6.4249946678497798</v>
      </c>
      <c r="DB53" s="66">
        <v>3.2416256406823725</v>
      </c>
      <c r="DC53" s="66">
        <v>14.655229293576875</v>
      </c>
      <c r="DD53" s="66">
        <v>3.3377589896287501</v>
      </c>
      <c r="DE53" s="66">
        <v>20.247977052363609</v>
      </c>
      <c r="DF53" s="66">
        <v>4.3088826152899573</v>
      </c>
      <c r="DG53" s="66">
        <v>44.801527697722214</v>
      </c>
      <c r="DH53" s="66">
        <v>21.500147854696003</v>
      </c>
      <c r="DI53" s="66">
        <v>7.1548464104539065</v>
      </c>
      <c r="DJ53" s="66">
        <v>3.0498784707663087</v>
      </c>
      <c r="DK53" s="66">
        <v>8.3429966810350713</v>
      </c>
      <c r="DL53" s="66">
        <v>12.54689400009301</v>
      </c>
      <c r="DM53" s="66">
        <v>33.508729115489338</v>
      </c>
      <c r="DN53" s="66">
        <v>1.2497176268821675</v>
      </c>
      <c r="DO53" s="66">
        <v>8.1110259077259634</v>
      </c>
      <c r="DP53">
        <f t="shared" si="1"/>
        <v>78</v>
      </c>
    </row>
    <row r="54" spans="2:120" ht="12" customHeight="1" x14ac:dyDescent="0.25">
      <c r="B54" s="64" t="s">
        <v>188</v>
      </c>
      <c r="C54" s="64" t="str">
        <f t="shared" si="0"/>
        <v>Inspection: legal vs. illegal mining activity</v>
      </c>
      <c r="D54" s="65">
        <v>0.1</v>
      </c>
      <c r="E54" s="66">
        <v>49.999999999999993</v>
      </c>
      <c r="F54" s="66">
        <v>33.333333333333321</v>
      </c>
      <c r="G54" s="66">
        <v>26.190476190476183</v>
      </c>
      <c r="H54" s="66">
        <v>83.3333333333333</v>
      </c>
      <c r="I54" s="66">
        <v>42.857142857142847</v>
      </c>
      <c r="J54" s="66">
        <v>100</v>
      </c>
      <c r="K54" s="66">
        <v>100</v>
      </c>
      <c r="L54" s="66">
        <v>45.238095238095219</v>
      </c>
      <c r="M54" s="66">
        <v>49.999999999999993</v>
      </c>
      <c r="N54" s="66">
        <v>21.428571428571413</v>
      </c>
      <c r="O54" s="66">
        <v>57.142857142857125</v>
      </c>
      <c r="P54" s="66">
        <v>100</v>
      </c>
      <c r="Q54" s="66">
        <v>28.571428571428573</v>
      </c>
      <c r="R54" s="66">
        <v>52.380952380952387</v>
      </c>
      <c r="S54" s="66">
        <v>49.999999999999993</v>
      </c>
      <c r="T54" s="66">
        <v>45.238095238095219</v>
      </c>
      <c r="U54" s="66">
        <v>100</v>
      </c>
      <c r="V54" s="66">
        <v>47.61904761904762</v>
      </c>
      <c r="W54" s="66">
        <v>95.238095238095212</v>
      </c>
      <c r="X54" s="66">
        <v>85.714285714285722</v>
      </c>
      <c r="Y54" s="66">
        <v>28.571428571428573</v>
      </c>
      <c r="Z54" s="66">
        <v>11.904761904761905</v>
      </c>
      <c r="AA54" s="66">
        <v>23.80952380952381</v>
      </c>
      <c r="AB54" s="66">
        <v>47.61904761904762</v>
      </c>
      <c r="AC54" s="66">
        <v>100</v>
      </c>
      <c r="AD54" s="66">
        <v>49.999999999999993</v>
      </c>
      <c r="AE54" s="66">
        <v>100</v>
      </c>
      <c r="AF54" s="66">
        <v>100</v>
      </c>
      <c r="AG54" s="66">
        <v>47.61904761904762</v>
      </c>
      <c r="AH54" s="66">
        <v>21.428571428571413</v>
      </c>
      <c r="AI54" s="66">
        <v>83.3333333333333</v>
      </c>
      <c r="AJ54" s="66">
        <v>40.476190476190482</v>
      </c>
      <c r="AK54" s="66">
        <v>100</v>
      </c>
      <c r="AL54" s="66">
        <v>7.1428571428571379</v>
      </c>
      <c r="AM54" s="66">
        <v>100</v>
      </c>
      <c r="AN54" s="66">
        <v>100</v>
      </c>
      <c r="AO54" s="66">
        <v>54.761904761904752</v>
      </c>
      <c r="AP54" s="66">
        <v>100</v>
      </c>
      <c r="AQ54" s="66">
        <v>0</v>
      </c>
      <c r="AR54" s="66">
        <v>100</v>
      </c>
      <c r="AS54" s="66">
        <v>28.571428571428573</v>
      </c>
      <c r="AT54" s="66">
        <v>19.047619047619044</v>
      </c>
      <c r="AU54" s="66">
        <v>69.047619047619037</v>
      </c>
      <c r="AV54" s="66">
        <v>71.428571428571402</v>
      </c>
      <c r="AW54" s="66">
        <v>100</v>
      </c>
      <c r="AX54" s="66">
        <v>9.5238095238095095</v>
      </c>
      <c r="AY54" s="66">
        <v>16.666666666666668</v>
      </c>
      <c r="AZ54" s="66">
        <v>52.380952380952387</v>
      </c>
      <c r="BA54" s="66">
        <v>40.476190476190482</v>
      </c>
      <c r="BB54" s="66">
        <v>100</v>
      </c>
      <c r="BC54" s="66">
        <v>49.999999999999993</v>
      </c>
      <c r="BD54" s="66">
        <v>100</v>
      </c>
      <c r="BE54" s="66">
        <v>100</v>
      </c>
      <c r="BF54" s="66">
        <v>42.857142857142847</v>
      </c>
      <c r="BG54" s="66">
        <v>80.952380952380935</v>
      </c>
      <c r="BH54" s="66">
        <v>35.714285714285715</v>
      </c>
      <c r="BI54" s="66">
        <v>28.571428571428573</v>
      </c>
      <c r="BJ54" s="66">
        <v>64.285714285714278</v>
      </c>
      <c r="BK54" s="66">
        <v>100</v>
      </c>
      <c r="BL54" s="66">
        <v>69.047619047619037</v>
      </c>
      <c r="BM54" s="66">
        <v>100</v>
      </c>
      <c r="BN54" s="66">
        <v>69.047619047619037</v>
      </c>
      <c r="BO54" s="66">
        <v>28.571428571428573</v>
      </c>
      <c r="BP54" s="66">
        <v>59.523809523809504</v>
      </c>
      <c r="BQ54" s="66">
        <v>66.666666666666657</v>
      </c>
      <c r="BR54" s="66">
        <v>52.380952380952387</v>
      </c>
      <c r="BS54" s="66">
        <v>64.285714285714278</v>
      </c>
      <c r="BT54" s="66">
        <v>2.3809523809523725</v>
      </c>
      <c r="BU54" s="66">
        <v>69.047619047619037</v>
      </c>
      <c r="BV54" s="66">
        <v>42.857142857142847</v>
      </c>
      <c r="BW54" s="66">
        <v>35.714285714285715</v>
      </c>
      <c r="BX54" s="66">
        <v>76.19047619047619</v>
      </c>
      <c r="BY54" s="66">
        <v>28.571428571428573</v>
      </c>
      <c r="BZ54" s="66">
        <v>100</v>
      </c>
      <c r="CA54" s="66">
        <v>28.571428571428573</v>
      </c>
      <c r="CB54" s="66">
        <v>42.857142857142847</v>
      </c>
      <c r="CC54" s="66">
        <v>66.666666666666657</v>
      </c>
      <c r="CD54" s="66">
        <v>47.61904761904762</v>
      </c>
      <c r="CE54" s="66">
        <v>57.142857142857125</v>
      </c>
      <c r="CF54" s="66">
        <v>64.285714285714278</v>
      </c>
      <c r="CG54" s="66">
        <v>49.999999999999993</v>
      </c>
      <c r="CH54" s="66">
        <v>28.571428571428573</v>
      </c>
      <c r="CI54" s="66">
        <v>16.666666666666668</v>
      </c>
      <c r="CJ54" s="66">
        <v>100</v>
      </c>
      <c r="CK54" s="66">
        <v>100</v>
      </c>
      <c r="CL54" s="66">
        <v>54.761904761904752</v>
      </c>
      <c r="CM54" s="66">
        <v>100</v>
      </c>
      <c r="CN54" s="66">
        <v>85.714285714285722</v>
      </c>
      <c r="CO54" s="66">
        <v>23.80952380952381</v>
      </c>
      <c r="CP54" s="66">
        <v>92.857142857142833</v>
      </c>
      <c r="CQ54" s="66">
        <v>38.095238095238088</v>
      </c>
      <c r="CR54" s="66">
        <v>100</v>
      </c>
      <c r="CS54" s="66">
        <v>71.428571428571402</v>
      </c>
      <c r="CT54" s="66">
        <v>100</v>
      </c>
      <c r="CU54" s="66">
        <v>100</v>
      </c>
      <c r="CV54" s="66">
        <v>28.571428571428573</v>
      </c>
      <c r="CW54" s="66">
        <v>26.190476190476183</v>
      </c>
      <c r="CX54" s="66">
        <v>100</v>
      </c>
      <c r="CY54" s="66">
        <v>45.238095238095219</v>
      </c>
      <c r="CZ54" s="66">
        <v>100</v>
      </c>
      <c r="DA54" s="66">
        <v>100</v>
      </c>
      <c r="DB54" s="66">
        <v>61.904761904761912</v>
      </c>
      <c r="DC54" s="66">
        <v>35.714285714285715</v>
      </c>
      <c r="DD54" s="66">
        <v>57.142857142857125</v>
      </c>
      <c r="DE54" s="66">
        <v>69.047619047619037</v>
      </c>
      <c r="DF54" s="66">
        <v>95.238095238095212</v>
      </c>
      <c r="DG54" s="66">
        <v>40.476190476190482</v>
      </c>
      <c r="DH54" s="66">
        <v>66.666666666666657</v>
      </c>
      <c r="DI54" s="66">
        <v>57.142857142857125</v>
      </c>
      <c r="DJ54" s="66">
        <v>100</v>
      </c>
      <c r="DK54" s="66">
        <v>97.619047619047635</v>
      </c>
      <c r="DL54" s="66">
        <v>57.142857142857125</v>
      </c>
      <c r="DM54" s="66">
        <v>33.333333333333321</v>
      </c>
      <c r="DN54" s="66">
        <v>45.238095238095219</v>
      </c>
      <c r="DO54" s="66">
        <v>0</v>
      </c>
      <c r="DP54">
        <f t="shared" si="1"/>
        <v>1</v>
      </c>
    </row>
    <row r="55" spans="2:120" ht="12" customHeight="1" x14ac:dyDescent="0.25">
      <c r="B55" s="64" t="s">
        <v>189</v>
      </c>
      <c r="C55" s="64" t="str">
        <f t="shared" si="0"/>
        <v>Revenue from fines, penalties, and forfeits</v>
      </c>
      <c r="D55" s="65">
        <v>0.05</v>
      </c>
      <c r="E55" s="66">
        <v>31.339005292063877</v>
      </c>
      <c r="F55" s="66">
        <v>12.306971418892171</v>
      </c>
      <c r="G55" s="66">
        <v>9.2106747582972588</v>
      </c>
      <c r="H55" s="66">
        <v>3.2922582100601869</v>
      </c>
      <c r="I55" s="66">
        <v>39.207185671220252</v>
      </c>
      <c r="J55" s="66">
        <v>16.832782680443863</v>
      </c>
      <c r="K55" s="66">
        <v>0</v>
      </c>
      <c r="L55" s="66">
        <v>96.831238091912539</v>
      </c>
      <c r="M55" s="66">
        <v>43.666909797799285</v>
      </c>
      <c r="N55" s="66">
        <v>10.367091047084351</v>
      </c>
      <c r="O55" s="66">
        <v>17.942704023216645</v>
      </c>
      <c r="P55" s="66">
        <v>0</v>
      </c>
      <c r="Q55" s="66">
        <v>9.8452676972867188</v>
      </c>
      <c r="R55" s="66">
        <v>21.567375144416864</v>
      </c>
      <c r="S55" s="66">
        <v>0</v>
      </c>
      <c r="T55" s="66">
        <v>61.1477472463325</v>
      </c>
      <c r="U55" s="66">
        <v>0</v>
      </c>
      <c r="V55" s="66">
        <v>0</v>
      </c>
      <c r="W55" s="66">
        <v>0</v>
      </c>
      <c r="X55" s="66">
        <v>23.899778539507395</v>
      </c>
      <c r="Y55" s="66">
        <v>49.851940886772333</v>
      </c>
      <c r="Z55" s="66">
        <v>42.055508375086973</v>
      </c>
      <c r="AA55" s="66">
        <v>51.004706028266355</v>
      </c>
      <c r="AB55" s="66">
        <v>18.487596163710815</v>
      </c>
      <c r="AC55" s="66">
        <v>0</v>
      </c>
      <c r="AD55" s="66">
        <v>0</v>
      </c>
      <c r="AE55" s="66">
        <v>0</v>
      </c>
      <c r="AF55" s="66">
        <v>0</v>
      </c>
      <c r="AG55" s="66">
        <v>4.4315389125941023</v>
      </c>
      <c r="AH55" s="66">
        <v>0</v>
      </c>
      <c r="AI55" s="66">
        <v>9.4805727293378741</v>
      </c>
      <c r="AJ55" s="66">
        <v>39.361345673211552</v>
      </c>
      <c r="AK55" s="66">
        <v>0</v>
      </c>
      <c r="AL55" s="66">
        <v>3.4213500527740011</v>
      </c>
      <c r="AM55" s="66">
        <v>0</v>
      </c>
      <c r="AN55" s="66">
        <v>0</v>
      </c>
      <c r="AO55" s="66">
        <v>46.824193462702063</v>
      </c>
      <c r="AP55" s="66">
        <v>0</v>
      </c>
      <c r="AQ55" s="66">
        <v>28.321557798707044</v>
      </c>
      <c r="AR55" s="66">
        <v>0</v>
      </c>
      <c r="AS55" s="66">
        <v>42.726256168670957</v>
      </c>
      <c r="AT55" s="66">
        <v>11.974473708393875</v>
      </c>
      <c r="AU55" s="66">
        <v>30.214196443742196</v>
      </c>
      <c r="AV55" s="66">
        <v>11.012161236010572</v>
      </c>
      <c r="AW55" s="66">
        <v>11.71556244905522</v>
      </c>
      <c r="AX55" s="66">
        <v>7.4951788727461173</v>
      </c>
      <c r="AY55" s="66">
        <v>11.109795117488018</v>
      </c>
      <c r="AZ55" s="66">
        <v>25.184392422228061</v>
      </c>
      <c r="BA55" s="66">
        <v>6.4714877726038527</v>
      </c>
      <c r="BB55" s="66">
        <v>0</v>
      </c>
      <c r="BC55" s="66">
        <v>6.6549823734844171</v>
      </c>
      <c r="BD55" s="66">
        <v>0</v>
      </c>
      <c r="BE55" s="66">
        <v>2.855141228595131</v>
      </c>
      <c r="BF55" s="66">
        <v>27.300700597517466</v>
      </c>
      <c r="BG55" s="66">
        <v>28.917666156614278</v>
      </c>
      <c r="BH55" s="66">
        <v>3.8608303712663119</v>
      </c>
      <c r="BI55" s="66">
        <v>0</v>
      </c>
      <c r="BJ55" s="66">
        <v>33.93981633473939</v>
      </c>
      <c r="BK55" s="66">
        <v>0</v>
      </c>
      <c r="BL55" s="66">
        <v>0</v>
      </c>
      <c r="BM55" s="66">
        <v>0</v>
      </c>
      <c r="BN55" s="66">
        <v>0</v>
      </c>
      <c r="BO55" s="66">
        <v>0</v>
      </c>
      <c r="BP55" s="66">
        <v>35.377282460847255</v>
      </c>
      <c r="BQ55" s="66">
        <v>0</v>
      </c>
      <c r="BR55" s="66">
        <v>13.018360745650902</v>
      </c>
      <c r="BS55" s="66">
        <v>14.075578116719537</v>
      </c>
      <c r="BT55" s="66">
        <v>29.222026382972</v>
      </c>
      <c r="BU55" s="66">
        <v>12.282209525741486</v>
      </c>
      <c r="BV55" s="66">
        <v>0</v>
      </c>
      <c r="BW55" s="66">
        <v>0</v>
      </c>
      <c r="BX55" s="66">
        <v>6.8654286286259847</v>
      </c>
      <c r="BY55" s="66">
        <v>41.197502815590646</v>
      </c>
      <c r="BZ55" s="66">
        <v>0</v>
      </c>
      <c r="CA55" s="66">
        <v>32.437220321043981</v>
      </c>
      <c r="CB55" s="66">
        <v>0</v>
      </c>
      <c r="CC55" s="66">
        <v>0</v>
      </c>
      <c r="CD55" s="66">
        <v>0</v>
      </c>
      <c r="CE55" s="66">
        <v>0</v>
      </c>
      <c r="CF55" s="66">
        <v>18.766066443810224</v>
      </c>
      <c r="CG55" s="66">
        <v>10.974734062789647</v>
      </c>
      <c r="CH55" s="66">
        <v>31.921025754637469</v>
      </c>
      <c r="CI55" s="66">
        <v>0</v>
      </c>
      <c r="CJ55" s="66">
        <v>0</v>
      </c>
      <c r="CK55" s="66">
        <v>0</v>
      </c>
      <c r="CL55" s="66">
        <v>10.685272424729957</v>
      </c>
      <c r="CM55" s="66">
        <v>2.8395577144666877</v>
      </c>
      <c r="CN55" s="66">
        <v>38.129048720246658</v>
      </c>
      <c r="CO55" s="66">
        <v>32.640568861574941</v>
      </c>
      <c r="CP55" s="66">
        <v>40.907404866735781</v>
      </c>
      <c r="CQ55" s="66">
        <v>3.4200603278216137</v>
      </c>
      <c r="CR55" s="66">
        <v>17.426572372839921</v>
      </c>
      <c r="CS55" s="66">
        <v>15.034847026161783</v>
      </c>
      <c r="CT55" s="66">
        <v>0</v>
      </c>
      <c r="CU55" s="66">
        <v>0</v>
      </c>
      <c r="CV55" s="66">
        <v>10.928581222687315</v>
      </c>
      <c r="CW55" s="66">
        <v>35.889843626533434</v>
      </c>
      <c r="CX55" s="66">
        <v>25.257294120760477</v>
      </c>
      <c r="CY55" s="66">
        <v>15.444111867689475</v>
      </c>
      <c r="CZ55" s="66">
        <v>2.3754536884738742</v>
      </c>
      <c r="DA55" s="66">
        <v>15.180210580738155</v>
      </c>
      <c r="DB55" s="66">
        <v>7.2613559718438578</v>
      </c>
      <c r="DC55" s="66">
        <v>0</v>
      </c>
      <c r="DD55" s="66">
        <v>12.309143732102601</v>
      </c>
      <c r="DE55" s="66">
        <v>13.082354212450365</v>
      </c>
      <c r="DF55" s="66">
        <v>100</v>
      </c>
      <c r="DG55" s="66">
        <v>1.6638615948010282</v>
      </c>
      <c r="DH55" s="66">
        <v>4.6614053923205718</v>
      </c>
      <c r="DI55" s="66">
        <v>55.174782500268087</v>
      </c>
      <c r="DJ55" s="66">
        <v>8.8658202022663843</v>
      </c>
      <c r="DK55" s="66">
        <v>0</v>
      </c>
      <c r="DL55" s="66">
        <v>2.1544579748534933</v>
      </c>
      <c r="DM55" s="66">
        <v>0</v>
      </c>
      <c r="DN55" s="66">
        <v>23.912581951569521</v>
      </c>
      <c r="DO55" s="66">
        <v>54.476485350140088</v>
      </c>
      <c r="DP55">
        <f t="shared" si="1"/>
        <v>76</v>
      </c>
    </row>
    <row r="56" spans="2:120" ht="12" customHeight="1" x14ac:dyDescent="0.25">
      <c r="B56" s="64" t="s">
        <v>190</v>
      </c>
      <c r="C56" s="64" t="str">
        <f t="shared" si="0"/>
        <v>Regulatory capacity to manage permitting</v>
      </c>
      <c r="D56" s="65">
        <v>0.1</v>
      </c>
      <c r="E56" s="66">
        <v>37.777777777777786</v>
      </c>
      <c r="F56" s="66">
        <v>42.222222222222229</v>
      </c>
      <c r="G56" s="66">
        <v>46.666666666666679</v>
      </c>
      <c r="H56" s="66">
        <v>73.333333333333343</v>
      </c>
      <c r="I56" s="66">
        <v>46.666666666666679</v>
      </c>
      <c r="J56" s="66">
        <v>79.999999999999986</v>
      </c>
      <c r="K56" s="66">
        <v>66.666666666666671</v>
      </c>
      <c r="L56" s="66">
        <v>48.888888888888893</v>
      </c>
      <c r="M56" s="66">
        <v>64.444444444444457</v>
      </c>
      <c r="N56" s="66">
        <v>55.555555555555557</v>
      </c>
      <c r="O56" s="66">
        <v>46.666666666666679</v>
      </c>
      <c r="P56" s="66">
        <v>48.888888888888893</v>
      </c>
      <c r="Q56" s="66">
        <v>53.333333333333343</v>
      </c>
      <c r="R56" s="66">
        <v>55.555555555555557</v>
      </c>
      <c r="S56" s="66">
        <v>97.777777777777786</v>
      </c>
      <c r="T56" s="66">
        <v>53.333333333333343</v>
      </c>
      <c r="U56" s="66">
        <v>82.222222222222243</v>
      </c>
      <c r="V56" s="66">
        <v>22.222222222222221</v>
      </c>
      <c r="W56" s="66">
        <v>64.444444444444457</v>
      </c>
      <c r="X56" s="66">
        <v>93.333333333333357</v>
      </c>
      <c r="Y56" s="66">
        <v>73.333333333333343</v>
      </c>
      <c r="Z56" s="66">
        <v>28.8888888888889</v>
      </c>
      <c r="AA56" s="66">
        <v>55.555555555555557</v>
      </c>
      <c r="AB56" s="66">
        <v>17.777777777777793</v>
      </c>
      <c r="AC56" s="66">
        <v>88.888888888888886</v>
      </c>
      <c r="AD56" s="66">
        <v>15.555555555555559</v>
      </c>
      <c r="AE56" s="66">
        <v>51.111111111111121</v>
      </c>
      <c r="AF56" s="66">
        <v>24.444444444444457</v>
      </c>
      <c r="AG56" s="66">
        <v>44.444444444444443</v>
      </c>
      <c r="AH56" s="66">
        <v>48.888888888888893</v>
      </c>
      <c r="AI56" s="66">
        <v>93.333333333333357</v>
      </c>
      <c r="AJ56" s="66">
        <v>22.222222222222221</v>
      </c>
      <c r="AK56" s="66">
        <v>40.000000000000014</v>
      </c>
      <c r="AL56" s="66">
        <v>42.222222222222229</v>
      </c>
      <c r="AM56" s="66">
        <v>86.666666666666686</v>
      </c>
      <c r="AN56" s="66">
        <v>73.333333333333343</v>
      </c>
      <c r="AO56" s="66">
        <v>26.666666666666671</v>
      </c>
      <c r="AP56" s="66">
        <v>95.555555555555571</v>
      </c>
      <c r="AQ56" s="66">
        <v>75.555555555555571</v>
      </c>
      <c r="AR56" s="66">
        <v>60</v>
      </c>
      <c r="AS56" s="66">
        <v>53.333333333333343</v>
      </c>
      <c r="AT56" s="66">
        <v>46.666666666666679</v>
      </c>
      <c r="AU56" s="66">
        <v>64.444444444444457</v>
      </c>
      <c r="AV56" s="66">
        <v>51.111111111111121</v>
      </c>
      <c r="AW56" s="66">
        <v>35.555555555555571</v>
      </c>
      <c r="AX56" s="66">
        <v>91.1111111111111</v>
      </c>
      <c r="AY56" s="66">
        <v>57.777777777777793</v>
      </c>
      <c r="AZ56" s="66">
        <v>33.333333333333336</v>
      </c>
      <c r="BA56" s="66">
        <v>2.2222222222222339</v>
      </c>
      <c r="BB56" s="66">
        <v>6.6666666666666821</v>
      </c>
      <c r="BC56" s="66">
        <v>44.444444444444443</v>
      </c>
      <c r="BD56" s="66">
        <v>48.888888888888893</v>
      </c>
      <c r="BE56" s="66">
        <v>79.999999999999986</v>
      </c>
      <c r="BF56" s="66">
        <v>79.999999999999986</v>
      </c>
      <c r="BG56" s="66">
        <v>82.222222222222243</v>
      </c>
      <c r="BH56" s="66">
        <v>53.333333333333343</v>
      </c>
      <c r="BI56" s="66">
        <v>82.222222222222243</v>
      </c>
      <c r="BJ56" s="66">
        <v>66.666666666666671</v>
      </c>
      <c r="BK56" s="66">
        <v>48.888888888888893</v>
      </c>
      <c r="BL56" s="66">
        <v>11.111111111111111</v>
      </c>
      <c r="BM56" s="66">
        <v>35.555555555555571</v>
      </c>
      <c r="BN56" s="66">
        <v>75.555555555555571</v>
      </c>
      <c r="BO56" s="66">
        <v>17.777777777777793</v>
      </c>
      <c r="BP56" s="66">
        <v>57.777777777777793</v>
      </c>
      <c r="BQ56" s="66">
        <v>42.222222222222229</v>
      </c>
      <c r="BR56" s="66">
        <v>71.111111111111143</v>
      </c>
      <c r="BS56" s="66">
        <v>26.666666666666671</v>
      </c>
      <c r="BT56" s="66">
        <v>79.999999999999986</v>
      </c>
      <c r="BU56" s="66">
        <v>53.333333333333343</v>
      </c>
      <c r="BV56" s="66">
        <v>62.222222222222236</v>
      </c>
      <c r="BW56" s="66">
        <v>40.000000000000014</v>
      </c>
      <c r="BX56" s="66">
        <v>88.888888888888886</v>
      </c>
      <c r="BY56" s="66">
        <v>31.111111111111118</v>
      </c>
      <c r="BZ56" s="66">
        <v>40.000000000000014</v>
      </c>
      <c r="CA56" s="66">
        <v>40.000000000000014</v>
      </c>
      <c r="CB56" s="66">
        <v>4.4444444444444482</v>
      </c>
      <c r="CC56" s="66">
        <v>62.222222222222236</v>
      </c>
      <c r="CD56" s="66">
        <v>79.999999999999986</v>
      </c>
      <c r="CE56" s="66">
        <v>0</v>
      </c>
      <c r="CF56" s="66">
        <v>55.555555555555557</v>
      </c>
      <c r="CG56" s="66">
        <v>26.666666666666671</v>
      </c>
      <c r="CH56" s="66">
        <v>46.666666666666679</v>
      </c>
      <c r="CI56" s="66">
        <v>88.888888888888886</v>
      </c>
      <c r="CJ56" s="66">
        <v>51.111111111111121</v>
      </c>
      <c r="CK56" s="66">
        <v>62.222222222222236</v>
      </c>
      <c r="CL56" s="66">
        <v>84.444444444444457</v>
      </c>
      <c r="CM56" s="66">
        <v>64.444444444444457</v>
      </c>
      <c r="CN56" s="66">
        <v>77.777777777777771</v>
      </c>
      <c r="CO56" s="66">
        <v>11.111111111111111</v>
      </c>
      <c r="CP56" s="66">
        <v>100</v>
      </c>
      <c r="CQ56" s="66">
        <v>68.888888888888872</v>
      </c>
      <c r="CR56" s="66">
        <v>60</v>
      </c>
      <c r="CS56" s="66">
        <v>46.666666666666679</v>
      </c>
      <c r="CT56" s="66">
        <v>31.111111111111118</v>
      </c>
      <c r="CU56" s="66">
        <v>64.444444444444457</v>
      </c>
      <c r="CV56" s="66">
        <v>73.333333333333343</v>
      </c>
      <c r="CW56" s="66">
        <v>48.888888888888893</v>
      </c>
      <c r="CX56" s="66">
        <v>79.999999999999986</v>
      </c>
      <c r="CY56" s="66">
        <v>42.222222222222229</v>
      </c>
      <c r="CZ56" s="66">
        <v>88.888888888888886</v>
      </c>
      <c r="DA56" s="66">
        <v>60</v>
      </c>
      <c r="DB56" s="66">
        <v>79.999999999999986</v>
      </c>
      <c r="DC56" s="66">
        <v>60</v>
      </c>
      <c r="DD56" s="66">
        <v>35.555555555555571</v>
      </c>
      <c r="DE56" s="66">
        <v>55.555555555555557</v>
      </c>
      <c r="DF56" s="66">
        <v>97.777777777777786</v>
      </c>
      <c r="DG56" s="66">
        <v>46.666666666666679</v>
      </c>
      <c r="DH56" s="66">
        <v>46.666666666666679</v>
      </c>
      <c r="DI56" s="66">
        <v>82.222222222222243</v>
      </c>
      <c r="DJ56" s="66">
        <v>79.999999999999986</v>
      </c>
      <c r="DK56" s="66">
        <v>60</v>
      </c>
      <c r="DL56" s="66">
        <v>35.555555555555571</v>
      </c>
      <c r="DM56" s="66">
        <v>35.555555555555571</v>
      </c>
      <c r="DN56" s="66">
        <v>75.555555555555571</v>
      </c>
      <c r="DO56" s="66">
        <v>73.333333333333343</v>
      </c>
      <c r="DP56">
        <f t="shared" si="1"/>
        <v>64</v>
      </c>
    </row>
    <row r="57" spans="2:120" ht="12" customHeight="1" x14ac:dyDescent="0.25">
      <c r="B57" s="89" t="s">
        <v>191</v>
      </c>
      <c r="C57" s="89" t="s">
        <v>192</v>
      </c>
      <c r="D57" s="90">
        <v>0.3</v>
      </c>
      <c r="E57" s="91">
        <v>25.516397830284838</v>
      </c>
      <c r="F57" s="91">
        <v>26.214321212035188</v>
      </c>
      <c r="G57" s="91">
        <v>20.198168913177206</v>
      </c>
      <c r="H57" s="91">
        <v>26.896519456481172</v>
      </c>
      <c r="I57" s="91">
        <v>27.214424070777106</v>
      </c>
      <c r="J57" s="91">
        <v>43.166150529024861</v>
      </c>
      <c r="K57" s="91">
        <v>35.806783943612707</v>
      </c>
      <c r="L57" s="91">
        <v>23.523730306139829</v>
      </c>
      <c r="M57" s="91">
        <v>26.360796389542276</v>
      </c>
      <c r="N57" s="91">
        <v>26.829912833757213</v>
      </c>
      <c r="O57" s="91">
        <v>25.409346352701782</v>
      </c>
      <c r="P57" s="91">
        <v>36.506699781385478</v>
      </c>
      <c r="Q57" s="91">
        <v>22.03264379077951</v>
      </c>
      <c r="R57" s="91">
        <v>29.349583155274448</v>
      </c>
      <c r="S57" s="91">
        <v>28.741482908226359</v>
      </c>
      <c r="T57" s="91">
        <v>29.79651638234601</v>
      </c>
      <c r="U57" s="91">
        <v>32.65633148599867</v>
      </c>
      <c r="V57" s="91">
        <v>24.308674069731893</v>
      </c>
      <c r="W57" s="91">
        <v>40.330141866713817</v>
      </c>
      <c r="X57" s="91">
        <v>34.936243951049512</v>
      </c>
      <c r="Y57" s="91">
        <v>44.600994632804387</v>
      </c>
      <c r="Z57" s="91">
        <v>24.781979365331729</v>
      </c>
      <c r="AA57" s="91">
        <v>16.942623314640631</v>
      </c>
      <c r="AB57" s="91">
        <v>29.332465672386213</v>
      </c>
      <c r="AC57" s="91">
        <v>30.089055710578556</v>
      </c>
      <c r="AD57" s="91">
        <v>29.221170867673287</v>
      </c>
      <c r="AE57" s="91">
        <v>45.152468647456601</v>
      </c>
      <c r="AF57" s="91">
        <v>33.257025229049482</v>
      </c>
      <c r="AG57" s="91">
        <v>25.842210752449205</v>
      </c>
      <c r="AH57" s="91">
        <v>29.367445671434577</v>
      </c>
      <c r="AI57" s="91">
        <v>25.652992491542967</v>
      </c>
      <c r="AJ57" s="91">
        <v>23.507945387885254</v>
      </c>
      <c r="AK57" s="91">
        <v>27.466421570777623</v>
      </c>
      <c r="AL57" s="91">
        <v>27.207909275796005</v>
      </c>
      <c r="AM57" s="91">
        <v>43.131990618552841</v>
      </c>
      <c r="AN57" s="91">
        <v>41.507559377420165</v>
      </c>
      <c r="AO57" s="91">
        <v>20.453234954927254</v>
      </c>
      <c r="AP57" s="91">
        <v>42.885793247584914</v>
      </c>
      <c r="AQ57" s="91">
        <v>26.604803573847782</v>
      </c>
      <c r="AR57" s="91">
        <v>31.284636864593441</v>
      </c>
      <c r="AS57" s="91">
        <v>20.296245304586645</v>
      </c>
      <c r="AT57" s="91">
        <v>19.43791867582798</v>
      </c>
      <c r="AU57" s="91">
        <v>28.830473764416951</v>
      </c>
      <c r="AV57" s="91">
        <v>33.770517846999404</v>
      </c>
      <c r="AW57" s="91">
        <v>34.844389686488562</v>
      </c>
      <c r="AX57" s="91">
        <v>34.002125723988996</v>
      </c>
      <c r="AY57" s="91">
        <v>35.151799352743353</v>
      </c>
      <c r="AZ57" s="91">
        <v>30.698480431692182</v>
      </c>
      <c r="BA57" s="91">
        <v>23.509413480968586</v>
      </c>
      <c r="BB57" s="91">
        <v>38.925004578208956</v>
      </c>
      <c r="BC57" s="91">
        <v>44.278307670646775</v>
      </c>
      <c r="BD57" s="91">
        <v>42.24212608967278</v>
      </c>
      <c r="BE57" s="91">
        <v>37.228565335175944</v>
      </c>
      <c r="BF57" s="91">
        <v>28.838401563031681</v>
      </c>
      <c r="BG57" s="91">
        <v>25.86305063707001</v>
      </c>
      <c r="BH57" s="91">
        <v>26.30331225429385</v>
      </c>
      <c r="BI57" s="91">
        <v>18.77994830151146</v>
      </c>
      <c r="BJ57" s="91">
        <v>14.279629383682106</v>
      </c>
      <c r="BK57" s="91">
        <v>25.237491597735243</v>
      </c>
      <c r="BL57" s="91">
        <v>24.908675371104096</v>
      </c>
      <c r="BM57" s="91">
        <v>26.791797146621875</v>
      </c>
      <c r="BN57" s="91">
        <v>26.588379378315089</v>
      </c>
      <c r="BO57" s="91">
        <v>17.84926566317522</v>
      </c>
      <c r="BP57" s="91">
        <v>34.858502882619554</v>
      </c>
      <c r="BQ57" s="91">
        <v>25.54599350189218</v>
      </c>
      <c r="BR57" s="91">
        <v>24.883751044526139</v>
      </c>
      <c r="BS57" s="91">
        <v>30.112803053994561</v>
      </c>
      <c r="BT57" s="91">
        <v>24.861406076103343</v>
      </c>
      <c r="BU57" s="91">
        <v>20.052503510423371</v>
      </c>
      <c r="BV57" s="91">
        <v>21.335801634768139</v>
      </c>
      <c r="BW57" s="91">
        <v>16.232017052552607</v>
      </c>
      <c r="BX57" s="91">
        <v>23.59160773564864</v>
      </c>
      <c r="BY57" s="91">
        <v>26.636859958385315</v>
      </c>
      <c r="BZ57" s="91">
        <v>38.738834163702606</v>
      </c>
      <c r="CA57" s="91">
        <v>26.553504592141934</v>
      </c>
      <c r="CB57" s="91">
        <v>28.650369023623025</v>
      </c>
      <c r="CC57" s="91">
        <v>30.177890292888009</v>
      </c>
      <c r="CD57" s="91">
        <v>25.309631470675988</v>
      </c>
      <c r="CE57" s="91">
        <v>21.871600432056937</v>
      </c>
      <c r="CF57" s="91">
        <v>23.446385628321142</v>
      </c>
      <c r="CG57" s="91">
        <v>16.351935739348068</v>
      </c>
      <c r="CH57" s="91">
        <v>23.346288858802463</v>
      </c>
      <c r="CI57" s="91">
        <v>28.488515904133038</v>
      </c>
      <c r="CJ57" s="91">
        <v>33.36421063197195</v>
      </c>
      <c r="CK57" s="91">
        <v>33.631295997924283</v>
      </c>
      <c r="CL57" s="91">
        <v>30.588877314798342</v>
      </c>
      <c r="CM57" s="91">
        <v>34.731652879142025</v>
      </c>
      <c r="CN57" s="91">
        <v>30.61536753593273</v>
      </c>
      <c r="CO57" s="91">
        <v>20.366613243101323</v>
      </c>
      <c r="CP57" s="91">
        <v>26.995967986065931</v>
      </c>
      <c r="CQ57" s="91">
        <v>24.789699646826691</v>
      </c>
      <c r="CR57" s="91">
        <v>23.396924684937126</v>
      </c>
      <c r="CS57" s="91">
        <v>27.599506371707715</v>
      </c>
      <c r="CT57" s="91">
        <v>31.703450254892893</v>
      </c>
      <c r="CU57" s="91">
        <v>29.264835091193959</v>
      </c>
      <c r="CV57" s="91">
        <v>32.491305025601051</v>
      </c>
      <c r="CW57" s="91">
        <v>42.281880742425187</v>
      </c>
      <c r="CX57" s="91">
        <v>36.079838701789058</v>
      </c>
      <c r="CY57" s="91">
        <v>23.177885340175386</v>
      </c>
      <c r="CZ57" s="91">
        <v>39.180377346132389</v>
      </c>
      <c r="DA57" s="91">
        <v>34.095448876479267</v>
      </c>
      <c r="DB57" s="91">
        <v>23.90256583388684</v>
      </c>
      <c r="DC57" s="91">
        <v>21.354604409200149</v>
      </c>
      <c r="DD57" s="91">
        <v>27.366066515909047</v>
      </c>
      <c r="DE57" s="91">
        <v>25.216704170857444</v>
      </c>
      <c r="DF57" s="91">
        <v>26.278291193662298</v>
      </c>
      <c r="DG57" s="91">
        <v>22.135319428487037</v>
      </c>
      <c r="DH57" s="91">
        <v>27.706002254551887</v>
      </c>
      <c r="DI57" s="91">
        <v>34.390092949092015</v>
      </c>
      <c r="DJ57" s="91">
        <v>45.874061929023796</v>
      </c>
      <c r="DK57" s="91">
        <v>46.476925610936455</v>
      </c>
      <c r="DL57" s="91">
        <v>22.413086961543744</v>
      </c>
      <c r="DM57" s="91">
        <v>23.665578266017448</v>
      </c>
      <c r="DN57" s="91">
        <v>20.325436609443784</v>
      </c>
      <c r="DO57" s="91">
        <v>19.273200144554686</v>
      </c>
      <c r="DP57">
        <f t="shared" si="1"/>
        <v>3</v>
      </c>
    </row>
    <row r="58" spans="2:120" ht="12" customHeight="1" x14ac:dyDescent="0.25">
      <c r="B58" s="86" t="s">
        <v>193</v>
      </c>
      <c r="C58" s="86" t="s">
        <v>194</v>
      </c>
      <c r="D58" s="87">
        <v>0.25</v>
      </c>
      <c r="E58" s="88">
        <v>33.350713879468664</v>
      </c>
      <c r="F58" s="88">
        <v>34.537493337071382</v>
      </c>
      <c r="G58" s="88">
        <v>26.586656110742858</v>
      </c>
      <c r="H58" s="88">
        <v>40.757184928945875</v>
      </c>
      <c r="I58" s="88">
        <v>32.258765611125526</v>
      </c>
      <c r="J58" s="88">
        <v>42.885142386010195</v>
      </c>
      <c r="K58" s="88">
        <v>45.275664058981597</v>
      </c>
      <c r="L58" s="88">
        <v>32.299558980192295</v>
      </c>
      <c r="M58" s="88">
        <v>36.596956098818538</v>
      </c>
      <c r="N58" s="88">
        <v>43.332618124669914</v>
      </c>
      <c r="O58" s="88">
        <v>19.401983803356387</v>
      </c>
      <c r="P58" s="88">
        <v>41.520149307761798</v>
      </c>
      <c r="Q58" s="88">
        <v>32.346154818198187</v>
      </c>
      <c r="R58" s="88">
        <v>44.220260443173032</v>
      </c>
      <c r="S58" s="88">
        <v>34.129198741696975</v>
      </c>
      <c r="T58" s="88">
        <v>35.501625495786996</v>
      </c>
      <c r="U58" s="88">
        <v>25.948901789502422</v>
      </c>
      <c r="V58" s="88">
        <v>25.485952707662413</v>
      </c>
      <c r="W58" s="88">
        <v>47.028108562585039</v>
      </c>
      <c r="X58" s="88">
        <v>33.902865090318421</v>
      </c>
      <c r="Y58" s="88">
        <v>57.292510015084488</v>
      </c>
      <c r="Z58" s="88">
        <v>30.935654671330134</v>
      </c>
      <c r="AA58" s="88">
        <v>20.535104345371831</v>
      </c>
      <c r="AB58" s="88">
        <v>33.919269383439335</v>
      </c>
      <c r="AC58" s="88">
        <v>31.214809136343721</v>
      </c>
      <c r="AD58" s="88">
        <v>18.615217385481131</v>
      </c>
      <c r="AE58" s="88">
        <v>34.858343075672281</v>
      </c>
      <c r="AF58" s="88">
        <v>37.971026745685542</v>
      </c>
      <c r="AG58" s="88">
        <v>31.204564836347469</v>
      </c>
      <c r="AH58" s="88">
        <v>40.225328431170006</v>
      </c>
      <c r="AI58" s="88">
        <v>33.123091903592972</v>
      </c>
      <c r="AJ58" s="88">
        <v>22.662112244075097</v>
      </c>
      <c r="AK58" s="88">
        <v>19.261234885601777</v>
      </c>
      <c r="AL58" s="88">
        <v>37.938814411025</v>
      </c>
      <c r="AM58" s="88">
        <v>42.351732374676509</v>
      </c>
      <c r="AN58" s="88">
        <v>43.492206320533441</v>
      </c>
      <c r="AO58" s="88">
        <v>12.146529089175935</v>
      </c>
      <c r="AP58" s="88">
        <v>37.638271706711635</v>
      </c>
      <c r="AQ58" s="88">
        <v>35.656387708798896</v>
      </c>
      <c r="AR58" s="88">
        <v>47.445965262323654</v>
      </c>
      <c r="AS58" s="88">
        <v>27.19909552351394</v>
      </c>
      <c r="AT58" s="88">
        <v>38.097770420186464</v>
      </c>
      <c r="AU58" s="88">
        <v>29.291942711123259</v>
      </c>
      <c r="AV58" s="88">
        <v>27.083713221662286</v>
      </c>
      <c r="AW58" s="88">
        <v>38.447832821669323</v>
      </c>
      <c r="AX58" s="88">
        <v>35.203276963957038</v>
      </c>
      <c r="AY58" s="88">
        <v>46.718784028103954</v>
      </c>
      <c r="AZ58" s="88">
        <v>55.448202827046131</v>
      </c>
      <c r="BA58" s="88">
        <v>34.322354442212657</v>
      </c>
      <c r="BB58" s="88">
        <v>45.605116834046704</v>
      </c>
      <c r="BC58" s="88">
        <v>55.321962123959089</v>
      </c>
      <c r="BD58" s="88">
        <v>44.809486597620563</v>
      </c>
      <c r="BE58" s="88">
        <v>46.935714722067303</v>
      </c>
      <c r="BF58" s="88">
        <v>46.164340433761595</v>
      </c>
      <c r="BG58" s="88">
        <v>36.307339954304673</v>
      </c>
      <c r="BH58" s="88">
        <v>41.660347132249861</v>
      </c>
      <c r="BI58" s="88">
        <v>25.801597593704784</v>
      </c>
      <c r="BJ58" s="88">
        <v>14.246302126035975</v>
      </c>
      <c r="BK58" s="88">
        <v>16.114850468691603</v>
      </c>
      <c r="BL58" s="88">
        <v>42.096752436582861</v>
      </c>
      <c r="BM58" s="88">
        <v>17.79765069689687</v>
      </c>
      <c r="BN58" s="88">
        <v>10.281146059539658</v>
      </c>
      <c r="BO58" s="88">
        <v>18.267528628126726</v>
      </c>
      <c r="BP58" s="88">
        <v>35.012561007696036</v>
      </c>
      <c r="BQ58" s="88">
        <v>16.249127986180238</v>
      </c>
      <c r="BR58" s="88">
        <v>17.035799880287598</v>
      </c>
      <c r="BS58" s="88">
        <v>36.295324417131347</v>
      </c>
      <c r="BT58" s="88">
        <v>30.932641733509058</v>
      </c>
      <c r="BU58" s="88">
        <v>14.939028984999032</v>
      </c>
      <c r="BV58" s="88">
        <v>30.041855266398706</v>
      </c>
      <c r="BW58" s="88">
        <v>15.606948818257832</v>
      </c>
      <c r="BX58" s="88">
        <v>25.818576859797091</v>
      </c>
      <c r="BY58" s="88">
        <v>36.467762145819883</v>
      </c>
      <c r="BZ58" s="88">
        <v>34.014202810685482</v>
      </c>
      <c r="CA58" s="88">
        <v>32.386060493242354</v>
      </c>
      <c r="CB58" s="88">
        <v>40.909612248381137</v>
      </c>
      <c r="CC58" s="88">
        <v>29.805415921940835</v>
      </c>
      <c r="CD58" s="88">
        <v>38.566524404845033</v>
      </c>
      <c r="CE58" s="88">
        <v>34.039081208928849</v>
      </c>
      <c r="CF58" s="88">
        <v>18.211164873276335</v>
      </c>
      <c r="CG58" s="88">
        <v>15.6388180906618</v>
      </c>
      <c r="CH58" s="88">
        <v>36.554268240864559</v>
      </c>
      <c r="CI58" s="88">
        <v>32.153744934684966</v>
      </c>
      <c r="CJ58" s="88">
        <v>20.272175228866871</v>
      </c>
      <c r="CK58" s="88">
        <v>32.640717336669518</v>
      </c>
      <c r="CL58" s="88">
        <v>47.200509184080481</v>
      </c>
      <c r="CM58" s="88">
        <v>24.966463890449845</v>
      </c>
      <c r="CN58" s="88">
        <v>33.114713125858181</v>
      </c>
      <c r="CO58" s="88">
        <v>32.862162408072521</v>
      </c>
      <c r="CP58" s="88">
        <v>46.179000716180255</v>
      </c>
      <c r="CQ58" s="88">
        <v>27.004745295994805</v>
      </c>
      <c r="CR58" s="88">
        <v>26.662557809635221</v>
      </c>
      <c r="CS58" s="88">
        <v>29.623485707577885</v>
      </c>
      <c r="CT58" s="88">
        <v>23.927078957048337</v>
      </c>
      <c r="CU58" s="88">
        <v>29.966889019033367</v>
      </c>
      <c r="CV58" s="88">
        <v>38.264634429884588</v>
      </c>
      <c r="CW58" s="88">
        <v>48.077605526089258</v>
      </c>
      <c r="CX58" s="88">
        <v>49.255940820313818</v>
      </c>
      <c r="CY58" s="88">
        <v>34.949236274507797</v>
      </c>
      <c r="CZ58" s="88">
        <v>43.11856222696634</v>
      </c>
      <c r="DA58" s="88">
        <v>46.179294301675569</v>
      </c>
      <c r="DB58" s="88">
        <v>39.776788470377731</v>
      </c>
      <c r="DC58" s="88">
        <v>31.771157518570408</v>
      </c>
      <c r="DD58" s="88">
        <v>37.643724848474768</v>
      </c>
      <c r="DE58" s="88">
        <v>40.196211599319561</v>
      </c>
      <c r="DF58" s="88">
        <v>36.097591799472958</v>
      </c>
      <c r="DG58" s="88">
        <v>29.431198275438412</v>
      </c>
      <c r="DH58" s="88">
        <v>25.111781582120145</v>
      </c>
      <c r="DI58" s="88">
        <v>47.227411674498235</v>
      </c>
      <c r="DJ58" s="88">
        <v>47.112567735593039</v>
      </c>
      <c r="DK58" s="88">
        <v>48.395376718738788</v>
      </c>
      <c r="DL58" s="88">
        <v>37.724710302205494</v>
      </c>
      <c r="DM58" s="88">
        <v>36.948417113122495</v>
      </c>
      <c r="DN58" s="88">
        <v>33.564762844890346</v>
      </c>
      <c r="DO58" s="88">
        <v>16.958444023084169</v>
      </c>
      <c r="DP58">
        <f t="shared" si="1"/>
        <v>55</v>
      </c>
    </row>
    <row r="59" spans="2:120" ht="12" customHeight="1" x14ac:dyDescent="0.25">
      <c r="B59" s="83" t="s">
        <v>195</v>
      </c>
      <c r="C59" s="83" t="str">
        <f t="shared" si="0"/>
        <v>% of employees who are trainees or interns in the engineering industry</v>
      </c>
      <c r="D59" s="84">
        <v>0.25</v>
      </c>
      <c r="E59" s="85">
        <v>50.412480885011753</v>
      </c>
      <c r="F59" s="85">
        <v>34.658615437800272</v>
      </c>
      <c r="G59" s="85">
        <v>34.193702129357014</v>
      </c>
      <c r="H59" s="85">
        <v>72.250702622602219</v>
      </c>
      <c r="I59" s="85">
        <v>39.515432762414186</v>
      </c>
      <c r="J59" s="85">
        <v>77.075156028879675</v>
      </c>
      <c r="K59" s="85">
        <v>51.709209974880736</v>
      </c>
      <c r="L59" s="85">
        <v>32.391512586329775</v>
      </c>
      <c r="M59" s="85">
        <v>18.563972690792554</v>
      </c>
      <c r="N59" s="85">
        <v>87.38364429909501</v>
      </c>
      <c r="O59" s="85">
        <v>17.013601203388003</v>
      </c>
      <c r="P59" s="85">
        <v>71.80578713487219</v>
      </c>
      <c r="Q59" s="85">
        <v>59.389696248237755</v>
      </c>
      <c r="R59" s="85">
        <v>35.534344011129498</v>
      </c>
      <c r="S59" s="85">
        <v>18.594487126649238</v>
      </c>
      <c r="T59" s="85">
        <v>73.518986206510448</v>
      </c>
      <c r="U59" s="85">
        <v>34.776083738705779</v>
      </c>
      <c r="V59" s="85">
        <v>52.416139998194197</v>
      </c>
      <c r="W59" s="85">
        <v>85.713367058594713</v>
      </c>
      <c r="X59" s="85">
        <v>56.913748648068641</v>
      </c>
      <c r="Y59" s="85">
        <v>72.797036518233881</v>
      </c>
      <c r="Z59" s="85">
        <v>73.039047469252878</v>
      </c>
      <c r="AA59" s="85">
        <v>2.7656912406346619</v>
      </c>
      <c r="AB59" s="85">
        <v>86.164853376773294</v>
      </c>
      <c r="AC59" s="85">
        <v>38.749100524831363</v>
      </c>
      <c r="AD59" s="85">
        <v>9.828171539094015</v>
      </c>
      <c r="AE59" s="85">
        <v>54.243705759620092</v>
      </c>
      <c r="AF59" s="85">
        <v>61.657004776836636</v>
      </c>
      <c r="AG59" s="85">
        <v>45.723401294688635</v>
      </c>
      <c r="AH59" s="85">
        <v>75.406269555139843</v>
      </c>
      <c r="AI59" s="85">
        <v>54.034715664293095</v>
      </c>
      <c r="AJ59" s="85">
        <v>42.053769606734413</v>
      </c>
      <c r="AK59" s="85">
        <v>11.459852969429999</v>
      </c>
      <c r="AL59" s="85">
        <v>100</v>
      </c>
      <c r="AM59" s="85">
        <v>59.84955061187128</v>
      </c>
      <c r="AN59" s="85">
        <v>79.85226939735135</v>
      </c>
      <c r="AO59" s="85">
        <v>2.0232650502817298</v>
      </c>
      <c r="AP59" s="85">
        <v>87.317259503262406</v>
      </c>
      <c r="AQ59" s="85">
        <v>87.868610382877378</v>
      </c>
      <c r="AR59" s="85">
        <v>80.390044363191691</v>
      </c>
      <c r="AS59" s="85">
        <v>58.033380707347433</v>
      </c>
      <c r="AT59" s="85">
        <v>69.564823772324431</v>
      </c>
      <c r="AU59" s="85">
        <v>69.31113411949076</v>
      </c>
      <c r="AV59" s="85">
        <v>48.159603877665958</v>
      </c>
      <c r="AW59" s="85">
        <v>66.09302416524676</v>
      </c>
      <c r="AX59" s="85">
        <v>79.751685524207048</v>
      </c>
      <c r="AY59" s="85">
        <v>75.208503441465766</v>
      </c>
      <c r="AZ59" s="85">
        <v>94.544967836530972</v>
      </c>
      <c r="BA59" s="85">
        <v>26.375539496174888</v>
      </c>
      <c r="BB59" s="85">
        <v>71.928862535733032</v>
      </c>
      <c r="BC59" s="85">
        <v>83.554629844681259</v>
      </c>
      <c r="BD59" s="85">
        <v>73.156468351294521</v>
      </c>
      <c r="BE59" s="85">
        <v>85.96965265793483</v>
      </c>
      <c r="BF59" s="85">
        <v>52.279079068484428</v>
      </c>
      <c r="BG59" s="85">
        <v>37.76652214313917</v>
      </c>
      <c r="BH59" s="85">
        <v>86.944309607286996</v>
      </c>
      <c r="BI59" s="85">
        <v>25.923516655175003</v>
      </c>
      <c r="BJ59" s="85">
        <v>0</v>
      </c>
      <c r="BK59" s="85">
        <v>21.104173725639384</v>
      </c>
      <c r="BL59" s="85">
        <v>65.504631961420728</v>
      </c>
      <c r="BM59" s="85">
        <v>12.204388474994159</v>
      </c>
      <c r="BN59" s="85">
        <v>4.5559578215986631</v>
      </c>
      <c r="BO59" s="85">
        <v>15.74129914083723</v>
      </c>
      <c r="BP59" s="85">
        <v>70.51595061763733</v>
      </c>
      <c r="BQ59" s="85">
        <v>8.6059583313974066</v>
      </c>
      <c r="BR59" s="85">
        <v>7.1442803996849182</v>
      </c>
      <c r="BS59" s="85">
        <v>80.37426417126305</v>
      </c>
      <c r="BT59" s="85">
        <v>40.752099595712473</v>
      </c>
      <c r="BU59" s="85">
        <v>12.612355623360255</v>
      </c>
      <c r="BV59" s="85">
        <v>48.155546647096195</v>
      </c>
      <c r="BW59" s="85">
        <v>3.1042014141433363</v>
      </c>
      <c r="BX59" s="85">
        <v>9.3648893695405455</v>
      </c>
      <c r="BY59" s="85">
        <v>79.587128788365291</v>
      </c>
      <c r="BZ59" s="85">
        <v>74.30242572871866</v>
      </c>
      <c r="CA59" s="85">
        <v>56.904928157219103</v>
      </c>
      <c r="CB59" s="85">
        <v>87.368759413894651</v>
      </c>
      <c r="CC59" s="85">
        <v>33.785346987958228</v>
      </c>
      <c r="CD59" s="85">
        <v>31.411009288951053</v>
      </c>
      <c r="CE59" s="85">
        <v>79.089729338616877</v>
      </c>
      <c r="CF59" s="85">
        <v>36.724274851663132</v>
      </c>
      <c r="CG59" s="85">
        <v>13.097731486907575</v>
      </c>
      <c r="CH59" s="85">
        <v>59.753566676899716</v>
      </c>
      <c r="CI59" s="85">
        <v>73.657575326952553</v>
      </c>
      <c r="CJ59" s="85">
        <v>33.371304741883243</v>
      </c>
      <c r="CK59" s="85">
        <v>66.101793648249171</v>
      </c>
      <c r="CL59" s="85">
        <v>54.623506753884051</v>
      </c>
      <c r="CM59" s="85">
        <v>55.820842468184196</v>
      </c>
      <c r="CN59" s="85">
        <v>58.351735894604637</v>
      </c>
      <c r="CO59" s="85">
        <v>53.712215999566006</v>
      </c>
      <c r="CP59" s="85">
        <v>80.878105960296878</v>
      </c>
      <c r="CQ59" s="85">
        <v>49.76265629728379</v>
      </c>
      <c r="CR59" s="85">
        <v>38.322229817739853</v>
      </c>
      <c r="CS59" s="85">
        <v>56.882879463303716</v>
      </c>
      <c r="CT59" s="85">
        <v>30.874582533810774</v>
      </c>
      <c r="CU59" s="85">
        <v>31.179548084961812</v>
      </c>
      <c r="CV59" s="85">
        <v>54.682500414523986</v>
      </c>
      <c r="CW59" s="85">
        <v>87.584992853115295</v>
      </c>
      <c r="CX59" s="85">
        <v>78.716445623729911</v>
      </c>
      <c r="CY59" s="85">
        <v>75.852840693042268</v>
      </c>
      <c r="CZ59" s="85">
        <v>48.932321786026357</v>
      </c>
      <c r="DA59" s="85">
        <v>78.03293590785421</v>
      </c>
      <c r="DB59" s="85">
        <v>79.84479779663323</v>
      </c>
      <c r="DC59" s="85">
        <v>34.57107016279577</v>
      </c>
      <c r="DD59" s="85">
        <v>60.133159222284277</v>
      </c>
      <c r="DE59" s="85">
        <v>58.762920520466032</v>
      </c>
      <c r="DF59" s="85">
        <v>80.032235070482642</v>
      </c>
      <c r="DG59" s="85">
        <v>66.453062137067548</v>
      </c>
      <c r="DH59" s="85">
        <v>57.393817047169904</v>
      </c>
      <c r="DI59" s="85">
        <v>64.146391209151204</v>
      </c>
      <c r="DJ59" s="85">
        <v>73.441499218109428</v>
      </c>
      <c r="DK59" s="85">
        <v>87.742029346472307</v>
      </c>
      <c r="DL59" s="85">
        <v>44.990866419426951</v>
      </c>
      <c r="DM59" s="85">
        <v>67.820519642185843</v>
      </c>
      <c r="DN59" s="85">
        <v>46.65376324125932</v>
      </c>
      <c r="DO59" s="85">
        <v>8.6381700507838559</v>
      </c>
      <c r="DP59">
        <f t="shared" si="1"/>
        <v>63</v>
      </c>
    </row>
    <row r="60" spans="2:120" ht="12" customHeight="1" x14ac:dyDescent="0.25">
      <c r="B60" s="83" t="s">
        <v>196</v>
      </c>
      <c r="C60" s="83" t="str">
        <f t="shared" si="0"/>
        <v>Industry mentions of employee training in the news</v>
      </c>
      <c r="D60" s="84">
        <v>0.05</v>
      </c>
      <c r="E60" s="85">
        <v>0</v>
      </c>
      <c r="F60" s="85">
        <v>0</v>
      </c>
      <c r="G60" s="85">
        <v>0</v>
      </c>
      <c r="H60" s="85">
        <v>0.80321285140562249</v>
      </c>
      <c r="I60" s="85">
        <v>0</v>
      </c>
      <c r="J60" s="85">
        <v>2.4096385542168677</v>
      </c>
      <c r="K60" s="85">
        <v>0.40160642570281124</v>
      </c>
      <c r="L60" s="85">
        <v>0</v>
      </c>
      <c r="M60" s="85">
        <v>0</v>
      </c>
      <c r="N60" s="85">
        <v>0</v>
      </c>
      <c r="O60" s="85">
        <v>0</v>
      </c>
      <c r="P60" s="85">
        <v>0.40160642570281124</v>
      </c>
      <c r="Q60" s="85">
        <v>0</v>
      </c>
      <c r="R60" s="85">
        <v>0</v>
      </c>
      <c r="S60" s="85">
        <v>0</v>
      </c>
      <c r="T60" s="85">
        <v>1.2048192771084338</v>
      </c>
      <c r="U60" s="85">
        <v>0</v>
      </c>
      <c r="V60" s="85">
        <v>0</v>
      </c>
      <c r="W60" s="85">
        <v>9.6385542168674707</v>
      </c>
      <c r="X60" s="85">
        <v>0</v>
      </c>
      <c r="Y60" s="85">
        <v>40.562248995983936</v>
      </c>
      <c r="Z60" s="85">
        <v>0.40160642570281124</v>
      </c>
      <c r="AA60" s="85">
        <v>0.40160642570281124</v>
      </c>
      <c r="AB60" s="85">
        <v>0</v>
      </c>
      <c r="AC60" s="85">
        <v>0.40160642570281124</v>
      </c>
      <c r="AD60" s="85">
        <v>0</v>
      </c>
      <c r="AE60" s="85">
        <v>0.40160642570281124</v>
      </c>
      <c r="AF60" s="85">
        <v>0.40160642570281124</v>
      </c>
      <c r="AG60" s="85">
        <v>0</v>
      </c>
      <c r="AH60" s="85">
        <v>0</v>
      </c>
      <c r="AI60" s="85">
        <v>0</v>
      </c>
      <c r="AJ60" s="85">
        <v>0</v>
      </c>
      <c r="AK60" s="85">
        <v>0</v>
      </c>
      <c r="AL60" s="85">
        <v>0.40160642570281124</v>
      </c>
      <c r="AM60" s="85">
        <v>0</v>
      </c>
      <c r="AN60" s="85">
        <v>1.2048192771084338</v>
      </c>
      <c r="AO60" s="85">
        <v>0</v>
      </c>
      <c r="AP60" s="85">
        <v>3.2128514056224899</v>
      </c>
      <c r="AQ60" s="85">
        <v>1.606425702811245</v>
      </c>
      <c r="AR60" s="85">
        <v>0</v>
      </c>
      <c r="AS60" s="85">
        <v>0</v>
      </c>
      <c r="AT60" s="85">
        <v>0</v>
      </c>
      <c r="AU60" s="85">
        <v>12.048192771084338</v>
      </c>
      <c r="AV60" s="85">
        <v>0</v>
      </c>
      <c r="AW60" s="85">
        <v>0</v>
      </c>
      <c r="AX60" s="85">
        <v>10.843373493975903</v>
      </c>
      <c r="AY60" s="85">
        <v>0</v>
      </c>
      <c r="AZ60" s="85">
        <v>0</v>
      </c>
      <c r="BA60" s="85">
        <v>0</v>
      </c>
      <c r="BB60" s="85">
        <v>1.2048192771084338</v>
      </c>
      <c r="BC60" s="85">
        <v>1.606425702811245</v>
      </c>
      <c r="BD60" s="85">
        <v>2.0080321285140563</v>
      </c>
      <c r="BE60" s="85">
        <v>16.867469879518072</v>
      </c>
      <c r="BF60" s="85">
        <v>0</v>
      </c>
      <c r="BG60" s="85">
        <v>0</v>
      </c>
      <c r="BH60" s="85">
        <v>0.40160642570281124</v>
      </c>
      <c r="BI60" s="85">
        <v>0</v>
      </c>
      <c r="BJ60" s="85">
        <v>0</v>
      </c>
      <c r="BK60" s="85">
        <v>0.40160642570281124</v>
      </c>
      <c r="BL60" s="85">
        <v>0</v>
      </c>
      <c r="BM60" s="85">
        <v>0</v>
      </c>
      <c r="BN60" s="85">
        <v>0</v>
      </c>
      <c r="BO60" s="85">
        <v>0</v>
      </c>
      <c r="BP60" s="85">
        <v>0.40160642570281124</v>
      </c>
      <c r="BQ60" s="85">
        <v>0</v>
      </c>
      <c r="BR60" s="85">
        <v>0</v>
      </c>
      <c r="BS60" s="85">
        <v>2.8112449799196786</v>
      </c>
      <c r="BT60" s="85">
        <v>0.80321285140562249</v>
      </c>
      <c r="BU60" s="85">
        <v>0</v>
      </c>
      <c r="BV60" s="85">
        <v>0</v>
      </c>
      <c r="BW60" s="85">
        <v>0</v>
      </c>
      <c r="BX60" s="85">
        <v>0</v>
      </c>
      <c r="BY60" s="85">
        <v>0</v>
      </c>
      <c r="BZ60" s="85">
        <v>1.2048192771084338</v>
      </c>
      <c r="CA60" s="85">
        <v>0.80321285140562249</v>
      </c>
      <c r="CB60" s="85">
        <v>0</v>
      </c>
      <c r="CC60" s="85">
        <v>0.80321285140562249</v>
      </c>
      <c r="CD60" s="85">
        <v>0</v>
      </c>
      <c r="CE60" s="85">
        <v>0</v>
      </c>
      <c r="CF60" s="85">
        <v>0</v>
      </c>
      <c r="CG60" s="85">
        <v>0</v>
      </c>
      <c r="CH60" s="85">
        <v>0</v>
      </c>
      <c r="CI60" s="85">
        <v>0.40160642570281124</v>
      </c>
      <c r="CJ60" s="85">
        <v>0.40160642570281124</v>
      </c>
      <c r="CK60" s="85">
        <v>0</v>
      </c>
      <c r="CL60" s="85">
        <v>0</v>
      </c>
      <c r="CM60" s="85">
        <v>0</v>
      </c>
      <c r="CN60" s="85">
        <v>4.8192771084337354</v>
      </c>
      <c r="CO60" s="85">
        <v>0</v>
      </c>
      <c r="CP60" s="85">
        <v>2.0080321285140563</v>
      </c>
      <c r="CQ60" s="85">
        <v>0</v>
      </c>
      <c r="CR60" s="85">
        <v>0</v>
      </c>
      <c r="CS60" s="85">
        <v>2.4096385542168677</v>
      </c>
      <c r="CT60" s="85">
        <v>0</v>
      </c>
      <c r="CU60" s="85">
        <v>0</v>
      </c>
      <c r="CV60" s="85">
        <v>1.606425702811245</v>
      </c>
      <c r="CW60" s="85">
        <v>1.606425702811245</v>
      </c>
      <c r="CX60" s="85">
        <v>6.024096385542169</v>
      </c>
      <c r="CY60" s="85">
        <v>0</v>
      </c>
      <c r="CZ60" s="85">
        <v>0.40160642570281124</v>
      </c>
      <c r="DA60" s="85">
        <v>0</v>
      </c>
      <c r="DB60" s="85">
        <v>2.8112449799196786</v>
      </c>
      <c r="DC60" s="85">
        <v>0.80321285140562249</v>
      </c>
      <c r="DD60" s="85">
        <v>0</v>
      </c>
      <c r="DE60" s="85">
        <v>0</v>
      </c>
      <c r="DF60" s="85">
        <v>0.40160642570281124</v>
      </c>
      <c r="DG60" s="85">
        <v>0</v>
      </c>
      <c r="DH60" s="85">
        <v>0.40160642570281124</v>
      </c>
      <c r="DI60" s="85">
        <v>2.0080321285140563</v>
      </c>
      <c r="DJ60" s="85">
        <v>8.8353413654618471</v>
      </c>
      <c r="DK60" s="85">
        <v>100</v>
      </c>
      <c r="DL60" s="85">
        <v>0</v>
      </c>
      <c r="DM60" s="85">
        <v>0</v>
      </c>
      <c r="DN60" s="85">
        <v>0</v>
      </c>
      <c r="DO60" s="85">
        <v>0</v>
      </c>
      <c r="DP60">
        <f t="shared" si="1"/>
        <v>31</v>
      </c>
    </row>
    <row r="61" spans="2:120" ht="12" customHeight="1" x14ac:dyDescent="0.25">
      <c r="B61" s="83" t="s">
        <v>197</v>
      </c>
      <c r="C61" s="83" t="str">
        <f t="shared" si="0"/>
        <v>Engineering industry employees as % of total employment</v>
      </c>
      <c r="D61" s="84">
        <v>0.2</v>
      </c>
      <c r="E61" s="85">
        <v>7.7653787534519374</v>
      </c>
      <c r="F61" s="85">
        <v>39.853808302466554</v>
      </c>
      <c r="G61" s="85">
        <v>21.108934488684088</v>
      </c>
      <c r="H61" s="85">
        <v>11.691885896370543</v>
      </c>
      <c r="I61" s="85">
        <v>7.1728364381874545</v>
      </c>
      <c r="J61" s="85">
        <v>23.540537901757713</v>
      </c>
      <c r="K61" s="85">
        <v>47.940407420129731</v>
      </c>
      <c r="L61" s="85">
        <v>45.159817486469606</v>
      </c>
      <c r="M61" s="85">
        <v>51.397287841686996</v>
      </c>
      <c r="N61" s="85">
        <v>8.230608122112498</v>
      </c>
      <c r="O61" s="85">
        <v>1.6589018763136105</v>
      </c>
      <c r="P61" s="85">
        <v>19.481311584928928</v>
      </c>
      <c r="Q61" s="85">
        <v>17.761131314501718</v>
      </c>
      <c r="R61" s="85">
        <v>18.492970011544134</v>
      </c>
      <c r="S61" s="85">
        <v>21.288289571050523</v>
      </c>
      <c r="T61" s="85">
        <v>22.797108708512848</v>
      </c>
      <c r="U61" s="85">
        <v>12.684259796080461</v>
      </c>
      <c r="V61" s="85">
        <v>17.302161126929061</v>
      </c>
      <c r="W61" s="85">
        <v>28.73151749709367</v>
      </c>
      <c r="X61" s="85">
        <v>39.125565527661188</v>
      </c>
      <c r="Y61" s="85">
        <v>28.172637459633183</v>
      </c>
      <c r="Z61" s="85">
        <v>9.354908692375222</v>
      </c>
      <c r="AA61" s="85">
        <v>15.193931331310868</v>
      </c>
      <c r="AB61" s="85">
        <v>17.009903090119082</v>
      </c>
      <c r="AC61" s="85">
        <v>39.891622380209455</v>
      </c>
      <c r="AD61" s="85">
        <v>5.2356665915388065</v>
      </c>
      <c r="AE61" s="85">
        <v>26.180396582798856</v>
      </c>
      <c r="AF61" s="85">
        <v>26.296343993972172</v>
      </c>
      <c r="AG61" s="85">
        <v>1.1033330872448386</v>
      </c>
      <c r="AH61" s="85">
        <v>19.220791968021075</v>
      </c>
      <c r="AI61" s="85">
        <v>36.543903899739639</v>
      </c>
      <c r="AJ61" s="85">
        <v>2.9592110373616864</v>
      </c>
      <c r="AK61" s="85">
        <v>25.286707936713732</v>
      </c>
      <c r="AL61" s="85">
        <v>16.514583399053894</v>
      </c>
      <c r="AM61" s="85">
        <v>59.784288078651699</v>
      </c>
      <c r="AN61" s="85">
        <v>12.935510949268149</v>
      </c>
      <c r="AO61" s="85">
        <v>0</v>
      </c>
      <c r="AP61" s="85">
        <v>25.672233304204813</v>
      </c>
      <c r="AQ61" s="85">
        <v>30.090596395848639</v>
      </c>
      <c r="AR61" s="85">
        <v>33.395044040400592</v>
      </c>
      <c r="AS61" s="85">
        <v>4.5016771907701383</v>
      </c>
      <c r="AT61" s="85">
        <v>6.7490157876844723</v>
      </c>
      <c r="AU61" s="85">
        <v>7.1993104423649301</v>
      </c>
      <c r="AV61" s="85">
        <v>25.129325879846022</v>
      </c>
      <c r="AW61" s="85">
        <v>73.055937966961309</v>
      </c>
      <c r="AX61" s="85">
        <v>28.503378780428211</v>
      </c>
      <c r="AY61" s="85">
        <v>20.654076350978134</v>
      </c>
      <c r="AZ61" s="85">
        <v>64.431158465881126</v>
      </c>
      <c r="BA61" s="85">
        <v>40.79646955266994</v>
      </c>
      <c r="BB61" s="85">
        <v>20.866552300796208</v>
      </c>
      <c r="BC61" s="85">
        <v>28.746956154599882</v>
      </c>
      <c r="BD61" s="85">
        <v>31.511549457229748</v>
      </c>
      <c r="BE61" s="85">
        <v>11.245095390567069</v>
      </c>
      <c r="BF61" s="85">
        <v>51.350176526225091</v>
      </c>
      <c r="BG61" s="85">
        <v>28.978593635869991</v>
      </c>
      <c r="BH61" s="85">
        <v>16.957951396197263</v>
      </c>
      <c r="BI61" s="85">
        <v>60.8301145088301</v>
      </c>
      <c r="BJ61" s="85">
        <v>3.1722828754278991</v>
      </c>
      <c r="BK61" s="85">
        <v>13.047165995818386</v>
      </c>
      <c r="BL61" s="85">
        <v>32.738844155265028</v>
      </c>
      <c r="BM61" s="85">
        <v>11.461963525425938</v>
      </c>
      <c r="BN61" s="85">
        <v>0.71082108477188943</v>
      </c>
      <c r="BO61" s="85">
        <v>14.48899874299371</v>
      </c>
      <c r="BP61" s="85">
        <v>24.247132038998934</v>
      </c>
      <c r="BQ61" s="85">
        <v>6.4527073560964041</v>
      </c>
      <c r="BR61" s="85">
        <v>10.721017280648422</v>
      </c>
      <c r="BS61" s="85">
        <v>16.747761435721451</v>
      </c>
      <c r="BT61" s="85">
        <v>17.050469255534107</v>
      </c>
      <c r="BU61" s="85">
        <v>6.6489354091714707</v>
      </c>
      <c r="BV61" s="85">
        <v>16.795532145196191</v>
      </c>
      <c r="BW61" s="85">
        <v>24.198835386231369</v>
      </c>
      <c r="BX61" s="85">
        <v>30.456577490658493</v>
      </c>
      <c r="BY61" s="85">
        <v>14.098213016022388</v>
      </c>
      <c r="BZ61" s="85">
        <v>27.883985622898852</v>
      </c>
      <c r="CA61" s="85">
        <v>18.445686412103761</v>
      </c>
      <c r="CB61" s="85">
        <v>18.255345716824024</v>
      </c>
      <c r="CC61" s="85">
        <v>16.474541465498824</v>
      </c>
      <c r="CD61" s="85">
        <v>83.334590931285717</v>
      </c>
      <c r="CE61" s="85">
        <v>28.709837438969458</v>
      </c>
      <c r="CF61" s="85">
        <v>13.936097398130759</v>
      </c>
      <c r="CG61" s="85">
        <v>19.229976335937423</v>
      </c>
      <c r="CH61" s="85">
        <v>18.268423950805698</v>
      </c>
      <c r="CI61" s="85">
        <v>9.4231902259616511</v>
      </c>
      <c r="CJ61" s="85">
        <v>18.985884988990055</v>
      </c>
      <c r="CK61" s="85">
        <v>19.900344553206505</v>
      </c>
      <c r="CL61" s="85">
        <v>100</v>
      </c>
      <c r="CM61" s="85">
        <v>19.713735229833905</v>
      </c>
      <c r="CN61" s="85">
        <v>14.555727889421597</v>
      </c>
      <c r="CO61" s="85">
        <v>24.593356023411541</v>
      </c>
      <c r="CP61" s="85">
        <v>78.553193410810877</v>
      </c>
      <c r="CQ61" s="85">
        <v>17.53307184746129</v>
      </c>
      <c r="CR61" s="85">
        <v>24.027640583009273</v>
      </c>
      <c r="CS61" s="85">
        <v>14.350554190011888</v>
      </c>
      <c r="CT61" s="85">
        <v>16.562584882445535</v>
      </c>
      <c r="CU61" s="85">
        <v>38.854477450028227</v>
      </c>
      <c r="CV61" s="85">
        <v>22.582456876291275</v>
      </c>
      <c r="CW61" s="85">
        <v>33.260655332025593</v>
      </c>
      <c r="CX61" s="85">
        <v>28.901117490020088</v>
      </c>
      <c r="CY61" s="85">
        <v>16.598358693036062</v>
      </c>
      <c r="CZ61" s="85">
        <v>29.16166177840503</v>
      </c>
      <c r="DA61" s="85">
        <v>22.088018438213094</v>
      </c>
      <c r="DB61" s="85">
        <v>5.7681406592972104</v>
      </c>
      <c r="DC61" s="85">
        <v>31.688294865248377</v>
      </c>
      <c r="DD61" s="85">
        <v>28.279910037479421</v>
      </c>
      <c r="DE61" s="85">
        <v>22.674890992346491</v>
      </c>
      <c r="DF61" s="85">
        <v>23.299636019256738</v>
      </c>
      <c r="DG61" s="85">
        <v>24.553994123464769</v>
      </c>
      <c r="DH61" s="85">
        <v>5.015627748902415</v>
      </c>
      <c r="DI61" s="85">
        <v>51.183325960587887</v>
      </c>
      <c r="DJ61" s="85">
        <v>18.339101998391943</v>
      </c>
      <c r="DK61" s="85">
        <v>8.8640183013507396</v>
      </c>
      <c r="DL61" s="85">
        <v>22.298976874723845</v>
      </c>
      <c r="DM61" s="85">
        <v>9.9250562486081702</v>
      </c>
      <c r="DN61" s="85">
        <v>35.076160848708867</v>
      </c>
      <c r="DO61" s="85">
        <v>21.858359688201134</v>
      </c>
      <c r="DP61">
        <f t="shared" si="1"/>
        <v>38</v>
      </c>
    </row>
    <row r="62" spans="2:120" ht="12" customHeight="1" x14ac:dyDescent="0.25">
      <c r="B62" s="83" t="s">
        <v>198</v>
      </c>
      <c r="C62" s="83" t="str">
        <f t="shared" si="0"/>
        <v>Overall industry labor cost relative to all industries</v>
      </c>
      <c r="D62" s="84">
        <v>0.2</v>
      </c>
      <c r="E62" s="85">
        <v>43.718069327781961</v>
      </c>
      <c r="F62" s="85">
        <v>50.420129628055783</v>
      </c>
      <c r="G62" s="85">
        <v>14.797848049884298</v>
      </c>
      <c r="H62" s="85">
        <v>34.480899536107806</v>
      </c>
      <c r="I62" s="85">
        <v>48.680566472138302</v>
      </c>
      <c r="J62" s="85">
        <v>57.451377258120324</v>
      </c>
      <c r="K62" s="85">
        <v>43.471030671379417</v>
      </c>
      <c r="L62" s="85">
        <v>35.754764343592143</v>
      </c>
      <c r="M62" s="85">
        <v>44.674618784320693</v>
      </c>
      <c r="N62" s="85">
        <v>25.2074648882468</v>
      </c>
      <c r="O62" s="85">
        <v>32.130403919648941</v>
      </c>
      <c r="P62" s="85">
        <v>41.098950977510952</v>
      </c>
      <c r="Q62" s="85">
        <v>34.278454535156349</v>
      </c>
      <c r="R62" s="85">
        <v>33.190402190409131</v>
      </c>
      <c r="S62" s="85">
        <v>65.739099110082293</v>
      </c>
      <c r="T62" s="85">
        <v>31.304072258102124</v>
      </c>
      <c r="U62" s="85">
        <v>15.76476647195625</v>
      </c>
      <c r="V62" s="85">
        <v>0.5741612202283064</v>
      </c>
      <c r="W62" s="85">
        <v>55.061654672188723</v>
      </c>
      <c r="X62" s="85">
        <v>34.194942429567504</v>
      </c>
      <c r="Y62" s="85">
        <v>97.030233410070423</v>
      </c>
      <c r="Z62" s="85">
        <v>28.347049785120237</v>
      </c>
      <c r="AA62" s="85">
        <v>34.245595570228289</v>
      </c>
      <c r="AB62" s="85">
        <v>27.060326602740837</v>
      </c>
      <c r="AC62" s="85">
        <v>22.262043756842608</v>
      </c>
      <c r="AD62" s="85">
        <v>13.153635220311022</v>
      </c>
      <c r="AE62" s="85">
        <v>26.741288468252051</v>
      </c>
      <c r="AF62" s="85">
        <v>41.387959197706742</v>
      </c>
      <c r="AG62" s="85">
        <v>40.52773899232217</v>
      </c>
      <c r="AH62" s="85">
        <v>34.747445159226523</v>
      </c>
      <c r="AI62" s="85">
        <v>47.124310709830993</v>
      </c>
      <c r="AJ62" s="85">
        <v>30.830885240672636</v>
      </c>
      <c r="AK62" s="85">
        <v>32.947315101333352</v>
      </c>
      <c r="AL62" s="85">
        <v>28.097529196829996</v>
      </c>
      <c r="AM62" s="85">
        <v>50.040144363037427</v>
      </c>
      <c r="AN62" s="85">
        <v>45.528121628183065</v>
      </c>
      <c r="AO62" s="85">
        <v>23.325636485394995</v>
      </c>
      <c r="AP62" s="85">
        <v>42.326158210602479</v>
      </c>
      <c r="AQ62" s="85">
        <v>25.102919551795953</v>
      </c>
      <c r="AR62" s="85">
        <v>46.826197235515302</v>
      </c>
      <c r="AS62" s="85">
        <v>36.173274853543319</v>
      </c>
      <c r="AT62" s="85">
        <v>64.082409191356518</v>
      </c>
      <c r="AU62" s="85">
        <v>21.546622231411128</v>
      </c>
      <c r="AV62" s="85">
        <v>34.216290583948243</v>
      </c>
      <c r="AW62" s="85">
        <v>31.363545177147909</v>
      </c>
      <c r="AX62" s="85">
        <v>6.6356236340821235</v>
      </c>
      <c r="AY62" s="85">
        <v>41.185848850122525</v>
      </c>
      <c r="AZ62" s="85">
        <v>30.526697530658105</v>
      </c>
      <c r="BA62" s="85">
        <v>45.094531425707942</v>
      </c>
      <c r="BB62" s="85">
        <v>38.430330861980096</v>
      </c>
      <c r="BC62" s="85">
        <v>100</v>
      </c>
      <c r="BD62" s="85">
        <v>34.910883236380705</v>
      </c>
      <c r="BE62" s="85">
        <v>58.32629800539312</v>
      </c>
      <c r="BF62" s="85">
        <v>32.656135988771773</v>
      </c>
      <c r="BG62" s="85">
        <v>36.584083291347348</v>
      </c>
      <c r="BH62" s="85">
        <v>26.544015987131569</v>
      </c>
      <c r="BI62" s="85">
        <v>34.143009132457991</v>
      </c>
      <c r="BJ62" s="85">
        <v>23.986485303096675</v>
      </c>
      <c r="BK62" s="85">
        <v>35.428219628340258</v>
      </c>
      <c r="BL62" s="85">
        <v>37.122381978510802</v>
      </c>
      <c r="BM62" s="85">
        <v>27.157638661113406</v>
      </c>
      <c r="BN62" s="85">
        <v>2.3396812493053827</v>
      </c>
      <c r="BO62" s="85">
        <v>2.6880641954949676</v>
      </c>
      <c r="BP62" s="85">
        <v>28.512531156649086</v>
      </c>
      <c r="BQ62" s="85">
        <v>41.00329089044795</v>
      </c>
      <c r="BR62" s="85">
        <v>17.60777086469961</v>
      </c>
      <c r="BS62" s="85">
        <v>39.212448445312695</v>
      </c>
      <c r="BT62" s="85">
        <v>62.293052967694663</v>
      </c>
      <c r="BU62" s="85">
        <v>13.622033059430931</v>
      </c>
      <c r="BV62" s="85">
        <v>36.490100792312049</v>
      </c>
      <c r="BW62" s="85">
        <v>26.536288832311453</v>
      </c>
      <c r="BX62" s="85">
        <v>37.655247488610961</v>
      </c>
      <c r="BY62" s="85">
        <v>42.410106363631826</v>
      </c>
      <c r="BZ62" s="85">
        <v>44.771347572262563</v>
      </c>
      <c r="CA62" s="85">
        <v>37.675276517363187</v>
      </c>
      <c r="CB62" s="85">
        <v>34.977781203141191</v>
      </c>
      <c r="CC62" s="85">
        <v>39.051593251188365</v>
      </c>
      <c r="CD62" s="85">
        <v>49.466438652054215</v>
      </c>
      <c r="CE62" s="85">
        <v>22.137786762124961</v>
      </c>
      <c r="CF62" s="85">
        <v>29.949325602247988</v>
      </c>
      <c r="CG62" s="85">
        <v>29.110664843509507</v>
      </c>
      <c r="CH62" s="85">
        <v>40.949318708353701</v>
      </c>
      <c r="CI62" s="85">
        <v>24.236696677562087</v>
      </c>
      <c r="CJ62" s="85">
        <v>32.31308795888993</v>
      </c>
      <c r="CK62" s="85">
        <v>16.084457805032947</v>
      </c>
      <c r="CL62" s="85">
        <v>41.406738076645375</v>
      </c>
      <c r="CM62" s="85">
        <v>17.127636647175979</v>
      </c>
      <c r="CN62" s="85">
        <v>37.505086422381524</v>
      </c>
      <c r="CO62" s="85">
        <v>42.84983960912448</v>
      </c>
      <c r="CP62" s="85">
        <v>48.808384245674809</v>
      </c>
      <c r="CQ62" s="85">
        <v>19.508213319404419</v>
      </c>
      <c r="CR62" s="85">
        <v>36.172615544007897</v>
      </c>
      <c r="CS62" s="85">
        <v>32.753717551713379</v>
      </c>
      <c r="CT62" s="85">
        <v>27.20370328995859</v>
      </c>
      <c r="CU62" s="85">
        <v>30.031584139127535</v>
      </c>
      <c r="CV62" s="85">
        <v>21.866178935382813</v>
      </c>
      <c r="CW62" s="85">
        <v>27.365348500806235</v>
      </c>
      <c r="CX62" s="85">
        <v>39.57523397349653</v>
      </c>
      <c r="CY62" s="85">
        <v>23.723875985757477</v>
      </c>
      <c r="CZ62" s="85">
        <v>40.925601848162401</v>
      </c>
      <c r="DA62" s="85">
        <v>43.678556703474896</v>
      </c>
      <c r="DB62" s="85">
        <v>45.235888254831529</v>
      </c>
      <c r="DC62" s="85">
        <v>14.158713693415805</v>
      </c>
      <c r="DD62" s="85">
        <v>26.325626862868546</v>
      </c>
      <c r="DE62" s="85">
        <v>60.687935200491744</v>
      </c>
      <c r="DF62" s="85">
        <v>24.036211636576844</v>
      </c>
      <c r="DG62" s="85">
        <v>0</v>
      </c>
      <c r="DH62" s="85">
        <v>19.044776674550011</v>
      </c>
      <c r="DI62" s="85">
        <v>34.196827943565353</v>
      </c>
      <c r="DJ62" s="85">
        <v>43.62427773754127</v>
      </c>
      <c r="DK62" s="85">
        <v>47.404844243407787</v>
      </c>
      <c r="DL62" s="85">
        <v>43.266208537348035</v>
      </c>
      <c r="DM62" s="85">
        <v>34.723303894221537</v>
      </c>
      <c r="DN62" s="85">
        <v>35.011010020094041</v>
      </c>
      <c r="DO62" s="85">
        <v>28.508145538398349</v>
      </c>
      <c r="DP62">
        <f t="shared" si="1"/>
        <v>86</v>
      </c>
    </row>
    <row r="63" spans="2:120" ht="12" customHeight="1" x14ac:dyDescent="0.25">
      <c r="B63" s="83" t="s">
        <v>199</v>
      </c>
      <c r="C63" s="83" t="str">
        <f t="shared" si="0"/>
        <v>Ratio average engineering wages to average wage of all occupations</v>
      </c>
      <c r="D63" s="84">
        <v>0.25</v>
      </c>
      <c r="E63" s="85">
        <v>41.803616167875795</v>
      </c>
      <c r="F63" s="85">
        <v>31.167685966932542</v>
      </c>
      <c r="G63" s="85">
        <v>43.385764064668145</v>
      </c>
      <c r="H63" s="85">
        <v>53.398327368556302</v>
      </c>
      <c r="I63" s="85">
        <v>44.836907353827328</v>
      </c>
      <c r="J63" s="85">
        <v>25.234437750515148</v>
      </c>
      <c r="K63" s="85">
        <v>55.651403740231942</v>
      </c>
      <c r="L63" s="85">
        <v>31.944320025332896</v>
      </c>
      <c r="M63" s="85">
        <v>48.59730428259121</v>
      </c>
      <c r="N63" s="85">
        <v>59.188071666901131</v>
      </c>
      <c r="O63" s="85">
        <v>33.42231653416755</v>
      </c>
      <c r="P63" s="85">
        <v>44.017929593639877</v>
      </c>
      <c r="Q63" s="85">
        <v>28.363254344828526</v>
      </c>
      <c r="R63" s="85">
        <v>100</v>
      </c>
      <c r="S63" s="85">
        <v>48.276490141190955</v>
      </c>
      <c r="T63" s="85">
        <v>24.893050148077744</v>
      </c>
      <c r="U63" s="85">
        <v>45.885030382599084</v>
      </c>
      <c r="V63" s="85">
        <v>35.226612954729553</v>
      </c>
      <c r="W63" s="85">
        <v>29.338493064905364</v>
      </c>
      <c r="X63" s="85">
        <v>19.843278392468289</v>
      </c>
      <c r="Y63" s="85">
        <v>48.043540436278853</v>
      </c>
      <c r="Z63" s="85">
        <v>20.381913854643891</v>
      </c>
      <c r="AA63" s="85">
        <v>39.718876580439321</v>
      </c>
      <c r="AB63" s="85">
        <v>13.978298124414492</v>
      </c>
      <c r="AC63" s="85">
        <v>35.954866226756977</v>
      </c>
      <c r="AD63" s="85">
        <v>48.643675284284846</v>
      </c>
      <c r="AE63" s="85">
        <v>42.319984072982578</v>
      </c>
      <c r="AF63" s="85">
        <v>33.769825204451685</v>
      </c>
      <c r="AG63" s="85">
        <v>45.763410622285363</v>
      </c>
      <c r="AH63" s="85">
        <v>42.24481148213065</v>
      </c>
      <c r="AI63" s="85">
        <v>11.460528044937481</v>
      </c>
      <c r="AJ63" s="85">
        <v>21.562602347138515</v>
      </c>
      <c r="AK63" s="85">
        <v>17.240971937346721</v>
      </c>
      <c r="AL63" s="85">
        <v>15.985246282252357</v>
      </c>
      <c r="AM63" s="85">
        <v>17.824937660150589</v>
      </c>
      <c r="AN63" s="85">
        <v>46.164489861206064</v>
      </c>
      <c r="AO63" s="85">
        <v>27.423359990753067</v>
      </c>
      <c r="AP63" s="85">
        <v>7.4952299794686148</v>
      </c>
      <c r="AQ63" s="85">
        <v>10.238738761480983</v>
      </c>
      <c r="AR63" s="85">
        <v>44.508754891753448</v>
      </c>
      <c r="AS63" s="85">
        <v>18.223039751257566</v>
      </c>
      <c r="AT63" s="85">
        <v>26.161117925188641</v>
      </c>
      <c r="AU63" s="85">
        <v>21.486381618231952</v>
      </c>
      <c r="AV63" s="85">
        <v>12.572548223827612</v>
      </c>
      <c r="AW63" s="85">
        <v>4.1627206061431421</v>
      </c>
      <c r="AX63" s="85">
        <v>30.750106756099576</v>
      </c>
      <c r="AY63" s="85">
        <v>62.160036345315312</v>
      </c>
      <c r="AZ63" s="85">
        <v>51.257941552177613</v>
      </c>
      <c r="BA63" s="85">
        <v>42.201077489973443</v>
      </c>
      <c r="BB63" s="85">
        <v>42.81313441481106</v>
      </c>
      <c r="BC63" s="85">
        <v>33.167680945469591</v>
      </c>
      <c r="BD63" s="85">
        <v>51.470445234254171</v>
      </c>
      <c r="BE63" s="85">
        <v>42.610025073303341</v>
      </c>
      <c r="BF63" s="85">
        <v>65.173232654564472</v>
      </c>
      <c r="BG63" s="85">
        <v>54.879628929492604</v>
      </c>
      <c r="BH63" s="85">
        <v>44.790061591472394</v>
      </c>
      <c r="BI63" s="85">
        <v>1.0598440861899916</v>
      </c>
      <c r="BJ63" s="85">
        <v>35.258193961324231</v>
      </c>
      <c r="BK63" s="85">
        <v>3.1571469429554591</v>
      </c>
      <c r="BL63" s="85">
        <v>46.993396877890035</v>
      </c>
      <c r="BM63" s="85">
        <v>27.669251446455057</v>
      </c>
      <c r="BN63" s="85">
        <v>32.104338789300499</v>
      </c>
      <c r="BO63" s="85">
        <v>43.587165020878729</v>
      </c>
      <c r="BP63" s="85">
        <v>26.655149507791403</v>
      </c>
      <c r="BQ63" s="85">
        <v>16.378892420573738</v>
      </c>
      <c r="BR63" s="85">
        <v>36.249299834044315</v>
      </c>
      <c r="BS63" s="85">
        <v>19.374616937695286</v>
      </c>
      <c r="BT63" s="85">
        <v>19.34300698945961</v>
      </c>
      <c r="BU63" s="85">
        <v>30.92698554175395</v>
      </c>
      <c r="BV63" s="85">
        <v>29.223572220088457</v>
      </c>
      <c r="BW63" s="85">
        <v>18.593759693747451</v>
      </c>
      <c r="BX63" s="85">
        <v>39.419958086232249</v>
      </c>
      <c r="BY63" s="85">
        <v>21.077264291190858</v>
      </c>
      <c r="BZ63" s="85">
        <v>0</v>
      </c>
      <c r="CA63" s="85">
        <v>24.450437760620247</v>
      </c>
      <c r="CB63" s="85">
        <v>33.66049667401127</v>
      </c>
      <c r="CC63" s="85">
        <v>35.646626317896605</v>
      </c>
      <c r="CD63" s="85">
        <v>16.353485065745836</v>
      </c>
      <c r="CE63" s="85">
        <v>16.364810882337302</v>
      </c>
      <c r="CF63" s="85">
        <v>1.0120462411391957</v>
      </c>
      <c r="CG63" s="85">
        <v>10.622479754871449</v>
      </c>
      <c r="CH63" s="85">
        <v>39.02075442658397</v>
      </c>
      <c r="CI63" s="85">
        <v>27.875887125771502</v>
      </c>
      <c r="CJ63" s="85">
        <v>6.3520006400798961</v>
      </c>
      <c r="CK63" s="85">
        <v>35.068549251330232</v>
      </c>
      <c r="CL63" s="85">
        <v>20.502713570898656</v>
      </c>
      <c r="CM63" s="85">
        <v>14.425547616716353</v>
      </c>
      <c r="CN63" s="85">
        <v>31.397116756931553</v>
      </c>
      <c r="CO63" s="85">
        <v>23.78187712669526</v>
      </c>
      <c r="CP63" s="85">
        <v>1.3198479550507742</v>
      </c>
      <c r="CQ63" s="85">
        <v>28.623296753202869</v>
      </c>
      <c r="CR63" s="85">
        <v>19.525045758432299</v>
      </c>
      <c r="CS63" s="85">
        <v>20.095700735099921</v>
      </c>
      <c r="CT63" s="85">
        <v>29.362546997557686</v>
      </c>
      <c r="CU63" s="85">
        <v>32.388505696676106</v>
      </c>
      <c r="CV63" s="85">
        <v>61.674295522528162</v>
      </c>
      <c r="CW63" s="85">
        <v>55.651403740231942</v>
      </c>
      <c r="CX63" s="85">
        <v>61.896754723410432</v>
      </c>
      <c r="CY63" s="85">
        <v>31.686316661954109</v>
      </c>
      <c r="CZ63" s="85">
        <v>64.915954342308225</v>
      </c>
      <c r="DA63" s="85">
        <v>52.825755946120204</v>
      </c>
      <c r="DB63" s="85">
        <v>37.638834848888585</v>
      </c>
      <c r="DC63" s="85">
        <v>55.651403740231942</v>
      </c>
      <c r="DD63" s="85">
        <v>46.56246790057947</v>
      </c>
      <c r="DE63" s="85">
        <v>35.167675924006701</v>
      </c>
      <c r="DF63" s="85">
        <v>26.296062768070747</v>
      </c>
      <c r="DG63" s="85">
        <v>31.60462891187284</v>
      </c>
      <c r="DH63" s="85">
        <v>23.675206706357919</v>
      </c>
      <c r="DI63" s="85">
        <v>53.968176181533451</v>
      </c>
      <c r="DJ63" s="85">
        <v>51.132529410480764</v>
      </c>
      <c r="DK63" s="85">
        <v>36.903454884061716</v>
      </c>
      <c r="DL63" s="85">
        <v>53.455826459737509</v>
      </c>
      <c r="DM63" s="85">
        <v>44.211518686746636</v>
      </c>
      <c r="DN63" s="85">
        <v>31.449023304660436</v>
      </c>
      <c r="DO63" s="85">
        <v>18.902401860273237</v>
      </c>
      <c r="DP63">
        <f t="shared" si="1"/>
        <v>37</v>
      </c>
    </row>
    <row r="64" spans="2:120" ht="12" customHeight="1" x14ac:dyDescent="0.25">
      <c r="B64" s="121" t="s">
        <v>200</v>
      </c>
      <c r="C64" s="83" t="str">
        <f t="shared" si="0"/>
        <v>Safety training at companies</v>
      </c>
      <c r="D64" s="84">
        <v>0.05</v>
      </c>
      <c r="E64" s="85">
        <v>0</v>
      </c>
      <c r="F64" s="85">
        <v>0.52260799567418581</v>
      </c>
      <c r="G64" s="85">
        <v>0.20866109045780568</v>
      </c>
      <c r="H64" s="85">
        <v>1.4041940418058763</v>
      </c>
      <c r="I64" s="85">
        <v>0</v>
      </c>
      <c r="J64" s="85">
        <v>19.77757962950059</v>
      </c>
      <c r="K64" s="85">
        <v>2.6628538123291725</v>
      </c>
      <c r="L64" s="85">
        <v>0.65368922528555684</v>
      </c>
      <c r="M64" s="85">
        <v>11.845110605421141</v>
      </c>
      <c r="N64" s="85">
        <v>4.1490621980442878E-2</v>
      </c>
      <c r="O64" s="85">
        <v>0.70286419549971402</v>
      </c>
      <c r="P64" s="85">
        <v>8.5617458372133015</v>
      </c>
      <c r="Q64" s="85">
        <v>0</v>
      </c>
      <c r="R64" s="85">
        <v>0</v>
      </c>
      <c r="S64" s="85">
        <v>0.11953377020727542</v>
      </c>
      <c r="T64" s="85">
        <v>0.36278499923060736</v>
      </c>
      <c r="U64" s="85">
        <v>1.8763601113772688</v>
      </c>
      <c r="V64" s="85">
        <v>0</v>
      </c>
      <c r="W64" s="85">
        <v>20.49162774020337</v>
      </c>
      <c r="X64" s="85">
        <v>0.99013477476907186</v>
      </c>
      <c r="Y64" s="85">
        <v>0.27358305432777097</v>
      </c>
      <c r="Z64" s="85">
        <v>0.39884647143420882</v>
      </c>
      <c r="AA64" s="85">
        <v>0.11953377020727542</v>
      </c>
      <c r="AB64" s="85">
        <v>1.3887113914080107</v>
      </c>
      <c r="AC64" s="85">
        <v>1.7600779950216017</v>
      </c>
      <c r="AD64" s="85">
        <v>6.3879063453289691</v>
      </c>
      <c r="AE64" s="85">
        <v>2.2600657205258292</v>
      </c>
      <c r="AF64" s="85">
        <v>11.147565814850818</v>
      </c>
      <c r="AG64" s="85">
        <v>0.13294882381140297</v>
      </c>
      <c r="AH64" s="85">
        <v>0.37821492805733337</v>
      </c>
      <c r="AI64" s="85">
        <v>0.31276108742382525</v>
      </c>
      <c r="AJ64" s="85">
        <v>0</v>
      </c>
      <c r="AK64" s="85">
        <v>8.7844810259635882</v>
      </c>
      <c r="AL64" s="85">
        <v>0</v>
      </c>
      <c r="AM64" s="85">
        <v>19.364476366664327</v>
      </c>
      <c r="AN64" s="85">
        <v>4.7009805309684953</v>
      </c>
      <c r="AO64" s="85">
        <v>2.3949106367647328</v>
      </c>
      <c r="AP64" s="85">
        <v>3.4965692557258778</v>
      </c>
      <c r="AQ64" s="85">
        <v>0.21051896079635593</v>
      </c>
      <c r="AR64" s="85">
        <v>3.5403438680837347</v>
      </c>
      <c r="AS64" s="85">
        <v>0</v>
      </c>
      <c r="AT64" s="85">
        <v>0</v>
      </c>
      <c r="AU64" s="85">
        <v>4.8193520676629911</v>
      </c>
      <c r="AV64" s="85">
        <v>0.63103807060082029</v>
      </c>
      <c r="AW64" s="85">
        <v>0</v>
      </c>
      <c r="AX64" s="85">
        <v>0.15719472559029471</v>
      </c>
      <c r="AY64" s="85">
        <v>0.17328082377102733</v>
      </c>
      <c r="AZ64" s="85">
        <v>0.11808561122272677</v>
      </c>
      <c r="BA64" s="85">
        <v>0</v>
      </c>
      <c r="BB64" s="85">
        <v>100</v>
      </c>
      <c r="BC64" s="85">
        <v>6.2334382072169054</v>
      </c>
      <c r="BD64" s="85">
        <v>5.35740112171192</v>
      </c>
      <c r="BE64" s="85">
        <v>0.66286232179636884</v>
      </c>
      <c r="BF64" s="85">
        <v>0</v>
      </c>
      <c r="BG64" s="85">
        <v>0.66533601406524301</v>
      </c>
      <c r="BH64" s="85">
        <v>0.12561069218226625</v>
      </c>
      <c r="BI64" s="85">
        <v>1.2226536021182854</v>
      </c>
      <c r="BJ64" s="85">
        <v>0</v>
      </c>
      <c r="BK64" s="85">
        <v>6.6872571085204751</v>
      </c>
      <c r="BL64" s="85">
        <v>0</v>
      </c>
      <c r="BM64" s="85">
        <v>2.1064055845339769</v>
      </c>
      <c r="BN64" s="85">
        <v>10.119428799988265</v>
      </c>
      <c r="BO64" s="85">
        <v>0</v>
      </c>
      <c r="BP64" s="85">
        <v>2.9554603184821366</v>
      </c>
      <c r="BQ64" s="85">
        <v>10.234312977571642</v>
      </c>
      <c r="BR64" s="85">
        <v>10.432943855713717</v>
      </c>
      <c r="BS64" s="85">
        <v>0.50999829377905737</v>
      </c>
      <c r="BT64" s="85">
        <v>0</v>
      </c>
      <c r="BU64" s="85">
        <v>0</v>
      </c>
      <c r="BV64" s="85">
        <v>0.79897924201784953</v>
      </c>
      <c r="BW64" s="85">
        <v>0.70867395153140089</v>
      </c>
      <c r="BX64" s="85">
        <v>0</v>
      </c>
      <c r="BY64" s="85">
        <v>0</v>
      </c>
      <c r="BZ64" s="85">
        <v>16.94577551236241</v>
      </c>
      <c r="CA64" s="85">
        <v>15.657315706376819</v>
      </c>
      <c r="CB64" s="85">
        <v>0.11345684823228458</v>
      </c>
      <c r="CC64" s="85">
        <v>26.040700191388165</v>
      </c>
      <c r="CD64" s="85">
        <v>1.3038979900563497</v>
      </c>
      <c r="CE64" s="85">
        <v>0.11842626942834228</v>
      </c>
      <c r="CF64" s="85">
        <v>0</v>
      </c>
      <c r="CG64" s="85">
        <v>0.81274088655314447</v>
      </c>
      <c r="CH64" s="85">
        <v>0.34278866323514012</v>
      </c>
      <c r="CI64" s="85">
        <v>0.36643239028144275</v>
      </c>
      <c r="CJ64" s="85">
        <v>1.2294794502989148</v>
      </c>
      <c r="CK64" s="85">
        <v>3.0234228025355976</v>
      </c>
      <c r="CL64" s="85">
        <v>2.75212975111452</v>
      </c>
      <c r="CM64" s="85">
        <v>0.73183987645451798</v>
      </c>
      <c r="CN64" s="85">
        <v>0.48746490383643615</v>
      </c>
      <c r="CO64" s="85">
        <v>0</v>
      </c>
      <c r="CP64" s="85">
        <v>1.1359019924100722</v>
      </c>
      <c r="CQ64" s="85">
        <v>0</v>
      </c>
      <c r="CR64" s="85">
        <v>3.2137538037749294</v>
      </c>
      <c r="CS64" s="85">
        <v>16.750087638421522</v>
      </c>
      <c r="CT64" s="85">
        <v>2.2907787945078999</v>
      </c>
      <c r="CU64" s="85">
        <v>5.9532651158546788</v>
      </c>
      <c r="CV64" s="85">
        <v>4.1077399629232891</v>
      </c>
      <c r="CW64" s="85">
        <v>1.2596865209104884</v>
      </c>
      <c r="CX64" s="85">
        <v>2.1233124309659686</v>
      </c>
      <c r="CY64" s="85">
        <v>0</v>
      </c>
      <c r="CZ64" s="85">
        <v>12.379202965681383</v>
      </c>
      <c r="DA64" s="85">
        <v>6.226126196887277</v>
      </c>
      <c r="DB64" s="85">
        <v>1.2902455435108648</v>
      </c>
      <c r="DC64" s="85">
        <v>0.11953377020727542</v>
      </c>
      <c r="DD64" s="85">
        <v>0.97421375378470854</v>
      </c>
      <c r="DE64" s="85">
        <v>0.8199449926744522</v>
      </c>
      <c r="DF64" s="85">
        <v>0.56534974765513968</v>
      </c>
      <c r="DG64" s="85">
        <v>0.11953377020727542</v>
      </c>
      <c r="DH64" s="85">
        <v>0.24728875525124139</v>
      </c>
      <c r="DI64" s="85">
        <v>10.44674879141459</v>
      </c>
      <c r="DJ64" s="85">
        <v>62.692351259715061</v>
      </c>
      <c r="DK64" s="85">
        <v>19.604663043071433</v>
      </c>
      <c r="DL64" s="85">
        <v>0</v>
      </c>
      <c r="DM64" s="85">
        <v>0.21471004646866787</v>
      </c>
      <c r="DN64" s="85">
        <v>0.43264069299652441</v>
      </c>
      <c r="DO64" s="85">
        <v>0</v>
      </c>
      <c r="DP64">
        <f t="shared" si="1"/>
        <v>38</v>
      </c>
    </row>
    <row r="65" spans="2:120" ht="12" customHeight="1" x14ac:dyDescent="0.25">
      <c r="B65" s="86" t="s">
        <v>201</v>
      </c>
      <c r="C65" s="86" t="s">
        <v>202</v>
      </c>
      <c r="D65" s="87">
        <v>0.25</v>
      </c>
      <c r="E65" s="88">
        <v>20.306107808977245</v>
      </c>
      <c r="F65" s="88">
        <v>18.554416888706704</v>
      </c>
      <c r="G65" s="88">
        <v>17.184873949579831</v>
      </c>
      <c r="H65" s="88">
        <v>17.216540274646444</v>
      </c>
      <c r="I65" s="88">
        <v>14.623180979708957</v>
      </c>
      <c r="J65" s="88">
        <v>40.648050067664151</v>
      </c>
      <c r="K65" s="88">
        <v>24.30670476281751</v>
      </c>
      <c r="L65" s="88">
        <v>20.011990161918426</v>
      </c>
      <c r="M65" s="88">
        <v>14.768907563025209</v>
      </c>
      <c r="N65" s="88">
        <v>13.029206804673089</v>
      </c>
      <c r="O65" s="88">
        <v>17.851403976224635</v>
      </c>
      <c r="P65" s="88">
        <v>27.695626658391944</v>
      </c>
      <c r="Q65" s="88">
        <v>22.270239803238368</v>
      </c>
      <c r="R65" s="88">
        <v>24.623180979708955</v>
      </c>
      <c r="S65" s="88">
        <v>27.542016806722692</v>
      </c>
      <c r="T65" s="88">
        <v>32.414006112803477</v>
      </c>
      <c r="U65" s="88">
        <v>38.988948743159334</v>
      </c>
      <c r="V65" s="88">
        <v>15.126050420168067</v>
      </c>
      <c r="W65" s="88">
        <v>38.053254752094233</v>
      </c>
      <c r="X65" s="88">
        <v>25.151804159666217</v>
      </c>
      <c r="Y65" s="88">
        <v>31.211095881283658</v>
      </c>
      <c r="Z65" s="88">
        <v>20.416715323066093</v>
      </c>
      <c r="AA65" s="88">
        <v>6.4705882352941178</v>
      </c>
      <c r="AB65" s="88">
        <v>27.858475097356017</v>
      </c>
      <c r="AC65" s="88">
        <v>36.049672007255424</v>
      </c>
      <c r="AD65" s="88">
        <v>35.751091912497934</v>
      </c>
      <c r="AE65" s="88">
        <v>47.803526599866693</v>
      </c>
      <c r="AF65" s="88">
        <v>14.705300630099167</v>
      </c>
      <c r="AG65" s="88">
        <v>25.211416273826604</v>
      </c>
      <c r="AH65" s="88">
        <v>22.108833777413405</v>
      </c>
      <c r="AI65" s="88">
        <v>19.668002269579631</v>
      </c>
      <c r="AJ65" s="88">
        <v>25.126050420168067</v>
      </c>
      <c r="AK65" s="88">
        <v>27.993540675077618</v>
      </c>
      <c r="AL65" s="88">
        <v>12.083828653412585</v>
      </c>
      <c r="AM65" s="88">
        <v>39.316390395075075</v>
      </c>
      <c r="AN65" s="88">
        <v>39.649408794934388</v>
      </c>
      <c r="AO65" s="88">
        <v>19.180672268907564</v>
      </c>
      <c r="AP65" s="88">
        <v>31.465107841663059</v>
      </c>
      <c r="AQ65" s="88">
        <v>19.560155769624927</v>
      </c>
      <c r="AR65" s="88">
        <v>27.946176581139493</v>
      </c>
      <c r="AS65" s="88">
        <v>14.831932773109244</v>
      </c>
      <c r="AT65" s="88">
        <v>15.420168067226891</v>
      </c>
      <c r="AU65" s="88">
        <v>19.783782860890106</v>
      </c>
      <c r="AV65" s="88">
        <v>31.794444588245153</v>
      </c>
      <c r="AW65" s="88">
        <v>26.958342585001486</v>
      </c>
      <c r="AX65" s="88">
        <v>29.423527476004864</v>
      </c>
      <c r="AY65" s="88">
        <v>23.356726363251582</v>
      </c>
      <c r="AZ65" s="88">
        <v>5.4425087108013939</v>
      </c>
      <c r="BA65" s="88">
        <v>8.2983193277310932</v>
      </c>
      <c r="BB65" s="88">
        <v>32.428418256269637</v>
      </c>
      <c r="BC65" s="88">
        <v>31.129490594974769</v>
      </c>
      <c r="BD65" s="88">
        <v>30.720549969332303</v>
      </c>
      <c r="BE65" s="88">
        <v>22.011005301359756</v>
      </c>
      <c r="BF65" s="88">
        <v>16.936107776443912</v>
      </c>
      <c r="BG65" s="88">
        <v>13.865004694811008</v>
      </c>
      <c r="BH65" s="88">
        <v>24.026269044203048</v>
      </c>
      <c r="BI65" s="88">
        <v>12.131212035375945</v>
      </c>
      <c r="BJ65" s="88">
        <v>19.243697478991596</v>
      </c>
      <c r="BK65" s="88">
        <v>25.945422049864021</v>
      </c>
      <c r="BL65" s="88">
        <v>13.740828038532488</v>
      </c>
      <c r="BM65" s="88">
        <v>25.750772587342155</v>
      </c>
      <c r="BN65" s="88">
        <v>27.742944667940915</v>
      </c>
      <c r="BO65" s="88">
        <v>17.184873949579899</v>
      </c>
      <c r="BP65" s="88">
        <v>37.878167864501812</v>
      </c>
      <c r="BQ65" s="88">
        <v>27.567021930723513</v>
      </c>
      <c r="BR65" s="88">
        <v>27.404333482376693</v>
      </c>
      <c r="BS65" s="88">
        <v>24.296860595897179</v>
      </c>
      <c r="BT65" s="88">
        <v>9.0572863291658141</v>
      </c>
      <c r="BU65" s="88">
        <v>19.436769829883175</v>
      </c>
      <c r="BV65" s="88">
        <v>5.2507097690024516</v>
      </c>
      <c r="BW65" s="88">
        <v>11.827731092436975</v>
      </c>
      <c r="BX65" s="88">
        <v>21.913096946095514</v>
      </c>
      <c r="BY65" s="88">
        <v>8.971920475507277</v>
      </c>
      <c r="BZ65" s="88">
        <v>24.219101372888332</v>
      </c>
      <c r="CA65" s="88">
        <v>12.643858403475948</v>
      </c>
      <c r="CB65" s="88">
        <v>12.146004513855772</v>
      </c>
      <c r="CC65" s="88">
        <v>15.286155754912208</v>
      </c>
      <c r="CD65" s="88">
        <v>4.2030129124820661</v>
      </c>
      <c r="CE65" s="88">
        <v>6.7740315638450497</v>
      </c>
      <c r="CF65" s="88">
        <v>10.65126050420168</v>
      </c>
      <c r="CG65" s="88">
        <v>19.768907563025213</v>
      </c>
      <c r="CH65" s="88">
        <v>6.3497837740664131</v>
      </c>
      <c r="CI65" s="88">
        <v>18.115566917134778</v>
      </c>
      <c r="CJ65" s="88">
        <v>30.809089286381301</v>
      </c>
      <c r="CK65" s="88">
        <v>29.422611205536072</v>
      </c>
      <c r="CL65" s="88">
        <v>5.9092643914455856</v>
      </c>
      <c r="CM65" s="88">
        <v>26.05391569557937</v>
      </c>
      <c r="CN65" s="88">
        <v>16.580032753228743</v>
      </c>
      <c r="CO65" s="88">
        <v>11.913096946095511</v>
      </c>
      <c r="CP65" s="88">
        <v>12.77310924369748</v>
      </c>
      <c r="CQ65" s="88">
        <v>10.357142857142858</v>
      </c>
      <c r="CR65" s="88">
        <v>10.630058046072444</v>
      </c>
      <c r="CS65" s="88">
        <v>16.262392321389019</v>
      </c>
      <c r="CT65" s="88">
        <v>39.147028059612573</v>
      </c>
      <c r="CU65" s="88">
        <v>20.241635254313813</v>
      </c>
      <c r="CV65" s="88">
        <v>23.63987114502309</v>
      </c>
      <c r="CW65" s="88">
        <v>43.442626042445468</v>
      </c>
      <c r="CX65" s="88">
        <v>22.744085269962294</v>
      </c>
      <c r="CY65" s="88">
        <v>1.1632520894536671</v>
      </c>
      <c r="CZ65" s="88">
        <v>30.276364261186014</v>
      </c>
      <c r="DA65" s="88">
        <v>23.230114558358288</v>
      </c>
      <c r="DB65" s="88">
        <v>18.443400620173428</v>
      </c>
      <c r="DC65" s="88">
        <v>6.4705882352941302</v>
      </c>
      <c r="DD65" s="88">
        <v>20.884168068891292</v>
      </c>
      <c r="DE65" s="88">
        <v>1.9827833572453373</v>
      </c>
      <c r="DF65" s="88">
        <v>23.433115184318918</v>
      </c>
      <c r="DG65" s="88">
        <v>6.555954088952654</v>
      </c>
      <c r="DH65" s="88">
        <v>21.567725762803921</v>
      </c>
      <c r="DI65" s="88">
        <v>17.498573889404437</v>
      </c>
      <c r="DJ65" s="88">
        <v>38.971210853407953</v>
      </c>
      <c r="DK65" s="88">
        <v>57.166920536819063</v>
      </c>
      <c r="DL65" s="88">
        <v>13.345665095306414</v>
      </c>
      <c r="DM65" s="88">
        <v>11.517060166062958</v>
      </c>
      <c r="DN65" s="88">
        <v>11.827731092438</v>
      </c>
      <c r="DO65" s="88">
        <v>19.829763612762179</v>
      </c>
      <c r="DP65">
        <f t="shared" si="1"/>
        <v>2</v>
      </c>
    </row>
    <row r="66" spans="2:120" ht="12" customHeight="1" x14ac:dyDescent="0.25">
      <c r="B66" s="83" t="s">
        <v>203</v>
      </c>
      <c r="C66" s="83" t="str">
        <f t="shared" si="0"/>
        <v>Does national standard body adopt of code of ethics?</v>
      </c>
      <c r="D66" s="84">
        <v>0.1</v>
      </c>
      <c r="E66" s="85">
        <v>50</v>
      </c>
      <c r="F66" s="85">
        <v>100</v>
      </c>
      <c r="G66" s="85">
        <v>0</v>
      </c>
      <c r="H66" s="85">
        <v>100</v>
      </c>
      <c r="I66" s="85">
        <v>0</v>
      </c>
      <c r="J66" s="85">
        <v>100</v>
      </c>
      <c r="K66" s="85">
        <v>50</v>
      </c>
      <c r="L66" s="85">
        <v>50</v>
      </c>
      <c r="M66" s="85">
        <v>50</v>
      </c>
      <c r="N66" s="85">
        <v>0</v>
      </c>
      <c r="O66" s="85">
        <v>50</v>
      </c>
      <c r="P66" s="85">
        <v>0</v>
      </c>
      <c r="Q66" s="85">
        <v>100</v>
      </c>
      <c r="R66" s="85">
        <v>100</v>
      </c>
      <c r="S66" s="85">
        <v>50</v>
      </c>
      <c r="T66" s="85">
        <v>100</v>
      </c>
      <c r="U66" s="85">
        <v>100</v>
      </c>
      <c r="V66" s="85">
        <v>0</v>
      </c>
      <c r="W66" s="85">
        <v>100</v>
      </c>
      <c r="X66" s="85">
        <v>100</v>
      </c>
      <c r="Y66" s="85">
        <v>0</v>
      </c>
      <c r="Z66" s="85">
        <v>100</v>
      </c>
      <c r="AA66" s="85">
        <v>0</v>
      </c>
      <c r="AB66" s="85">
        <v>100</v>
      </c>
      <c r="AC66" s="85">
        <v>100</v>
      </c>
      <c r="AD66" s="85">
        <v>100</v>
      </c>
      <c r="AE66" s="85">
        <v>100</v>
      </c>
      <c r="AF66" s="85">
        <v>0</v>
      </c>
      <c r="AG66" s="85">
        <v>100</v>
      </c>
      <c r="AH66" s="85">
        <v>100</v>
      </c>
      <c r="AI66" s="85">
        <v>100</v>
      </c>
      <c r="AJ66" s="85">
        <v>100</v>
      </c>
      <c r="AK66" s="85">
        <v>0</v>
      </c>
      <c r="AL66" s="85">
        <v>0</v>
      </c>
      <c r="AM66" s="85">
        <v>100</v>
      </c>
      <c r="AN66" s="85">
        <v>100</v>
      </c>
      <c r="AO66" s="85">
        <v>100</v>
      </c>
      <c r="AP66" s="85">
        <v>0</v>
      </c>
      <c r="AQ66" s="85">
        <v>100</v>
      </c>
      <c r="AR66" s="85">
        <v>0</v>
      </c>
      <c r="AS66" s="85">
        <v>0</v>
      </c>
      <c r="AT66" s="85">
        <v>0</v>
      </c>
      <c r="AU66" s="85">
        <v>0</v>
      </c>
      <c r="AV66" s="85">
        <v>0</v>
      </c>
      <c r="AW66" s="85">
        <v>100</v>
      </c>
      <c r="AX66" s="85">
        <v>0</v>
      </c>
      <c r="AY66" s="85">
        <v>0</v>
      </c>
      <c r="AZ66" s="85">
        <v>0</v>
      </c>
      <c r="BA66" s="85">
        <v>0</v>
      </c>
      <c r="BB66" s="85">
        <v>0</v>
      </c>
      <c r="BC66" s="85">
        <v>100</v>
      </c>
      <c r="BD66" s="85">
        <v>100</v>
      </c>
      <c r="BE66" s="85">
        <v>0</v>
      </c>
      <c r="BF66" s="85">
        <v>0</v>
      </c>
      <c r="BG66" s="85">
        <v>0</v>
      </c>
      <c r="BH66" s="85">
        <v>100</v>
      </c>
      <c r="BI66" s="85">
        <v>0</v>
      </c>
      <c r="BJ66" s="85">
        <v>50</v>
      </c>
      <c r="BK66" s="85">
        <v>0</v>
      </c>
      <c r="BL66" s="85">
        <v>0</v>
      </c>
      <c r="BM66" s="85">
        <v>0</v>
      </c>
      <c r="BN66" s="85">
        <v>0</v>
      </c>
      <c r="BO66" s="85">
        <v>0</v>
      </c>
      <c r="BP66" s="85">
        <v>100</v>
      </c>
      <c r="BQ66" s="85">
        <v>0</v>
      </c>
      <c r="BR66" s="85">
        <v>100</v>
      </c>
      <c r="BS66" s="85">
        <v>0</v>
      </c>
      <c r="BT66" s="85">
        <v>0</v>
      </c>
      <c r="BU66" s="85">
        <v>100</v>
      </c>
      <c r="BV66" s="85">
        <v>0</v>
      </c>
      <c r="BW66" s="85">
        <v>0</v>
      </c>
      <c r="BX66" s="85">
        <v>100</v>
      </c>
      <c r="BY66" s="85">
        <v>0</v>
      </c>
      <c r="BZ66" s="85">
        <v>0</v>
      </c>
      <c r="CA66" s="85">
        <v>0</v>
      </c>
      <c r="CB66" s="85">
        <v>0</v>
      </c>
      <c r="CC66" s="85">
        <v>0</v>
      </c>
      <c r="CD66" s="85">
        <v>0</v>
      </c>
      <c r="CE66" s="85">
        <v>0</v>
      </c>
      <c r="CF66" s="85">
        <v>0</v>
      </c>
      <c r="CG66" s="85">
        <v>100</v>
      </c>
      <c r="CH66" s="85">
        <v>0</v>
      </c>
      <c r="CI66" s="85">
        <v>100</v>
      </c>
      <c r="CJ66" s="85">
        <v>0</v>
      </c>
      <c r="CK66" s="85">
        <v>100</v>
      </c>
      <c r="CL66" s="85">
        <v>0</v>
      </c>
      <c r="CM66" s="85">
        <v>0</v>
      </c>
      <c r="CN66" s="85">
        <v>0</v>
      </c>
      <c r="CO66" s="85">
        <v>0</v>
      </c>
      <c r="CP66" s="85">
        <v>0</v>
      </c>
      <c r="CQ66" s="85">
        <v>0</v>
      </c>
      <c r="CR66" s="85">
        <v>0</v>
      </c>
      <c r="CS66" s="85">
        <v>0</v>
      </c>
      <c r="CT66" s="85">
        <v>100</v>
      </c>
      <c r="CU66" s="85">
        <v>0</v>
      </c>
      <c r="CV66" s="85">
        <v>0</v>
      </c>
      <c r="CW66" s="85">
        <v>100</v>
      </c>
      <c r="CX66" s="85">
        <v>100</v>
      </c>
      <c r="CY66" s="85">
        <v>0</v>
      </c>
      <c r="CZ66" s="85">
        <v>0</v>
      </c>
      <c r="DA66" s="85">
        <v>0</v>
      </c>
      <c r="DB66" s="85">
        <v>0</v>
      </c>
      <c r="DC66" s="85">
        <v>0</v>
      </c>
      <c r="DD66" s="85">
        <v>100</v>
      </c>
      <c r="DE66" s="85">
        <v>0</v>
      </c>
      <c r="DF66" s="85">
        <v>0</v>
      </c>
      <c r="DG66" s="85">
        <v>0</v>
      </c>
      <c r="DH66" s="85">
        <v>100</v>
      </c>
      <c r="DI66" s="85">
        <v>0</v>
      </c>
      <c r="DJ66" s="85">
        <v>0</v>
      </c>
      <c r="DK66" s="85">
        <v>0</v>
      </c>
      <c r="DL66" s="85">
        <v>0</v>
      </c>
      <c r="DM66" s="85">
        <v>0</v>
      </c>
      <c r="DN66" s="85">
        <v>0</v>
      </c>
      <c r="DO66" s="85">
        <v>50</v>
      </c>
      <c r="DP66">
        <f t="shared" si="1"/>
        <v>1</v>
      </c>
    </row>
    <row r="67" spans="2:120" ht="12" customHeight="1" x14ac:dyDescent="0.25">
      <c r="B67" s="83" t="s">
        <v>204</v>
      </c>
      <c r="C67" s="83" t="str">
        <f t="shared" si="0"/>
        <v>Gender balance in executive leadership positions in engineering industries</v>
      </c>
      <c r="D67" s="84">
        <v>0.125</v>
      </c>
      <c r="E67" s="85">
        <v>0</v>
      </c>
      <c r="F67" s="85">
        <v>0</v>
      </c>
      <c r="G67" s="85">
        <v>0</v>
      </c>
      <c r="H67" s="85">
        <v>0</v>
      </c>
      <c r="I67" s="85">
        <v>0</v>
      </c>
      <c r="J67" s="85">
        <v>0.20156477870232878</v>
      </c>
      <c r="K67" s="85">
        <v>0.23593600235936002</v>
      </c>
      <c r="L67" s="85">
        <v>0</v>
      </c>
      <c r="M67" s="85">
        <v>0</v>
      </c>
      <c r="N67" s="85">
        <v>0</v>
      </c>
      <c r="O67" s="85">
        <v>0</v>
      </c>
      <c r="P67" s="85">
        <v>0.20742965907472385</v>
      </c>
      <c r="Q67" s="85">
        <v>0</v>
      </c>
      <c r="R67" s="85">
        <v>0</v>
      </c>
      <c r="S67" s="85">
        <v>0</v>
      </c>
      <c r="T67" s="85">
        <v>9.046480614103564E-3</v>
      </c>
      <c r="U67" s="85">
        <v>0.13802622498274669</v>
      </c>
      <c r="V67" s="85">
        <v>0</v>
      </c>
      <c r="W67" s="85">
        <v>0.2765005610764727</v>
      </c>
      <c r="X67" s="85">
        <v>0.66347597597597618</v>
      </c>
      <c r="Y67" s="85">
        <v>0.248683199095421</v>
      </c>
      <c r="Z67" s="85">
        <v>0.16501650165016502</v>
      </c>
      <c r="AA67" s="85">
        <v>0</v>
      </c>
      <c r="AB67" s="85">
        <v>0</v>
      </c>
      <c r="AC67" s="85">
        <v>1.8832391713747641E-2</v>
      </c>
      <c r="AD67" s="85">
        <v>0.72150072150072153</v>
      </c>
      <c r="AE67" s="85">
        <v>0.11716891910797728</v>
      </c>
      <c r="AF67" s="85">
        <v>0.2072565116043377</v>
      </c>
      <c r="AG67" s="85">
        <v>0</v>
      </c>
      <c r="AH67" s="85">
        <v>0</v>
      </c>
      <c r="AI67" s="85">
        <v>3.875968992248062E-2</v>
      </c>
      <c r="AJ67" s="85">
        <v>0</v>
      </c>
      <c r="AK67" s="85">
        <v>1.7962962962962965</v>
      </c>
      <c r="AL67" s="85">
        <v>0</v>
      </c>
      <c r="AM67" s="85">
        <v>0.41915523271455463</v>
      </c>
      <c r="AN67" s="85">
        <v>5.2817712695155672E-2</v>
      </c>
      <c r="AO67" s="85">
        <v>0</v>
      </c>
      <c r="AP67" s="85">
        <v>2.9376699262207307E-2</v>
      </c>
      <c r="AQ67" s="85">
        <v>0</v>
      </c>
      <c r="AR67" s="85">
        <v>2.3169943690575097</v>
      </c>
      <c r="AS67" s="85">
        <v>0</v>
      </c>
      <c r="AT67" s="85">
        <v>0</v>
      </c>
      <c r="AU67" s="85">
        <v>3.993873972353168</v>
      </c>
      <c r="AV67" s="85">
        <v>9.2047128129602349E-2</v>
      </c>
      <c r="AW67" s="85">
        <v>1.1111111111111112</v>
      </c>
      <c r="AX67" s="85">
        <v>2.2767183598563543</v>
      </c>
      <c r="AY67" s="85">
        <v>2.0685065403639511</v>
      </c>
      <c r="AZ67" s="85">
        <v>0</v>
      </c>
      <c r="BA67" s="85">
        <v>0</v>
      </c>
      <c r="BB67" s="85">
        <v>0.15253248792451135</v>
      </c>
      <c r="BC67" s="85">
        <v>0.39382961856829446</v>
      </c>
      <c r="BD67" s="85">
        <v>6.5456016610179859E-3</v>
      </c>
      <c r="BE67" s="85">
        <v>1.3322090903346226E-3</v>
      </c>
      <c r="BF67" s="85">
        <v>0.2040816326530612</v>
      </c>
      <c r="BG67" s="85">
        <v>1.0683760683760684</v>
      </c>
      <c r="BH67" s="85">
        <v>1.9047619047619047</v>
      </c>
      <c r="BI67" s="85">
        <v>7.4906367041198491E-2</v>
      </c>
      <c r="BJ67" s="85">
        <v>0</v>
      </c>
      <c r="BK67" s="85">
        <v>0.47368421052631571</v>
      </c>
      <c r="BL67" s="85">
        <v>0</v>
      </c>
      <c r="BM67" s="85">
        <v>0.41390728476821187</v>
      </c>
      <c r="BN67" s="85">
        <v>4.1528239202657802E-2</v>
      </c>
      <c r="BO67" s="85">
        <v>0</v>
      </c>
      <c r="BP67" s="85">
        <v>5.9172047923814297</v>
      </c>
      <c r="BQ67" s="85">
        <v>0</v>
      </c>
      <c r="BR67" s="85">
        <v>0.85714285714285721</v>
      </c>
      <c r="BS67" s="85">
        <v>3.0948067632850244E-2</v>
      </c>
      <c r="BT67" s="85">
        <v>0</v>
      </c>
      <c r="BU67" s="85">
        <v>0</v>
      </c>
      <c r="BV67" s="85">
        <v>0.43572984749455335</v>
      </c>
      <c r="BW67" s="85">
        <v>0</v>
      </c>
      <c r="BX67" s="85">
        <v>0</v>
      </c>
      <c r="BY67" s="85">
        <v>0</v>
      </c>
      <c r="BZ67" s="85">
        <v>0.18203857059729336</v>
      </c>
      <c r="CA67" s="85">
        <v>1.0072329947676208</v>
      </c>
      <c r="CB67" s="85">
        <v>0.3589108910891089</v>
      </c>
      <c r="CC67" s="85">
        <v>4.3244628630507126E-2</v>
      </c>
      <c r="CD67" s="85">
        <v>0</v>
      </c>
      <c r="CE67" s="85">
        <v>0</v>
      </c>
      <c r="CF67" s="85">
        <v>0</v>
      </c>
      <c r="CG67" s="85">
        <v>0</v>
      </c>
      <c r="CH67" s="85">
        <v>2.1004329004329003</v>
      </c>
      <c r="CI67" s="85">
        <v>1.6579230562281408</v>
      </c>
      <c r="CJ67" s="85">
        <v>0.57069690872507772</v>
      </c>
      <c r="CK67" s="85">
        <v>8.9959880451419547E-2</v>
      </c>
      <c r="CL67" s="85">
        <v>5.3085600530856016E-2</v>
      </c>
      <c r="CM67" s="85">
        <v>0.40123456790123457</v>
      </c>
      <c r="CN67" s="85">
        <v>8.1206818430424724E-2</v>
      </c>
      <c r="CO67" s="85">
        <v>0</v>
      </c>
      <c r="CP67" s="85">
        <v>0</v>
      </c>
      <c r="CQ67" s="85">
        <v>0</v>
      </c>
      <c r="CR67" s="85">
        <v>0.24643737276331296</v>
      </c>
      <c r="CS67" s="85">
        <v>5.9535576569418325</v>
      </c>
      <c r="CT67" s="85">
        <v>6.4766839378238355E-3</v>
      </c>
      <c r="CU67" s="85">
        <v>0.36231884057971009</v>
      </c>
      <c r="CV67" s="85">
        <v>0.34661246397608841</v>
      </c>
      <c r="CW67" s="85">
        <v>1.585403809220165E-2</v>
      </c>
      <c r="CX67" s="85">
        <v>9.6717687128863888E-2</v>
      </c>
      <c r="CY67" s="85">
        <v>0.1984126984126984</v>
      </c>
      <c r="CZ67" s="85">
        <v>0.20241863945749833</v>
      </c>
      <c r="DA67" s="85">
        <v>9.291710913660807E-2</v>
      </c>
      <c r="DB67" s="85">
        <v>2.5556179074697596</v>
      </c>
      <c r="DC67" s="85">
        <v>0</v>
      </c>
      <c r="DD67" s="85">
        <v>1.6150135158887409</v>
      </c>
      <c r="DE67" s="85">
        <v>0</v>
      </c>
      <c r="DF67" s="85">
        <v>0.15998887033945461</v>
      </c>
      <c r="DG67" s="85">
        <v>0</v>
      </c>
      <c r="DH67" s="85">
        <v>0.19592810290484708</v>
      </c>
      <c r="DI67" s="85">
        <v>8.088990047752935E-2</v>
      </c>
      <c r="DJ67" s="85">
        <v>0.29785597468196628</v>
      </c>
      <c r="DK67" s="85">
        <v>0.62320342578095511</v>
      </c>
      <c r="DL67" s="85">
        <v>0</v>
      </c>
      <c r="DM67" s="85">
        <v>1.1835061893609904</v>
      </c>
      <c r="DN67" s="85">
        <v>0</v>
      </c>
      <c r="DO67" s="85">
        <v>16.666666666666664</v>
      </c>
      <c r="DP67">
        <f t="shared" si="1"/>
        <v>49</v>
      </c>
    </row>
    <row r="68" spans="2:120" ht="12" customHeight="1" x14ac:dyDescent="0.25">
      <c r="B68" s="83" t="s">
        <v>205</v>
      </c>
      <c r="C68" s="83" t="str">
        <f t="shared" si="0"/>
        <v>Gender balance on industry boards of companies in engineering industries</v>
      </c>
      <c r="D68" s="84">
        <v>0.125</v>
      </c>
      <c r="E68" s="85">
        <v>0</v>
      </c>
      <c r="F68" s="85">
        <v>0</v>
      </c>
      <c r="G68" s="85">
        <v>0</v>
      </c>
      <c r="H68" s="85">
        <v>0</v>
      </c>
      <c r="I68" s="85">
        <v>0</v>
      </c>
      <c r="J68" s="85">
        <v>0.16545515183002393</v>
      </c>
      <c r="K68" s="85">
        <v>0.4976775049767751</v>
      </c>
      <c r="L68" s="85">
        <v>0</v>
      </c>
      <c r="M68" s="85">
        <v>0</v>
      </c>
      <c r="N68" s="85">
        <v>0</v>
      </c>
      <c r="O68" s="85">
        <v>0</v>
      </c>
      <c r="P68" s="85">
        <v>0.2188256658595642</v>
      </c>
      <c r="Q68" s="85">
        <v>0</v>
      </c>
      <c r="R68" s="85">
        <v>0</v>
      </c>
      <c r="S68" s="85">
        <v>0</v>
      </c>
      <c r="T68" s="85">
        <v>1.6263335935467083E-2</v>
      </c>
      <c r="U68" s="85">
        <v>0.3105590062111801</v>
      </c>
      <c r="V68" s="85">
        <v>0</v>
      </c>
      <c r="W68" s="85">
        <v>0.3110459615187654</v>
      </c>
      <c r="X68" s="85">
        <v>0.20744428639165483</v>
      </c>
      <c r="Y68" s="85">
        <v>0.19638637218225685</v>
      </c>
      <c r="Z68" s="85">
        <v>8.7746869925087748E-2</v>
      </c>
      <c r="AA68" s="85">
        <v>0</v>
      </c>
      <c r="AB68" s="85">
        <v>0</v>
      </c>
      <c r="AC68" s="85">
        <v>0.2153954802259887</v>
      </c>
      <c r="AD68" s="85">
        <v>0.53872053872053871</v>
      </c>
      <c r="AE68" s="85">
        <v>0.14010721247563354</v>
      </c>
      <c r="AF68" s="85">
        <v>0.35131987577639751</v>
      </c>
      <c r="AG68" s="85">
        <v>0</v>
      </c>
      <c r="AH68" s="85">
        <v>0</v>
      </c>
      <c r="AI68" s="85">
        <v>7.2218909428211756E-2</v>
      </c>
      <c r="AJ68" s="85">
        <v>0</v>
      </c>
      <c r="AK68" s="85">
        <v>0.25000000000000006</v>
      </c>
      <c r="AL68" s="85">
        <v>0</v>
      </c>
      <c r="AM68" s="85">
        <v>0.37062748927155709</v>
      </c>
      <c r="AN68" s="85">
        <v>6.6822394679141972E-2</v>
      </c>
      <c r="AO68" s="85">
        <v>0</v>
      </c>
      <c r="AP68" s="85">
        <v>3.335936874200094E-2</v>
      </c>
      <c r="AQ68" s="85">
        <v>0</v>
      </c>
      <c r="AR68" s="85">
        <v>1.4049085444568943</v>
      </c>
      <c r="AS68" s="85">
        <v>0</v>
      </c>
      <c r="AT68" s="85">
        <v>0</v>
      </c>
      <c r="AU68" s="85">
        <v>3.1388607327631712</v>
      </c>
      <c r="AV68" s="85">
        <v>3.4364261168384876E-2</v>
      </c>
      <c r="AW68" s="85">
        <v>0.41666666666666669</v>
      </c>
      <c r="AX68" s="85">
        <v>2.5486811981313027</v>
      </c>
      <c r="AY68" s="85">
        <v>1.1829268292682926</v>
      </c>
      <c r="AZ68" s="85">
        <v>0</v>
      </c>
      <c r="BA68" s="85">
        <v>0</v>
      </c>
      <c r="BB68" s="85">
        <v>0.20861147164028832</v>
      </c>
      <c r="BC68" s="85">
        <v>0.98314863579840572</v>
      </c>
      <c r="BD68" s="85">
        <v>3.7009717662297187E-2</v>
      </c>
      <c r="BE68" s="85">
        <v>3.9063485391108016E-3</v>
      </c>
      <c r="BF68" s="85">
        <v>0.15873015873015872</v>
      </c>
      <c r="BG68" s="85">
        <v>2.5641025641025639</v>
      </c>
      <c r="BH68" s="85">
        <v>0</v>
      </c>
      <c r="BI68" s="85">
        <v>0</v>
      </c>
      <c r="BJ68" s="85">
        <v>0</v>
      </c>
      <c r="BK68" s="85">
        <v>0.29239766081871343</v>
      </c>
      <c r="BL68" s="85">
        <v>0</v>
      </c>
      <c r="BM68" s="85">
        <v>0.16083254493850521</v>
      </c>
      <c r="BN68" s="85">
        <v>0</v>
      </c>
      <c r="BO68" s="85">
        <v>0</v>
      </c>
      <c r="BP68" s="85">
        <v>3.6004521224033423</v>
      </c>
      <c r="BQ68" s="85">
        <v>0</v>
      </c>
      <c r="BR68" s="85">
        <v>0.21560657596371885</v>
      </c>
      <c r="BS68" s="85">
        <v>3.2807369763891502E-2</v>
      </c>
      <c r="BT68" s="85">
        <v>0</v>
      </c>
      <c r="BU68" s="85">
        <v>0</v>
      </c>
      <c r="BV68" s="85">
        <v>0.88702147525676933</v>
      </c>
      <c r="BW68" s="85">
        <v>0</v>
      </c>
      <c r="BX68" s="85">
        <v>0</v>
      </c>
      <c r="BY68" s="85">
        <v>0</v>
      </c>
      <c r="BZ68" s="85">
        <v>0.31559717168131124</v>
      </c>
      <c r="CA68" s="85">
        <v>0.74129768866610957</v>
      </c>
      <c r="CB68" s="85">
        <v>0.13849599245638849</v>
      </c>
      <c r="CC68" s="85">
        <v>0.15786859656591457</v>
      </c>
      <c r="CD68" s="85">
        <v>0</v>
      </c>
      <c r="CE68" s="85">
        <v>0</v>
      </c>
      <c r="CF68" s="85">
        <v>0</v>
      </c>
      <c r="CG68" s="85">
        <v>0</v>
      </c>
      <c r="CH68" s="85">
        <v>0.88148148148148153</v>
      </c>
      <c r="CI68" s="85">
        <v>0.90301318267419961</v>
      </c>
      <c r="CJ68" s="85">
        <v>0.78047608287873405</v>
      </c>
      <c r="CK68" s="85">
        <v>7.9615970026928939E-2</v>
      </c>
      <c r="CL68" s="85">
        <v>0.16220600162206003</v>
      </c>
      <c r="CM68" s="85">
        <v>0.52609427609427595</v>
      </c>
      <c r="CN68" s="85">
        <v>8.3547931318360177E-2</v>
      </c>
      <c r="CO68" s="85">
        <v>0</v>
      </c>
      <c r="CP68" s="85">
        <v>0</v>
      </c>
      <c r="CQ68" s="85">
        <v>0</v>
      </c>
      <c r="CR68" s="85">
        <v>0.42181957626306205</v>
      </c>
      <c r="CS68" s="85">
        <v>1.3368086247667399</v>
      </c>
      <c r="CT68" s="85">
        <v>1.2953367875647668E-2</v>
      </c>
      <c r="CU68" s="85">
        <v>0.36231884057971009</v>
      </c>
      <c r="CV68" s="85">
        <v>0.83138518565320874</v>
      </c>
      <c r="CW68" s="85">
        <v>1.6238540044974915E-2</v>
      </c>
      <c r="CX68" s="85">
        <v>0.10642563264326886</v>
      </c>
      <c r="CY68" s="85">
        <v>0</v>
      </c>
      <c r="CZ68" s="85">
        <v>0.45079920079920094</v>
      </c>
      <c r="DA68" s="85">
        <v>0.27146728148457322</v>
      </c>
      <c r="DB68" s="85">
        <v>0.83827694938806063</v>
      </c>
      <c r="DC68" s="85">
        <v>0</v>
      </c>
      <c r="DD68" s="85">
        <v>1.0861236156884213</v>
      </c>
      <c r="DE68" s="85">
        <v>0</v>
      </c>
      <c r="DF68" s="85">
        <v>0.1272322557798351</v>
      </c>
      <c r="DG68" s="85">
        <v>0</v>
      </c>
      <c r="DH68" s="85">
        <v>1.3842746400885935E-2</v>
      </c>
      <c r="DI68" s="85">
        <v>5.7731958762886601E-2</v>
      </c>
      <c r="DJ68" s="85">
        <v>0.1621362430305181</v>
      </c>
      <c r="DK68" s="85">
        <v>0.30470032357790783</v>
      </c>
      <c r="DL68" s="85">
        <v>0</v>
      </c>
      <c r="DM68" s="85">
        <v>1.2723028702351262</v>
      </c>
      <c r="DN68" s="85">
        <v>0</v>
      </c>
      <c r="DO68" s="85">
        <v>6.666666666666667</v>
      </c>
      <c r="DP68">
        <f t="shared" si="1"/>
        <v>47</v>
      </c>
    </row>
    <row r="69" spans="2:120" ht="12" customHeight="1" x14ac:dyDescent="0.25">
      <c r="B69" s="83" t="s">
        <v>206</v>
      </c>
      <c r="C69" s="83" t="str">
        <f t="shared" si="0"/>
        <v>Extent of active standard that promotes, diversity, equity, and inclusion in the workplace?</v>
      </c>
      <c r="D69" s="84">
        <v>0.125</v>
      </c>
      <c r="E69" s="85">
        <v>28.571428571428573</v>
      </c>
      <c r="F69" s="85">
        <v>14.285714285714286</v>
      </c>
      <c r="G69" s="85">
        <v>28.571428571428573</v>
      </c>
      <c r="H69" s="85">
        <v>14.285714285714286</v>
      </c>
      <c r="I69" s="85">
        <v>28.571428571428573</v>
      </c>
      <c r="J69" s="85">
        <v>57.142857142857146</v>
      </c>
      <c r="K69" s="85">
        <v>14.285714285714286</v>
      </c>
      <c r="L69" s="85">
        <v>28.571428571428573</v>
      </c>
      <c r="M69" s="85">
        <v>14.285714285714286</v>
      </c>
      <c r="N69" s="85">
        <v>28.571428571428573</v>
      </c>
      <c r="O69" s="85">
        <v>14.285714285714286</v>
      </c>
      <c r="P69" s="85">
        <v>57.142857142857146</v>
      </c>
      <c r="Q69" s="85">
        <v>28.571428571428573</v>
      </c>
      <c r="R69" s="85">
        <v>28.571428571428573</v>
      </c>
      <c r="S69" s="85">
        <v>42.857142857142854</v>
      </c>
      <c r="T69" s="85">
        <v>28.571428571428573</v>
      </c>
      <c r="U69" s="85">
        <v>57.142857142857146</v>
      </c>
      <c r="V69" s="85">
        <v>28.571428571428573</v>
      </c>
      <c r="W69" s="85">
        <v>42.857142857142854</v>
      </c>
      <c r="X69" s="85">
        <v>14.285714285714286</v>
      </c>
      <c r="Y69" s="85">
        <v>28.571428571428573</v>
      </c>
      <c r="Z69" s="85">
        <v>14.285714285714286</v>
      </c>
      <c r="AA69" s="85">
        <v>0</v>
      </c>
      <c r="AB69" s="85">
        <v>28.571428571428573</v>
      </c>
      <c r="AC69" s="85">
        <v>57.142857142857146</v>
      </c>
      <c r="AD69" s="85">
        <v>57.142857142857146</v>
      </c>
      <c r="AE69" s="85">
        <v>71.428571428571431</v>
      </c>
      <c r="AF69" s="85">
        <v>14.285714285714286</v>
      </c>
      <c r="AG69" s="85">
        <v>28.571428571428573</v>
      </c>
      <c r="AH69" s="85">
        <v>28.571428571428573</v>
      </c>
      <c r="AI69" s="85">
        <v>14.285714285714286</v>
      </c>
      <c r="AJ69" s="85">
        <v>28.571428571428573</v>
      </c>
      <c r="AK69" s="85">
        <v>57.142857142857146</v>
      </c>
      <c r="AL69" s="85">
        <v>14.285714285714286</v>
      </c>
      <c r="AM69" s="85">
        <v>57.142857142857146</v>
      </c>
      <c r="AN69" s="85">
        <v>71.428571428571431</v>
      </c>
      <c r="AO69" s="85">
        <v>14.285714285714286</v>
      </c>
      <c r="AP69" s="85">
        <v>28.571428571428573</v>
      </c>
      <c r="AQ69" s="85">
        <v>14.285714285714286</v>
      </c>
      <c r="AR69" s="85">
        <v>57.142857142857146</v>
      </c>
      <c r="AS69" s="85">
        <v>28.571428571428573</v>
      </c>
      <c r="AT69" s="85">
        <v>28.571428571428573</v>
      </c>
      <c r="AU69" s="85">
        <v>28.571428571428573</v>
      </c>
      <c r="AV69" s="85">
        <v>57.142857142857146</v>
      </c>
      <c r="AW69" s="85">
        <v>28.571428571428573</v>
      </c>
      <c r="AX69" s="85">
        <v>42.857142857142854</v>
      </c>
      <c r="AY69" s="85">
        <v>28.571428571428573</v>
      </c>
      <c r="AZ69" s="85">
        <v>14.285714285714286</v>
      </c>
      <c r="BA69" s="85">
        <v>14.285714285714286</v>
      </c>
      <c r="BB69" s="85">
        <v>71.428571428571431</v>
      </c>
      <c r="BC69" s="85">
        <v>42.857142857142854</v>
      </c>
      <c r="BD69" s="85">
        <v>14.285714285714286</v>
      </c>
      <c r="BE69" s="85">
        <v>42.857142857142854</v>
      </c>
      <c r="BF69" s="85">
        <v>28.571428571428573</v>
      </c>
      <c r="BG69" s="85">
        <v>14.285714285714286</v>
      </c>
      <c r="BH69" s="85">
        <v>28.571428571428573</v>
      </c>
      <c r="BI69" s="85">
        <v>14.285714285714286</v>
      </c>
      <c r="BJ69" s="85">
        <v>28.571428571428573</v>
      </c>
      <c r="BK69" s="85">
        <v>57.142857142857146</v>
      </c>
      <c r="BL69" s="85">
        <v>28.571428571428573</v>
      </c>
      <c r="BM69" s="85">
        <v>57.142857142857146</v>
      </c>
      <c r="BN69" s="85">
        <v>57.142857142857146</v>
      </c>
      <c r="BO69" s="85">
        <v>28.571428571428573</v>
      </c>
      <c r="BP69" s="85">
        <v>28.571428571428573</v>
      </c>
      <c r="BQ69" s="85">
        <v>57.142857142857146</v>
      </c>
      <c r="BR69" s="85">
        <v>28.571428571428573</v>
      </c>
      <c r="BS69" s="85">
        <v>28.571428571428573</v>
      </c>
      <c r="BT69" s="85">
        <v>14.285714285714286</v>
      </c>
      <c r="BU69" s="85">
        <v>14.285714285714286</v>
      </c>
      <c r="BV69" s="85">
        <v>0</v>
      </c>
      <c r="BW69" s="85">
        <v>14.285714285714286</v>
      </c>
      <c r="BX69" s="85">
        <v>14.285714285714286</v>
      </c>
      <c r="BY69" s="85">
        <v>14.285714285714286</v>
      </c>
      <c r="BZ69" s="85">
        <v>28.571428571428573</v>
      </c>
      <c r="CA69" s="85">
        <v>14.285714285714286</v>
      </c>
      <c r="CB69" s="85">
        <v>14.285714285714286</v>
      </c>
      <c r="CC69" s="85">
        <v>14.285714285714286</v>
      </c>
      <c r="CD69" s="85">
        <v>0</v>
      </c>
      <c r="CE69" s="85">
        <v>0</v>
      </c>
      <c r="CF69" s="85">
        <v>14.285714285714286</v>
      </c>
      <c r="CG69" s="85">
        <v>14.285714285714286</v>
      </c>
      <c r="CH69" s="85">
        <v>0</v>
      </c>
      <c r="CI69" s="85">
        <v>14.285714285714286</v>
      </c>
      <c r="CJ69" s="85">
        <v>57.142857142857146</v>
      </c>
      <c r="CK69" s="85">
        <v>42.857142857142854</v>
      </c>
      <c r="CL69" s="85">
        <v>0</v>
      </c>
      <c r="CM69" s="85">
        <v>42.857142857142854</v>
      </c>
      <c r="CN69" s="85">
        <v>14.285714285714286</v>
      </c>
      <c r="CO69" s="85">
        <v>14.285714285714286</v>
      </c>
      <c r="CP69" s="85">
        <v>28.571428571428573</v>
      </c>
      <c r="CQ69" s="85">
        <v>14.285714285714286</v>
      </c>
      <c r="CR69" s="85">
        <v>14.285714285714286</v>
      </c>
      <c r="CS69" s="85">
        <v>28.571428571428573</v>
      </c>
      <c r="CT69" s="85">
        <v>42.857142857142854</v>
      </c>
      <c r="CU69" s="85">
        <v>42.857142857142854</v>
      </c>
      <c r="CV69" s="85">
        <v>28.571428571428573</v>
      </c>
      <c r="CW69" s="85">
        <v>57.142857142857146</v>
      </c>
      <c r="CX69" s="85">
        <v>14.285714285714286</v>
      </c>
      <c r="CY69" s="85">
        <v>0</v>
      </c>
      <c r="CZ69" s="85">
        <v>57.142857142857146</v>
      </c>
      <c r="DA69" s="85">
        <v>28.571428571428573</v>
      </c>
      <c r="DB69" s="85">
        <v>28.571428571428573</v>
      </c>
      <c r="DC69" s="85">
        <v>0</v>
      </c>
      <c r="DD69" s="85">
        <v>14.285714285714286</v>
      </c>
      <c r="DE69" s="85">
        <v>0</v>
      </c>
      <c r="DF69" s="85">
        <v>28.571428571428573</v>
      </c>
      <c r="DG69" s="85">
        <v>0</v>
      </c>
      <c r="DH69" s="85">
        <v>14.285714285714286</v>
      </c>
      <c r="DI69" s="85">
        <v>14.285714285714286</v>
      </c>
      <c r="DJ69" s="85">
        <v>57.142857142857146</v>
      </c>
      <c r="DK69" s="85">
        <v>100</v>
      </c>
      <c r="DL69" s="85">
        <v>14.285714285714286</v>
      </c>
      <c r="DM69" s="85">
        <v>14.285714285714286</v>
      </c>
      <c r="DN69" s="85">
        <v>14.285714285714286</v>
      </c>
      <c r="DO69" s="85">
        <v>14.285714285714286</v>
      </c>
      <c r="DP69">
        <f t="shared" si="1"/>
        <v>2</v>
      </c>
    </row>
    <row r="70" spans="2:120" ht="12" customHeight="1" x14ac:dyDescent="0.25">
      <c r="B70" s="83" t="s">
        <v>207</v>
      </c>
      <c r="C70" s="83" t="str">
        <f t="shared" si="0"/>
        <v>Extent of active standard in place that promotes the inclusion of indigenous peoples and/or local populations in projects?</v>
      </c>
      <c r="D70" s="84">
        <v>0.125</v>
      </c>
      <c r="E70" s="85">
        <v>28.571428571428573</v>
      </c>
      <c r="F70" s="85">
        <v>14.285714285714286</v>
      </c>
      <c r="G70" s="85">
        <v>28.571428571428573</v>
      </c>
      <c r="H70" s="85">
        <v>14.285714285714286</v>
      </c>
      <c r="I70" s="85">
        <v>28.571428571428573</v>
      </c>
      <c r="J70" s="85">
        <v>57.142857142857146</v>
      </c>
      <c r="K70" s="85">
        <v>14.285714285714286</v>
      </c>
      <c r="L70" s="85">
        <v>28.571428571428573</v>
      </c>
      <c r="M70" s="85">
        <v>14.285714285714286</v>
      </c>
      <c r="N70" s="85">
        <v>28.571428571428573</v>
      </c>
      <c r="O70" s="85">
        <v>14.285714285714286</v>
      </c>
      <c r="P70" s="85">
        <v>57.142857142857146</v>
      </c>
      <c r="Q70" s="85">
        <v>28.571428571428573</v>
      </c>
      <c r="R70" s="85">
        <v>28.571428571428573</v>
      </c>
      <c r="S70" s="85">
        <v>42.857142857142854</v>
      </c>
      <c r="T70" s="85">
        <v>28.571428571428573</v>
      </c>
      <c r="U70" s="85">
        <v>57.142857142857146</v>
      </c>
      <c r="V70" s="85">
        <v>28.571428571428573</v>
      </c>
      <c r="W70" s="85">
        <v>57.142857142857146</v>
      </c>
      <c r="X70" s="85">
        <v>14.285714285714286</v>
      </c>
      <c r="Y70" s="85">
        <v>28.571428571428573</v>
      </c>
      <c r="Z70" s="85">
        <v>14.285714285714286</v>
      </c>
      <c r="AA70" s="85">
        <v>0</v>
      </c>
      <c r="AB70" s="85">
        <v>28.571428571428573</v>
      </c>
      <c r="AC70" s="85">
        <v>57.142857142857146</v>
      </c>
      <c r="AD70" s="85">
        <v>57.142857142857146</v>
      </c>
      <c r="AE70" s="85">
        <v>71.428571428571431</v>
      </c>
      <c r="AF70" s="85">
        <v>14.285714285714286</v>
      </c>
      <c r="AG70" s="85">
        <v>28.571428571428573</v>
      </c>
      <c r="AH70" s="85">
        <v>28.571428571428573</v>
      </c>
      <c r="AI70" s="85">
        <v>14.285714285714286</v>
      </c>
      <c r="AJ70" s="85">
        <v>28.571428571428573</v>
      </c>
      <c r="AK70" s="85">
        <v>57.142857142857146</v>
      </c>
      <c r="AL70" s="85">
        <v>14.285714285714286</v>
      </c>
      <c r="AM70" s="85">
        <v>57.142857142857146</v>
      </c>
      <c r="AN70" s="85">
        <v>28.571428571428573</v>
      </c>
      <c r="AO70" s="85">
        <v>14.285714285714286</v>
      </c>
      <c r="AP70" s="85">
        <v>28.571428571428573</v>
      </c>
      <c r="AQ70" s="85">
        <v>14.285714285714286</v>
      </c>
      <c r="AR70" s="85">
        <v>57.142857142857146</v>
      </c>
      <c r="AS70" s="85">
        <v>28.571428571428573</v>
      </c>
      <c r="AT70" s="85">
        <v>28.571428571428573</v>
      </c>
      <c r="AU70" s="85">
        <v>28.571428571428573</v>
      </c>
      <c r="AV70" s="85">
        <v>57.142857142857146</v>
      </c>
      <c r="AW70" s="85">
        <v>28.571428571428573</v>
      </c>
      <c r="AX70" s="85">
        <v>42.857142857142854</v>
      </c>
      <c r="AY70" s="85">
        <v>28.571428571428573</v>
      </c>
      <c r="AZ70" s="85">
        <v>14.285714285714286</v>
      </c>
      <c r="BA70" s="85">
        <v>14.285714285714286</v>
      </c>
      <c r="BB70" s="85">
        <v>71.428571428571431</v>
      </c>
      <c r="BC70" s="85">
        <v>42.857142857142854</v>
      </c>
      <c r="BD70" s="85">
        <v>14.285714285714286</v>
      </c>
      <c r="BE70" s="85">
        <v>14.285714285714286</v>
      </c>
      <c r="BF70" s="85">
        <v>28.571428571428573</v>
      </c>
      <c r="BG70" s="85">
        <v>14.285714285714286</v>
      </c>
      <c r="BH70" s="85">
        <v>28.571428571428573</v>
      </c>
      <c r="BI70" s="85">
        <v>14.285714285714286</v>
      </c>
      <c r="BJ70" s="85">
        <v>28.571428571428573</v>
      </c>
      <c r="BK70" s="85">
        <v>57.142857142857146</v>
      </c>
      <c r="BL70" s="85">
        <v>28.571428571428573</v>
      </c>
      <c r="BM70" s="85">
        <v>57.142857142857146</v>
      </c>
      <c r="BN70" s="85">
        <v>57.142857142857146</v>
      </c>
      <c r="BO70" s="85">
        <v>28.571428571428573</v>
      </c>
      <c r="BP70" s="85">
        <v>28.571428571428573</v>
      </c>
      <c r="BQ70" s="85">
        <v>57.142857142857146</v>
      </c>
      <c r="BR70" s="85">
        <v>28.571428571428573</v>
      </c>
      <c r="BS70" s="85">
        <v>28.571428571428573</v>
      </c>
      <c r="BT70" s="85">
        <v>14.285714285714286</v>
      </c>
      <c r="BU70" s="85">
        <v>14.285714285714286</v>
      </c>
      <c r="BV70" s="85">
        <v>0</v>
      </c>
      <c r="BW70" s="85">
        <v>14.285714285714286</v>
      </c>
      <c r="BX70" s="85">
        <v>14.285714285714286</v>
      </c>
      <c r="BY70" s="85">
        <v>14.285714285714286</v>
      </c>
      <c r="BZ70" s="85">
        <v>28.571428571428573</v>
      </c>
      <c r="CA70" s="85">
        <v>14.285714285714286</v>
      </c>
      <c r="CB70" s="85">
        <v>14.285714285714286</v>
      </c>
      <c r="CC70" s="85">
        <v>14.285714285714286</v>
      </c>
      <c r="CD70" s="85">
        <v>0</v>
      </c>
      <c r="CE70" s="85">
        <v>0</v>
      </c>
      <c r="CF70" s="85">
        <v>14.285714285714286</v>
      </c>
      <c r="CG70" s="85">
        <v>14.285714285714286</v>
      </c>
      <c r="CH70" s="85">
        <v>0</v>
      </c>
      <c r="CI70" s="85">
        <v>14.285714285714286</v>
      </c>
      <c r="CJ70" s="85">
        <v>57.142857142857146</v>
      </c>
      <c r="CK70" s="85">
        <v>42.857142857142854</v>
      </c>
      <c r="CL70" s="85">
        <v>0</v>
      </c>
      <c r="CM70" s="85">
        <v>42.857142857142854</v>
      </c>
      <c r="CN70" s="85">
        <v>14.285714285714286</v>
      </c>
      <c r="CO70" s="85">
        <v>14.285714285714286</v>
      </c>
      <c r="CP70" s="85">
        <v>28.571428571428573</v>
      </c>
      <c r="CQ70" s="85">
        <v>14.285714285714286</v>
      </c>
      <c r="CR70" s="85">
        <v>14.285714285714286</v>
      </c>
      <c r="CS70" s="85">
        <v>28.571428571428573</v>
      </c>
      <c r="CT70" s="85">
        <v>42.857142857142854</v>
      </c>
      <c r="CU70" s="85">
        <v>42.857142857142854</v>
      </c>
      <c r="CV70" s="85">
        <v>28.571428571428573</v>
      </c>
      <c r="CW70" s="85">
        <v>57.142857142857146</v>
      </c>
      <c r="CX70" s="85">
        <v>14.285714285714286</v>
      </c>
      <c r="CY70" s="85">
        <v>0</v>
      </c>
      <c r="CZ70" s="85">
        <v>57.142857142857146</v>
      </c>
      <c r="DA70" s="85">
        <v>57.142857142857146</v>
      </c>
      <c r="DB70" s="85">
        <v>28.571428571428573</v>
      </c>
      <c r="DC70" s="85">
        <v>0</v>
      </c>
      <c r="DD70" s="85">
        <v>14.285714285714286</v>
      </c>
      <c r="DE70" s="85">
        <v>0</v>
      </c>
      <c r="DF70" s="85">
        <v>28.571428571428573</v>
      </c>
      <c r="DG70" s="85">
        <v>0</v>
      </c>
      <c r="DH70" s="85">
        <v>14.285714285714286</v>
      </c>
      <c r="DI70" s="85">
        <v>14.285714285714286</v>
      </c>
      <c r="DJ70" s="85">
        <v>57.142857142857146</v>
      </c>
      <c r="DK70" s="85">
        <v>100</v>
      </c>
      <c r="DL70" s="85">
        <v>14.285714285714286</v>
      </c>
      <c r="DM70" s="85">
        <v>14.285714285714286</v>
      </c>
      <c r="DN70" s="85">
        <v>14.285714285714286</v>
      </c>
      <c r="DO70" s="85">
        <v>14.285714285714286</v>
      </c>
      <c r="DP70">
        <f t="shared" si="1"/>
        <v>2</v>
      </c>
    </row>
    <row r="71" spans="2:120" ht="12" customHeight="1" x14ac:dyDescent="0.25">
      <c r="B71" s="83" t="s">
        <v>208</v>
      </c>
      <c r="C71" s="83" t="str">
        <f t="shared" si="0"/>
        <v>Extent of active standards in place that promotes ethical governance?</v>
      </c>
      <c r="D71" s="84">
        <v>0.125</v>
      </c>
      <c r="E71" s="85">
        <v>28.571428571428573</v>
      </c>
      <c r="F71" s="85">
        <v>14.285714285714286</v>
      </c>
      <c r="G71" s="85">
        <v>28.571428571428573</v>
      </c>
      <c r="H71" s="85">
        <v>14.285714285714286</v>
      </c>
      <c r="I71" s="85">
        <v>28.571428571428573</v>
      </c>
      <c r="J71" s="85">
        <v>57.142857142857146</v>
      </c>
      <c r="K71" s="85">
        <v>57.142857142857146</v>
      </c>
      <c r="L71" s="85">
        <v>28.571428571428573</v>
      </c>
      <c r="M71" s="85">
        <v>14.285714285714286</v>
      </c>
      <c r="N71" s="85">
        <v>28.571428571428573</v>
      </c>
      <c r="O71" s="85">
        <v>14.285714285714286</v>
      </c>
      <c r="P71" s="85">
        <v>57.142857142857146</v>
      </c>
      <c r="Q71" s="85">
        <v>28.571428571428573</v>
      </c>
      <c r="R71" s="85">
        <v>28.571428571428573</v>
      </c>
      <c r="S71" s="85">
        <v>42.857142857142854</v>
      </c>
      <c r="T71" s="85">
        <v>28.571428571428573</v>
      </c>
      <c r="U71" s="85">
        <v>57.142857142857146</v>
      </c>
      <c r="V71" s="85">
        <v>28.571428571428573</v>
      </c>
      <c r="W71" s="85">
        <v>42.857142857142854</v>
      </c>
      <c r="X71" s="85">
        <v>14.285714285714286</v>
      </c>
      <c r="Y71" s="85">
        <v>28.571428571428573</v>
      </c>
      <c r="Z71" s="85">
        <v>14.285714285714286</v>
      </c>
      <c r="AA71" s="85">
        <v>0</v>
      </c>
      <c r="AB71" s="85">
        <v>28.571428571428573</v>
      </c>
      <c r="AC71" s="85">
        <v>57.142857142857146</v>
      </c>
      <c r="AD71" s="85">
        <v>57.142857142857146</v>
      </c>
      <c r="AE71" s="85">
        <v>71.428571428571431</v>
      </c>
      <c r="AF71" s="85">
        <v>14.285714285714286</v>
      </c>
      <c r="AG71" s="85">
        <v>28.571428571428573</v>
      </c>
      <c r="AH71" s="85">
        <v>28.571428571428573</v>
      </c>
      <c r="AI71" s="85">
        <v>14.285714285714286</v>
      </c>
      <c r="AJ71" s="85">
        <v>28.571428571428573</v>
      </c>
      <c r="AK71" s="85">
        <v>57.142857142857146</v>
      </c>
      <c r="AL71" s="85">
        <v>14.285714285714286</v>
      </c>
      <c r="AM71" s="85">
        <v>57.142857142857146</v>
      </c>
      <c r="AN71" s="85">
        <v>71.428571428571431</v>
      </c>
      <c r="AO71" s="85">
        <v>14.285714285714286</v>
      </c>
      <c r="AP71" s="85">
        <v>14.285714285714286</v>
      </c>
      <c r="AQ71" s="85">
        <v>14.285714285714286</v>
      </c>
      <c r="AR71" s="85">
        <v>57.142857142857146</v>
      </c>
      <c r="AS71" s="85">
        <v>28.571428571428573</v>
      </c>
      <c r="AT71" s="85">
        <v>28.571428571428573</v>
      </c>
      <c r="AU71" s="85">
        <v>28.571428571428573</v>
      </c>
      <c r="AV71" s="85">
        <v>57.142857142857146</v>
      </c>
      <c r="AW71" s="85">
        <v>28.571428571428573</v>
      </c>
      <c r="AX71" s="85">
        <v>42.857142857142854</v>
      </c>
      <c r="AY71" s="85">
        <v>28.571428571428573</v>
      </c>
      <c r="AZ71" s="85">
        <v>14.285714285714286</v>
      </c>
      <c r="BA71" s="85">
        <v>14.285714285714286</v>
      </c>
      <c r="BB71" s="85">
        <v>71.428571428571431</v>
      </c>
      <c r="BC71" s="85">
        <v>42.857142857142854</v>
      </c>
      <c r="BD71" s="85">
        <v>14.285714285714286</v>
      </c>
      <c r="BE71" s="85">
        <v>14.285714285714286</v>
      </c>
      <c r="BF71" s="85">
        <v>28.571428571428573</v>
      </c>
      <c r="BG71" s="85">
        <v>14.285714285714286</v>
      </c>
      <c r="BH71" s="85">
        <v>28.571428571428573</v>
      </c>
      <c r="BI71" s="85">
        <v>14.285714285714286</v>
      </c>
      <c r="BJ71" s="85">
        <v>28.571428571428573</v>
      </c>
      <c r="BK71" s="85">
        <v>57.142857142857146</v>
      </c>
      <c r="BL71" s="85">
        <v>28.571428571428573</v>
      </c>
      <c r="BM71" s="85">
        <v>57.142857142857146</v>
      </c>
      <c r="BN71" s="85">
        <v>57.142857142857146</v>
      </c>
      <c r="BO71" s="85">
        <v>28.571428571428573</v>
      </c>
      <c r="BP71" s="85">
        <v>28.571428571428573</v>
      </c>
      <c r="BQ71" s="85">
        <v>57.142857142857146</v>
      </c>
      <c r="BR71" s="85">
        <v>28.571428571428573</v>
      </c>
      <c r="BS71" s="85">
        <v>28.571428571428573</v>
      </c>
      <c r="BT71" s="85">
        <v>14.285714285714286</v>
      </c>
      <c r="BU71" s="85">
        <v>14.285714285714286</v>
      </c>
      <c r="BV71" s="85">
        <v>0</v>
      </c>
      <c r="BW71" s="85">
        <v>14.285714285714286</v>
      </c>
      <c r="BX71" s="85">
        <v>14.285714285714286</v>
      </c>
      <c r="BY71" s="85">
        <v>14.285714285714286</v>
      </c>
      <c r="BZ71" s="85">
        <v>28.571428571428573</v>
      </c>
      <c r="CA71" s="85">
        <v>14.285714285714286</v>
      </c>
      <c r="CB71" s="85">
        <v>14.285714285714286</v>
      </c>
      <c r="CC71" s="85">
        <v>14.285714285714286</v>
      </c>
      <c r="CD71" s="85">
        <v>0</v>
      </c>
      <c r="CE71" s="85">
        <v>0</v>
      </c>
      <c r="CF71" s="85">
        <v>14.285714285714286</v>
      </c>
      <c r="CG71" s="85">
        <v>14.285714285714286</v>
      </c>
      <c r="CH71" s="85">
        <v>0</v>
      </c>
      <c r="CI71" s="85">
        <v>14.285714285714286</v>
      </c>
      <c r="CJ71" s="85">
        <v>57.142857142857146</v>
      </c>
      <c r="CK71" s="85">
        <v>42.857142857142854</v>
      </c>
      <c r="CL71" s="85">
        <v>0</v>
      </c>
      <c r="CM71" s="85">
        <v>42.857142857142854</v>
      </c>
      <c r="CN71" s="85">
        <v>14.285714285714286</v>
      </c>
      <c r="CO71" s="85">
        <v>14.285714285714286</v>
      </c>
      <c r="CP71" s="85">
        <v>28.571428571428573</v>
      </c>
      <c r="CQ71" s="85">
        <v>14.285714285714286</v>
      </c>
      <c r="CR71" s="85">
        <v>14.285714285714286</v>
      </c>
      <c r="CS71" s="85">
        <v>14.285714285714286</v>
      </c>
      <c r="CT71" s="85">
        <v>42.857142857142854</v>
      </c>
      <c r="CU71" s="85">
        <v>42.857142857142854</v>
      </c>
      <c r="CV71" s="85">
        <v>28.571428571428573</v>
      </c>
      <c r="CW71" s="85">
        <v>57.142857142857146</v>
      </c>
      <c r="CX71" s="85">
        <v>14.285714285714286</v>
      </c>
      <c r="CY71" s="85">
        <v>0</v>
      </c>
      <c r="CZ71" s="85">
        <v>57.142857142857146</v>
      </c>
      <c r="DA71" s="85">
        <v>28.571428571428573</v>
      </c>
      <c r="DB71" s="85">
        <v>28.571428571428573</v>
      </c>
      <c r="DC71" s="85">
        <v>0</v>
      </c>
      <c r="DD71" s="85">
        <v>14.285714285714286</v>
      </c>
      <c r="DE71" s="85">
        <v>0</v>
      </c>
      <c r="DF71" s="85">
        <v>28.571428571428573</v>
      </c>
      <c r="DG71" s="85">
        <v>0</v>
      </c>
      <c r="DH71" s="85">
        <v>14.285714285714286</v>
      </c>
      <c r="DI71" s="85">
        <v>14.285714285714286</v>
      </c>
      <c r="DJ71" s="85">
        <v>71.428571428571431</v>
      </c>
      <c r="DK71" s="85">
        <v>100</v>
      </c>
      <c r="DL71" s="85">
        <v>14.285714285714286</v>
      </c>
      <c r="DM71" s="85">
        <v>14.285714285714286</v>
      </c>
      <c r="DN71" s="85">
        <v>14.285714285714286</v>
      </c>
      <c r="DO71" s="85">
        <v>14.285714285714286</v>
      </c>
      <c r="DP71">
        <f t="shared" si="1"/>
        <v>2</v>
      </c>
    </row>
    <row r="72" spans="2:120" ht="12" customHeight="1" x14ac:dyDescent="0.25">
      <c r="B72" s="83" t="s">
        <v>209</v>
      </c>
      <c r="C72" s="83" t="str">
        <f t="shared" si="0"/>
        <v>Count of Management System Certifications</v>
      </c>
      <c r="D72" s="84">
        <v>0.17499999999999999</v>
      </c>
      <c r="E72" s="85">
        <v>4.3902439024390247</v>
      </c>
      <c r="F72" s="85">
        <v>1.4634146341463414</v>
      </c>
      <c r="G72" s="85">
        <v>0</v>
      </c>
      <c r="H72" s="85">
        <v>3.9024390243902438</v>
      </c>
      <c r="I72" s="85">
        <v>0.48780487804878048</v>
      </c>
      <c r="J72" s="85">
        <v>20.487804878048781</v>
      </c>
      <c r="K72" s="85">
        <v>4.8780487804878048</v>
      </c>
      <c r="L72" s="85">
        <v>4.3902439024390247</v>
      </c>
      <c r="M72" s="85">
        <v>0</v>
      </c>
      <c r="N72" s="85">
        <v>1.4634146341463414</v>
      </c>
      <c r="O72" s="85">
        <v>20.975609756097562</v>
      </c>
      <c r="P72" s="85">
        <v>13.658536585365853</v>
      </c>
      <c r="Q72" s="85">
        <v>0.48780487804878048</v>
      </c>
      <c r="R72" s="85">
        <v>0.48780487804878048</v>
      </c>
      <c r="S72" s="85">
        <v>0</v>
      </c>
      <c r="T72" s="85">
        <v>36.585365853658537</v>
      </c>
      <c r="U72" s="85">
        <v>9.2682926829268286</v>
      </c>
      <c r="V72" s="85">
        <v>0</v>
      </c>
      <c r="W72" s="85">
        <v>14.146341463414634</v>
      </c>
      <c r="X72" s="85">
        <v>23.414634146341463</v>
      </c>
      <c r="Y72" s="85">
        <v>100</v>
      </c>
      <c r="Z72" s="85">
        <v>10.24390243902439</v>
      </c>
      <c r="AA72" s="85">
        <v>0</v>
      </c>
      <c r="AB72" s="85">
        <v>0.48780487804878048</v>
      </c>
      <c r="AC72" s="85">
        <v>4.3902439024390247</v>
      </c>
      <c r="AD72" s="85">
        <v>1.9512195121951219</v>
      </c>
      <c r="AE72" s="85">
        <v>22.439024390243901</v>
      </c>
      <c r="AF72" s="85">
        <v>12.682926829268293</v>
      </c>
      <c r="AG72" s="85">
        <v>0.48780487804878048</v>
      </c>
      <c r="AH72" s="85">
        <v>2.9268292682926829</v>
      </c>
      <c r="AI72" s="85">
        <v>19.512195121951219</v>
      </c>
      <c r="AJ72" s="85">
        <v>0</v>
      </c>
      <c r="AK72" s="85">
        <v>2.4390243902439024</v>
      </c>
      <c r="AL72" s="85">
        <v>1.4634146341463414</v>
      </c>
      <c r="AM72" s="85">
        <v>5.8536585365853657</v>
      </c>
      <c r="AN72" s="85">
        <v>20</v>
      </c>
      <c r="AO72" s="85">
        <v>0</v>
      </c>
      <c r="AP72" s="85">
        <v>95.121951219512198</v>
      </c>
      <c r="AQ72" s="85">
        <v>0.48780487804878048</v>
      </c>
      <c r="AR72" s="85">
        <v>16.097560975609756</v>
      </c>
      <c r="AS72" s="85">
        <v>0</v>
      </c>
      <c r="AT72" s="85">
        <v>0</v>
      </c>
      <c r="AU72" s="85">
        <v>9.7560975609756095</v>
      </c>
      <c r="AV72" s="85">
        <v>20.487804878048781</v>
      </c>
      <c r="AW72" s="85">
        <v>0.97560975609756095</v>
      </c>
      <c r="AX72" s="85">
        <v>52.68292682926829</v>
      </c>
      <c r="AY72" s="85">
        <v>64.878048780487802</v>
      </c>
      <c r="AZ72" s="85">
        <v>0.48780487804878048</v>
      </c>
      <c r="BA72" s="85">
        <v>0</v>
      </c>
      <c r="BB72" s="85">
        <v>3.4146341463414633</v>
      </c>
      <c r="BC72" s="85">
        <v>4.3902439024390247</v>
      </c>
      <c r="BD72" s="85">
        <v>54.146341463414636</v>
      </c>
      <c r="BE72" s="85">
        <v>36.097560975609753</v>
      </c>
      <c r="BF72" s="85">
        <v>0</v>
      </c>
      <c r="BG72" s="85">
        <v>25.853658536585368</v>
      </c>
      <c r="BH72" s="85">
        <v>2.4390243902439024</v>
      </c>
      <c r="BI72" s="85">
        <v>0</v>
      </c>
      <c r="BJ72" s="85">
        <v>0</v>
      </c>
      <c r="BK72" s="85">
        <v>3.4146341463414633</v>
      </c>
      <c r="BL72" s="85">
        <v>0.48780487804878048</v>
      </c>
      <c r="BM72" s="85">
        <v>2.4390243902439024</v>
      </c>
      <c r="BN72" s="85">
        <v>2.4390243902439024</v>
      </c>
      <c r="BO72" s="85">
        <v>0</v>
      </c>
      <c r="BP72" s="85">
        <v>64.390243902439025</v>
      </c>
      <c r="BQ72" s="85">
        <v>1.4634146341463414</v>
      </c>
      <c r="BR72" s="85">
        <v>0.48780487804878048</v>
      </c>
      <c r="BS72" s="85">
        <v>47.31707317073171</v>
      </c>
      <c r="BT72" s="85">
        <v>0.97560975609756095</v>
      </c>
      <c r="BU72" s="85">
        <v>1.4634146341463414</v>
      </c>
      <c r="BV72" s="85">
        <v>0.48780487804878048</v>
      </c>
      <c r="BW72" s="85">
        <v>0</v>
      </c>
      <c r="BX72" s="85">
        <v>0.48780487804878048</v>
      </c>
      <c r="BY72" s="85">
        <v>0.48780487804878048</v>
      </c>
      <c r="BZ72" s="85">
        <v>29.756097560975611</v>
      </c>
      <c r="CA72" s="85">
        <v>3.4146341463414633</v>
      </c>
      <c r="CB72" s="85">
        <v>1.4634146341463414</v>
      </c>
      <c r="CC72" s="85">
        <v>26.341463414634145</v>
      </c>
      <c r="CD72" s="85">
        <v>0.48780487804878048</v>
      </c>
      <c r="CE72" s="85">
        <v>3.4146341463414633</v>
      </c>
      <c r="CF72" s="85">
        <v>0</v>
      </c>
      <c r="CG72" s="85">
        <v>0</v>
      </c>
      <c r="CH72" s="85">
        <v>3.9024390243902438</v>
      </c>
      <c r="CI72" s="85">
        <v>0.48780487804878048</v>
      </c>
      <c r="CJ72" s="85">
        <v>19.024390243902438</v>
      </c>
      <c r="CK72" s="85">
        <v>3.9024390243902438</v>
      </c>
      <c r="CL72" s="85">
        <v>0</v>
      </c>
      <c r="CM72" s="85">
        <v>12.682926829268293</v>
      </c>
      <c r="CN72" s="85">
        <v>55.609756097560975</v>
      </c>
      <c r="CO72" s="85">
        <v>0.48780487804878048</v>
      </c>
      <c r="CP72" s="85">
        <v>0</v>
      </c>
      <c r="CQ72" s="85">
        <v>0</v>
      </c>
      <c r="CR72" s="85">
        <v>7.8048780487804876</v>
      </c>
      <c r="CS72" s="85">
        <v>13.170731707317072</v>
      </c>
      <c r="CT72" s="85">
        <v>17.560975609756099</v>
      </c>
      <c r="CU72" s="85">
        <v>1.4634146341463414</v>
      </c>
      <c r="CV72" s="85">
        <v>32.68292682926829</v>
      </c>
      <c r="CW72" s="85">
        <v>28.292682926829269</v>
      </c>
      <c r="CX72" s="85">
        <v>18.536585365853657</v>
      </c>
      <c r="CY72" s="85">
        <v>1.4634146341463414</v>
      </c>
      <c r="CZ72" s="85">
        <v>9.7560975609756095</v>
      </c>
      <c r="DA72" s="85">
        <v>12.195121951219512</v>
      </c>
      <c r="DB72" s="85">
        <v>13.170731707317072</v>
      </c>
      <c r="DC72" s="85">
        <v>0</v>
      </c>
      <c r="DD72" s="85">
        <v>7.8048780487804876</v>
      </c>
      <c r="DE72" s="85">
        <v>2.9268292682926829</v>
      </c>
      <c r="DF72" s="85">
        <v>43.902439024390247</v>
      </c>
      <c r="DG72" s="85">
        <v>0.48780487804878048</v>
      </c>
      <c r="DH72" s="85">
        <v>33.658536585365852</v>
      </c>
      <c r="DI72" s="85">
        <v>23.902439024390244</v>
      </c>
      <c r="DJ72" s="85">
        <v>56.097560975609753</v>
      </c>
      <c r="DK72" s="85">
        <v>66.341463414634148</v>
      </c>
      <c r="DL72" s="85">
        <v>1.9512195121951219</v>
      </c>
      <c r="DM72" s="85">
        <v>20</v>
      </c>
      <c r="DN72" s="85">
        <v>0</v>
      </c>
      <c r="DO72" s="85">
        <v>0.48780487804878048</v>
      </c>
      <c r="DP72">
        <f t="shared" si="1"/>
        <v>22</v>
      </c>
    </row>
    <row r="73" spans="2:120" ht="12" customHeight="1" x14ac:dyDescent="0.25">
      <c r="B73" s="83" t="s">
        <v>210</v>
      </c>
      <c r="C73" s="83" t="str">
        <f t="shared" si="0"/>
        <v>Engineering sector risk score</v>
      </c>
      <c r="D73" s="84">
        <v>0.1</v>
      </c>
      <c r="E73" s="85">
        <v>38.235294117647044</v>
      </c>
      <c r="F73" s="85">
        <v>29.411764705882351</v>
      </c>
      <c r="G73" s="85">
        <v>64.705882352941174</v>
      </c>
      <c r="H73" s="85">
        <v>11.764705882352951</v>
      </c>
      <c r="I73" s="85">
        <v>38.235294117647044</v>
      </c>
      <c r="J73" s="85">
        <v>55.882352941176471</v>
      </c>
      <c r="K73" s="85">
        <v>76.470588235294088</v>
      </c>
      <c r="L73" s="85">
        <v>35.294117647058826</v>
      </c>
      <c r="M73" s="85">
        <v>44.117647058823522</v>
      </c>
      <c r="N73" s="85">
        <v>20.588235294117649</v>
      </c>
      <c r="O73" s="85">
        <v>38.235294117647044</v>
      </c>
      <c r="P73" s="85">
        <v>38.235294117647044</v>
      </c>
      <c r="Q73" s="85">
        <v>14.705882352941176</v>
      </c>
      <c r="R73" s="85">
        <v>38.235294117647044</v>
      </c>
      <c r="S73" s="85">
        <v>64.705882352941174</v>
      </c>
      <c r="T73" s="85">
        <v>52.941176470588225</v>
      </c>
      <c r="U73" s="85">
        <v>58.823529411764703</v>
      </c>
      <c r="V73" s="85">
        <v>44.117647058823522</v>
      </c>
      <c r="W73" s="85">
        <v>76.470588235294088</v>
      </c>
      <c r="X73" s="85">
        <v>55.882352941176471</v>
      </c>
      <c r="Y73" s="85">
        <v>29.411764705882351</v>
      </c>
      <c r="Z73" s="85">
        <v>32.35294117647058</v>
      </c>
      <c r="AA73" s="85">
        <v>64.705882352941174</v>
      </c>
      <c r="AB73" s="85">
        <v>70.588235294117652</v>
      </c>
      <c r="AC73" s="85">
        <v>38.235294117647044</v>
      </c>
      <c r="AD73" s="85">
        <v>38.235294117647044</v>
      </c>
      <c r="AE73" s="85">
        <v>70.588235294117652</v>
      </c>
      <c r="AF73" s="85">
        <v>70.588235294117652</v>
      </c>
      <c r="AG73" s="85">
        <v>44.117647058823522</v>
      </c>
      <c r="AH73" s="85">
        <v>8.8235294117646994</v>
      </c>
      <c r="AI73" s="85">
        <v>8.8235294117646994</v>
      </c>
      <c r="AJ73" s="85">
        <v>44.117647058823522</v>
      </c>
      <c r="AK73" s="85">
        <v>58.823529411764703</v>
      </c>
      <c r="AL73" s="85">
        <v>64.705882352941174</v>
      </c>
      <c r="AM73" s="85">
        <v>67.647058823529392</v>
      </c>
      <c r="AN73" s="85">
        <v>47.058823529411754</v>
      </c>
      <c r="AO73" s="85">
        <v>38.235294117647044</v>
      </c>
      <c r="AP73" s="85">
        <v>58.823529411764703</v>
      </c>
      <c r="AQ73" s="85">
        <v>41.176470588235297</v>
      </c>
      <c r="AR73" s="85">
        <v>32.35294117647058</v>
      </c>
      <c r="AS73" s="85">
        <v>41.176470588235297</v>
      </c>
      <c r="AT73" s="85">
        <v>47.058823529411754</v>
      </c>
      <c r="AU73" s="85">
        <v>64.705882352941174</v>
      </c>
      <c r="AV73" s="85">
        <v>67.647058823529392</v>
      </c>
      <c r="AW73" s="85">
        <v>58.823529411764703</v>
      </c>
      <c r="AX73" s="85">
        <v>35.294117647058826</v>
      </c>
      <c r="AY73" s="85">
        <v>8.8235294117646994</v>
      </c>
      <c r="AZ73" s="85">
        <v>0</v>
      </c>
      <c r="BA73" s="85">
        <v>29.411764705882351</v>
      </c>
      <c r="BB73" s="85">
        <v>50</v>
      </c>
      <c r="BC73" s="85">
        <v>41.176470588235297</v>
      </c>
      <c r="BD73" s="85">
        <v>58.823529411764703</v>
      </c>
      <c r="BE73" s="85">
        <v>67.647058823529392</v>
      </c>
      <c r="BF73" s="85">
        <v>61.764705882352928</v>
      </c>
      <c r="BG73" s="85">
        <v>35.294117647058826</v>
      </c>
      <c r="BH73" s="85">
        <v>26.470588235294123</v>
      </c>
      <c r="BI73" s="85">
        <v>67.647058823529392</v>
      </c>
      <c r="BJ73" s="85">
        <v>35.294117647058826</v>
      </c>
      <c r="BK73" s="85">
        <v>38.235294117647044</v>
      </c>
      <c r="BL73" s="85">
        <v>29.411764705882351</v>
      </c>
      <c r="BM73" s="85">
        <v>38.235294117647044</v>
      </c>
      <c r="BN73" s="85">
        <v>58.823529411764703</v>
      </c>
      <c r="BO73" s="85">
        <v>64.705882352941174</v>
      </c>
      <c r="BP73" s="85">
        <v>47.058823529411754</v>
      </c>
      <c r="BQ73" s="85">
        <v>58.823529411764703</v>
      </c>
      <c r="BR73" s="85">
        <v>64.705882352941174</v>
      </c>
      <c r="BS73" s="85">
        <v>52.941176470588225</v>
      </c>
      <c r="BT73" s="85">
        <v>35.294117647058826</v>
      </c>
      <c r="BU73" s="85">
        <v>38.235294117647044</v>
      </c>
      <c r="BV73" s="85">
        <v>50</v>
      </c>
      <c r="BW73" s="85">
        <v>64.705882352941174</v>
      </c>
      <c r="BX73" s="85">
        <v>64.705882352941174</v>
      </c>
      <c r="BY73" s="85">
        <v>35.294117647058826</v>
      </c>
      <c r="BZ73" s="85">
        <v>82.35294117647058</v>
      </c>
      <c r="CA73" s="85">
        <v>64.705882352941174</v>
      </c>
      <c r="CB73" s="85">
        <v>64.705882352941174</v>
      </c>
      <c r="CC73" s="85">
        <v>52.941176470588225</v>
      </c>
      <c r="CD73" s="85">
        <v>41.176470588235297</v>
      </c>
      <c r="CE73" s="85">
        <v>61.764705882352928</v>
      </c>
      <c r="CF73" s="85">
        <v>52.941176470588225</v>
      </c>
      <c r="CG73" s="85">
        <v>44.117647058823522</v>
      </c>
      <c r="CH73" s="85">
        <v>52.941176470588225</v>
      </c>
      <c r="CI73" s="85">
        <v>23.529411764705877</v>
      </c>
      <c r="CJ73" s="85">
        <v>58.823529411764703</v>
      </c>
      <c r="CK73" s="85">
        <v>26.470588235294123</v>
      </c>
      <c r="CL73" s="85">
        <v>58.823529411764703</v>
      </c>
      <c r="CM73" s="85">
        <v>76.470588235294088</v>
      </c>
      <c r="CN73" s="85">
        <v>14.705882352941176</v>
      </c>
      <c r="CO73" s="85">
        <v>64.705882352941174</v>
      </c>
      <c r="CP73" s="85">
        <v>20.588235294117649</v>
      </c>
      <c r="CQ73" s="85">
        <v>50</v>
      </c>
      <c r="CR73" s="85">
        <v>38.235294117647044</v>
      </c>
      <c r="CS73" s="85">
        <v>41.176470588235297</v>
      </c>
      <c r="CT73" s="85">
        <v>100</v>
      </c>
      <c r="CU73" s="85">
        <v>38.235294117647044</v>
      </c>
      <c r="CV73" s="85">
        <v>70.588235294117652</v>
      </c>
      <c r="CW73" s="85">
        <v>70.588235294117652</v>
      </c>
      <c r="CX73" s="85">
        <v>41.176470588235297</v>
      </c>
      <c r="CY73" s="85">
        <v>8.8235294117646994</v>
      </c>
      <c r="CZ73" s="85">
        <v>70.588235294117652</v>
      </c>
      <c r="DA73" s="85">
        <v>67.647058823529392</v>
      </c>
      <c r="DB73" s="85">
        <v>50</v>
      </c>
      <c r="DC73" s="85">
        <v>64.705882352941174</v>
      </c>
      <c r="DD73" s="85">
        <v>38.235294117647044</v>
      </c>
      <c r="DE73" s="85">
        <v>14.705882352941176</v>
      </c>
      <c r="DF73" s="85">
        <v>50</v>
      </c>
      <c r="DG73" s="85">
        <v>64.705882352941174</v>
      </c>
      <c r="DH73" s="85">
        <v>2.9411764705882244</v>
      </c>
      <c r="DI73" s="85">
        <v>79.411764705882348</v>
      </c>
      <c r="DJ73" s="85">
        <v>58.823529411764703</v>
      </c>
      <c r="DK73" s="85">
        <v>79.411764705882348</v>
      </c>
      <c r="DL73" s="85">
        <v>76.470588235294088</v>
      </c>
      <c r="DM73" s="85">
        <v>23.529411764705877</v>
      </c>
      <c r="DN73" s="85">
        <v>64.705882352941174</v>
      </c>
      <c r="DO73" s="85">
        <v>64.705882352941174</v>
      </c>
      <c r="DP73">
        <f t="shared" si="1"/>
        <v>9</v>
      </c>
    </row>
    <row r="74" spans="2:120" ht="12" customHeight="1" x14ac:dyDescent="0.25">
      <c r="B74" s="86" t="s">
        <v>211</v>
      </c>
      <c r="C74" s="86" t="s">
        <v>212</v>
      </c>
      <c r="D74" s="87">
        <v>0.25</v>
      </c>
      <c r="E74" s="88">
        <v>35.810330733864262</v>
      </c>
      <c r="F74" s="88">
        <v>41.321671519194545</v>
      </c>
      <c r="G74" s="88">
        <v>31.006618816201097</v>
      </c>
      <c r="H74" s="88">
        <v>41.306423837781736</v>
      </c>
      <c r="I74" s="88">
        <v>48.456004666244347</v>
      </c>
      <c r="J74" s="88">
        <v>59.093084677739867</v>
      </c>
      <c r="K74" s="88">
        <v>45.31810975101665</v>
      </c>
      <c r="L74" s="88">
        <v>36.889445247317468</v>
      </c>
      <c r="M74" s="88">
        <v>39.316939079593816</v>
      </c>
      <c r="N74" s="88">
        <v>39.516053176890019</v>
      </c>
      <c r="O74" s="88">
        <v>51.901987024498929</v>
      </c>
      <c r="P74" s="88">
        <v>46.945890494869914</v>
      </c>
      <c r="Q74" s="88">
        <v>26.969636741155654</v>
      </c>
      <c r="R74" s="88">
        <v>36.162067881189763</v>
      </c>
      <c r="S74" s="88">
        <v>44.982737271971608</v>
      </c>
      <c r="T74" s="88">
        <v>39.867355422840788</v>
      </c>
      <c r="U74" s="88">
        <v>39.811607877186944</v>
      </c>
      <c r="V74" s="88">
        <v>49.283743127059296</v>
      </c>
      <c r="W74" s="88">
        <v>49.502710390273158</v>
      </c>
      <c r="X74" s="88">
        <v>53.150594451783356</v>
      </c>
      <c r="Y74" s="88">
        <v>64.182108936925488</v>
      </c>
      <c r="Z74" s="88">
        <v>36.924829558094167</v>
      </c>
      <c r="AA74" s="88">
        <v>33.785047304605342</v>
      </c>
      <c r="AB74" s="88">
        <v>39.909633192418575</v>
      </c>
      <c r="AC74" s="88">
        <v>40.530367364911619</v>
      </c>
      <c r="AD74" s="88">
        <v>44.037633092011546</v>
      </c>
      <c r="AE74" s="88">
        <v>61.761365014384694</v>
      </c>
      <c r="AF74" s="88">
        <v>40.808851525306487</v>
      </c>
      <c r="AG74" s="88">
        <v>35.171216347184846</v>
      </c>
      <c r="AH74" s="88">
        <v>44.82234319791359</v>
      </c>
      <c r="AI74" s="88">
        <v>41.296683765375974</v>
      </c>
      <c r="AJ74" s="88">
        <v>36.783144092904863</v>
      </c>
      <c r="AK74" s="88">
        <v>28.975389834132947</v>
      </c>
      <c r="AL74" s="88">
        <v>50.671736456297609</v>
      </c>
      <c r="AM74" s="88">
        <v>62.49202287891061</v>
      </c>
      <c r="AN74" s="88">
        <v>56.90882054901072</v>
      </c>
      <c r="AO74" s="88">
        <v>40.106301154412606</v>
      </c>
      <c r="AP74" s="88">
        <v>60.732232233229816</v>
      </c>
      <c r="AQ74" s="88">
        <v>46.592625606202972</v>
      </c>
      <c r="AR74" s="88">
        <v>37.776005535055461</v>
      </c>
      <c r="AS74" s="88">
        <v>32.750862070938638</v>
      </c>
      <c r="AT74" s="88">
        <v>15.178335535006605</v>
      </c>
      <c r="AU74" s="88">
        <v>39.033030506961097</v>
      </c>
      <c r="AV74" s="88">
        <v>47.100733254774561</v>
      </c>
      <c r="AW74" s="88">
        <v>50.523314167853727</v>
      </c>
      <c r="AX74" s="88">
        <v>58.720649804726641</v>
      </c>
      <c r="AY74" s="88">
        <v>51.558638408591491</v>
      </c>
      <c r="AZ74" s="88">
        <v>57.764632641882052</v>
      </c>
      <c r="BA74" s="88">
        <v>47.326306197032864</v>
      </c>
      <c r="BB74" s="88">
        <v>51.460865406285187</v>
      </c>
      <c r="BC74" s="88">
        <v>55.747010652377789</v>
      </c>
      <c r="BD74" s="88">
        <v>68.936691336751863</v>
      </c>
      <c r="BE74" s="88">
        <v>58.298849469045877</v>
      </c>
      <c r="BF74" s="88">
        <v>40.364833106638656</v>
      </c>
      <c r="BG74" s="88">
        <v>40.868061075164142</v>
      </c>
      <c r="BH74" s="88">
        <v>31.470799875268735</v>
      </c>
      <c r="BI74" s="88">
        <v>30.664211554141872</v>
      </c>
      <c r="BJ74" s="88">
        <v>10.146401700074666</v>
      </c>
      <c r="BK74" s="88">
        <v>33.01875938672972</v>
      </c>
      <c r="BL74" s="88">
        <v>34.744920404635032</v>
      </c>
      <c r="BM74" s="88">
        <v>42.4606636640017</v>
      </c>
      <c r="BN74" s="88">
        <v>39.636964424928628</v>
      </c>
      <c r="BO74" s="88">
        <v>28.702208456494823</v>
      </c>
      <c r="BP74" s="88">
        <v>43.471124695236661</v>
      </c>
      <c r="BQ74" s="88">
        <v>33.676409013548309</v>
      </c>
      <c r="BR74" s="88">
        <v>45.954835614144208</v>
      </c>
      <c r="BS74" s="88">
        <v>36.746856704751409</v>
      </c>
      <c r="BT74" s="88">
        <v>51.223579920739766</v>
      </c>
      <c r="BU74" s="88">
        <v>32.786486267422248</v>
      </c>
      <c r="BV74" s="88">
        <v>35.932994713047549</v>
      </c>
      <c r="BW74" s="88">
        <v>31.02459296355989</v>
      </c>
      <c r="BX74" s="88">
        <v>38.114266842800532</v>
      </c>
      <c r="BY74" s="88">
        <v>54.639201511164146</v>
      </c>
      <c r="BZ74" s="88">
        <v>58.920857329494837</v>
      </c>
      <c r="CA74" s="88">
        <v>37.252668748648226</v>
      </c>
      <c r="CB74" s="88">
        <v>50.403393469796335</v>
      </c>
      <c r="CC74" s="88">
        <v>48.275389253423121</v>
      </c>
      <c r="CD74" s="88">
        <v>46.695233616887393</v>
      </c>
      <c r="CE74" s="88">
        <v>37.667283998584026</v>
      </c>
      <c r="CF74" s="88">
        <v>35.328905523753605</v>
      </c>
      <c r="CG74" s="88">
        <v>25.18276762402089</v>
      </c>
      <c r="CH74" s="88">
        <v>43.305090635558585</v>
      </c>
      <c r="CI74" s="88">
        <v>51.741112578876134</v>
      </c>
      <c r="CJ74" s="88">
        <v>58.859238149263639</v>
      </c>
      <c r="CK74" s="88">
        <v>50.220195675119264</v>
      </c>
      <c r="CL74" s="88">
        <v>55.282733855723642</v>
      </c>
      <c r="CM74" s="88">
        <v>63.066020978435773</v>
      </c>
      <c r="CN74" s="88">
        <v>47.135414375659323</v>
      </c>
      <c r="CO74" s="88">
        <v>27.421811052590449</v>
      </c>
      <c r="CP74" s="88">
        <v>42.589856251946422</v>
      </c>
      <c r="CQ74" s="88">
        <v>50.314515265667332</v>
      </c>
      <c r="CR74" s="88">
        <v>42.538505122375682</v>
      </c>
      <c r="CS74" s="88">
        <v>48.635258344493472</v>
      </c>
      <c r="CT74" s="88">
        <v>47.823101205305939</v>
      </c>
      <c r="CU74" s="88">
        <v>47.755465955692905</v>
      </c>
      <c r="CV74" s="88">
        <v>58.728000072228774</v>
      </c>
      <c r="CW74" s="88">
        <v>65.30531816506425</v>
      </c>
      <c r="CX74" s="88">
        <v>51.24018527891738</v>
      </c>
      <c r="CY74" s="88">
        <v>52.791636178444037</v>
      </c>
      <c r="CZ74" s="88">
        <v>61.518798875617136</v>
      </c>
      <c r="DA74" s="88">
        <v>41.745291398725186</v>
      </c>
      <c r="DB74" s="88">
        <v>7.6998757458993454</v>
      </c>
      <c r="DC74" s="88">
        <v>36.418027047814824</v>
      </c>
      <c r="DD74" s="88">
        <v>40.113491337336825</v>
      </c>
      <c r="DE74" s="88">
        <v>51.037326445930567</v>
      </c>
      <c r="DF74" s="88">
        <v>35.719008871662353</v>
      </c>
      <c r="DG74" s="88">
        <v>46.610141723375563</v>
      </c>
      <c r="DH74" s="88">
        <v>48.559847939736947</v>
      </c>
      <c r="DI74" s="88">
        <v>53.804709081618405</v>
      </c>
      <c r="DJ74" s="88">
        <v>72.006807058019191</v>
      </c>
      <c r="DK74" s="88">
        <v>60.130286395629298</v>
      </c>
      <c r="DL74" s="88">
        <v>26.588864680013952</v>
      </c>
      <c r="DM74" s="88">
        <v>34.954397845970902</v>
      </c>
      <c r="DN74" s="88">
        <v>28.082115150052935</v>
      </c>
      <c r="DO74" s="88">
        <v>33.671194285202446</v>
      </c>
      <c r="DP74">
        <f t="shared" ref="DP74:DP96" si="2">RANK(AE74,E74:DO74)</f>
        <v>7</v>
      </c>
    </row>
    <row r="75" spans="2:120" ht="12" customHeight="1" x14ac:dyDescent="0.25">
      <c r="B75" s="83" t="s">
        <v>213</v>
      </c>
      <c r="C75" s="83" t="str">
        <f t="shared" si="0"/>
        <v>Membership in International Standards Organization (ISO)?</v>
      </c>
      <c r="D75" s="84">
        <v>0.1</v>
      </c>
      <c r="E75" s="85">
        <v>50</v>
      </c>
      <c r="F75" s="85">
        <v>100</v>
      </c>
      <c r="G75" s="85">
        <v>50</v>
      </c>
      <c r="H75" s="85">
        <v>100</v>
      </c>
      <c r="I75" s="85">
        <v>100</v>
      </c>
      <c r="J75" s="85">
        <v>100</v>
      </c>
      <c r="K75" s="85">
        <v>100</v>
      </c>
      <c r="L75" s="85">
        <v>100</v>
      </c>
      <c r="M75" s="85">
        <v>100</v>
      </c>
      <c r="N75" s="85">
        <v>100</v>
      </c>
      <c r="O75" s="85">
        <v>100</v>
      </c>
      <c r="P75" s="85">
        <v>100</v>
      </c>
      <c r="Q75" s="85">
        <v>0</v>
      </c>
      <c r="R75" s="85">
        <v>100</v>
      </c>
      <c r="S75" s="85">
        <v>100</v>
      </c>
      <c r="T75" s="85">
        <v>100</v>
      </c>
      <c r="U75" s="85">
        <v>100</v>
      </c>
      <c r="V75" s="85">
        <v>100</v>
      </c>
      <c r="W75" s="85">
        <v>100</v>
      </c>
      <c r="X75" s="85">
        <v>100</v>
      </c>
      <c r="Y75" s="85">
        <v>100</v>
      </c>
      <c r="Z75" s="85">
        <v>100</v>
      </c>
      <c r="AA75" s="85">
        <v>100</v>
      </c>
      <c r="AB75" s="85">
        <v>100</v>
      </c>
      <c r="AC75" s="85">
        <v>100</v>
      </c>
      <c r="AD75" s="85">
        <v>100</v>
      </c>
      <c r="AE75" s="85">
        <v>100</v>
      </c>
      <c r="AF75" s="85">
        <v>100</v>
      </c>
      <c r="AG75" s="85">
        <v>100</v>
      </c>
      <c r="AH75" s="85">
        <v>100</v>
      </c>
      <c r="AI75" s="85">
        <v>100</v>
      </c>
      <c r="AJ75" s="85">
        <v>100</v>
      </c>
      <c r="AK75" s="85">
        <v>100</v>
      </c>
      <c r="AL75" s="85">
        <v>100</v>
      </c>
      <c r="AM75" s="85">
        <v>100</v>
      </c>
      <c r="AN75" s="85">
        <v>100</v>
      </c>
      <c r="AO75" s="85">
        <v>50</v>
      </c>
      <c r="AP75" s="85">
        <v>100</v>
      </c>
      <c r="AQ75" s="85">
        <v>100</v>
      </c>
      <c r="AR75" s="85">
        <v>100</v>
      </c>
      <c r="AS75" s="85">
        <v>100</v>
      </c>
      <c r="AT75" s="85">
        <v>50</v>
      </c>
      <c r="AU75" s="85">
        <v>50</v>
      </c>
      <c r="AV75" s="85">
        <v>100</v>
      </c>
      <c r="AW75" s="85">
        <v>100</v>
      </c>
      <c r="AX75" s="85">
        <v>100</v>
      </c>
      <c r="AY75" s="85">
        <v>100</v>
      </c>
      <c r="AZ75" s="85">
        <v>100</v>
      </c>
      <c r="BA75" s="85">
        <v>100</v>
      </c>
      <c r="BB75" s="85">
        <v>100</v>
      </c>
      <c r="BC75" s="85">
        <v>100</v>
      </c>
      <c r="BD75" s="85">
        <v>100</v>
      </c>
      <c r="BE75" s="85">
        <v>100</v>
      </c>
      <c r="BF75" s="85">
        <v>100</v>
      </c>
      <c r="BG75" s="85">
        <v>100</v>
      </c>
      <c r="BH75" s="85">
        <v>100</v>
      </c>
      <c r="BI75" s="85">
        <v>100</v>
      </c>
      <c r="BJ75" s="85">
        <v>50</v>
      </c>
      <c r="BK75" s="85">
        <v>100</v>
      </c>
      <c r="BL75" s="85">
        <v>100</v>
      </c>
      <c r="BM75" s="85">
        <v>100</v>
      </c>
      <c r="BN75" s="85">
        <v>100</v>
      </c>
      <c r="BO75" s="85">
        <v>50</v>
      </c>
      <c r="BP75" s="85">
        <v>100</v>
      </c>
      <c r="BQ75" s="85">
        <v>100</v>
      </c>
      <c r="BR75" s="85">
        <v>100</v>
      </c>
      <c r="BS75" s="85">
        <v>100</v>
      </c>
      <c r="BT75" s="85">
        <v>100</v>
      </c>
      <c r="BU75" s="85">
        <v>100</v>
      </c>
      <c r="BV75" s="85">
        <v>100</v>
      </c>
      <c r="BW75" s="85">
        <v>50</v>
      </c>
      <c r="BX75" s="85">
        <v>100</v>
      </c>
      <c r="BY75" s="85">
        <v>100</v>
      </c>
      <c r="BZ75" s="85">
        <v>100</v>
      </c>
      <c r="CA75" s="85">
        <v>100</v>
      </c>
      <c r="CB75" s="85">
        <v>100</v>
      </c>
      <c r="CC75" s="85">
        <v>100</v>
      </c>
      <c r="CD75" s="85">
        <v>100</v>
      </c>
      <c r="CE75" s="85">
        <v>100</v>
      </c>
      <c r="CF75" s="85">
        <v>100</v>
      </c>
      <c r="CG75" s="85">
        <v>50</v>
      </c>
      <c r="CH75" s="85">
        <v>100</v>
      </c>
      <c r="CI75" s="85">
        <v>100</v>
      </c>
      <c r="CJ75" s="85">
        <v>100</v>
      </c>
      <c r="CK75" s="85">
        <v>100</v>
      </c>
      <c r="CL75" s="85">
        <v>100</v>
      </c>
      <c r="CM75" s="85">
        <v>100</v>
      </c>
      <c r="CN75" s="85">
        <v>100</v>
      </c>
      <c r="CO75" s="85">
        <v>100</v>
      </c>
      <c r="CP75" s="85">
        <v>100</v>
      </c>
      <c r="CQ75" s="85">
        <v>100</v>
      </c>
      <c r="CR75" s="85">
        <v>100</v>
      </c>
      <c r="CS75" s="85">
        <v>100</v>
      </c>
      <c r="CT75" s="85">
        <v>100</v>
      </c>
      <c r="CU75" s="85">
        <v>100</v>
      </c>
      <c r="CV75" s="85">
        <v>100</v>
      </c>
      <c r="CW75" s="85">
        <v>100</v>
      </c>
      <c r="CX75" s="85">
        <v>100</v>
      </c>
      <c r="CY75" s="85">
        <v>100</v>
      </c>
      <c r="CZ75" s="85">
        <v>100</v>
      </c>
      <c r="DA75" s="85">
        <v>100</v>
      </c>
      <c r="DB75" s="85">
        <v>0</v>
      </c>
      <c r="DC75" s="85">
        <v>0</v>
      </c>
      <c r="DD75" s="85">
        <v>100</v>
      </c>
      <c r="DE75" s="85">
        <v>100</v>
      </c>
      <c r="DF75" s="85">
        <v>100</v>
      </c>
      <c r="DG75" s="85">
        <v>100</v>
      </c>
      <c r="DH75" s="85">
        <v>100</v>
      </c>
      <c r="DI75" s="85">
        <v>100</v>
      </c>
      <c r="DJ75" s="85">
        <v>100</v>
      </c>
      <c r="DK75" s="85">
        <v>100</v>
      </c>
      <c r="DL75" s="85">
        <v>100</v>
      </c>
      <c r="DM75" s="85">
        <v>100</v>
      </c>
      <c r="DN75" s="85">
        <v>50</v>
      </c>
      <c r="DO75" s="85">
        <v>100</v>
      </c>
      <c r="DP75">
        <f t="shared" si="2"/>
        <v>1</v>
      </c>
    </row>
    <row r="76" spans="2:120" ht="12" customHeight="1" x14ac:dyDescent="0.25">
      <c r="B76" s="83" t="s">
        <v>214</v>
      </c>
      <c r="C76" s="83" t="str">
        <f t="shared" si="0"/>
        <v>Extent of participation in International Standards Organization (ISO) technical committees</v>
      </c>
      <c r="D76" s="84">
        <v>0.15</v>
      </c>
      <c r="E76" s="85">
        <v>0.52840158520475566</v>
      </c>
      <c r="F76" s="85">
        <v>9.5112285336856015</v>
      </c>
      <c r="G76" s="85">
        <v>0.79260237780713338</v>
      </c>
      <c r="H76" s="85">
        <v>52.840158520475562</v>
      </c>
      <c r="I76" s="85">
        <v>7.7939233817701457</v>
      </c>
      <c r="J76" s="85">
        <v>51.122853368560108</v>
      </c>
      <c r="K76" s="85">
        <v>74.768824306472922</v>
      </c>
      <c r="L76" s="85">
        <v>3.5667107001321003</v>
      </c>
      <c r="M76" s="85">
        <v>5.8124174372523116</v>
      </c>
      <c r="N76" s="85">
        <v>6.4729194187582566</v>
      </c>
      <c r="O76" s="85">
        <v>23.645970937912814</v>
      </c>
      <c r="P76" s="85">
        <v>74.24042272126816</v>
      </c>
      <c r="Q76" s="85">
        <v>4.6235138705416112</v>
      </c>
      <c r="R76" s="85">
        <v>13.21003963011889</v>
      </c>
      <c r="S76" s="85">
        <v>5.019815059445178</v>
      </c>
      <c r="T76" s="85">
        <v>43.593130779392339</v>
      </c>
      <c r="U76" s="85">
        <v>46.103038309114929</v>
      </c>
      <c r="V76" s="85">
        <v>5.5482166446499344</v>
      </c>
      <c r="W76" s="85">
        <v>43.593130779392339</v>
      </c>
      <c r="X76" s="85">
        <v>21.003963011889034</v>
      </c>
      <c r="Y76" s="85">
        <v>100</v>
      </c>
      <c r="Z76" s="85">
        <v>24.702774108322323</v>
      </c>
      <c r="AA76" s="85">
        <v>8.4544253632760906</v>
      </c>
      <c r="AB76" s="85">
        <v>8.1902245706737116</v>
      </c>
      <c r="AC76" s="85">
        <v>26.948480845442536</v>
      </c>
      <c r="AD76" s="85">
        <v>16.908850726552181</v>
      </c>
      <c r="AE76" s="85">
        <v>92.338177014531041</v>
      </c>
      <c r="AF76" s="85">
        <v>50.594451783355353</v>
      </c>
      <c r="AG76" s="85">
        <v>3.1704095112285335</v>
      </c>
      <c r="AH76" s="85">
        <v>7.6618229854689561</v>
      </c>
      <c r="AI76" s="85">
        <v>46.895640686922057</v>
      </c>
      <c r="AJ76" s="85">
        <v>2.509907529722589</v>
      </c>
      <c r="AK76" s="85">
        <v>16.776750330250991</v>
      </c>
      <c r="AL76" s="85">
        <v>15.323645970937912</v>
      </c>
      <c r="AM76" s="85">
        <v>80.317040951122848</v>
      </c>
      <c r="AN76" s="85">
        <v>99.339498018494055</v>
      </c>
      <c r="AO76" s="85">
        <v>1.0568031704095113</v>
      </c>
      <c r="AP76" s="85">
        <v>99.075297225891674</v>
      </c>
      <c r="AQ76" s="85">
        <v>7.9260237780713343</v>
      </c>
      <c r="AR76" s="85">
        <v>29.062087186261557</v>
      </c>
      <c r="AS76" s="85">
        <v>0.79260237780713338</v>
      </c>
      <c r="AT76" s="85">
        <v>1.1889035667107002</v>
      </c>
      <c r="AU76" s="85">
        <v>22.192866578599737</v>
      </c>
      <c r="AV76" s="85">
        <v>69.220607661822982</v>
      </c>
      <c r="AW76" s="85">
        <v>19.15455746367239</v>
      </c>
      <c r="AX76" s="85">
        <v>92.206076618229858</v>
      </c>
      <c r="AY76" s="85">
        <v>38.177014531043596</v>
      </c>
      <c r="AZ76" s="85">
        <v>91.545574636723913</v>
      </c>
      <c r="BA76" s="85">
        <v>6.4729194187582566</v>
      </c>
      <c r="BB76" s="85">
        <v>46.367239101717303</v>
      </c>
      <c r="BC76" s="85">
        <v>36.856010568031706</v>
      </c>
      <c r="BD76" s="85">
        <v>93.659180977542931</v>
      </c>
      <c r="BE76" s="85">
        <v>96.301188903566711</v>
      </c>
      <c r="BF76" s="85">
        <v>8.8507265521796565</v>
      </c>
      <c r="BG76" s="85">
        <v>20.60766182298547</v>
      </c>
      <c r="BH76" s="85">
        <v>33.421400264200791</v>
      </c>
      <c r="BI76" s="85">
        <v>2.3778071334214004</v>
      </c>
      <c r="BJ76" s="85">
        <v>0.39630118890356669</v>
      </c>
      <c r="BK76" s="85">
        <v>3.3025099075297226</v>
      </c>
      <c r="BL76" s="85">
        <v>4.4914134742404226</v>
      </c>
      <c r="BM76" s="85">
        <v>8.0581241743725229</v>
      </c>
      <c r="BN76" s="85">
        <v>17.437252311756936</v>
      </c>
      <c r="BO76" s="85">
        <v>0.66050198150594452</v>
      </c>
      <c r="BP76" s="85">
        <v>40.95112285336856</v>
      </c>
      <c r="BQ76" s="85">
        <v>7.5297225891677675</v>
      </c>
      <c r="BR76" s="85">
        <v>11.492734478203435</v>
      </c>
      <c r="BS76" s="85">
        <v>20.079260237780712</v>
      </c>
      <c r="BT76" s="85">
        <v>33.157199471598418</v>
      </c>
      <c r="BU76" s="85">
        <v>8.8507265521796565</v>
      </c>
      <c r="BV76" s="85">
        <v>14.266842800528401</v>
      </c>
      <c r="BW76" s="85">
        <v>1.1889035667107002</v>
      </c>
      <c r="BX76" s="85">
        <v>4.0951122853368558</v>
      </c>
      <c r="BY76" s="85">
        <v>1.4531043593130779</v>
      </c>
      <c r="BZ76" s="85">
        <v>84.412153236459716</v>
      </c>
      <c r="CA76" s="85">
        <v>27.344782034346103</v>
      </c>
      <c r="CB76" s="85">
        <v>13.738441215323647</v>
      </c>
      <c r="CC76" s="85">
        <v>44.385733157199475</v>
      </c>
      <c r="CD76" s="85">
        <v>3.6988110964332894</v>
      </c>
      <c r="CE76" s="85">
        <v>27.476882430647294</v>
      </c>
      <c r="CF76" s="85">
        <v>8.9828269484808452</v>
      </c>
      <c r="CG76" s="85">
        <v>0</v>
      </c>
      <c r="CH76" s="85">
        <v>8.8507265521796565</v>
      </c>
      <c r="CI76" s="85">
        <v>23.645970937912814</v>
      </c>
      <c r="CJ76" s="85">
        <v>86.261558784676353</v>
      </c>
      <c r="CK76" s="85">
        <v>62.483487450462349</v>
      </c>
      <c r="CL76" s="85">
        <v>5.1519154557463676</v>
      </c>
      <c r="CM76" s="85">
        <v>91.941875825627477</v>
      </c>
      <c r="CN76" s="85">
        <v>92.602377807133422</v>
      </c>
      <c r="CO76" s="85">
        <v>10.435931307793924</v>
      </c>
      <c r="CP76" s="85">
        <v>43.857331571994713</v>
      </c>
      <c r="CQ76" s="85">
        <v>3.9630118890356671</v>
      </c>
      <c r="CR76" s="85">
        <v>62.087186261558784</v>
      </c>
      <c r="CS76" s="85">
        <v>23.249669749009247</v>
      </c>
      <c r="CT76" s="85">
        <v>64.729194187582564</v>
      </c>
      <c r="CU76" s="85">
        <v>15.323645970937912</v>
      </c>
      <c r="CV76" s="85">
        <v>57.46367239101717</v>
      </c>
      <c r="CW76" s="85">
        <v>96.433289299867894</v>
      </c>
      <c r="CX76" s="85">
        <v>88.77146631439895</v>
      </c>
      <c r="CY76" s="85">
        <v>28.269484808454425</v>
      </c>
      <c r="CZ76" s="85">
        <v>77.278731836195504</v>
      </c>
      <c r="DA76" s="85">
        <v>77.278731836195504</v>
      </c>
      <c r="DB76" s="85">
        <v>0</v>
      </c>
      <c r="DC76" s="85">
        <v>23.11756935270806</v>
      </c>
      <c r="DD76" s="85">
        <v>42.40422721268164</v>
      </c>
      <c r="DE76" s="85">
        <v>22.589167767503302</v>
      </c>
      <c r="DF76" s="85">
        <v>51.651254953764862</v>
      </c>
      <c r="DG76" s="85">
        <v>13.606340819022456</v>
      </c>
      <c r="DH76" s="85">
        <v>49.405548216644647</v>
      </c>
      <c r="DI76" s="85">
        <v>11.096433289299869</v>
      </c>
      <c r="DJ76" s="85">
        <v>98.943196829590491</v>
      </c>
      <c r="DK76" s="85">
        <v>75.033025099075303</v>
      </c>
      <c r="DL76" s="85">
        <v>10.303830911492735</v>
      </c>
      <c r="DM76" s="85">
        <v>12.549537648612946</v>
      </c>
      <c r="DN76" s="85">
        <v>3.0383091149273449</v>
      </c>
      <c r="DO76" s="85">
        <v>7.5297225891677675</v>
      </c>
      <c r="DP76">
        <f t="shared" si="2"/>
        <v>9</v>
      </c>
    </row>
    <row r="77" spans="2:120" ht="12" customHeight="1" x14ac:dyDescent="0.25">
      <c r="B77" s="83" t="s">
        <v>215</v>
      </c>
      <c r="C77" s="83" t="str">
        <f t="shared" ref="C77:C96" si="3">TRIM(B77)</f>
        <v>Extent of participation in International Standards Organization (ISO) professional development committees</v>
      </c>
      <c r="D77" s="84">
        <v>0.15</v>
      </c>
      <c r="E77" s="85">
        <v>100</v>
      </c>
      <c r="F77" s="85">
        <v>100</v>
      </c>
      <c r="G77" s="85">
        <v>66.666666666666671</v>
      </c>
      <c r="H77" s="85">
        <v>100</v>
      </c>
      <c r="I77" s="85">
        <v>100</v>
      </c>
      <c r="J77" s="85">
        <v>100</v>
      </c>
      <c r="K77" s="85">
        <v>100</v>
      </c>
      <c r="L77" s="85">
        <v>100</v>
      </c>
      <c r="M77" s="85">
        <v>100</v>
      </c>
      <c r="N77" s="85">
        <v>66.666666666666671</v>
      </c>
      <c r="O77" s="85">
        <v>100</v>
      </c>
      <c r="P77" s="85">
        <v>66.666666666666671</v>
      </c>
      <c r="Q77" s="85">
        <v>100</v>
      </c>
      <c r="R77" s="85">
        <v>100</v>
      </c>
      <c r="S77" s="85">
        <v>100</v>
      </c>
      <c r="T77" s="85">
        <v>100</v>
      </c>
      <c r="U77" s="85">
        <v>100</v>
      </c>
      <c r="V77" s="85">
        <v>100</v>
      </c>
      <c r="W77" s="85">
        <v>100</v>
      </c>
      <c r="X77" s="85">
        <v>100</v>
      </c>
      <c r="Y77" s="85">
        <v>100</v>
      </c>
      <c r="Z77" s="85">
        <v>100</v>
      </c>
      <c r="AA77" s="85">
        <v>100</v>
      </c>
      <c r="AB77" s="85">
        <v>100</v>
      </c>
      <c r="AC77" s="85">
        <v>100</v>
      </c>
      <c r="AD77" s="85">
        <v>66.666666666666671</v>
      </c>
      <c r="AE77" s="85">
        <v>100</v>
      </c>
      <c r="AF77" s="85">
        <v>100</v>
      </c>
      <c r="AG77" s="85">
        <v>100</v>
      </c>
      <c r="AH77" s="85">
        <v>100</v>
      </c>
      <c r="AI77" s="85">
        <v>100</v>
      </c>
      <c r="AJ77" s="85">
        <v>100</v>
      </c>
      <c r="AK77" s="85">
        <v>33.333333333333336</v>
      </c>
      <c r="AL77" s="85">
        <v>100</v>
      </c>
      <c r="AM77" s="85">
        <v>100</v>
      </c>
      <c r="AN77" s="85">
        <v>100</v>
      </c>
      <c r="AO77" s="85">
        <v>66.666666666666671</v>
      </c>
      <c r="AP77" s="85">
        <v>100</v>
      </c>
      <c r="AQ77" s="85">
        <v>100</v>
      </c>
      <c r="AR77" s="85">
        <v>100</v>
      </c>
      <c r="AS77" s="85">
        <v>100</v>
      </c>
      <c r="AT77" s="85">
        <v>66.666666666666671</v>
      </c>
      <c r="AU77" s="85">
        <v>66.666666666666671</v>
      </c>
      <c r="AV77" s="85">
        <v>100</v>
      </c>
      <c r="AW77" s="85">
        <v>100</v>
      </c>
      <c r="AX77" s="85">
        <v>100</v>
      </c>
      <c r="AY77" s="85">
        <v>100</v>
      </c>
      <c r="AZ77" s="85">
        <v>100</v>
      </c>
      <c r="BA77" s="85">
        <v>100</v>
      </c>
      <c r="BB77" s="85">
        <v>100</v>
      </c>
      <c r="BC77" s="85">
        <v>100</v>
      </c>
      <c r="BD77" s="85">
        <v>100</v>
      </c>
      <c r="BE77" s="85">
        <v>100</v>
      </c>
      <c r="BF77" s="85">
        <v>100</v>
      </c>
      <c r="BG77" s="85">
        <v>100</v>
      </c>
      <c r="BH77" s="85">
        <v>100</v>
      </c>
      <c r="BI77" s="85">
        <v>66.666666666666671</v>
      </c>
      <c r="BJ77" s="85">
        <v>33.333333333333336</v>
      </c>
      <c r="BK77" s="85">
        <v>100</v>
      </c>
      <c r="BL77" s="85">
        <v>100</v>
      </c>
      <c r="BM77" s="85">
        <v>100</v>
      </c>
      <c r="BN77" s="85">
        <v>100</v>
      </c>
      <c r="BO77" s="85">
        <v>33.333333333333336</v>
      </c>
      <c r="BP77" s="85">
        <v>100</v>
      </c>
      <c r="BQ77" s="85">
        <v>100</v>
      </c>
      <c r="BR77" s="85">
        <v>100</v>
      </c>
      <c r="BS77" s="85">
        <v>100</v>
      </c>
      <c r="BT77" s="85">
        <v>100</v>
      </c>
      <c r="BU77" s="85">
        <v>66.666666666666671</v>
      </c>
      <c r="BV77" s="85">
        <v>100</v>
      </c>
      <c r="BW77" s="85">
        <v>100</v>
      </c>
      <c r="BX77" s="85">
        <v>100</v>
      </c>
      <c r="BY77" s="85">
        <v>100</v>
      </c>
      <c r="BZ77" s="85">
        <v>100</v>
      </c>
      <c r="CA77" s="85">
        <v>100</v>
      </c>
      <c r="CB77" s="85">
        <v>100</v>
      </c>
      <c r="CC77" s="85">
        <v>100</v>
      </c>
      <c r="CD77" s="85">
        <v>100</v>
      </c>
      <c r="CE77" s="85">
        <v>100</v>
      </c>
      <c r="CF77" s="85">
        <v>100</v>
      </c>
      <c r="CG77" s="85">
        <v>33.333333333333336</v>
      </c>
      <c r="CH77" s="85">
        <v>100</v>
      </c>
      <c r="CI77" s="85">
        <v>100</v>
      </c>
      <c r="CJ77" s="85">
        <v>100</v>
      </c>
      <c r="CK77" s="85">
        <v>100</v>
      </c>
      <c r="CL77" s="85">
        <v>100</v>
      </c>
      <c r="CM77" s="85">
        <v>100</v>
      </c>
      <c r="CN77" s="85">
        <v>100</v>
      </c>
      <c r="CO77" s="85">
        <v>100</v>
      </c>
      <c r="CP77" s="85">
        <v>100</v>
      </c>
      <c r="CQ77" s="85">
        <v>100</v>
      </c>
      <c r="CR77" s="85">
        <v>100</v>
      </c>
      <c r="CS77" s="85">
        <v>100</v>
      </c>
      <c r="CT77" s="85">
        <v>66.666666666666671</v>
      </c>
      <c r="CU77" s="85">
        <v>100</v>
      </c>
      <c r="CV77" s="85">
        <v>100</v>
      </c>
      <c r="CW77" s="85">
        <v>100</v>
      </c>
      <c r="CX77" s="85">
        <v>100</v>
      </c>
      <c r="CY77" s="85">
        <v>100</v>
      </c>
      <c r="CZ77" s="85">
        <v>100</v>
      </c>
      <c r="DA77" s="85">
        <v>100</v>
      </c>
      <c r="DB77" s="85">
        <v>0</v>
      </c>
      <c r="DC77" s="85">
        <v>100</v>
      </c>
      <c r="DD77" s="85">
        <v>100</v>
      </c>
      <c r="DE77" s="85">
        <v>100</v>
      </c>
      <c r="DF77" s="85">
        <v>100</v>
      </c>
      <c r="DG77" s="85">
        <v>100</v>
      </c>
      <c r="DH77" s="85">
        <v>100</v>
      </c>
      <c r="DI77" s="85">
        <v>100</v>
      </c>
      <c r="DJ77" s="85">
        <v>100</v>
      </c>
      <c r="DK77" s="85">
        <v>100</v>
      </c>
      <c r="DL77" s="85">
        <v>100</v>
      </c>
      <c r="DM77" s="85">
        <v>100</v>
      </c>
      <c r="DN77" s="85">
        <v>100</v>
      </c>
      <c r="DO77" s="85">
        <v>100</v>
      </c>
      <c r="DP77">
        <f t="shared" si="2"/>
        <v>1</v>
      </c>
    </row>
    <row r="78" spans="2:120" ht="12" customHeight="1" x14ac:dyDescent="0.25">
      <c r="B78" s="83" t="s">
        <v>216</v>
      </c>
      <c r="C78" s="83" t="str">
        <f t="shared" si="3"/>
        <v>Partnerships with International Standards Organization (ISO)</v>
      </c>
      <c r="D78" s="84">
        <v>0.1</v>
      </c>
      <c r="E78" s="85">
        <v>0</v>
      </c>
      <c r="F78" s="85">
        <v>0</v>
      </c>
      <c r="G78" s="85">
        <v>0</v>
      </c>
      <c r="H78" s="85">
        <v>0.4329004329004329</v>
      </c>
      <c r="I78" s="85">
        <v>0</v>
      </c>
      <c r="J78" s="85">
        <v>5.6277056277056277</v>
      </c>
      <c r="K78" s="85">
        <v>6.0606060606060606</v>
      </c>
      <c r="L78" s="85">
        <v>0</v>
      </c>
      <c r="M78" s="85">
        <v>0</v>
      </c>
      <c r="N78" s="85">
        <v>0</v>
      </c>
      <c r="O78" s="85">
        <v>0</v>
      </c>
      <c r="P78" s="85">
        <v>76.623376623376629</v>
      </c>
      <c r="Q78" s="85">
        <v>0</v>
      </c>
      <c r="R78" s="85">
        <v>0</v>
      </c>
      <c r="S78" s="85">
        <v>0</v>
      </c>
      <c r="T78" s="85">
        <v>1.7316017316017316</v>
      </c>
      <c r="U78" s="85">
        <v>0.4329004329004329</v>
      </c>
      <c r="V78" s="85">
        <v>0</v>
      </c>
      <c r="W78" s="85">
        <v>11.255411255411255</v>
      </c>
      <c r="X78" s="85">
        <v>0</v>
      </c>
      <c r="Y78" s="85">
        <v>6.0606060606060606</v>
      </c>
      <c r="Z78" s="85">
        <v>0.4329004329004329</v>
      </c>
      <c r="AA78" s="85">
        <v>0</v>
      </c>
      <c r="AB78" s="85">
        <v>0</v>
      </c>
      <c r="AC78" s="85">
        <v>0</v>
      </c>
      <c r="AD78" s="85">
        <v>0</v>
      </c>
      <c r="AE78" s="85">
        <v>0.4329004329004329</v>
      </c>
      <c r="AF78" s="85">
        <v>6.0606060606060606</v>
      </c>
      <c r="AG78" s="85">
        <v>0</v>
      </c>
      <c r="AH78" s="85">
        <v>0</v>
      </c>
      <c r="AI78" s="85">
        <v>0.4329004329004329</v>
      </c>
      <c r="AJ78" s="85">
        <v>0</v>
      </c>
      <c r="AK78" s="85">
        <v>0</v>
      </c>
      <c r="AL78" s="85">
        <v>0.86580086580086579</v>
      </c>
      <c r="AM78" s="85">
        <v>0.86580086580086579</v>
      </c>
      <c r="AN78" s="85">
        <v>33.333333333333336</v>
      </c>
      <c r="AO78" s="85">
        <v>0</v>
      </c>
      <c r="AP78" s="85">
        <v>29.870129870129869</v>
      </c>
      <c r="AQ78" s="85">
        <v>0</v>
      </c>
      <c r="AR78" s="85">
        <v>0.86580086580086579</v>
      </c>
      <c r="AS78" s="85">
        <v>0</v>
      </c>
      <c r="AT78" s="85">
        <v>0</v>
      </c>
      <c r="AU78" s="85">
        <v>1.7316017316017316</v>
      </c>
      <c r="AV78" s="85">
        <v>1.2987012987012987</v>
      </c>
      <c r="AW78" s="85">
        <v>0</v>
      </c>
      <c r="AX78" s="85">
        <v>1.7316017316017316</v>
      </c>
      <c r="AY78" s="85">
        <v>0.4329004329004329</v>
      </c>
      <c r="AZ78" s="85">
        <v>0.4329004329004329</v>
      </c>
      <c r="BA78" s="85">
        <v>0</v>
      </c>
      <c r="BB78" s="85">
        <v>2.1645021645021645</v>
      </c>
      <c r="BC78" s="85">
        <v>0</v>
      </c>
      <c r="BD78" s="85">
        <v>9.0909090909090917</v>
      </c>
      <c r="BE78" s="85">
        <v>4.329004329004329</v>
      </c>
      <c r="BF78" s="85">
        <v>0.4329004329004329</v>
      </c>
      <c r="BG78" s="85">
        <v>0</v>
      </c>
      <c r="BH78" s="85">
        <v>1.2987012987012987</v>
      </c>
      <c r="BI78" s="85">
        <v>0</v>
      </c>
      <c r="BJ78" s="85">
        <v>0</v>
      </c>
      <c r="BK78" s="85">
        <v>0</v>
      </c>
      <c r="BL78" s="85">
        <v>0.4329004329004329</v>
      </c>
      <c r="BM78" s="85">
        <v>0</v>
      </c>
      <c r="BN78" s="85">
        <v>1.2987012987012987</v>
      </c>
      <c r="BO78" s="85">
        <v>0</v>
      </c>
      <c r="BP78" s="85">
        <v>0.86580086580086579</v>
      </c>
      <c r="BQ78" s="85">
        <v>0.4329004329004329</v>
      </c>
      <c r="BR78" s="85">
        <v>0</v>
      </c>
      <c r="BS78" s="85">
        <v>0.86580086580086579</v>
      </c>
      <c r="BT78" s="85">
        <v>0</v>
      </c>
      <c r="BU78" s="85">
        <v>0</v>
      </c>
      <c r="BV78" s="85">
        <v>0.4329004329004329</v>
      </c>
      <c r="BW78" s="85">
        <v>0</v>
      </c>
      <c r="BX78" s="85">
        <v>0</v>
      </c>
      <c r="BY78" s="85">
        <v>0</v>
      </c>
      <c r="BZ78" s="85">
        <v>16.883116883116884</v>
      </c>
      <c r="CA78" s="85">
        <v>1.2987012987012987</v>
      </c>
      <c r="CB78" s="85">
        <v>0</v>
      </c>
      <c r="CC78" s="85">
        <v>0.86580086580086579</v>
      </c>
      <c r="CD78" s="85">
        <v>0</v>
      </c>
      <c r="CE78" s="85">
        <v>0</v>
      </c>
      <c r="CF78" s="85">
        <v>0</v>
      </c>
      <c r="CG78" s="85">
        <v>0</v>
      </c>
      <c r="CH78" s="85">
        <v>0</v>
      </c>
      <c r="CI78" s="85">
        <v>1.2987012987012987</v>
      </c>
      <c r="CJ78" s="85">
        <v>0.86580086580086579</v>
      </c>
      <c r="CK78" s="85">
        <v>3.0303030303030303</v>
      </c>
      <c r="CL78" s="85">
        <v>0</v>
      </c>
      <c r="CM78" s="85">
        <v>0</v>
      </c>
      <c r="CN78" s="85">
        <v>0.4329004329004329</v>
      </c>
      <c r="CO78" s="85">
        <v>0</v>
      </c>
      <c r="CP78" s="85">
        <v>0</v>
      </c>
      <c r="CQ78" s="85">
        <v>0</v>
      </c>
      <c r="CR78" s="85">
        <v>0</v>
      </c>
      <c r="CS78" s="85">
        <v>3.0303030303030303</v>
      </c>
      <c r="CT78" s="85">
        <v>0</v>
      </c>
      <c r="CU78" s="85">
        <v>0</v>
      </c>
      <c r="CV78" s="85">
        <v>1.2987012987012987</v>
      </c>
      <c r="CW78" s="85">
        <v>0</v>
      </c>
      <c r="CX78" s="85">
        <v>3.0303030303030303</v>
      </c>
      <c r="CY78" s="85">
        <v>0</v>
      </c>
      <c r="CZ78" s="85">
        <v>2.1645021645021645</v>
      </c>
      <c r="DA78" s="85">
        <v>38.528138528138527</v>
      </c>
      <c r="DB78" s="85">
        <v>0.4329004329004329</v>
      </c>
      <c r="DC78" s="85">
        <v>0</v>
      </c>
      <c r="DD78" s="85">
        <v>1.2987012987012987</v>
      </c>
      <c r="DE78" s="85">
        <v>0.4329004329004329</v>
      </c>
      <c r="DF78" s="85">
        <v>0.86580086580086579</v>
      </c>
      <c r="DG78" s="85">
        <v>0</v>
      </c>
      <c r="DH78" s="85">
        <v>0</v>
      </c>
      <c r="DI78" s="85">
        <v>0.86580086580086579</v>
      </c>
      <c r="DJ78" s="85">
        <v>55.411255411255411</v>
      </c>
      <c r="DK78" s="85">
        <v>100</v>
      </c>
      <c r="DL78" s="85">
        <v>0.4329004329004329</v>
      </c>
      <c r="DM78" s="85">
        <v>0</v>
      </c>
      <c r="DN78" s="85">
        <v>0</v>
      </c>
      <c r="DO78" s="85">
        <v>0</v>
      </c>
      <c r="DP78">
        <f t="shared" si="2"/>
        <v>39</v>
      </c>
    </row>
    <row r="79" spans="2:120" ht="12" customHeight="1" x14ac:dyDescent="0.25">
      <c r="B79" s="83" t="s">
        <v>217</v>
      </c>
      <c r="C79" s="83" t="str">
        <f t="shared" si="3"/>
        <v>Count of International Standards Organization (ISO) meetings hosted in the country</v>
      </c>
      <c r="D79" s="84">
        <v>0.05</v>
      </c>
      <c r="E79" s="85">
        <v>0</v>
      </c>
      <c r="F79" s="85">
        <v>0</v>
      </c>
      <c r="G79" s="85">
        <v>0</v>
      </c>
      <c r="H79" s="85">
        <v>0</v>
      </c>
      <c r="I79" s="85">
        <v>0</v>
      </c>
      <c r="J79" s="85">
        <v>30.555555555555557</v>
      </c>
      <c r="K79" s="85">
        <v>11.111111111111111</v>
      </c>
      <c r="L79" s="85">
        <v>0</v>
      </c>
      <c r="M79" s="85">
        <v>0</v>
      </c>
      <c r="N79" s="85">
        <v>0</v>
      </c>
      <c r="O79" s="85">
        <v>0</v>
      </c>
      <c r="P79" s="85">
        <v>8.3333333333333339</v>
      </c>
      <c r="Q79" s="85">
        <v>0</v>
      </c>
      <c r="R79" s="85">
        <v>0</v>
      </c>
      <c r="S79" s="85">
        <v>0</v>
      </c>
      <c r="T79" s="85">
        <v>5.5555555555555554</v>
      </c>
      <c r="U79" s="85">
        <v>0</v>
      </c>
      <c r="V79" s="85">
        <v>0</v>
      </c>
      <c r="W79" s="85">
        <v>8.3333333333333339</v>
      </c>
      <c r="X79" s="85">
        <v>0</v>
      </c>
      <c r="Y79" s="85">
        <v>44.444444444444443</v>
      </c>
      <c r="Z79" s="85">
        <v>0</v>
      </c>
      <c r="AA79" s="85">
        <v>0</v>
      </c>
      <c r="AB79" s="85">
        <v>0</v>
      </c>
      <c r="AC79" s="85">
        <v>0</v>
      </c>
      <c r="AD79" s="85">
        <v>0</v>
      </c>
      <c r="AE79" s="85">
        <v>2.7777777777777777</v>
      </c>
      <c r="AF79" s="85">
        <v>0</v>
      </c>
      <c r="AG79" s="85">
        <v>0</v>
      </c>
      <c r="AH79" s="85">
        <v>0</v>
      </c>
      <c r="AI79" s="85">
        <v>0</v>
      </c>
      <c r="AJ79" s="85">
        <v>0</v>
      </c>
      <c r="AK79" s="85">
        <v>0</v>
      </c>
      <c r="AL79" s="85">
        <v>0</v>
      </c>
      <c r="AM79" s="85">
        <v>8.3333333333333339</v>
      </c>
      <c r="AN79" s="85">
        <v>30.555555555555557</v>
      </c>
      <c r="AO79" s="85">
        <v>0</v>
      </c>
      <c r="AP79" s="85">
        <v>100</v>
      </c>
      <c r="AQ79" s="85">
        <v>0</v>
      </c>
      <c r="AR79" s="85">
        <v>13.888888888888889</v>
      </c>
      <c r="AS79" s="85">
        <v>0</v>
      </c>
      <c r="AT79" s="85">
        <v>0</v>
      </c>
      <c r="AU79" s="85">
        <v>0</v>
      </c>
      <c r="AV79" s="85">
        <v>0</v>
      </c>
      <c r="AW79" s="85">
        <v>0</v>
      </c>
      <c r="AX79" s="85">
        <v>16.666666666666668</v>
      </c>
      <c r="AY79" s="85">
        <v>0</v>
      </c>
      <c r="AZ79" s="85">
        <v>0</v>
      </c>
      <c r="BA79" s="85">
        <v>0</v>
      </c>
      <c r="BB79" s="85">
        <v>5.5555555555555554</v>
      </c>
      <c r="BC79" s="85">
        <v>0</v>
      </c>
      <c r="BD79" s="85">
        <v>52.777777777777779</v>
      </c>
      <c r="BE79" s="85">
        <v>80.555555555555557</v>
      </c>
      <c r="BF79" s="85">
        <v>0</v>
      </c>
      <c r="BG79" s="85">
        <v>0</v>
      </c>
      <c r="BH79" s="85">
        <v>0</v>
      </c>
      <c r="BI79" s="85">
        <v>0</v>
      </c>
      <c r="BJ79" s="85">
        <v>0</v>
      </c>
      <c r="BK79" s="85">
        <v>0</v>
      </c>
      <c r="BL79" s="85">
        <v>0</v>
      </c>
      <c r="BM79" s="85">
        <v>0</v>
      </c>
      <c r="BN79" s="85">
        <v>0</v>
      </c>
      <c r="BO79" s="85">
        <v>0</v>
      </c>
      <c r="BP79" s="85">
        <v>0</v>
      </c>
      <c r="BQ79" s="85">
        <v>0</v>
      </c>
      <c r="BR79" s="85">
        <v>0</v>
      </c>
      <c r="BS79" s="85">
        <v>2.7777777777777777</v>
      </c>
      <c r="BT79" s="85">
        <v>0</v>
      </c>
      <c r="BU79" s="85">
        <v>0</v>
      </c>
      <c r="BV79" s="85">
        <v>0</v>
      </c>
      <c r="BW79" s="85">
        <v>0</v>
      </c>
      <c r="BX79" s="85">
        <v>0</v>
      </c>
      <c r="BY79" s="85">
        <v>0</v>
      </c>
      <c r="BZ79" s="85">
        <v>8.3333333333333339</v>
      </c>
      <c r="CA79" s="85">
        <v>0</v>
      </c>
      <c r="CB79" s="85">
        <v>0</v>
      </c>
      <c r="CC79" s="85">
        <v>2.7777777777777777</v>
      </c>
      <c r="CD79" s="85">
        <v>0</v>
      </c>
      <c r="CE79" s="85">
        <v>0</v>
      </c>
      <c r="CF79" s="85">
        <v>0</v>
      </c>
      <c r="CG79" s="85">
        <v>0</v>
      </c>
      <c r="CH79" s="85">
        <v>0</v>
      </c>
      <c r="CI79" s="85">
        <v>5.5555555555555554</v>
      </c>
      <c r="CJ79" s="85">
        <v>2.7777777777777777</v>
      </c>
      <c r="CK79" s="85">
        <v>2.7777777777777777</v>
      </c>
      <c r="CL79" s="85">
        <v>0</v>
      </c>
      <c r="CM79" s="85">
        <v>0</v>
      </c>
      <c r="CN79" s="85">
        <v>0</v>
      </c>
      <c r="CO79" s="85">
        <v>11.111111111111111</v>
      </c>
      <c r="CP79" s="85">
        <v>0</v>
      </c>
      <c r="CQ79" s="85">
        <v>0</v>
      </c>
      <c r="CR79" s="85">
        <v>0</v>
      </c>
      <c r="CS79" s="85">
        <v>8.3333333333333339</v>
      </c>
      <c r="CT79" s="85">
        <v>0</v>
      </c>
      <c r="CU79" s="85">
        <v>0</v>
      </c>
      <c r="CV79" s="85">
        <v>0</v>
      </c>
      <c r="CW79" s="85">
        <v>27.777777777777779</v>
      </c>
      <c r="CX79" s="85">
        <v>5.5555555555555554</v>
      </c>
      <c r="CY79" s="85">
        <v>0</v>
      </c>
      <c r="CZ79" s="85">
        <v>19.444444444444443</v>
      </c>
      <c r="DA79" s="85">
        <v>2.7777777777777777</v>
      </c>
      <c r="DB79" s="85">
        <v>0</v>
      </c>
      <c r="DC79" s="85">
        <v>0</v>
      </c>
      <c r="DD79" s="85">
        <v>2.7777777777777777</v>
      </c>
      <c r="DE79" s="85">
        <v>0</v>
      </c>
      <c r="DF79" s="85">
        <v>5.5555555555555554</v>
      </c>
      <c r="DG79" s="85">
        <v>0</v>
      </c>
      <c r="DH79" s="85">
        <v>0</v>
      </c>
      <c r="DI79" s="85">
        <v>8.3333333333333339</v>
      </c>
      <c r="DJ79" s="85">
        <v>11.111111111111111</v>
      </c>
      <c r="DK79" s="85">
        <v>94.444444444444443</v>
      </c>
      <c r="DL79" s="85">
        <v>0</v>
      </c>
      <c r="DM79" s="85">
        <v>0</v>
      </c>
      <c r="DN79" s="85">
        <v>0</v>
      </c>
      <c r="DO79" s="85">
        <v>0</v>
      </c>
      <c r="DP79">
        <f t="shared" si="2"/>
        <v>26</v>
      </c>
    </row>
    <row r="80" spans="2:120" ht="12" customHeight="1" x14ac:dyDescent="0.25">
      <c r="B80" s="83" t="s">
        <v>218</v>
      </c>
      <c r="C80" s="83" t="str">
        <f t="shared" si="3"/>
        <v>Adoption of International Electrotechnical Commission (IEC) standards</v>
      </c>
      <c r="D80" s="84">
        <v>0.1</v>
      </c>
      <c r="E80" s="85">
        <v>7.3107049608355092</v>
      </c>
      <c r="F80" s="85">
        <v>3.2123473668089812E-2</v>
      </c>
      <c r="G80" s="85">
        <v>8.8772845953002619</v>
      </c>
      <c r="H80" s="85">
        <v>0</v>
      </c>
      <c r="I80" s="85">
        <v>55.091383812010442</v>
      </c>
      <c r="J80" s="85">
        <v>77.545691906005217</v>
      </c>
      <c r="K80" s="85">
        <v>1.4941150543297584E-3</v>
      </c>
      <c r="L80" s="85">
        <v>1.0443864229765014</v>
      </c>
      <c r="M80" s="85">
        <v>0.52219321148825071</v>
      </c>
      <c r="N80" s="85">
        <v>25.065274151436032</v>
      </c>
      <c r="O80" s="85">
        <v>83.55091383812011</v>
      </c>
      <c r="P80" s="85">
        <v>0.12475860703653484</v>
      </c>
      <c r="Q80" s="85">
        <v>0.26109660574412535</v>
      </c>
      <c r="R80" s="85">
        <v>0.13895270005266755</v>
      </c>
      <c r="S80" s="85">
        <v>42.297650130548305</v>
      </c>
      <c r="T80" s="85">
        <v>5.528225701020107E-2</v>
      </c>
      <c r="U80" s="85">
        <v>0.10981745649323726</v>
      </c>
      <c r="V80" s="85">
        <v>56.657963446475193</v>
      </c>
      <c r="W80" s="85">
        <v>3.133159268929504</v>
      </c>
      <c r="X80" s="85">
        <v>100</v>
      </c>
      <c r="Y80" s="85">
        <v>4.6997389033942563</v>
      </c>
      <c r="Z80" s="85">
        <v>0.18527026673689009</v>
      </c>
      <c r="AA80" s="85">
        <v>0.16883500113926272</v>
      </c>
      <c r="AB80" s="85">
        <v>2.0887728459530028</v>
      </c>
      <c r="AC80" s="85">
        <v>0</v>
      </c>
      <c r="AD80" s="85">
        <v>65.013054830287203</v>
      </c>
      <c r="AE80" s="85">
        <v>77.284595300261103</v>
      </c>
      <c r="AF80" s="85">
        <v>4.034110646690349E-2</v>
      </c>
      <c r="AG80" s="85">
        <v>0.25325250170889407</v>
      </c>
      <c r="AH80" s="85">
        <v>33.159268929503916</v>
      </c>
      <c r="AI80" s="85">
        <v>0</v>
      </c>
      <c r="AJ80" s="85">
        <v>1.566579634464752</v>
      </c>
      <c r="AK80" s="85">
        <v>2.0887728459530028</v>
      </c>
      <c r="AL80" s="85">
        <v>81.723237597911222</v>
      </c>
      <c r="AM80" s="85">
        <v>94.255874673629236</v>
      </c>
      <c r="AN80" s="85">
        <v>1.566579634464752</v>
      </c>
      <c r="AO80" s="85">
        <v>99.477806788511742</v>
      </c>
      <c r="AP80" s="85">
        <v>2.3498694516971281</v>
      </c>
      <c r="AQ80" s="85">
        <v>31.331592689295039</v>
      </c>
      <c r="AR80" s="85">
        <v>7.4705752716487921E-4</v>
      </c>
      <c r="AS80" s="85">
        <v>0.12924095219952411</v>
      </c>
      <c r="AT80" s="85">
        <v>0</v>
      </c>
      <c r="AU80" s="85">
        <v>49.086161879895563</v>
      </c>
      <c r="AV80" s="85">
        <v>1.0443864229765014</v>
      </c>
      <c r="AW80" s="85">
        <v>76.501305483028716</v>
      </c>
      <c r="AX80" s="85">
        <v>23.49869451697128</v>
      </c>
      <c r="AY80" s="85">
        <v>53.785900783289819</v>
      </c>
      <c r="AZ80" s="85">
        <v>3.133159268929504</v>
      </c>
      <c r="BA80" s="85">
        <v>47.519582245430811</v>
      </c>
      <c r="BB80" s="85">
        <v>38.903394255874673</v>
      </c>
      <c r="BC80" s="85">
        <v>95.822454308093995</v>
      </c>
      <c r="BD80" s="85">
        <v>98.69451697127937</v>
      </c>
      <c r="BE80" s="85">
        <v>1.566579634464752</v>
      </c>
      <c r="BF80" s="85">
        <v>2.0887728459530028</v>
      </c>
      <c r="BG80" s="85">
        <v>3.3942558746736293</v>
      </c>
      <c r="BH80" s="85">
        <v>0</v>
      </c>
      <c r="BI80" s="85">
        <v>5.2294026901541554E-3</v>
      </c>
      <c r="BJ80" s="85">
        <v>0</v>
      </c>
      <c r="BK80" s="85">
        <v>0.23382900600260723</v>
      </c>
      <c r="BL80" s="85">
        <v>4.1088163994068366E-2</v>
      </c>
      <c r="BM80" s="85">
        <v>4.438642297650131</v>
      </c>
      <c r="BN80" s="85">
        <v>1.566579634464752</v>
      </c>
      <c r="BO80" s="85">
        <v>36.031331592689298</v>
      </c>
      <c r="BP80" s="85">
        <v>1.0443864229765014</v>
      </c>
      <c r="BQ80" s="85">
        <v>3.6605818831079086E-2</v>
      </c>
      <c r="BR80" s="85">
        <v>33.420365535248045</v>
      </c>
      <c r="BS80" s="85">
        <v>7.0223407553498665E-2</v>
      </c>
      <c r="BT80" s="85">
        <v>0</v>
      </c>
      <c r="BU80" s="85">
        <v>2.0887728459530028</v>
      </c>
      <c r="BV80" s="85">
        <v>0</v>
      </c>
      <c r="BW80" s="85">
        <v>0.12924095219952411</v>
      </c>
      <c r="BX80" s="85">
        <v>0</v>
      </c>
      <c r="BY80" s="85">
        <v>77.545691906005217</v>
      </c>
      <c r="BZ80" s="85">
        <v>36.553524804177549</v>
      </c>
      <c r="CA80" s="85">
        <v>4.1835221521233243E-2</v>
      </c>
      <c r="CB80" s="85">
        <v>71.27937336814621</v>
      </c>
      <c r="CC80" s="85">
        <v>6.7885117493472587</v>
      </c>
      <c r="CD80" s="85">
        <v>25.848563968668408</v>
      </c>
      <c r="CE80" s="85">
        <v>0</v>
      </c>
      <c r="CF80" s="85">
        <v>0</v>
      </c>
      <c r="CG80" s="85">
        <v>1.8276762402088773</v>
      </c>
      <c r="CH80" s="85">
        <v>13.054830287206267</v>
      </c>
      <c r="CI80" s="85">
        <v>62.40208877284595</v>
      </c>
      <c r="CJ80" s="85">
        <v>53.52480417754569</v>
      </c>
      <c r="CK80" s="85">
        <v>1.0443864229765014</v>
      </c>
      <c r="CL80" s="85">
        <v>52.480417754569189</v>
      </c>
      <c r="CM80" s="85">
        <v>83.812010443864224</v>
      </c>
      <c r="CN80" s="85">
        <v>0.28089363021399466</v>
      </c>
      <c r="CO80" s="85">
        <v>0</v>
      </c>
      <c r="CP80" s="85">
        <v>8.9646903259785513E-2</v>
      </c>
      <c r="CQ80" s="85">
        <v>41.514360313315926</v>
      </c>
      <c r="CR80" s="85">
        <v>4.70646242113874E-2</v>
      </c>
      <c r="CS80" s="85">
        <v>27.154046997389035</v>
      </c>
      <c r="CT80" s="85">
        <v>30.026109660574413</v>
      </c>
      <c r="CU80" s="85">
        <v>54.569190600522191</v>
      </c>
      <c r="CV80" s="85">
        <v>89.295039164490859</v>
      </c>
      <c r="CW80" s="85">
        <v>80.678851174934721</v>
      </c>
      <c r="CX80" s="85">
        <v>1.0443864229765014</v>
      </c>
      <c r="CY80" s="85">
        <v>84.856396866840726</v>
      </c>
      <c r="CZ80" s="85">
        <v>82.767624020887723</v>
      </c>
      <c r="DA80" s="85">
        <v>0</v>
      </c>
      <c r="DB80" s="85">
        <v>0.11131157154756703</v>
      </c>
      <c r="DC80" s="85">
        <v>29.503916449086162</v>
      </c>
      <c r="DD80" s="85">
        <v>0</v>
      </c>
      <c r="DE80" s="85">
        <v>38.120104438642301</v>
      </c>
      <c r="DF80" s="85">
        <v>0</v>
      </c>
      <c r="DG80" s="85">
        <v>45.691906005221931</v>
      </c>
      <c r="DH80" s="85">
        <v>5.7441253263707575</v>
      </c>
      <c r="DI80" s="85">
        <v>94.516971279373365</v>
      </c>
      <c r="DJ80" s="85">
        <v>89.556135770234988</v>
      </c>
      <c r="DK80" s="85">
        <v>0.17555851888374663</v>
      </c>
      <c r="DL80" s="85">
        <v>0</v>
      </c>
      <c r="DM80" s="85">
        <v>0.23308194847544234</v>
      </c>
      <c r="DN80" s="85">
        <v>7.3211637662158172E-2</v>
      </c>
      <c r="DO80" s="85">
        <v>51.174934725848566</v>
      </c>
      <c r="DP80">
        <f t="shared" si="2"/>
        <v>17</v>
      </c>
    </row>
    <row r="81" spans="2:120" ht="12" customHeight="1" x14ac:dyDescent="0.25">
      <c r="B81" s="83" t="s">
        <v>219</v>
      </c>
      <c r="C81" s="83" t="str">
        <f t="shared" si="3"/>
        <v>Member of International Electrotechnical Commission (IEC)</v>
      </c>
      <c r="D81" s="84">
        <v>0.15</v>
      </c>
      <c r="E81" s="85">
        <v>100</v>
      </c>
      <c r="F81" s="85">
        <v>50</v>
      </c>
      <c r="G81" s="85">
        <v>100</v>
      </c>
      <c r="H81" s="85">
        <v>50</v>
      </c>
      <c r="I81" s="85">
        <v>100</v>
      </c>
      <c r="J81" s="85">
        <v>100</v>
      </c>
      <c r="K81" s="85">
        <v>50</v>
      </c>
      <c r="L81" s="85">
        <v>75</v>
      </c>
      <c r="M81" s="85">
        <v>75</v>
      </c>
      <c r="N81" s="85">
        <v>100</v>
      </c>
      <c r="O81" s="85">
        <v>100</v>
      </c>
      <c r="P81" s="85">
        <v>50</v>
      </c>
      <c r="Q81" s="85">
        <v>75</v>
      </c>
      <c r="R81" s="85">
        <v>50</v>
      </c>
      <c r="S81" s="85">
        <v>100</v>
      </c>
      <c r="T81" s="85">
        <v>50</v>
      </c>
      <c r="U81" s="85">
        <v>50</v>
      </c>
      <c r="V81" s="85">
        <v>100</v>
      </c>
      <c r="W81" s="85">
        <v>100</v>
      </c>
      <c r="X81" s="85">
        <v>100</v>
      </c>
      <c r="Y81" s="85">
        <v>100</v>
      </c>
      <c r="Z81" s="85">
        <v>50</v>
      </c>
      <c r="AA81" s="85">
        <v>50</v>
      </c>
      <c r="AB81" s="85">
        <v>75</v>
      </c>
      <c r="AC81" s="85">
        <v>75</v>
      </c>
      <c r="AD81" s="85">
        <v>100</v>
      </c>
      <c r="AE81" s="85">
        <v>100</v>
      </c>
      <c r="AF81" s="85">
        <v>50</v>
      </c>
      <c r="AG81" s="85">
        <v>50</v>
      </c>
      <c r="AH81" s="85">
        <v>100</v>
      </c>
      <c r="AI81" s="85">
        <v>50</v>
      </c>
      <c r="AJ81" s="85">
        <v>75</v>
      </c>
      <c r="AK81" s="85">
        <v>75</v>
      </c>
      <c r="AL81" s="85">
        <v>100</v>
      </c>
      <c r="AM81" s="85">
        <v>100</v>
      </c>
      <c r="AN81" s="85">
        <v>75</v>
      </c>
      <c r="AO81" s="85">
        <v>100</v>
      </c>
      <c r="AP81" s="85">
        <v>75</v>
      </c>
      <c r="AQ81" s="85">
        <v>100</v>
      </c>
      <c r="AR81" s="85">
        <v>50</v>
      </c>
      <c r="AS81" s="85">
        <v>50</v>
      </c>
      <c r="AT81" s="85">
        <v>0</v>
      </c>
      <c r="AU81" s="85">
        <v>100</v>
      </c>
      <c r="AV81" s="85">
        <v>75</v>
      </c>
      <c r="AW81" s="85">
        <v>100</v>
      </c>
      <c r="AX81" s="85">
        <v>100</v>
      </c>
      <c r="AY81" s="85">
        <v>100</v>
      </c>
      <c r="AZ81" s="85">
        <v>100</v>
      </c>
      <c r="BA81" s="85">
        <v>100</v>
      </c>
      <c r="BB81" s="85">
        <v>100</v>
      </c>
      <c r="BC81" s="85">
        <v>100</v>
      </c>
      <c r="BD81" s="85">
        <v>100</v>
      </c>
      <c r="BE81" s="85">
        <v>75</v>
      </c>
      <c r="BF81" s="85">
        <v>75</v>
      </c>
      <c r="BG81" s="85">
        <v>75</v>
      </c>
      <c r="BH81" s="85">
        <v>0</v>
      </c>
      <c r="BI81" s="85">
        <v>50</v>
      </c>
      <c r="BJ81" s="85">
        <v>0</v>
      </c>
      <c r="BK81" s="85">
        <v>50</v>
      </c>
      <c r="BL81" s="85">
        <v>50</v>
      </c>
      <c r="BM81" s="85">
        <v>100</v>
      </c>
      <c r="BN81" s="85">
        <v>75</v>
      </c>
      <c r="BO81" s="85">
        <v>100</v>
      </c>
      <c r="BP81" s="85">
        <v>75</v>
      </c>
      <c r="BQ81" s="85">
        <v>50</v>
      </c>
      <c r="BR81" s="85">
        <v>100</v>
      </c>
      <c r="BS81" s="85">
        <v>50</v>
      </c>
      <c r="BT81" s="85">
        <v>75</v>
      </c>
      <c r="BU81" s="85">
        <v>75</v>
      </c>
      <c r="BV81" s="85">
        <v>50</v>
      </c>
      <c r="BW81" s="85">
        <v>50</v>
      </c>
      <c r="BX81" s="85">
        <v>50</v>
      </c>
      <c r="BY81" s="85">
        <v>100</v>
      </c>
      <c r="BZ81" s="85">
        <v>100</v>
      </c>
      <c r="CA81" s="85">
        <v>50</v>
      </c>
      <c r="CB81" s="85">
        <v>100</v>
      </c>
      <c r="CC81" s="85">
        <v>100</v>
      </c>
      <c r="CD81" s="85">
        <v>100</v>
      </c>
      <c r="CE81" s="85">
        <v>50</v>
      </c>
      <c r="CF81" s="85">
        <v>50</v>
      </c>
      <c r="CG81" s="85">
        <v>100</v>
      </c>
      <c r="CH81" s="85">
        <v>100</v>
      </c>
      <c r="CI81" s="85">
        <v>100</v>
      </c>
      <c r="CJ81" s="85">
        <v>100</v>
      </c>
      <c r="CK81" s="85">
        <v>100</v>
      </c>
      <c r="CL81" s="85">
        <v>100</v>
      </c>
      <c r="CM81" s="85">
        <v>100</v>
      </c>
      <c r="CN81" s="85">
        <v>50</v>
      </c>
      <c r="CO81" s="85">
        <v>0</v>
      </c>
      <c r="CP81" s="85">
        <v>50</v>
      </c>
      <c r="CQ81" s="85">
        <v>100</v>
      </c>
      <c r="CR81" s="85">
        <v>50</v>
      </c>
      <c r="CS81" s="85">
        <v>100</v>
      </c>
      <c r="CT81" s="85">
        <v>100</v>
      </c>
      <c r="CU81" s="85">
        <v>100</v>
      </c>
      <c r="CV81" s="85">
        <v>100</v>
      </c>
      <c r="CW81" s="85">
        <v>100</v>
      </c>
      <c r="CX81" s="85">
        <v>75</v>
      </c>
      <c r="CY81" s="85">
        <v>100</v>
      </c>
      <c r="CZ81" s="85">
        <v>100</v>
      </c>
      <c r="DA81" s="85">
        <v>0</v>
      </c>
      <c r="DB81" s="85">
        <v>50</v>
      </c>
      <c r="DC81" s="85">
        <v>100</v>
      </c>
      <c r="DD81" s="85">
        <v>50</v>
      </c>
      <c r="DE81" s="85">
        <v>100</v>
      </c>
      <c r="DF81" s="85">
        <v>0</v>
      </c>
      <c r="DG81" s="85">
        <v>100</v>
      </c>
      <c r="DH81" s="85">
        <v>100</v>
      </c>
      <c r="DI81" s="85">
        <v>100</v>
      </c>
      <c r="DJ81" s="85">
        <v>100</v>
      </c>
      <c r="DK81" s="85">
        <v>50</v>
      </c>
      <c r="DL81" s="85">
        <v>0</v>
      </c>
      <c r="DM81" s="85">
        <v>50</v>
      </c>
      <c r="DN81" s="85">
        <v>50</v>
      </c>
      <c r="DO81" s="85">
        <v>0</v>
      </c>
      <c r="DP81">
        <f t="shared" si="2"/>
        <v>1</v>
      </c>
    </row>
    <row r="82" spans="2:120" ht="12" customHeight="1" x14ac:dyDescent="0.25">
      <c r="B82" s="83" t="s">
        <v>220</v>
      </c>
      <c r="C82" s="83" t="str">
        <f t="shared" si="3"/>
        <v>Count of sector members with International Telecommunication Union (ITU)</v>
      </c>
      <c r="D82" s="84">
        <v>0.1</v>
      </c>
      <c r="E82" s="85">
        <v>0</v>
      </c>
      <c r="F82" s="85">
        <v>72.72727272727272</v>
      </c>
      <c r="G82" s="85">
        <v>0</v>
      </c>
      <c r="H82" s="85">
        <v>3.3333333333333335</v>
      </c>
      <c r="I82" s="85">
        <v>17.777777777777779</v>
      </c>
      <c r="J82" s="85">
        <v>1.2039127163280661</v>
      </c>
      <c r="K82" s="85">
        <v>2.7491408934707899</v>
      </c>
      <c r="L82" s="85">
        <v>0</v>
      </c>
      <c r="M82" s="85">
        <v>19.047619047619047</v>
      </c>
      <c r="N82" s="85">
        <v>9.1954022988505741</v>
      </c>
      <c r="O82" s="85">
        <v>0</v>
      </c>
      <c r="P82" s="85">
        <v>1.195814648729447</v>
      </c>
      <c r="Q82" s="85">
        <v>0</v>
      </c>
      <c r="R82" s="85">
        <v>16.666666666666668</v>
      </c>
      <c r="S82" s="85">
        <v>0</v>
      </c>
      <c r="T82" s="85">
        <v>1.2148823082763858</v>
      </c>
      <c r="U82" s="85">
        <v>3.4188034188034186</v>
      </c>
      <c r="V82" s="85">
        <v>26.666666666666668</v>
      </c>
      <c r="W82" s="85">
        <v>2.4</v>
      </c>
      <c r="X82" s="85">
        <v>0</v>
      </c>
      <c r="Y82" s="85">
        <v>8.3550913838120096</v>
      </c>
      <c r="Z82" s="85">
        <v>1.8140589569160996</v>
      </c>
      <c r="AA82" s="85">
        <v>0</v>
      </c>
      <c r="AB82" s="85">
        <v>22.222222222222218</v>
      </c>
      <c r="AC82" s="85">
        <v>0</v>
      </c>
      <c r="AD82" s="85">
        <v>0</v>
      </c>
      <c r="AE82" s="85">
        <v>0</v>
      </c>
      <c r="AF82" s="85">
        <v>0</v>
      </c>
      <c r="AG82" s="85">
        <v>20.512820512820515</v>
      </c>
      <c r="AH82" s="85">
        <v>0</v>
      </c>
      <c r="AI82" s="85">
        <v>16</v>
      </c>
      <c r="AJ82" s="85">
        <v>0</v>
      </c>
      <c r="AK82" s="85">
        <v>0</v>
      </c>
      <c r="AL82" s="85">
        <v>0</v>
      </c>
      <c r="AM82" s="85">
        <v>1.3468013468013469</v>
      </c>
      <c r="AN82" s="85">
        <v>3.4408602150537635</v>
      </c>
      <c r="AO82" s="85">
        <v>0</v>
      </c>
      <c r="AP82" s="85">
        <v>5.8287795992714031</v>
      </c>
      <c r="AQ82" s="85">
        <v>16.666666666666668</v>
      </c>
      <c r="AR82" s="85">
        <v>0</v>
      </c>
      <c r="AS82" s="85">
        <v>0</v>
      </c>
      <c r="AT82" s="85">
        <v>0</v>
      </c>
      <c r="AU82" s="85">
        <v>1.2232415902140674</v>
      </c>
      <c r="AV82" s="85">
        <v>0</v>
      </c>
      <c r="AW82" s="85">
        <v>0</v>
      </c>
      <c r="AX82" s="85">
        <v>5.2880075542965059</v>
      </c>
      <c r="AY82" s="85">
        <v>4.0404040404040407</v>
      </c>
      <c r="AZ82" s="85">
        <v>32</v>
      </c>
      <c r="BA82" s="85">
        <v>15.686274509803921</v>
      </c>
      <c r="BB82" s="85">
        <v>0</v>
      </c>
      <c r="BC82" s="85">
        <v>0</v>
      </c>
      <c r="BD82" s="85">
        <v>3.5820895522388057</v>
      </c>
      <c r="BE82" s="85">
        <v>16.277678037103531</v>
      </c>
      <c r="BF82" s="85">
        <v>23.188405797101449</v>
      </c>
      <c r="BG82" s="85">
        <v>9.1954022988505741</v>
      </c>
      <c r="BH82" s="85">
        <v>11.111111111111109</v>
      </c>
      <c r="BI82" s="85">
        <v>28.07017543859649</v>
      </c>
      <c r="BJ82" s="85">
        <v>0</v>
      </c>
      <c r="BK82" s="85">
        <v>0</v>
      </c>
      <c r="BL82" s="85">
        <v>15.238095238095239</v>
      </c>
      <c r="BM82" s="85">
        <v>8.0808080808080813</v>
      </c>
      <c r="BN82" s="85">
        <v>4.8484848484848486</v>
      </c>
      <c r="BO82" s="85">
        <v>0</v>
      </c>
      <c r="BP82" s="85">
        <v>4.9960967993754881</v>
      </c>
      <c r="BQ82" s="85">
        <v>0</v>
      </c>
      <c r="BR82" s="85">
        <v>8.8888888888888893</v>
      </c>
      <c r="BS82" s="85">
        <v>5.2287581699346406</v>
      </c>
      <c r="BT82" s="85">
        <v>100</v>
      </c>
      <c r="BU82" s="85">
        <v>0</v>
      </c>
      <c r="BV82" s="85">
        <v>9.5238095238095237</v>
      </c>
      <c r="BW82" s="85">
        <v>33.333333333333336</v>
      </c>
      <c r="BX82" s="85">
        <v>0</v>
      </c>
      <c r="BY82" s="85">
        <v>66.666666666666671</v>
      </c>
      <c r="BZ82" s="85">
        <v>1.6260162601626016</v>
      </c>
      <c r="CA82" s="85">
        <v>2.2598870056497176</v>
      </c>
      <c r="CB82" s="85">
        <v>10.526315789473683</v>
      </c>
      <c r="CC82" s="85">
        <v>1.3961605584642234</v>
      </c>
      <c r="CD82" s="85">
        <v>35.555555555555557</v>
      </c>
      <c r="CE82" s="85">
        <v>10.457516339869281</v>
      </c>
      <c r="CF82" s="85">
        <v>14.814814814814815</v>
      </c>
      <c r="CG82" s="85">
        <v>0</v>
      </c>
      <c r="CH82" s="85">
        <v>5.2287581699346406</v>
      </c>
      <c r="CI82" s="85">
        <v>14.222222222222223</v>
      </c>
      <c r="CJ82" s="85">
        <v>1.807909604519774</v>
      </c>
      <c r="CK82" s="85">
        <v>2.2792022792022792</v>
      </c>
      <c r="CL82" s="85">
        <v>80</v>
      </c>
      <c r="CM82" s="85">
        <v>4.9382716049382713</v>
      </c>
      <c r="CN82" s="85">
        <v>1.5968063872255491</v>
      </c>
      <c r="CO82" s="85">
        <v>0</v>
      </c>
      <c r="CP82" s="85">
        <v>30.303030303030301</v>
      </c>
      <c r="CQ82" s="85">
        <v>53.333333333333336</v>
      </c>
      <c r="CR82" s="85">
        <v>7.2072072072072073</v>
      </c>
      <c r="CS82" s="85">
        <v>4.1184041184041185</v>
      </c>
      <c r="CT82" s="85">
        <v>0</v>
      </c>
      <c r="CU82" s="85">
        <v>0</v>
      </c>
      <c r="CV82" s="85">
        <v>5.333333333333333</v>
      </c>
      <c r="CW82" s="85">
        <v>8.8050314465408803</v>
      </c>
      <c r="CX82" s="85">
        <v>1.9723865877712032</v>
      </c>
      <c r="CY82" s="85">
        <v>0</v>
      </c>
      <c r="CZ82" s="85">
        <v>2.574002574002574</v>
      </c>
      <c r="DA82" s="85">
        <v>6.4777327935222671</v>
      </c>
      <c r="DB82" s="85">
        <v>0</v>
      </c>
      <c r="DC82" s="85">
        <v>0</v>
      </c>
      <c r="DD82" s="85">
        <v>7.2072072072072073</v>
      </c>
      <c r="DE82" s="85">
        <v>35.555555555555557</v>
      </c>
      <c r="DF82" s="85">
        <v>24.691358024691358</v>
      </c>
      <c r="DG82" s="85">
        <v>0</v>
      </c>
      <c r="DH82" s="85">
        <v>2.2222222222222223</v>
      </c>
      <c r="DI82" s="85">
        <v>14.285714285714285</v>
      </c>
      <c r="DJ82" s="85">
        <v>0.98747145590322782</v>
      </c>
      <c r="DK82" s="85">
        <v>1.5687651827787048</v>
      </c>
      <c r="DL82" s="85">
        <v>0</v>
      </c>
      <c r="DM82" s="85">
        <v>4.5977011494252871</v>
      </c>
      <c r="DN82" s="85">
        <v>0</v>
      </c>
      <c r="DO82" s="85">
        <v>24.242424242424246</v>
      </c>
      <c r="DP82">
        <f t="shared" si="2"/>
        <v>76</v>
      </c>
    </row>
    <row r="83" spans="2:120" ht="12" customHeight="1" x14ac:dyDescent="0.25">
      <c r="B83" s="83" t="s">
        <v>221</v>
      </c>
      <c r="C83" s="83" t="str">
        <f t="shared" si="3"/>
        <v>Count of academic partners of International Telecommunication Union (ITU)</v>
      </c>
      <c r="D83" s="84">
        <v>0.05</v>
      </c>
      <c r="E83" s="85">
        <v>0</v>
      </c>
      <c r="F83" s="85">
        <v>2.3809523809523809</v>
      </c>
      <c r="G83" s="85">
        <v>0</v>
      </c>
      <c r="H83" s="85">
        <v>9.5238095238095237</v>
      </c>
      <c r="I83" s="85">
        <v>0</v>
      </c>
      <c r="J83" s="85">
        <v>4.7619047619047619</v>
      </c>
      <c r="K83" s="85">
        <v>2.3809523809523809</v>
      </c>
      <c r="L83" s="85">
        <v>0</v>
      </c>
      <c r="M83" s="85">
        <v>4.7619047619047619</v>
      </c>
      <c r="N83" s="85">
        <v>2.3809523809523809</v>
      </c>
      <c r="O83" s="85">
        <v>0</v>
      </c>
      <c r="P83" s="85">
        <v>0</v>
      </c>
      <c r="Q83" s="85">
        <v>0</v>
      </c>
      <c r="R83" s="85">
        <v>0</v>
      </c>
      <c r="S83" s="85">
        <v>0</v>
      </c>
      <c r="T83" s="85">
        <v>4.7619047619047619</v>
      </c>
      <c r="U83" s="85">
        <v>0</v>
      </c>
      <c r="V83" s="85">
        <v>2.3809523809523809</v>
      </c>
      <c r="W83" s="85">
        <v>0</v>
      </c>
      <c r="X83" s="85">
        <v>0</v>
      </c>
      <c r="Y83" s="85">
        <v>100</v>
      </c>
      <c r="Z83" s="85">
        <v>9.5238095238095237</v>
      </c>
      <c r="AA83" s="85">
        <v>0</v>
      </c>
      <c r="AB83" s="85">
        <v>0</v>
      </c>
      <c r="AC83" s="85">
        <v>4.7619047619047619</v>
      </c>
      <c r="AD83" s="85">
        <v>0</v>
      </c>
      <c r="AE83" s="85">
        <v>0</v>
      </c>
      <c r="AF83" s="85">
        <v>0</v>
      </c>
      <c r="AG83" s="85">
        <v>2.3809523809523809</v>
      </c>
      <c r="AH83" s="85">
        <v>7.1428571428571432</v>
      </c>
      <c r="AI83" s="85">
        <v>2.3809523809523809</v>
      </c>
      <c r="AJ83" s="85">
        <v>0</v>
      </c>
      <c r="AK83" s="85">
        <v>0</v>
      </c>
      <c r="AL83" s="85">
        <v>0</v>
      </c>
      <c r="AM83" s="85">
        <v>0</v>
      </c>
      <c r="AN83" s="85">
        <v>7.1428571428571432</v>
      </c>
      <c r="AO83" s="85">
        <v>0</v>
      </c>
      <c r="AP83" s="85">
        <v>9.5238095238095237</v>
      </c>
      <c r="AQ83" s="85">
        <v>2.3809523809523809</v>
      </c>
      <c r="AR83" s="85">
        <v>0</v>
      </c>
      <c r="AS83" s="85">
        <v>2.3809523809523809</v>
      </c>
      <c r="AT83" s="85">
        <v>0</v>
      </c>
      <c r="AU83" s="85">
        <v>2.3809523809523809</v>
      </c>
      <c r="AV83" s="85">
        <v>2.3809523809523809</v>
      </c>
      <c r="AW83" s="85">
        <v>0</v>
      </c>
      <c r="AX83" s="85">
        <v>19.047619047619047</v>
      </c>
      <c r="AY83" s="85">
        <v>0</v>
      </c>
      <c r="AZ83" s="85">
        <v>9.5238095238095237</v>
      </c>
      <c r="BA83" s="85">
        <v>0</v>
      </c>
      <c r="BB83" s="85">
        <v>0</v>
      </c>
      <c r="BC83" s="85">
        <v>0</v>
      </c>
      <c r="BD83" s="85">
        <v>9.5238095238095237</v>
      </c>
      <c r="BE83" s="85">
        <v>21.428571428571427</v>
      </c>
      <c r="BF83" s="85">
        <v>0</v>
      </c>
      <c r="BG83" s="85">
        <v>4.7619047619047619</v>
      </c>
      <c r="BH83" s="85">
        <v>2.3809523809523809</v>
      </c>
      <c r="BI83" s="85">
        <v>0</v>
      </c>
      <c r="BJ83" s="85">
        <v>0</v>
      </c>
      <c r="BK83" s="85">
        <v>0</v>
      </c>
      <c r="BL83" s="85">
        <v>0</v>
      </c>
      <c r="BM83" s="85">
        <v>0</v>
      </c>
      <c r="BN83" s="85">
        <v>0</v>
      </c>
      <c r="BO83" s="85">
        <v>0</v>
      </c>
      <c r="BP83" s="85">
        <v>4.7619047619047619</v>
      </c>
      <c r="BQ83" s="85">
        <v>0</v>
      </c>
      <c r="BR83" s="85">
        <v>0</v>
      </c>
      <c r="BS83" s="85">
        <v>9.5238095238095237</v>
      </c>
      <c r="BT83" s="85">
        <v>0</v>
      </c>
      <c r="BU83" s="85">
        <v>0</v>
      </c>
      <c r="BV83" s="85">
        <v>0</v>
      </c>
      <c r="BW83" s="85">
        <v>0</v>
      </c>
      <c r="BX83" s="85">
        <v>0</v>
      </c>
      <c r="BY83" s="85">
        <v>0</v>
      </c>
      <c r="BZ83" s="85">
        <v>2.3809523809523809</v>
      </c>
      <c r="CA83" s="85">
        <v>0</v>
      </c>
      <c r="CB83" s="85">
        <v>2.3809523809523809</v>
      </c>
      <c r="CC83" s="85">
        <v>2.3809523809523809</v>
      </c>
      <c r="CD83" s="85">
        <v>0</v>
      </c>
      <c r="CE83" s="85">
        <v>0</v>
      </c>
      <c r="CF83" s="85">
        <v>0</v>
      </c>
      <c r="CG83" s="85">
        <v>0</v>
      </c>
      <c r="CH83" s="85">
        <v>2.3809523809523809</v>
      </c>
      <c r="CI83" s="85">
        <v>0</v>
      </c>
      <c r="CJ83" s="85">
        <v>2.3809523809523809</v>
      </c>
      <c r="CK83" s="85">
        <v>0</v>
      </c>
      <c r="CL83" s="85">
        <v>2.3809523809523809</v>
      </c>
      <c r="CM83" s="85">
        <v>4.7619047619047619</v>
      </c>
      <c r="CN83" s="85">
        <v>9.5238095238095237</v>
      </c>
      <c r="CO83" s="85">
        <v>2.3809523809523809</v>
      </c>
      <c r="CP83" s="85">
        <v>2.3809523809523809</v>
      </c>
      <c r="CQ83" s="85">
        <v>0</v>
      </c>
      <c r="CR83" s="85">
        <v>0</v>
      </c>
      <c r="CS83" s="85">
        <v>2.3809523809523809</v>
      </c>
      <c r="CT83" s="85">
        <v>0</v>
      </c>
      <c r="CU83" s="85">
        <v>0</v>
      </c>
      <c r="CV83" s="85">
        <v>2.3809523809523809</v>
      </c>
      <c r="CW83" s="85">
        <v>2.3809523809523809</v>
      </c>
      <c r="CX83" s="85">
        <v>9.5238095238095237</v>
      </c>
      <c r="CY83" s="85">
        <v>0</v>
      </c>
      <c r="CZ83" s="85">
        <v>2.3809523809523809</v>
      </c>
      <c r="DA83" s="85">
        <v>7.1428571428571432</v>
      </c>
      <c r="DB83" s="85">
        <v>0</v>
      </c>
      <c r="DC83" s="85">
        <v>0</v>
      </c>
      <c r="DD83" s="85">
        <v>2.3809523809523809</v>
      </c>
      <c r="DE83" s="85">
        <v>4.7619047619047619</v>
      </c>
      <c r="DF83" s="85">
        <v>2.3809523809523809</v>
      </c>
      <c r="DG83" s="85">
        <v>0</v>
      </c>
      <c r="DH83" s="85">
        <v>4.7619047619047619</v>
      </c>
      <c r="DI83" s="85">
        <v>2.3809523809523809</v>
      </c>
      <c r="DJ83" s="85">
        <v>14.285714285714286</v>
      </c>
      <c r="DK83" s="85">
        <v>26.19047619047619</v>
      </c>
      <c r="DL83" s="85">
        <v>0</v>
      </c>
      <c r="DM83" s="85">
        <v>0</v>
      </c>
      <c r="DN83" s="85">
        <v>2.3809523809523809</v>
      </c>
      <c r="DO83" s="85">
        <v>0</v>
      </c>
      <c r="DP83">
        <f t="shared" si="2"/>
        <v>53</v>
      </c>
    </row>
    <row r="84" spans="2:120" ht="12" customHeight="1" x14ac:dyDescent="0.25">
      <c r="B84" s="83" t="s">
        <v>222</v>
      </c>
      <c r="C84" s="83" t="str">
        <f t="shared" si="3"/>
        <v>Engineering industry and university partnerships mentioned in the press in the last year</v>
      </c>
      <c r="D84" s="84">
        <v>0.05</v>
      </c>
      <c r="E84" s="85">
        <v>0</v>
      </c>
      <c r="F84" s="85">
        <v>0</v>
      </c>
      <c r="G84" s="85">
        <v>0</v>
      </c>
      <c r="H84" s="85">
        <v>0.55172413793103459</v>
      </c>
      <c r="I84" s="85">
        <v>0</v>
      </c>
      <c r="J84" s="85">
        <v>24.421052631578945</v>
      </c>
      <c r="K84" s="85">
        <v>0.94117647058823539</v>
      </c>
      <c r="L84" s="85">
        <v>0</v>
      </c>
      <c r="M84" s="85">
        <v>0</v>
      </c>
      <c r="N84" s="85">
        <v>0</v>
      </c>
      <c r="O84" s="85">
        <v>0</v>
      </c>
      <c r="P84" s="85">
        <v>1.9753086419753085</v>
      </c>
      <c r="Q84" s="85">
        <v>0</v>
      </c>
      <c r="R84" s="85">
        <v>0</v>
      </c>
      <c r="S84" s="85">
        <v>0</v>
      </c>
      <c r="T84" s="85">
        <v>0.24672320740169618</v>
      </c>
      <c r="U84" s="85">
        <v>0</v>
      </c>
      <c r="V84" s="85">
        <v>0</v>
      </c>
      <c r="W84" s="85">
        <v>17.364341085271317</v>
      </c>
      <c r="X84" s="85">
        <v>0</v>
      </c>
      <c r="Y84" s="85">
        <v>0.96686159844054587</v>
      </c>
      <c r="Z84" s="85">
        <v>0</v>
      </c>
      <c r="AA84" s="85">
        <v>0</v>
      </c>
      <c r="AB84" s="85">
        <v>0</v>
      </c>
      <c r="AC84" s="85">
        <v>0</v>
      </c>
      <c r="AD84" s="85">
        <v>0</v>
      </c>
      <c r="AE84" s="85">
        <v>0</v>
      </c>
      <c r="AF84" s="85">
        <v>2.1917808219178081</v>
      </c>
      <c r="AG84" s="85">
        <v>0</v>
      </c>
      <c r="AH84" s="85">
        <v>0</v>
      </c>
      <c r="AI84" s="85">
        <v>0</v>
      </c>
      <c r="AJ84" s="85">
        <v>0</v>
      </c>
      <c r="AK84" s="85">
        <v>0</v>
      </c>
      <c r="AL84" s="85">
        <v>2.2857142857142856</v>
      </c>
      <c r="AM84" s="85">
        <v>7.6190476190476195</v>
      </c>
      <c r="AN84" s="85">
        <v>0.77795786061588335</v>
      </c>
      <c r="AO84" s="85">
        <v>0</v>
      </c>
      <c r="AP84" s="85">
        <v>6.7973856209150325</v>
      </c>
      <c r="AQ84" s="85">
        <v>9.6969696969696955</v>
      </c>
      <c r="AR84" s="85">
        <v>2.7118644067796613</v>
      </c>
      <c r="AS84" s="85">
        <v>0</v>
      </c>
      <c r="AT84" s="85">
        <v>0</v>
      </c>
      <c r="AU84" s="85">
        <v>7.6190476190476195</v>
      </c>
      <c r="AV84" s="85">
        <v>2.2857142857142856</v>
      </c>
      <c r="AW84" s="85">
        <v>0</v>
      </c>
      <c r="AX84" s="85">
        <v>1.0438729198184566</v>
      </c>
      <c r="AY84" s="85">
        <v>0.12331406551059731</v>
      </c>
      <c r="AZ84" s="85">
        <v>0</v>
      </c>
      <c r="BA84" s="85">
        <v>0.69565217391304346</v>
      </c>
      <c r="BB84" s="85">
        <v>2.4242424242424239</v>
      </c>
      <c r="BC84" s="85">
        <v>12.727272727272727</v>
      </c>
      <c r="BD84" s="85">
        <v>12.719665271966527</v>
      </c>
      <c r="BE84" s="85">
        <v>5.7427716849451649</v>
      </c>
      <c r="BF84" s="85">
        <v>4.3243243243243246</v>
      </c>
      <c r="BG84" s="85">
        <v>0.59701492537313428</v>
      </c>
      <c r="BH84" s="85">
        <v>1.9512195121951219</v>
      </c>
      <c r="BI84" s="85">
        <v>0</v>
      </c>
      <c r="BJ84" s="85">
        <v>1.7391304347826084</v>
      </c>
      <c r="BK84" s="85">
        <v>0</v>
      </c>
      <c r="BL84" s="85">
        <v>0</v>
      </c>
      <c r="BM84" s="85">
        <v>0</v>
      </c>
      <c r="BN84" s="85">
        <v>0</v>
      </c>
      <c r="BO84" s="85">
        <v>0</v>
      </c>
      <c r="BP84" s="85">
        <v>2.9946524064171123</v>
      </c>
      <c r="BQ84" s="85">
        <v>0</v>
      </c>
      <c r="BR84" s="85">
        <v>0</v>
      </c>
      <c r="BS84" s="85">
        <v>6.8201193520886619E-2</v>
      </c>
      <c r="BT84" s="85">
        <v>0</v>
      </c>
      <c r="BU84" s="85">
        <v>0</v>
      </c>
      <c r="BV84" s="85">
        <v>5.9459459459459456</v>
      </c>
      <c r="BW84" s="85">
        <v>0</v>
      </c>
      <c r="BX84" s="85">
        <v>100</v>
      </c>
      <c r="BY84" s="85">
        <v>0</v>
      </c>
      <c r="BZ84" s="85">
        <v>4.3410852713178292</v>
      </c>
      <c r="CA84" s="85">
        <v>5.8181818181818183</v>
      </c>
      <c r="CB84" s="85">
        <v>0.86021505376344076</v>
      </c>
      <c r="CC84" s="85">
        <v>9.0909090909090899</v>
      </c>
      <c r="CD84" s="85">
        <v>0</v>
      </c>
      <c r="CE84" s="85">
        <v>0</v>
      </c>
      <c r="CF84" s="85">
        <v>0</v>
      </c>
      <c r="CG84" s="85">
        <v>0</v>
      </c>
      <c r="CH84" s="85">
        <v>0.60150375939849621</v>
      </c>
      <c r="CI84" s="85">
        <v>2.4827586206896552</v>
      </c>
      <c r="CJ84" s="85">
        <v>0.84432717678100266</v>
      </c>
      <c r="CK84" s="85">
        <v>1.4678899082568808</v>
      </c>
      <c r="CL84" s="85">
        <v>22.857142857142854</v>
      </c>
      <c r="CM84" s="85">
        <v>3.2323232323232323</v>
      </c>
      <c r="CN84" s="85">
        <v>0.75614366729678639</v>
      </c>
      <c r="CO84" s="85">
        <v>3.6363636363636367</v>
      </c>
      <c r="CP84" s="85">
        <v>7.0588235294117636</v>
      </c>
      <c r="CQ84" s="85">
        <v>4.7058823529411757</v>
      </c>
      <c r="CR84" s="85">
        <v>0</v>
      </c>
      <c r="CS84" s="85">
        <v>23.636363636363637</v>
      </c>
      <c r="CT84" s="85">
        <v>2.2222222222222223</v>
      </c>
      <c r="CU84" s="85">
        <v>0</v>
      </c>
      <c r="CV84" s="85">
        <v>7.9338842975206614</v>
      </c>
      <c r="CW84" s="85">
        <v>7.68</v>
      </c>
      <c r="CX84" s="85">
        <v>6.3157894736842097</v>
      </c>
      <c r="CY84" s="85">
        <v>1.3114754098360657</v>
      </c>
      <c r="CZ84" s="85">
        <v>1.7021276595744681</v>
      </c>
      <c r="DA84" s="85">
        <v>3.1372549019607843</v>
      </c>
      <c r="DB84" s="85">
        <v>2.9090909090909096</v>
      </c>
      <c r="DC84" s="85">
        <v>0</v>
      </c>
      <c r="DD84" s="85">
        <v>2.8865979381443299</v>
      </c>
      <c r="DE84" s="85">
        <v>0</v>
      </c>
      <c r="DF84" s="85">
        <v>0.37558685446009388</v>
      </c>
      <c r="DG84" s="85">
        <v>0</v>
      </c>
      <c r="DH84" s="85">
        <v>2.2857142857142856</v>
      </c>
      <c r="DI84" s="85">
        <v>12.753623188405799</v>
      </c>
      <c r="DJ84" s="85">
        <v>26</v>
      </c>
      <c r="DK84" s="85">
        <v>3.383084577114428</v>
      </c>
      <c r="DL84" s="85">
        <v>0</v>
      </c>
      <c r="DM84" s="85">
        <v>1.7777777777777779</v>
      </c>
      <c r="DN84" s="85">
        <v>0</v>
      </c>
      <c r="DO84" s="85">
        <v>0</v>
      </c>
      <c r="DP84">
        <f t="shared" si="2"/>
        <v>62</v>
      </c>
    </row>
    <row r="85" spans="2:120" ht="12" customHeight="1" x14ac:dyDescent="0.25">
      <c r="B85" s="86" t="s">
        <v>223</v>
      </c>
      <c r="C85" s="86" t="s">
        <v>224</v>
      </c>
      <c r="D85" s="87">
        <v>0.25</v>
      </c>
      <c r="E85" s="88">
        <v>12.598438898829182</v>
      </c>
      <c r="F85" s="88">
        <v>10.443703103168119</v>
      </c>
      <c r="G85" s="88">
        <v>6.0145267761850336</v>
      </c>
      <c r="H85" s="88">
        <v>8.3059287845506304</v>
      </c>
      <c r="I85" s="88">
        <v>13.519745026029597</v>
      </c>
      <c r="J85" s="88">
        <v>30.038324984685225</v>
      </c>
      <c r="K85" s="88">
        <v>28.326657201635072</v>
      </c>
      <c r="L85" s="88">
        <v>4.8939268351311283</v>
      </c>
      <c r="M85" s="88">
        <v>14.760382816731541</v>
      </c>
      <c r="N85" s="88">
        <v>11.441773228795828</v>
      </c>
      <c r="O85" s="88">
        <v>12.482010606727194</v>
      </c>
      <c r="P85" s="88">
        <v>29.865132664518264</v>
      </c>
      <c r="Q85" s="88">
        <v>6.5445438005258243</v>
      </c>
      <c r="R85" s="88">
        <v>12.392823317026048</v>
      </c>
      <c r="S85" s="88">
        <v>8.3119788125141625</v>
      </c>
      <c r="T85" s="88">
        <v>11.40307849795278</v>
      </c>
      <c r="U85" s="88">
        <v>25.875867534145989</v>
      </c>
      <c r="V85" s="88">
        <v>7.3389500240378007</v>
      </c>
      <c r="W85" s="88">
        <v>26.736493761902828</v>
      </c>
      <c r="X85" s="88">
        <v>27.539712102430066</v>
      </c>
      <c r="Y85" s="88">
        <v>25.718263697923931</v>
      </c>
      <c r="Z85" s="88">
        <v>10.850717908836515</v>
      </c>
      <c r="AA85" s="88">
        <v>6.9797533732912278</v>
      </c>
      <c r="AB85" s="88">
        <v>15.642485016330932</v>
      </c>
      <c r="AC85" s="88">
        <v>12.561374333803453</v>
      </c>
      <c r="AD85" s="88">
        <v>18.480741080702536</v>
      </c>
      <c r="AE85" s="88">
        <v>36.18663989990273</v>
      </c>
      <c r="AF85" s="88">
        <v>39.542922015106733</v>
      </c>
      <c r="AG85" s="88">
        <v>11.781645552437906</v>
      </c>
      <c r="AH85" s="88">
        <v>10.313277279241316</v>
      </c>
      <c r="AI85" s="88">
        <v>8.5241920276232843</v>
      </c>
      <c r="AJ85" s="88">
        <v>9.460474794392999</v>
      </c>
      <c r="AK85" s="88">
        <v>33.63552088829816</v>
      </c>
      <c r="AL85" s="88">
        <v>8.1372575824488322</v>
      </c>
      <c r="AM85" s="88">
        <v>28.36781682554918</v>
      </c>
      <c r="AN85" s="88">
        <v>25.979801845202115</v>
      </c>
      <c r="AO85" s="88">
        <v>10.379437307212907</v>
      </c>
      <c r="AP85" s="88">
        <v>41.707561208735143</v>
      </c>
      <c r="AQ85" s="88">
        <v>4.610045210764329</v>
      </c>
      <c r="AR85" s="88">
        <v>11.970400079855148</v>
      </c>
      <c r="AS85" s="88">
        <v>6.4030908507847517</v>
      </c>
      <c r="AT85" s="88">
        <v>9.055400680891962</v>
      </c>
      <c r="AU85" s="88">
        <v>27.21313897869333</v>
      </c>
      <c r="AV85" s="88">
        <v>29.103180323315627</v>
      </c>
      <c r="AW85" s="88">
        <v>23.448069171429719</v>
      </c>
      <c r="AX85" s="88">
        <v>12.661048651267437</v>
      </c>
      <c r="AY85" s="88">
        <v>18.973048611026375</v>
      </c>
      <c r="AZ85" s="88">
        <v>4.1385775470391444</v>
      </c>
      <c r="BA85" s="88">
        <v>4.0906739568977324</v>
      </c>
      <c r="BB85" s="88">
        <v>26.20561781623428</v>
      </c>
      <c r="BC85" s="88">
        <v>34.914767311275455</v>
      </c>
      <c r="BD85" s="88">
        <v>24.501776454986398</v>
      </c>
      <c r="BE85" s="88">
        <v>21.668691848230836</v>
      </c>
      <c r="BF85" s="88">
        <v>11.888324935282553</v>
      </c>
      <c r="BG85" s="88">
        <v>12.411796824000213</v>
      </c>
      <c r="BH85" s="88">
        <v>8.055832965453753</v>
      </c>
      <c r="BI85" s="88">
        <v>6.5227720228232293</v>
      </c>
      <c r="BJ85" s="88">
        <v>13.482116229626183</v>
      </c>
      <c r="BK85" s="88">
        <v>25.870934485655617</v>
      </c>
      <c r="BL85" s="88">
        <v>9.0522006046660159</v>
      </c>
      <c r="BM85" s="88">
        <v>21.158101638246769</v>
      </c>
      <c r="BN85" s="88">
        <v>28.69246236085116</v>
      </c>
      <c r="BO85" s="88">
        <v>7.242451618499496</v>
      </c>
      <c r="BP85" s="88">
        <v>23.072157963043715</v>
      </c>
      <c r="BQ85" s="88">
        <v>24.691415077116659</v>
      </c>
      <c r="BR85" s="88">
        <v>9.1400352012960546</v>
      </c>
      <c r="BS85" s="88">
        <v>23.112170498198317</v>
      </c>
      <c r="BT85" s="88">
        <v>8.2321163209987294</v>
      </c>
      <c r="BU85" s="88">
        <v>13.047728959389017</v>
      </c>
      <c r="BV85" s="88">
        <v>14.117646790623848</v>
      </c>
      <c r="BW85" s="88">
        <v>6.4687953359557318</v>
      </c>
      <c r="BX85" s="88">
        <v>8.52049029390143</v>
      </c>
      <c r="BY85" s="88">
        <v>6.4685557010499464</v>
      </c>
      <c r="BZ85" s="88">
        <v>37.80117514174178</v>
      </c>
      <c r="CA85" s="88">
        <v>23.93143072320121</v>
      </c>
      <c r="CB85" s="88">
        <v>11.142465862458847</v>
      </c>
      <c r="CC85" s="88">
        <v>27.344600241275874</v>
      </c>
      <c r="CD85" s="88">
        <v>11.773754948489454</v>
      </c>
      <c r="CE85" s="88">
        <v>9.0060049568698233</v>
      </c>
      <c r="CF85" s="88">
        <v>29.594211612052945</v>
      </c>
      <c r="CG85" s="88">
        <v>4.8172496796843793</v>
      </c>
      <c r="CH85" s="88">
        <v>7.1760127847202968</v>
      </c>
      <c r="CI85" s="88">
        <v>11.943639185836282</v>
      </c>
      <c r="CJ85" s="88">
        <v>23.516339863375979</v>
      </c>
      <c r="CK85" s="88">
        <v>22.241659774372291</v>
      </c>
      <c r="CL85" s="88">
        <v>13.963001827943671</v>
      </c>
      <c r="CM85" s="88">
        <v>24.840210952103121</v>
      </c>
      <c r="CN85" s="88">
        <v>25.631309888984671</v>
      </c>
      <c r="CO85" s="88">
        <v>9.2693825656468078</v>
      </c>
      <c r="CP85" s="88">
        <v>6.4419057324395714</v>
      </c>
      <c r="CQ85" s="88">
        <v>11.482395168501771</v>
      </c>
      <c r="CR85" s="88">
        <v>13.756577761665152</v>
      </c>
      <c r="CS85" s="88">
        <v>15.876889113370492</v>
      </c>
      <c r="CT85" s="88">
        <v>15.916592797604721</v>
      </c>
      <c r="CU85" s="88">
        <v>19.095350135735746</v>
      </c>
      <c r="CV85" s="88">
        <v>9.3327144552677606</v>
      </c>
      <c r="CW85" s="88">
        <v>12.301973236101773</v>
      </c>
      <c r="CX85" s="88">
        <v>21.079143437962738</v>
      </c>
      <c r="CY85" s="88">
        <v>3.8074168182960424</v>
      </c>
      <c r="CZ85" s="88">
        <v>21.807784020760078</v>
      </c>
      <c r="DA85" s="88">
        <v>25.227095247158005</v>
      </c>
      <c r="DB85" s="88">
        <v>29.690198499096848</v>
      </c>
      <c r="DC85" s="88">
        <v>10.758644835121252</v>
      </c>
      <c r="DD85" s="88">
        <v>10.8228818089333</v>
      </c>
      <c r="DE85" s="88">
        <v>7.6504952809343036</v>
      </c>
      <c r="DF85" s="88">
        <v>9.8634489191949601</v>
      </c>
      <c r="DG85" s="88">
        <v>5.9439836261815175</v>
      </c>
      <c r="DH85" s="88">
        <v>15.584653733546549</v>
      </c>
      <c r="DI85" s="88">
        <v>19.029677150846993</v>
      </c>
      <c r="DJ85" s="88">
        <v>25.405662069075007</v>
      </c>
      <c r="DK85" s="88">
        <v>20.215118792558677</v>
      </c>
      <c r="DL85" s="88">
        <v>11.993107768649114</v>
      </c>
      <c r="DM85" s="88">
        <v>11.242437938913447</v>
      </c>
      <c r="DN85" s="88">
        <v>7.8271373503948798</v>
      </c>
      <c r="DO85" s="88">
        <v>6.633398657169943</v>
      </c>
      <c r="DP85">
        <f t="shared" si="2"/>
        <v>4</v>
      </c>
    </row>
    <row r="86" spans="2:120" ht="12" customHeight="1" x14ac:dyDescent="0.25">
      <c r="B86" s="83" t="s">
        <v>225</v>
      </c>
      <c r="C86" s="83" t="str">
        <f t="shared" si="3"/>
        <v>Engineering equipment and engineering testing instruments imported and exported as a percent of GDP</v>
      </c>
      <c r="D86" s="84">
        <v>0.15</v>
      </c>
      <c r="E86" s="85">
        <v>5.9464706523228443</v>
      </c>
      <c r="F86" s="85">
        <v>4.2140372076959753</v>
      </c>
      <c r="G86" s="85">
        <v>3.9156556090668917</v>
      </c>
      <c r="H86" s="85">
        <v>6.8124700346559859</v>
      </c>
      <c r="I86" s="85">
        <v>19.322279547989535</v>
      </c>
      <c r="J86" s="85">
        <v>18.721558790380033</v>
      </c>
      <c r="K86" s="85">
        <v>64.28540013586337</v>
      </c>
      <c r="L86" s="85">
        <v>5.7874434525809422</v>
      </c>
      <c r="M86" s="85">
        <v>13.013446747218747</v>
      </c>
      <c r="N86" s="85">
        <v>2.8688675546211262</v>
      </c>
      <c r="O86" s="85">
        <v>9.2285644221791561</v>
      </c>
      <c r="P86" s="85">
        <v>68.169417487133117</v>
      </c>
      <c r="Q86" s="85">
        <v>6.7099058696080345</v>
      </c>
      <c r="R86" s="85">
        <v>8.8832415311181894</v>
      </c>
      <c r="S86" s="85">
        <v>4.7342110259213346</v>
      </c>
      <c r="T86" s="85">
        <v>6.9664804870875914</v>
      </c>
      <c r="U86" s="85">
        <v>48.02977716082831</v>
      </c>
      <c r="V86" s="85">
        <v>3.8807583612775112</v>
      </c>
      <c r="W86" s="85">
        <v>53.249697765953464</v>
      </c>
      <c r="X86" s="85">
        <v>11.203670663938103</v>
      </c>
      <c r="Y86" s="85">
        <v>15.340786729486087</v>
      </c>
      <c r="Z86" s="85">
        <v>6.9887131083663352</v>
      </c>
      <c r="AA86" s="85">
        <v>4.5743296861917946</v>
      </c>
      <c r="AB86" s="85">
        <v>46.041186243623017</v>
      </c>
      <c r="AC86" s="85">
        <v>15.200061587874046</v>
      </c>
      <c r="AD86" s="85">
        <v>11.768411900293319</v>
      </c>
      <c r="AE86" s="85">
        <v>82.111197165413031</v>
      </c>
      <c r="AF86" s="85">
        <v>76.545117848757656</v>
      </c>
      <c r="AG86" s="85">
        <v>11.463708790867763</v>
      </c>
      <c r="AH86" s="85">
        <v>8.6179639157614556</v>
      </c>
      <c r="AI86" s="85">
        <v>3.6852897033282765</v>
      </c>
      <c r="AJ86" s="85">
        <v>7.9032790631013352</v>
      </c>
      <c r="AK86" s="85">
        <v>79.13388974797374</v>
      </c>
      <c r="AL86" s="85">
        <v>2.9639915316842953</v>
      </c>
      <c r="AM86" s="85">
        <v>58.514203462754942</v>
      </c>
      <c r="AN86" s="85">
        <v>30.512724505254855</v>
      </c>
      <c r="AO86" s="85">
        <v>11.875123532857874</v>
      </c>
      <c r="AP86" s="85">
        <v>88.802500321905796</v>
      </c>
      <c r="AQ86" s="85">
        <v>6.864586221411173</v>
      </c>
      <c r="AR86" s="85">
        <v>21.030314941507378</v>
      </c>
      <c r="AS86" s="85">
        <v>5.2235338531215705</v>
      </c>
      <c r="AT86" s="85">
        <v>7.2415583055182493</v>
      </c>
      <c r="AU86" s="85">
        <v>77.44157584084293</v>
      </c>
      <c r="AV86" s="85">
        <v>65.058869992644986</v>
      </c>
      <c r="AW86" s="85">
        <v>48.249903880497975</v>
      </c>
      <c r="AX86" s="85">
        <v>4.5121275453441321</v>
      </c>
      <c r="AY86" s="85">
        <v>3.4216030516135612</v>
      </c>
      <c r="AZ86" s="85">
        <v>1.5703787020109068</v>
      </c>
      <c r="BA86" s="85">
        <v>5.5000821473494659</v>
      </c>
      <c r="BB86" s="85">
        <v>49.933277691534471</v>
      </c>
      <c r="BC86" s="85">
        <v>74.941756065469889</v>
      </c>
      <c r="BD86" s="85">
        <v>31.319324163394089</v>
      </c>
      <c r="BE86" s="85">
        <v>41.299299227097073</v>
      </c>
      <c r="BF86" s="85">
        <v>10.237077023240829</v>
      </c>
      <c r="BG86" s="85">
        <v>8.522244984891195</v>
      </c>
      <c r="BH86" s="85">
        <v>5.3178355508282449</v>
      </c>
      <c r="BI86" s="85">
        <v>9.0763041087683209</v>
      </c>
      <c r="BJ86" s="85">
        <v>6.5873333414078434</v>
      </c>
      <c r="BK86" s="85">
        <v>28.253741158209881</v>
      </c>
      <c r="BL86" s="85">
        <v>7.4325216216815218</v>
      </c>
      <c r="BM86" s="85">
        <v>37.430897714891309</v>
      </c>
      <c r="BN86" s="85">
        <v>32.743566467389542</v>
      </c>
      <c r="BO86" s="85">
        <v>3.9000075341861113</v>
      </c>
      <c r="BP86" s="85">
        <v>89.904019478109177</v>
      </c>
      <c r="BQ86" s="85">
        <v>32.160794561117285</v>
      </c>
      <c r="BR86" s="85">
        <v>7.4177826261286022</v>
      </c>
      <c r="BS86" s="85">
        <v>73.838436353624701</v>
      </c>
      <c r="BT86" s="85">
        <v>6.1377809048062746</v>
      </c>
      <c r="BU86" s="85">
        <v>10.20509343582634</v>
      </c>
      <c r="BV86" s="85">
        <v>11.051964418269618</v>
      </c>
      <c r="BW86" s="85">
        <v>11.063121754902529</v>
      </c>
      <c r="BX86" s="85">
        <v>6.5154025093174006</v>
      </c>
      <c r="BY86" s="85">
        <v>3.3292321727555523</v>
      </c>
      <c r="BZ86" s="85">
        <v>100</v>
      </c>
      <c r="CA86" s="85">
        <v>18.435818368190336</v>
      </c>
      <c r="CB86" s="85">
        <v>1.8947719324195389</v>
      </c>
      <c r="CC86" s="85">
        <v>35.772555183561771</v>
      </c>
      <c r="CD86" s="85">
        <v>14.298673715433619</v>
      </c>
      <c r="CE86" s="85">
        <v>2.5335207488866902</v>
      </c>
      <c r="CF86" s="85">
        <v>7.7830121092693281</v>
      </c>
      <c r="CG86" s="85">
        <v>5.1790970115764621</v>
      </c>
      <c r="CH86" s="85">
        <v>7.7101606959574918</v>
      </c>
      <c r="CI86" s="85">
        <v>16.517524783875583</v>
      </c>
      <c r="CJ86" s="85">
        <v>31.527043018727245</v>
      </c>
      <c r="CK86" s="85">
        <v>65.708274202276172</v>
      </c>
      <c r="CL86" s="85">
        <v>9.0970618345437906</v>
      </c>
      <c r="CM86" s="85">
        <v>52.995661883691731</v>
      </c>
      <c r="CN86" s="85">
        <v>5.3079058456838988</v>
      </c>
      <c r="CO86" s="85">
        <v>8.9605477217325973</v>
      </c>
      <c r="CP86" s="85">
        <v>7.0133195313764566E-4</v>
      </c>
      <c r="CQ86" s="85">
        <v>1.2178246379536365E-4</v>
      </c>
      <c r="CR86" s="85">
        <v>3.0882103074106873E-3</v>
      </c>
      <c r="CS86" s="85">
        <v>1.1811645021129592E-3</v>
      </c>
      <c r="CT86" s="85">
        <v>1.1850876770873558E-3</v>
      </c>
      <c r="CU86" s="85">
        <v>4.5334774208810884E-4</v>
      </c>
      <c r="CV86" s="85">
        <v>2.9800895424654891E-4</v>
      </c>
      <c r="CW86" s="85">
        <v>7.4235118793740981E-4</v>
      </c>
      <c r="CX86" s="85">
        <v>4.913539239897335E-4</v>
      </c>
      <c r="CY86" s="85">
        <v>3.0698415724490031E-4</v>
      </c>
      <c r="CZ86" s="85">
        <v>2.86539840739405E-4</v>
      </c>
      <c r="DA86" s="85">
        <v>7.0627654676167742E-4</v>
      </c>
      <c r="DB86" s="85">
        <v>8.4961156009255307E-4</v>
      </c>
      <c r="DC86" s="85">
        <v>1.0047696309735979E-4</v>
      </c>
      <c r="DD86" s="85">
        <v>7.6091366841792528E-4</v>
      </c>
      <c r="DE86" s="85">
        <v>1.1749493687148382E-3</v>
      </c>
      <c r="DF86" s="85">
        <v>3.6678902136071378E-4</v>
      </c>
      <c r="DG86" s="85">
        <v>2.2457387861120957E-3</v>
      </c>
      <c r="DH86" s="85">
        <v>1.1579549482315771E-3</v>
      </c>
      <c r="DI86" s="85">
        <v>6.203735865714685E-3</v>
      </c>
      <c r="DJ86" s="85">
        <v>4.3974202757940194E-4</v>
      </c>
      <c r="DK86" s="85">
        <v>0</v>
      </c>
      <c r="DL86" s="85">
        <v>1.2902899035801299E-4</v>
      </c>
      <c r="DM86" s="85">
        <v>2.2660677251104722E-3</v>
      </c>
      <c r="DN86" s="85">
        <v>1.5146539600017444E-2</v>
      </c>
      <c r="DO86" s="85">
        <v>1.3947295825745507E-2</v>
      </c>
      <c r="DP86">
        <f t="shared" si="2"/>
        <v>4</v>
      </c>
    </row>
    <row r="87" spans="2:120" ht="12" customHeight="1" x14ac:dyDescent="0.25">
      <c r="B87" s="83" t="s">
        <v>226</v>
      </c>
      <c r="C87" s="83" t="str">
        <f t="shared" si="3"/>
        <v>Engineering safety equipment imported and exported</v>
      </c>
      <c r="D87" s="84">
        <v>0.15</v>
      </c>
      <c r="E87" s="85">
        <v>2.7638886266284484</v>
      </c>
      <c r="F87" s="85">
        <v>0.80223178132072237</v>
      </c>
      <c r="G87" s="85">
        <v>1.6151295878207095</v>
      </c>
      <c r="H87" s="85">
        <v>3.1118541880828232</v>
      </c>
      <c r="I87" s="85">
        <v>23.100736659770792</v>
      </c>
      <c r="J87" s="85">
        <v>25.054939197666755</v>
      </c>
      <c r="K87" s="85">
        <v>28.813248712882039</v>
      </c>
      <c r="L87" s="85">
        <v>1.8676873690374971</v>
      </c>
      <c r="M87" s="85">
        <v>6.0483215890728488</v>
      </c>
      <c r="N87" s="85">
        <v>1.4539785657598718</v>
      </c>
      <c r="O87" s="85">
        <v>2.7196213721632132</v>
      </c>
      <c r="P87" s="85">
        <v>25.867065053102316</v>
      </c>
      <c r="Q87" s="85">
        <v>3.3513881304335271</v>
      </c>
      <c r="R87" s="85">
        <v>3.6543584417045514</v>
      </c>
      <c r="S87" s="85">
        <v>6.3074873760997274</v>
      </c>
      <c r="T87" s="85">
        <v>2.398335946687618</v>
      </c>
      <c r="U87" s="85">
        <v>7.8225560947908477</v>
      </c>
      <c r="V87" s="85">
        <v>1.1483028797494843</v>
      </c>
      <c r="W87" s="85">
        <v>46.466446914590684</v>
      </c>
      <c r="X87" s="85">
        <v>19.349923257934599</v>
      </c>
      <c r="Y87" s="85">
        <v>14.010743129797115</v>
      </c>
      <c r="Z87" s="85">
        <v>5.6365637421540322</v>
      </c>
      <c r="AA87" s="85">
        <v>2.4423710366902545</v>
      </c>
      <c r="AB87" s="85">
        <v>6.4094236773585864</v>
      </c>
      <c r="AC87" s="85">
        <v>8.8011001554649972</v>
      </c>
      <c r="AD87" s="85">
        <v>16.064578135076285</v>
      </c>
      <c r="AE87" s="85">
        <v>42.924218953095831</v>
      </c>
      <c r="AF87" s="85">
        <v>50.986243061860591</v>
      </c>
      <c r="AG87" s="85">
        <v>3.448283272270229</v>
      </c>
      <c r="AH87" s="85">
        <v>5.0443232102275539</v>
      </c>
      <c r="AI87" s="85">
        <v>1.2781427102109295</v>
      </c>
      <c r="AJ87" s="85">
        <v>16.040501004628378</v>
      </c>
      <c r="AK87" s="85">
        <v>53.233256030206562</v>
      </c>
      <c r="AL87" s="85">
        <v>1.1606925188203812</v>
      </c>
      <c r="AM87" s="85">
        <v>31.824059967006008</v>
      </c>
      <c r="AN87" s="85">
        <v>26.952660347243487</v>
      </c>
      <c r="AO87" s="85">
        <v>5.3528386005001947</v>
      </c>
      <c r="AP87" s="85">
        <v>33.482817519523898</v>
      </c>
      <c r="AQ87" s="85">
        <v>1.2032811635324145</v>
      </c>
      <c r="AR87" s="85">
        <v>9.2526382640700895</v>
      </c>
      <c r="AS87" s="85">
        <v>5.3740835858310607</v>
      </c>
      <c r="AT87" s="85">
        <v>6.3387815934913014</v>
      </c>
      <c r="AU87" s="85">
        <v>62.463154437444999</v>
      </c>
      <c r="AV87" s="85">
        <v>42.412348483266705</v>
      </c>
      <c r="AW87" s="85">
        <v>21.44698979254229</v>
      </c>
      <c r="AX87" s="85">
        <v>0.81129905714066652</v>
      </c>
      <c r="AY87" s="85">
        <v>1.1369558449080797</v>
      </c>
      <c r="AZ87" s="85">
        <v>0</v>
      </c>
      <c r="BA87" s="85">
        <v>2.5374623528146727</v>
      </c>
      <c r="BB87" s="85">
        <v>8.7455294652340303</v>
      </c>
      <c r="BC87" s="85">
        <v>51.103117761285169</v>
      </c>
      <c r="BD87" s="85">
        <v>21.513680794677047</v>
      </c>
      <c r="BE87" s="85">
        <v>5.5130818415448193</v>
      </c>
      <c r="BF87" s="85">
        <v>4.7073291724137789</v>
      </c>
      <c r="BG87" s="85">
        <v>10.897176297727402</v>
      </c>
      <c r="BH87" s="85">
        <v>2.4501822001945968</v>
      </c>
      <c r="BI87" s="85">
        <v>9.434165881111646</v>
      </c>
      <c r="BJ87" s="85">
        <v>44.992827355815912</v>
      </c>
      <c r="BK87" s="85">
        <v>62.783401261459765</v>
      </c>
      <c r="BL87" s="85">
        <v>9.8166452995824045</v>
      </c>
      <c r="BM87" s="85">
        <v>20.953723771818446</v>
      </c>
      <c r="BN87" s="85">
        <v>30.033337413301183</v>
      </c>
      <c r="BO87" s="85">
        <v>6.372282810476964</v>
      </c>
      <c r="BP87" s="85">
        <v>8.8324524602250634</v>
      </c>
      <c r="BQ87" s="85">
        <v>13.621170629024405</v>
      </c>
      <c r="BR87" s="85">
        <v>11.240769934951969</v>
      </c>
      <c r="BS87" s="85">
        <v>21.272751472403357</v>
      </c>
      <c r="BT87" s="85">
        <v>4.6515728260445366</v>
      </c>
      <c r="BU87" s="85">
        <v>6.1742761972020705</v>
      </c>
      <c r="BV87" s="85">
        <v>4.3664219559643813</v>
      </c>
      <c r="BW87" s="85">
        <v>8.7340852543933849</v>
      </c>
      <c r="BX87" s="85">
        <v>10.290992287942041</v>
      </c>
      <c r="BY87" s="85">
        <v>2.1782301082105371</v>
      </c>
      <c r="BZ87" s="85">
        <v>32.810625585666124</v>
      </c>
      <c r="CA87" s="85">
        <v>21.169568110223299</v>
      </c>
      <c r="CB87" s="85">
        <v>0.55877956067781254</v>
      </c>
      <c r="CC87" s="85">
        <v>40.453174663286688</v>
      </c>
      <c r="CD87" s="85">
        <v>5.3581618027668876</v>
      </c>
      <c r="CE87" s="85">
        <v>1.2397807879276594</v>
      </c>
      <c r="CF87" s="85">
        <v>32.337573331174774</v>
      </c>
      <c r="CG87" s="85">
        <v>2.4561164680930401</v>
      </c>
      <c r="CH87" s="85">
        <v>9.9115636214550058</v>
      </c>
      <c r="CI87" s="85">
        <v>14.509031219287817</v>
      </c>
      <c r="CJ87" s="85">
        <v>28.280982030585157</v>
      </c>
      <c r="CK87" s="85">
        <v>11.295442698344884</v>
      </c>
      <c r="CL87" s="85">
        <v>6.8090818716674821</v>
      </c>
      <c r="CM87" s="85">
        <v>9.1213117687419487</v>
      </c>
      <c r="CN87" s="85">
        <v>2.6470222179709446</v>
      </c>
      <c r="CO87" s="85">
        <v>12.81706738406932</v>
      </c>
      <c r="CP87" s="85">
        <v>3.2872333378275269</v>
      </c>
      <c r="CQ87" s="85">
        <v>9.138116322917158</v>
      </c>
      <c r="CR87" s="85">
        <v>11.529133611485614</v>
      </c>
      <c r="CS87" s="85">
        <v>26.579105247891238</v>
      </c>
      <c r="CT87" s="85">
        <v>16.709748593069314</v>
      </c>
      <c r="CU87" s="85">
        <v>26.043765869094823</v>
      </c>
      <c r="CV87" s="85">
        <v>5.2810099554394379</v>
      </c>
      <c r="CW87" s="85">
        <v>8.6784307382986103</v>
      </c>
      <c r="CX87" s="85">
        <v>13.161873722250089</v>
      </c>
      <c r="CY87" s="85">
        <v>0.68029231966141002</v>
      </c>
      <c r="CZ87" s="85">
        <v>37.530220439393339</v>
      </c>
      <c r="DA87" s="85">
        <v>34.009511155126589</v>
      </c>
      <c r="DB87" s="85">
        <v>99.999999999999986</v>
      </c>
      <c r="DC87" s="85">
        <v>0.89883602964964759</v>
      </c>
      <c r="DD87" s="85">
        <v>36.935451575578398</v>
      </c>
      <c r="DE87" s="85">
        <v>3.2012006525989221</v>
      </c>
      <c r="DF87" s="85">
        <v>3.4235646063600957</v>
      </c>
      <c r="DG87" s="85">
        <v>1.4843464170174361</v>
      </c>
      <c r="DH87" s="85">
        <v>42.686019977647199</v>
      </c>
      <c r="DI87" s="85">
        <v>11.992274580000727</v>
      </c>
      <c r="DJ87" s="85">
        <v>39.340414316440601</v>
      </c>
      <c r="DK87" s="85">
        <v>11.746999028868727</v>
      </c>
      <c r="DL87" s="85">
        <v>13.704896251679187</v>
      </c>
      <c r="DM87" s="85">
        <v>6.8210202991168192</v>
      </c>
      <c r="DN87" s="85">
        <v>5.5367099356001708</v>
      </c>
      <c r="DO87" s="85">
        <v>5.9030390401742086</v>
      </c>
      <c r="DP87">
        <f t="shared" si="2"/>
        <v>9</v>
      </c>
    </row>
    <row r="88" spans="2:120" ht="12" customHeight="1" x14ac:dyDescent="0.25">
      <c r="B88" s="83" t="s">
        <v>227</v>
      </c>
      <c r="C88" s="83" t="str">
        <f t="shared" si="3"/>
        <v>Total Construction spending as a percent of GDP</v>
      </c>
      <c r="D88" s="84">
        <v>6.25E-2</v>
      </c>
      <c r="E88" s="85">
        <v>26.312425526616931</v>
      </c>
      <c r="F88" s="85">
        <v>35.087714442599086</v>
      </c>
      <c r="G88" s="85">
        <v>13.79838854539064</v>
      </c>
      <c r="H88" s="85">
        <v>6.5608831478135974</v>
      </c>
      <c r="I88" s="85">
        <v>16.598272950280315</v>
      </c>
      <c r="J88" s="85">
        <v>38.317858607434701</v>
      </c>
      <c r="K88" s="85">
        <v>22.056763006997265</v>
      </c>
      <c r="L88" s="85">
        <v>3.8655306875133468</v>
      </c>
      <c r="M88" s="85">
        <v>45.522635323214296</v>
      </c>
      <c r="N88" s="85">
        <v>40.076505329578467</v>
      </c>
      <c r="O88" s="85">
        <v>21.97738117577153</v>
      </c>
      <c r="P88" s="85">
        <v>26.447003212850166</v>
      </c>
      <c r="Q88" s="85">
        <v>12.169272397802903</v>
      </c>
      <c r="R88" s="85">
        <v>23.562741091949764</v>
      </c>
      <c r="S88" s="85">
        <v>16.300203363170638</v>
      </c>
      <c r="T88" s="85">
        <v>10.146814448622141</v>
      </c>
      <c r="U88" s="85">
        <v>22.351665310535431</v>
      </c>
      <c r="V88" s="85">
        <v>14.725438511883914</v>
      </c>
      <c r="W88" s="85">
        <v>15.463956639387629</v>
      </c>
      <c r="X88" s="85">
        <v>16.689988650744183</v>
      </c>
      <c r="Y88" s="85">
        <v>39.294130102542809</v>
      </c>
      <c r="Z88" s="85">
        <v>16.789590249946095</v>
      </c>
      <c r="AA88" s="85">
        <v>17.610267965842926</v>
      </c>
      <c r="AB88" s="85">
        <v>15.789124135801913</v>
      </c>
      <c r="AC88" s="85">
        <v>22.193671648977173</v>
      </c>
      <c r="AD88" s="85">
        <v>21.721149907708522</v>
      </c>
      <c r="AE88" s="85">
        <v>25.756062678475544</v>
      </c>
      <c r="AF88" s="85">
        <v>21.766482696300592</v>
      </c>
      <c r="AG88" s="85">
        <v>31.468989063090373</v>
      </c>
      <c r="AH88" s="85">
        <v>25.928417897942172</v>
      </c>
      <c r="AI88" s="85">
        <v>18.514286080920122</v>
      </c>
      <c r="AJ88" s="85">
        <v>16.85086916445518</v>
      </c>
      <c r="AK88" s="85">
        <v>22.010397863932209</v>
      </c>
      <c r="AL88" s="85">
        <v>24.732482335917794</v>
      </c>
      <c r="AM88" s="85">
        <v>26.182956760558614</v>
      </c>
      <c r="AN88" s="85">
        <v>19.27917815463325</v>
      </c>
      <c r="AO88" s="85">
        <v>18.397675439911733</v>
      </c>
      <c r="AP88" s="85">
        <v>15.089111742996446</v>
      </c>
      <c r="AQ88" s="85">
        <v>9.9119930122200852</v>
      </c>
      <c r="AR88" s="85">
        <v>4.1376626140351203</v>
      </c>
      <c r="AS88" s="85">
        <v>17.045741368402073</v>
      </c>
      <c r="AT88" s="85">
        <v>20.741041539399131</v>
      </c>
      <c r="AU88" s="85">
        <v>7.1828600185920655</v>
      </c>
      <c r="AV88" s="85">
        <v>17.894834849234016</v>
      </c>
      <c r="AW88" s="85">
        <v>21.616751754508886</v>
      </c>
      <c r="AX88" s="85">
        <v>33.030306869244583</v>
      </c>
      <c r="AY88" s="85">
        <v>53.359819684943197</v>
      </c>
      <c r="AZ88" s="85">
        <v>8.1295175254804359</v>
      </c>
      <c r="BA88" s="85">
        <v>2.9752438552335647</v>
      </c>
      <c r="BB88" s="85">
        <v>6.5362005309429376</v>
      </c>
      <c r="BC88" s="85">
        <v>18.018366411869632</v>
      </c>
      <c r="BD88" s="85">
        <v>22.237621497490714</v>
      </c>
      <c r="BE88" s="85">
        <v>16.720717092118509</v>
      </c>
      <c r="BF88" s="85">
        <v>20.790849143065746</v>
      </c>
      <c r="BG88" s="85">
        <v>9.2209830224227769</v>
      </c>
      <c r="BH88" s="85">
        <v>20.413767292037061</v>
      </c>
      <c r="BI88" s="85">
        <v>10.248559132776927</v>
      </c>
      <c r="BJ88" s="85">
        <v>12.410186785029964</v>
      </c>
      <c r="BK88" s="85">
        <v>26.671998756086808</v>
      </c>
      <c r="BL88" s="85">
        <v>19.205156149661978</v>
      </c>
      <c r="BM88" s="85">
        <v>23.7880275711358</v>
      </c>
      <c r="BN88" s="85">
        <v>14.153182254888188</v>
      </c>
      <c r="BO88" s="85">
        <v>16.300203363170638</v>
      </c>
      <c r="BP88" s="85">
        <v>13.857128212354125</v>
      </c>
      <c r="BQ88" s="85">
        <v>15.072748849141927</v>
      </c>
      <c r="BR88" s="85">
        <v>9.7374199856411821</v>
      </c>
      <c r="BS88" s="85">
        <v>14.416302042372394</v>
      </c>
      <c r="BT88" s="85">
        <v>12.013310079401315</v>
      </c>
      <c r="BU88" s="85">
        <v>23.857576816805725</v>
      </c>
      <c r="BV88" s="85">
        <v>23.720136801241498</v>
      </c>
      <c r="BW88" s="85">
        <v>9.4358941778260341</v>
      </c>
      <c r="BX88" s="85">
        <v>16.300203363170638</v>
      </c>
      <c r="BY88" s="85">
        <v>12.013310079401315</v>
      </c>
      <c r="BZ88" s="85">
        <v>20.931033549491534</v>
      </c>
      <c r="CA88" s="85">
        <v>40.699563959279729</v>
      </c>
      <c r="CB88" s="85">
        <v>40.890095920369255</v>
      </c>
      <c r="CC88" s="85">
        <v>23.71372760423408</v>
      </c>
      <c r="CD88" s="85">
        <v>25.354444193293759</v>
      </c>
      <c r="CE88" s="85">
        <v>0</v>
      </c>
      <c r="CF88" s="85">
        <v>100</v>
      </c>
      <c r="CG88" s="85">
        <v>15.8880548884666</v>
      </c>
      <c r="CH88" s="85">
        <v>17.947624912064889</v>
      </c>
      <c r="CI88" s="85">
        <v>17.998533705930686</v>
      </c>
      <c r="CJ88" s="85">
        <v>25.311805690483034</v>
      </c>
      <c r="CK88" s="85">
        <v>13.978109660411622</v>
      </c>
      <c r="CL88" s="85">
        <v>43.056053296554431</v>
      </c>
      <c r="CM88" s="85">
        <v>31.081734896738261</v>
      </c>
      <c r="CN88" s="85">
        <v>22.002590084921515</v>
      </c>
      <c r="CO88" s="85">
        <v>16.300203363170638</v>
      </c>
      <c r="CP88" s="85">
        <v>17.606618072910724</v>
      </c>
      <c r="CQ88" s="85">
        <v>18.537218241051338</v>
      </c>
      <c r="CR88" s="85">
        <v>23.706157282940861</v>
      </c>
      <c r="CS88" s="85">
        <v>8.4490727734183899</v>
      </c>
      <c r="CT88" s="85">
        <v>22.940274450501839</v>
      </c>
      <c r="CU88" s="85">
        <v>25.173086242610658</v>
      </c>
      <c r="CV88" s="85">
        <v>8.8166363379623611</v>
      </c>
      <c r="CW88" s="85">
        <v>18.994926913121997</v>
      </c>
      <c r="CX88" s="85">
        <v>17.645922059492211</v>
      </c>
      <c r="CY88" s="85">
        <v>10.563625846005177</v>
      </c>
      <c r="CZ88" s="85">
        <v>17.863429757105294</v>
      </c>
      <c r="DA88" s="85">
        <v>14.448486433918404</v>
      </c>
      <c r="DB88" s="85">
        <v>11.616433373772667</v>
      </c>
      <c r="DC88" s="85">
        <v>38.256073437923988</v>
      </c>
      <c r="DD88" s="85">
        <v>8.7429439013387782</v>
      </c>
      <c r="DE88" s="85">
        <v>17.029330841574644</v>
      </c>
      <c r="DF88" s="85">
        <v>13.038909343093145</v>
      </c>
      <c r="DG88" s="85">
        <v>14.990138760498345</v>
      </c>
      <c r="DH88" s="85">
        <v>7.4882912389274896</v>
      </c>
      <c r="DI88" s="85">
        <v>29.027966720761725</v>
      </c>
      <c r="DJ88" s="85">
        <v>23.624084907197659</v>
      </c>
      <c r="DK88" s="85">
        <v>6.745675164289727</v>
      </c>
      <c r="DL88" s="85">
        <v>17.95241728712638</v>
      </c>
      <c r="DM88" s="85">
        <v>11.298952987477392</v>
      </c>
      <c r="DN88" s="85">
        <v>24.529045927267191</v>
      </c>
      <c r="DO88" s="85">
        <v>16.300203363170638</v>
      </c>
      <c r="DP88">
        <f t="shared" si="2"/>
        <v>21</v>
      </c>
    </row>
    <row r="89" spans="2:120" ht="12" customHeight="1" x14ac:dyDescent="0.25">
      <c r="B89" s="83" t="s">
        <v>228</v>
      </c>
      <c r="C89" s="83" t="str">
        <f t="shared" si="3"/>
        <v>Water and Sewer Construction as a percent of GDP</v>
      </c>
      <c r="D89" s="84">
        <v>6.25E-2</v>
      </c>
      <c r="E89" s="85">
        <v>9.9126448607363997</v>
      </c>
      <c r="F89" s="85">
        <v>7.850189656364905</v>
      </c>
      <c r="G89" s="85">
        <v>7.8927505475246056</v>
      </c>
      <c r="H89" s="85">
        <v>4.8588967365089353</v>
      </c>
      <c r="I89" s="85">
        <v>6.9372305310174509</v>
      </c>
      <c r="J89" s="85">
        <v>28.402361492758882</v>
      </c>
      <c r="K89" s="85">
        <v>7.8833655968625651</v>
      </c>
      <c r="L89" s="85">
        <v>1.4111900582719352</v>
      </c>
      <c r="M89" s="85">
        <v>7.1095421638962257</v>
      </c>
      <c r="N89" s="85">
        <v>1.1280133133984169</v>
      </c>
      <c r="O89" s="85">
        <v>8.5848344336186422</v>
      </c>
      <c r="P89" s="85">
        <v>6.0492595505098592</v>
      </c>
      <c r="Q89" s="85">
        <v>4.8519614964432405</v>
      </c>
      <c r="R89" s="85">
        <v>9.0704251812716574</v>
      </c>
      <c r="S89" s="85">
        <v>8.4404260004336606</v>
      </c>
      <c r="T89" s="85">
        <v>10.319529413557989</v>
      </c>
      <c r="U89" s="85">
        <v>100</v>
      </c>
      <c r="V89" s="85">
        <v>12.988482581436221</v>
      </c>
      <c r="W89" s="85">
        <v>6.6358334401974162</v>
      </c>
      <c r="X89" s="85">
        <v>5.0754911238954525</v>
      </c>
      <c r="Y89" s="85">
        <v>37.540773164541541</v>
      </c>
      <c r="Z89" s="85">
        <v>8.4138796748954867</v>
      </c>
      <c r="AA89" s="85">
        <v>9.4019163467683917</v>
      </c>
      <c r="AB89" s="85">
        <v>0.79060599847252722</v>
      </c>
      <c r="AC89" s="85">
        <v>8.651083524138949</v>
      </c>
      <c r="AD89" s="85">
        <v>8.5063516034669036</v>
      </c>
      <c r="AE89" s="85">
        <v>10.998199313571272</v>
      </c>
      <c r="AF89" s="85">
        <v>7.9228783457104637</v>
      </c>
      <c r="AG89" s="85">
        <v>8.8348623251905227</v>
      </c>
      <c r="AH89" s="85">
        <v>5.0018706838023004</v>
      </c>
      <c r="AI89" s="85">
        <v>4.5506494851820465</v>
      </c>
      <c r="AJ89" s="85">
        <v>5.382193178283142</v>
      </c>
      <c r="AK89" s="85">
        <v>8.29028856233802</v>
      </c>
      <c r="AL89" s="85">
        <v>12.221680866214887</v>
      </c>
      <c r="AM89" s="85">
        <v>6.239506150834</v>
      </c>
      <c r="AN89" s="85">
        <v>7.2521890981151218</v>
      </c>
      <c r="AO89" s="85">
        <v>7.4883818445785941</v>
      </c>
      <c r="AP89" s="85">
        <v>5.7551596188638658</v>
      </c>
      <c r="AQ89" s="85">
        <v>3.5325709600777011</v>
      </c>
      <c r="AR89" s="85">
        <v>5.6938852125686896</v>
      </c>
      <c r="AS89" s="85">
        <v>6.7639704850392031</v>
      </c>
      <c r="AT89" s="85">
        <v>31.390020256215593</v>
      </c>
      <c r="AU89" s="85">
        <v>5.6265772792112712</v>
      </c>
      <c r="AV89" s="85">
        <v>11.188665337184013</v>
      </c>
      <c r="AW89" s="85">
        <v>8.1739322105312233</v>
      </c>
      <c r="AX89" s="85">
        <v>8.3322847810380516</v>
      </c>
      <c r="AY89" s="85">
        <v>13.398276376804693</v>
      </c>
      <c r="AZ89" s="85">
        <v>4.207513211104664</v>
      </c>
      <c r="BA89" s="85">
        <v>1.6880703935190735</v>
      </c>
      <c r="BB89" s="85">
        <v>0.86974015982999253</v>
      </c>
      <c r="BC89" s="85">
        <v>0.14231703013133185</v>
      </c>
      <c r="BD89" s="85">
        <v>7.068710874691476</v>
      </c>
      <c r="BE89" s="85">
        <v>15.067992605919331</v>
      </c>
      <c r="BF89" s="85">
        <v>33.403517571090909</v>
      </c>
      <c r="BG89" s="85">
        <v>2.2060574519379923</v>
      </c>
      <c r="BH89" s="85">
        <v>5.8883621725975921</v>
      </c>
      <c r="BI89" s="85">
        <v>3.5842104573074627</v>
      </c>
      <c r="BJ89" s="85">
        <v>2.6794057191103535</v>
      </c>
      <c r="BK89" s="85">
        <v>10.022781008088481</v>
      </c>
      <c r="BL89" s="85">
        <v>4.8024572144180047</v>
      </c>
      <c r="BM89" s="85">
        <v>9.1394297200818624</v>
      </c>
      <c r="BN89" s="85">
        <v>5.9678041740962344</v>
      </c>
      <c r="BO89" s="85">
        <v>8.4404260004336606</v>
      </c>
      <c r="BP89" s="85">
        <v>1.8265918073229244</v>
      </c>
      <c r="BQ89" s="85">
        <v>6.2396153557373122</v>
      </c>
      <c r="BR89" s="85">
        <v>6.2849675653832131</v>
      </c>
      <c r="BS89" s="85">
        <v>1.0958297643784158</v>
      </c>
      <c r="BT89" s="85">
        <v>2.6143328526207523</v>
      </c>
      <c r="BU89" s="85">
        <v>9.1607324349158361</v>
      </c>
      <c r="BV89" s="85">
        <v>28.817202310994119</v>
      </c>
      <c r="BW89" s="85">
        <v>6.1655901175283754</v>
      </c>
      <c r="BX89" s="85">
        <v>8.4404260004336606</v>
      </c>
      <c r="BY89" s="85">
        <v>2.6143328526207523</v>
      </c>
      <c r="BZ89" s="85">
        <v>7.3166317690183433</v>
      </c>
      <c r="CA89" s="85">
        <v>21.181635718173272</v>
      </c>
      <c r="CB89" s="85">
        <v>3.1593735304973292</v>
      </c>
      <c r="CC89" s="85">
        <v>6.9892562078902634</v>
      </c>
      <c r="CD89" s="85">
        <v>6.9637655718360216</v>
      </c>
      <c r="CE89" s="85">
        <v>0.99717165626939097</v>
      </c>
      <c r="CF89" s="85">
        <v>9.6073913420002359</v>
      </c>
      <c r="CG89" s="85">
        <v>5.1547850595949027</v>
      </c>
      <c r="CH89" s="85">
        <v>0.40229552148228465</v>
      </c>
      <c r="CI89" s="85">
        <v>2.255101204492052</v>
      </c>
      <c r="CJ89" s="85">
        <v>13.348361178698433</v>
      </c>
      <c r="CK89" s="85">
        <v>7.2412128509050975</v>
      </c>
      <c r="CL89" s="85">
        <v>5.8159452128258664</v>
      </c>
      <c r="CM89" s="85">
        <v>24.373459314436005</v>
      </c>
      <c r="CN89" s="85">
        <v>3.8275408439290373</v>
      </c>
      <c r="CO89" s="85">
        <v>8.4404260004336606</v>
      </c>
      <c r="CP89" s="85">
        <v>0</v>
      </c>
      <c r="CQ89" s="85">
        <v>18.801829102081363</v>
      </c>
      <c r="CR89" s="85">
        <v>9.1143531087398859</v>
      </c>
      <c r="CS89" s="85">
        <v>2.5492599861311507</v>
      </c>
      <c r="CT89" s="85">
        <v>12.27837456441048</v>
      </c>
      <c r="CU89" s="85">
        <v>9.5636688275307922</v>
      </c>
      <c r="CV89" s="85">
        <v>8.5162741819363763</v>
      </c>
      <c r="CW89" s="85">
        <v>7.3368149123510369</v>
      </c>
      <c r="CX89" s="85">
        <v>7.2182108227247026</v>
      </c>
      <c r="CY89" s="85">
        <v>2.8155066013660188</v>
      </c>
      <c r="CZ89" s="85">
        <v>9.2515537797627498</v>
      </c>
      <c r="DA89" s="85">
        <v>2.3629583359296427</v>
      </c>
      <c r="DB89" s="85">
        <v>2.3855256641395366</v>
      </c>
      <c r="DC89" s="85">
        <v>17.57582220253337</v>
      </c>
      <c r="DD89" s="85">
        <v>1.5062405160554528</v>
      </c>
      <c r="DE89" s="85">
        <v>2.3199154311264265</v>
      </c>
      <c r="DF89" s="85">
        <v>21.3136951655869</v>
      </c>
      <c r="DG89" s="85">
        <v>8.364577818930945</v>
      </c>
      <c r="DH89" s="85">
        <v>3.0174773230612018</v>
      </c>
      <c r="DI89" s="85">
        <v>7.7739908356255407</v>
      </c>
      <c r="DJ89" s="85">
        <v>11.161458252890862</v>
      </c>
      <c r="DK89" s="85">
        <v>3.8874253097977167</v>
      </c>
      <c r="DL89" s="85">
        <v>4.8943962299346051</v>
      </c>
      <c r="DM89" s="85">
        <v>2.9260366929510084</v>
      </c>
      <c r="DN89" s="85">
        <v>12.141138111213456</v>
      </c>
      <c r="DO89" s="85">
        <v>8.4404260004336606</v>
      </c>
      <c r="DP89">
        <f t="shared" si="2"/>
        <v>21</v>
      </c>
    </row>
    <row r="90" spans="2:120" ht="12" customHeight="1" x14ac:dyDescent="0.25">
      <c r="B90" s="83" t="s">
        <v>229</v>
      </c>
      <c r="C90" s="83" t="str">
        <f t="shared" si="3"/>
        <v>Infrastructure Construction spending as a percent of GDP</v>
      </c>
      <c r="D90" s="84">
        <v>6.25E-2</v>
      </c>
      <c r="E90" s="85">
        <v>30.428615805716753</v>
      </c>
      <c r="F90" s="85">
        <v>40.173760368096062</v>
      </c>
      <c r="G90" s="85">
        <v>29.674330946158054</v>
      </c>
      <c r="H90" s="85">
        <v>14.604599415784623</v>
      </c>
      <c r="I90" s="85">
        <v>19.771493939399075</v>
      </c>
      <c r="J90" s="85">
        <v>65.234175252709491</v>
      </c>
      <c r="K90" s="85">
        <v>19.777462521543693</v>
      </c>
      <c r="L90" s="85">
        <v>7.4453721300210631</v>
      </c>
      <c r="M90" s="85">
        <v>73.573380176674689</v>
      </c>
      <c r="N90" s="85">
        <v>47.785295591552178</v>
      </c>
      <c r="O90" s="85">
        <v>25.672761336703044</v>
      </c>
      <c r="P90" s="85">
        <v>10.121682296488894</v>
      </c>
      <c r="Q90" s="85">
        <v>27.676314662187657</v>
      </c>
      <c r="R90" s="85">
        <v>27.412014832663502</v>
      </c>
      <c r="S90" s="85">
        <v>34.023347911211239</v>
      </c>
      <c r="T90" s="85">
        <v>22.525624454568799</v>
      </c>
      <c r="U90" s="85">
        <v>34.223335553070712</v>
      </c>
      <c r="V90" s="85">
        <v>26.285012509641003</v>
      </c>
      <c r="W90" s="85">
        <v>9.3073537293658593</v>
      </c>
      <c r="X90" s="85">
        <v>38.953813160025334</v>
      </c>
      <c r="Y90" s="85">
        <v>48.990331566470481</v>
      </c>
      <c r="Z90" s="85">
        <v>13.608909649700397</v>
      </c>
      <c r="AA90" s="85">
        <v>36.300691998330031</v>
      </c>
      <c r="AB90" s="85">
        <v>0</v>
      </c>
      <c r="AC90" s="85">
        <v>25.910047493510085</v>
      </c>
      <c r="AD90" s="85">
        <v>25.391657264242788</v>
      </c>
      <c r="AE90" s="85">
        <v>39.950684934315944</v>
      </c>
      <c r="AF90" s="85">
        <v>20.052668968607325</v>
      </c>
      <c r="AG90" s="85">
        <v>39.493187563415667</v>
      </c>
      <c r="AH90" s="85">
        <v>6.4754595817576099</v>
      </c>
      <c r="AI90" s="85">
        <v>37.302405686091191</v>
      </c>
      <c r="AJ90" s="85">
        <v>22.141904561592312</v>
      </c>
      <c r="AK90" s="85">
        <v>14.868303521696518</v>
      </c>
      <c r="AL90" s="85">
        <v>48.68155684255008</v>
      </c>
      <c r="AM90" s="85">
        <v>11.753340234620342</v>
      </c>
      <c r="AN90" s="85">
        <v>10.555838812402861</v>
      </c>
      <c r="AO90" s="85">
        <v>21.745567484967086</v>
      </c>
      <c r="AP90" s="85">
        <v>6.0551792344727327</v>
      </c>
      <c r="AQ90" s="85">
        <v>19.61580311063166</v>
      </c>
      <c r="AR90" s="85">
        <v>6.7527355881932047</v>
      </c>
      <c r="AS90" s="85">
        <v>23.542909580872159</v>
      </c>
      <c r="AT90" s="85">
        <v>26.759425985112017</v>
      </c>
      <c r="AU90" s="85">
        <v>10.615938219125251</v>
      </c>
      <c r="AV90" s="85">
        <v>35.186517792409312</v>
      </c>
      <c r="AW90" s="85">
        <v>14.586471048799327</v>
      </c>
      <c r="AX90" s="85">
        <v>24.523659810874239</v>
      </c>
      <c r="AY90" s="85">
        <v>87.649990990301461</v>
      </c>
      <c r="AZ90" s="85">
        <v>17.619614721112633</v>
      </c>
      <c r="BA90" s="85">
        <v>4.8527996663561268</v>
      </c>
      <c r="BB90" s="85">
        <v>5.9159254202668166</v>
      </c>
      <c r="BC90" s="85">
        <v>8.9327872188235489</v>
      </c>
      <c r="BD90" s="85">
        <v>12.337015577064511</v>
      </c>
      <c r="BE90" s="85">
        <v>29.675421519738958</v>
      </c>
      <c r="BF90" s="85">
        <v>18.969135195061067</v>
      </c>
      <c r="BG90" s="85">
        <v>14.174792809539976</v>
      </c>
      <c r="BH90" s="85">
        <v>49.070744332168708</v>
      </c>
      <c r="BI90" s="85">
        <v>13.83079648185336</v>
      </c>
      <c r="BJ90" s="85">
        <v>18.182202904741821</v>
      </c>
      <c r="BK90" s="85">
        <v>30.823093419303</v>
      </c>
      <c r="BL90" s="85">
        <v>22.704309807395738</v>
      </c>
      <c r="BM90" s="85">
        <v>27.659170253031071</v>
      </c>
      <c r="BN90" s="85">
        <v>9.2428992507707584</v>
      </c>
      <c r="BO90" s="85">
        <v>34.023347911211239</v>
      </c>
      <c r="BP90" s="85">
        <v>17.349134121373378</v>
      </c>
      <c r="BQ90" s="85">
        <v>9.9012665534016495</v>
      </c>
      <c r="BR90" s="85">
        <v>22.614967065433344</v>
      </c>
      <c r="BS90" s="85">
        <v>18.281748754990581</v>
      </c>
      <c r="BT90" s="85">
        <v>18.262245305879564</v>
      </c>
      <c r="BU90" s="85">
        <v>27.735470762106917</v>
      </c>
      <c r="BV90" s="85">
        <v>45.108094560980007</v>
      </c>
      <c r="BW90" s="85">
        <v>22.090811222934555</v>
      </c>
      <c r="BX90" s="85">
        <v>34.023347911211239</v>
      </c>
      <c r="BY90" s="85">
        <v>18.262245305879564</v>
      </c>
      <c r="BZ90" s="85">
        <v>15.557155393333145</v>
      </c>
      <c r="CA90" s="85">
        <v>39.609824594897773</v>
      </c>
      <c r="CB90" s="85">
        <v>66.657327777729122</v>
      </c>
      <c r="CC90" s="85">
        <v>22.136259634662558</v>
      </c>
      <c r="CD90" s="85">
        <v>31.476186422952665</v>
      </c>
      <c r="CE90" s="85">
        <v>6.0040162541613293</v>
      </c>
      <c r="CF90" s="85">
        <v>100</v>
      </c>
      <c r="CG90" s="85">
        <v>20.999072029316167</v>
      </c>
      <c r="CH90" s="85">
        <v>7.3141148121260224</v>
      </c>
      <c r="CI90" s="85">
        <v>22.755227675920345</v>
      </c>
      <c r="CJ90" s="85">
        <v>34.402878554053437</v>
      </c>
      <c r="CK90" s="85">
        <v>12.451791108518107</v>
      </c>
      <c r="CL90" s="85">
        <v>67.627499029481513</v>
      </c>
      <c r="CM90" s="85">
        <v>34.389296695867849</v>
      </c>
      <c r="CN90" s="85">
        <v>23.249772158590016</v>
      </c>
      <c r="CO90" s="85">
        <v>34.023347911211239</v>
      </c>
      <c r="CP90" s="85">
        <v>28.400484532968335</v>
      </c>
      <c r="CQ90" s="85">
        <v>62.567487314804133</v>
      </c>
      <c r="CR90" s="85">
        <v>27.56935267690514</v>
      </c>
      <c r="CS90" s="85">
        <v>2.9961522174465176</v>
      </c>
      <c r="CT90" s="85">
        <v>23.124506684909335</v>
      </c>
      <c r="CU90" s="85">
        <v>29.178678922255024</v>
      </c>
      <c r="CV90" s="85">
        <v>18.815947872980296</v>
      </c>
      <c r="CW90" s="85">
        <v>18.342287707017309</v>
      </c>
      <c r="CX90" s="85">
        <v>21.163842341037448</v>
      </c>
      <c r="CY90" s="85">
        <v>18.834042361369569</v>
      </c>
      <c r="CZ90" s="85">
        <v>17.024049971695465</v>
      </c>
      <c r="DA90" s="85">
        <v>11.819501780249153</v>
      </c>
      <c r="DB90" s="85">
        <v>9.4467571046304837</v>
      </c>
      <c r="DC90" s="85">
        <v>72.190222117486982</v>
      </c>
      <c r="DD90" s="85">
        <v>19.845572154507774</v>
      </c>
      <c r="DE90" s="85">
        <v>12.069912607480591</v>
      </c>
      <c r="DF90" s="85">
        <v>18.804766353558584</v>
      </c>
      <c r="DG90" s="85">
        <v>31.746003824092451</v>
      </c>
      <c r="DH90" s="85">
        <v>15.537578846977123</v>
      </c>
      <c r="DI90" s="85">
        <v>31.1912952219195</v>
      </c>
      <c r="DJ90" s="85">
        <v>10.318741519459833</v>
      </c>
      <c r="DK90" s="85">
        <v>1.8005513333941003</v>
      </c>
      <c r="DL90" s="85">
        <v>31.527238921876744</v>
      </c>
      <c r="DM90" s="85">
        <v>9.4741037887403614</v>
      </c>
      <c r="DN90" s="85">
        <v>48.327914204316741</v>
      </c>
      <c r="DO90" s="85">
        <v>34.023347911211239</v>
      </c>
      <c r="DP90">
        <f t="shared" si="2"/>
        <v>16</v>
      </c>
    </row>
    <row r="91" spans="2:120" ht="12" customHeight="1" x14ac:dyDescent="0.25">
      <c r="B91" s="83" t="s">
        <v>230</v>
      </c>
      <c r="C91" s="83" t="str">
        <f t="shared" si="3"/>
        <v>Structure construction as a percent of GDP</v>
      </c>
      <c r="D91" s="84">
        <v>6.25E-2</v>
      </c>
      <c r="E91" s="85">
        <v>46.943455806437811</v>
      </c>
      <c r="F91" s="85">
        <v>40.575476201187577</v>
      </c>
      <c r="G91" s="85">
        <v>5.6167615083024183</v>
      </c>
      <c r="H91" s="85">
        <v>6.5065729661906682</v>
      </c>
      <c r="I91" s="85">
        <v>32.224063090073649</v>
      </c>
      <c r="J91" s="85">
        <v>22.090412786834076</v>
      </c>
      <c r="K91" s="85">
        <v>30.323479169444152</v>
      </c>
      <c r="L91" s="85">
        <v>9.7196521825713091</v>
      </c>
      <c r="M91" s="85">
        <v>38.463390837696537</v>
      </c>
      <c r="N91" s="85">
        <v>72.34915951896869</v>
      </c>
      <c r="O91" s="85">
        <v>40.374769578635828</v>
      </c>
      <c r="P91" s="85">
        <v>36.59976848805519</v>
      </c>
      <c r="Q91" s="85">
        <v>5.0726588705059736</v>
      </c>
      <c r="R91" s="85">
        <v>42.776989949340553</v>
      </c>
      <c r="S91" s="85">
        <v>5.8609867998883125</v>
      </c>
      <c r="T91" s="85">
        <v>10.907017818724343</v>
      </c>
      <c r="U91" s="85">
        <v>37.733628194134972</v>
      </c>
      <c r="V91" s="85">
        <v>5.6137604368502512</v>
      </c>
      <c r="W91" s="85">
        <v>20.987621820727764</v>
      </c>
      <c r="X91" s="85">
        <v>6.1805250719220188</v>
      </c>
      <c r="Y91" s="85">
        <v>52.836908266752232</v>
      </c>
      <c r="Z91" s="85">
        <v>15.196066581473197</v>
      </c>
      <c r="AA91" s="85">
        <v>7.1790978958248495</v>
      </c>
      <c r="AB91" s="85">
        <v>24.61521434644353</v>
      </c>
      <c r="AC91" s="85">
        <v>40.702504230825404</v>
      </c>
      <c r="AD91" s="85">
        <v>39.986514542368568</v>
      </c>
      <c r="AE91" s="85">
        <v>41.591573868062085</v>
      </c>
      <c r="AF91" s="85">
        <v>20.519638453876151</v>
      </c>
      <c r="AG91" s="85">
        <v>23.164434448867336</v>
      </c>
      <c r="AH91" s="85">
        <v>20.098269035630761</v>
      </c>
      <c r="AI91" s="85">
        <v>25.82859956139766</v>
      </c>
      <c r="AJ91" s="85">
        <v>13.198629748861478</v>
      </c>
      <c r="AK91" s="85">
        <v>25.291824259842237</v>
      </c>
      <c r="AL91" s="85">
        <v>10.098207721387707</v>
      </c>
      <c r="AM91" s="85">
        <v>35.641229330400293</v>
      </c>
      <c r="AN91" s="85">
        <v>26.759442290434531</v>
      </c>
      <c r="AO91" s="85">
        <v>34.950611977539928</v>
      </c>
      <c r="AP91" s="85">
        <v>16.725135001885366</v>
      </c>
      <c r="AQ91" s="85">
        <v>4.9770582015976164</v>
      </c>
      <c r="AR91" s="85">
        <v>5.8709148281199459</v>
      </c>
      <c r="AS91" s="85">
        <v>10.410496645185425</v>
      </c>
      <c r="AT91" s="85">
        <v>11.67702372105337</v>
      </c>
      <c r="AU91" s="85">
        <v>16.486786668577889</v>
      </c>
      <c r="AV91" s="85">
        <v>17.534119925001523</v>
      </c>
      <c r="AW91" s="85">
        <v>24.904778197538825</v>
      </c>
      <c r="AX91" s="85">
        <v>33.184319084209029</v>
      </c>
      <c r="AY91" s="85">
        <v>82.658190488797516</v>
      </c>
      <c r="AZ91" s="85">
        <v>15.211601269323996</v>
      </c>
      <c r="BA91" s="85">
        <v>7.1254884635335189</v>
      </c>
      <c r="BB91" s="85">
        <v>13.593758057563855</v>
      </c>
      <c r="BC91" s="85">
        <v>14.283664439212988</v>
      </c>
      <c r="BD91" s="85">
        <v>24.605432376421135</v>
      </c>
      <c r="BE91" s="85">
        <v>15.46163316936634</v>
      </c>
      <c r="BF91" s="85">
        <v>30.685884530688334</v>
      </c>
      <c r="BG91" s="85">
        <v>16.164846106452224</v>
      </c>
      <c r="BH91" s="85">
        <v>2.7434988508343996</v>
      </c>
      <c r="BI91" s="85">
        <v>14.49016164167422</v>
      </c>
      <c r="BJ91" s="85">
        <v>20.002997475812062</v>
      </c>
      <c r="BK91" s="85">
        <v>47.488299994674193</v>
      </c>
      <c r="BL91" s="85">
        <v>24.031393157314032</v>
      </c>
      <c r="BM91" s="85">
        <v>43.118355820914793</v>
      </c>
      <c r="BN91" s="85">
        <v>17.56634624964547</v>
      </c>
      <c r="BO91" s="85">
        <v>5.8609867998883125</v>
      </c>
      <c r="BP91" s="85">
        <v>23.336235583393972</v>
      </c>
      <c r="BQ91" s="85">
        <v>18.470494978190175</v>
      </c>
      <c r="BR91" s="85">
        <v>3.9523334795878218</v>
      </c>
      <c r="BS91" s="85">
        <v>13.954415214161328</v>
      </c>
      <c r="BT91" s="85">
        <v>18.584578608702252</v>
      </c>
      <c r="BU91" s="85">
        <v>43.223740480265967</v>
      </c>
      <c r="BV91" s="85">
        <v>31.611153162046961</v>
      </c>
      <c r="BW91" s="85">
        <v>3.8287501524764922</v>
      </c>
      <c r="BX91" s="85">
        <v>5.8609867998883125</v>
      </c>
      <c r="BY91" s="85">
        <v>18.584578608702252</v>
      </c>
      <c r="BZ91" s="85">
        <v>26.275631511751698</v>
      </c>
      <c r="CA91" s="85">
        <v>34.76434610289003</v>
      </c>
      <c r="CB91" s="85">
        <v>19.441526597318031</v>
      </c>
      <c r="CC91" s="85">
        <v>44.251545895167382</v>
      </c>
      <c r="CD91" s="85">
        <v>28.748727204901865</v>
      </c>
      <c r="CE91" s="85">
        <v>3.8479218339339902</v>
      </c>
      <c r="CF91" s="85">
        <v>100</v>
      </c>
      <c r="CG91" s="85">
        <v>12.54223760654668</v>
      </c>
      <c r="CH91" s="85">
        <v>0</v>
      </c>
      <c r="CI91" s="85">
        <v>4.616149622569691</v>
      </c>
      <c r="CJ91" s="85">
        <v>46.113626461137379</v>
      </c>
      <c r="CK91" s="85">
        <v>16.071036550338579</v>
      </c>
      <c r="CL91" s="85">
        <v>12.577061753400974</v>
      </c>
      <c r="CM91" s="85">
        <v>62.284967711895824</v>
      </c>
      <c r="CN91" s="85">
        <v>43.291651472303357</v>
      </c>
      <c r="CO91" s="85">
        <v>5.8609867998883125</v>
      </c>
      <c r="CP91" s="85">
        <v>17.55424506282974</v>
      </c>
      <c r="CQ91" s="85">
        <v>8.8412680233716956E-2</v>
      </c>
      <c r="CR91" s="85">
        <v>42.994301672673522</v>
      </c>
      <c r="CS91" s="85">
        <v>19.23312210872071</v>
      </c>
      <c r="CT91" s="85">
        <v>44.15852676988446</v>
      </c>
      <c r="CU91" s="85">
        <v>45.217069255816639</v>
      </c>
      <c r="CV91" s="85">
        <v>16.334575255491046</v>
      </c>
      <c r="CW91" s="85">
        <v>27.637859961094005</v>
      </c>
      <c r="CX91" s="85">
        <v>16.762391471305957</v>
      </c>
      <c r="CY91" s="85">
        <v>7.8524273833950922</v>
      </c>
      <c r="CZ91" s="85">
        <v>16.141964141116546</v>
      </c>
      <c r="DA91" s="85">
        <v>17.370746991270735</v>
      </c>
      <c r="DB91" s="85">
        <v>28.055211177079173</v>
      </c>
      <c r="DC91" s="85">
        <v>15.640984954916231</v>
      </c>
      <c r="DD91" s="85">
        <v>7.2284829529779442</v>
      </c>
      <c r="DE91" s="85">
        <v>15.832742130627571</v>
      </c>
      <c r="DF91" s="85">
        <v>7.9780074155354228</v>
      </c>
      <c r="DG91" s="85">
        <v>6.1052120914742076</v>
      </c>
      <c r="DH91" s="85">
        <v>11.7976586772673</v>
      </c>
      <c r="DI91" s="85">
        <v>61.813163967099491</v>
      </c>
      <c r="DJ91" s="85">
        <v>34.586090864097777</v>
      </c>
      <c r="DK91" s="85">
        <v>15.893791854237744</v>
      </c>
      <c r="DL91" s="85">
        <v>17.904047485763193</v>
      </c>
      <c r="DM91" s="85">
        <v>17.936035108683797</v>
      </c>
      <c r="DN91" s="85">
        <v>10.014827302249472</v>
      </c>
      <c r="DO91" s="85">
        <v>5.8609867998883125</v>
      </c>
      <c r="DP91">
        <f t="shared" si="2"/>
        <v>18</v>
      </c>
    </row>
    <row r="92" spans="2:120" ht="12" customHeight="1" x14ac:dyDescent="0.25">
      <c r="B92" s="83" t="s">
        <v>231</v>
      </c>
      <c r="C92" s="83" t="str">
        <f t="shared" si="3"/>
        <v>High-Technology goods produced as a percent of all goods</v>
      </c>
      <c r="D92" s="84">
        <v>0.1</v>
      </c>
      <c r="E92" s="85">
        <v>7.816289625965875</v>
      </c>
      <c r="F92" s="85">
        <v>3.7865413763334774</v>
      </c>
      <c r="G92" s="85">
        <v>1.1041858850529702</v>
      </c>
      <c r="H92" s="85">
        <v>2.5079149788514479</v>
      </c>
      <c r="I92" s="85">
        <v>7.816289625965875</v>
      </c>
      <c r="J92" s="85">
        <v>4.8677713668182561</v>
      </c>
      <c r="K92" s="85">
        <v>10.757639144301281</v>
      </c>
      <c r="L92" s="85">
        <v>1.2775875165207182</v>
      </c>
      <c r="M92" s="85">
        <v>1.8620231520353381</v>
      </c>
      <c r="N92" s="85">
        <v>5.2732415520885851</v>
      </c>
      <c r="O92" s="85">
        <v>5.6665255541643251</v>
      </c>
      <c r="P92" s="85">
        <v>22.250860072779219</v>
      </c>
      <c r="Q92" s="85">
        <v>2.2376643745819753</v>
      </c>
      <c r="R92" s="85">
        <v>7.816289625965875</v>
      </c>
      <c r="S92" s="85">
        <v>1.0396432478979407</v>
      </c>
      <c r="T92" s="85">
        <v>8.146578441313018</v>
      </c>
      <c r="U92" s="85">
        <v>5.1079501696386824</v>
      </c>
      <c r="V92" s="85">
        <v>0.91827057336538731</v>
      </c>
      <c r="W92" s="85">
        <v>8.6682721691603746</v>
      </c>
      <c r="X92" s="85">
        <v>2.3191160039079799</v>
      </c>
      <c r="Y92" s="85">
        <v>18.79797929764332</v>
      </c>
      <c r="Z92" s="85">
        <v>2.0835482444354754</v>
      </c>
      <c r="AA92" s="85">
        <v>1.1041858850529702</v>
      </c>
      <c r="AB92" s="85">
        <v>2.9146023884889103</v>
      </c>
      <c r="AC92" s="85">
        <v>8.0831883138597007</v>
      </c>
      <c r="AD92" s="85">
        <v>5.5749869129430101</v>
      </c>
      <c r="AE92" s="85">
        <v>13.030289275573802</v>
      </c>
      <c r="AF92" s="85">
        <v>38.086746735197728</v>
      </c>
      <c r="AG92" s="85">
        <v>2.3191160039079799</v>
      </c>
      <c r="AH92" s="85">
        <v>4.5522679185569226</v>
      </c>
      <c r="AI92" s="85">
        <v>3.2813614598482497</v>
      </c>
      <c r="AJ92" s="85">
        <v>1.0038551317342699</v>
      </c>
      <c r="AK92" s="85">
        <v>47.628882984369419</v>
      </c>
      <c r="AL92" s="85">
        <v>1.1593272020781229</v>
      </c>
      <c r="AM92" s="85">
        <v>13.372273552526234</v>
      </c>
      <c r="AN92" s="85">
        <v>20.394491761734539</v>
      </c>
      <c r="AO92" s="85">
        <v>8.3028219271735981</v>
      </c>
      <c r="AP92" s="85">
        <v>14.850190361605051</v>
      </c>
      <c r="AQ92" s="85">
        <v>0.51616620698967175</v>
      </c>
      <c r="AR92" s="85">
        <v>8.4024493020386206</v>
      </c>
      <c r="AS92" s="85">
        <v>2.2304683643017564</v>
      </c>
      <c r="AT92" s="85">
        <v>4.6656627734908431</v>
      </c>
      <c r="AU92" s="85">
        <v>3.4858425486600124</v>
      </c>
      <c r="AV92" s="85">
        <v>19.285123311156642</v>
      </c>
      <c r="AW92" s="85">
        <v>51.897158965067085</v>
      </c>
      <c r="AX92" s="85">
        <v>4.6851997679876565</v>
      </c>
      <c r="AY92" s="85">
        <v>2.4330168333377173</v>
      </c>
      <c r="AZ92" s="85">
        <v>3.2766112551120234</v>
      </c>
      <c r="BA92" s="85">
        <v>3.2789863574801368</v>
      </c>
      <c r="BB92" s="85">
        <v>100</v>
      </c>
      <c r="BC92" s="85">
        <v>42.749626603136285</v>
      </c>
      <c r="BD92" s="85">
        <v>9.4483296627961906</v>
      </c>
      <c r="BE92" s="85">
        <v>16.251438071822815</v>
      </c>
      <c r="BF92" s="85">
        <v>13.908816578648313</v>
      </c>
      <c r="BG92" s="85">
        <v>12.251326563158374</v>
      </c>
      <c r="BH92" s="85">
        <v>1.4792486898150863</v>
      </c>
      <c r="BI92" s="85">
        <v>1.9009680683385251</v>
      </c>
      <c r="BJ92" s="85">
        <v>11.918489866788049</v>
      </c>
      <c r="BK92" s="85">
        <v>7.8468370702514205</v>
      </c>
      <c r="BL92" s="85">
        <v>5.3289728651069463</v>
      </c>
      <c r="BM92" s="85">
        <v>8.6576258613826056</v>
      </c>
      <c r="BN92" s="85">
        <v>53.605207915239873</v>
      </c>
      <c r="BO92" s="85">
        <v>1.0238236496013564</v>
      </c>
      <c r="BP92" s="85">
        <v>26.183753533753208</v>
      </c>
      <c r="BQ92" s="85">
        <v>78.999152247077276</v>
      </c>
      <c r="BR92" s="85">
        <v>1.1041858850529702</v>
      </c>
      <c r="BS92" s="85">
        <v>19.277841080018426</v>
      </c>
      <c r="BT92" s="85">
        <v>11.918489866788049</v>
      </c>
      <c r="BU92" s="85">
        <v>7.816289625965875</v>
      </c>
      <c r="BV92" s="85">
        <v>3.7099900443043139</v>
      </c>
      <c r="BW92" s="85">
        <v>1.1041858850529702</v>
      </c>
      <c r="BX92" s="85">
        <v>1.1041858850529702</v>
      </c>
      <c r="BY92" s="85">
        <v>11.918489866788049</v>
      </c>
      <c r="BZ92" s="85">
        <v>15.304869092722962</v>
      </c>
      <c r="CA92" s="85">
        <v>4.9772226267521544</v>
      </c>
      <c r="CB92" s="85">
        <v>0.19948371967161285</v>
      </c>
      <c r="CC92" s="85">
        <v>3.5409485964864986</v>
      </c>
      <c r="CD92" s="85">
        <v>0.14030166348792428</v>
      </c>
      <c r="CE92" s="85">
        <v>3.8844691997472176</v>
      </c>
      <c r="CF92" s="85">
        <v>0.47429081551279689</v>
      </c>
      <c r="CG92" s="85">
        <v>1.1225755855262083</v>
      </c>
      <c r="CH92" s="85">
        <v>1.0661260729815971</v>
      </c>
      <c r="CI92" s="85">
        <v>9.5252518490003819</v>
      </c>
      <c r="CJ92" s="85">
        <v>6.0117104580377969</v>
      </c>
      <c r="CK92" s="85">
        <v>7.4652970883889731</v>
      </c>
      <c r="CL92" s="85">
        <v>0.80813170709845139</v>
      </c>
      <c r="CM92" s="85">
        <v>5.0697100472261987</v>
      </c>
      <c r="CN92" s="85">
        <v>9.6740539945382036</v>
      </c>
      <c r="CO92" s="85">
        <v>1.1041858850529702</v>
      </c>
      <c r="CP92" s="85">
        <v>0</v>
      </c>
      <c r="CQ92" s="85">
        <v>1.3987907907890478</v>
      </c>
      <c r="CR92" s="85">
        <v>6.4958776080732452</v>
      </c>
      <c r="CS92" s="85">
        <v>57.8508603366435</v>
      </c>
      <c r="CT92" s="85">
        <v>7.7610751003442955</v>
      </c>
      <c r="CU92" s="85">
        <v>7.816289625965875</v>
      </c>
      <c r="CV92" s="85">
        <v>2.5962566332677728</v>
      </c>
      <c r="CW92" s="85">
        <v>29.721051674274264</v>
      </c>
      <c r="CX92" s="85">
        <v>8.3427108890443034</v>
      </c>
      <c r="CY92" s="85">
        <v>0.23424446754911007</v>
      </c>
      <c r="CZ92" s="85">
        <v>17.98576292200795</v>
      </c>
      <c r="DA92" s="85">
        <v>73.503663866481418</v>
      </c>
      <c r="DB92" s="85">
        <v>66.696767439607925</v>
      </c>
      <c r="DC92" s="85">
        <v>1.1194311010988023</v>
      </c>
      <c r="DD92" s="85">
        <v>11.918489866788049</v>
      </c>
      <c r="DE92" s="85">
        <v>3.7262149311346477</v>
      </c>
      <c r="DF92" s="85">
        <v>4.5883772354960808</v>
      </c>
      <c r="DG92" s="85">
        <v>1.1214479464385607</v>
      </c>
      <c r="DH92" s="85">
        <v>2.9573426118796631</v>
      </c>
      <c r="DI92" s="85">
        <v>0.67930672730049424</v>
      </c>
      <c r="DJ92" s="85">
        <v>19.693803842010844</v>
      </c>
      <c r="DK92" s="85">
        <v>21.330237954025147</v>
      </c>
      <c r="DL92" s="85">
        <v>4.5930062039836876</v>
      </c>
      <c r="DM92" s="85">
        <v>43.599146920685094</v>
      </c>
      <c r="DN92" s="85">
        <v>1.1368728811525066</v>
      </c>
      <c r="DO92" s="85">
        <v>0.94230323508558722</v>
      </c>
      <c r="DP92">
        <f t="shared" si="2"/>
        <v>27</v>
      </c>
    </row>
    <row r="93" spans="2:120" ht="12" customHeight="1" x14ac:dyDescent="0.25">
      <c r="B93" s="83" t="s">
        <v>232</v>
      </c>
      <c r="C93" s="83" t="str">
        <f t="shared" si="3"/>
        <v>Architectural and Engineering Activities, Technical Testing and Analysis goods produced as a percent of all goods</v>
      </c>
      <c r="D93" s="84">
        <v>0.1</v>
      </c>
      <c r="E93" s="85">
        <v>32.433376708251394</v>
      </c>
      <c r="F93" s="85">
        <v>14.771409936875081</v>
      </c>
      <c r="G93" s="85">
        <v>14.11081288430735</v>
      </c>
      <c r="H93" s="85">
        <v>34.008370164970238</v>
      </c>
      <c r="I93" s="85">
        <v>9.8326796407180748</v>
      </c>
      <c r="J93" s="85">
        <v>44.150190464558783</v>
      </c>
      <c r="K93" s="85">
        <v>49.55144768318717</v>
      </c>
      <c r="L93" s="85">
        <v>16.359362043089277</v>
      </c>
      <c r="M93" s="85">
        <v>14.034226002068934</v>
      </c>
      <c r="N93" s="85">
        <v>1.1904526414179968</v>
      </c>
      <c r="O93" s="85">
        <v>17.422869331636392</v>
      </c>
      <c r="P93" s="85">
        <v>56.307454262502333</v>
      </c>
      <c r="Q93" s="85">
        <v>14.796139564824992</v>
      </c>
      <c r="R93" s="85">
        <v>27.317267237829856</v>
      </c>
      <c r="S93" s="85">
        <v>17.287426125829295</v>
      </c>
      <c r="T93" s="85">
        <v>19.47808100638245</v>
      </c>
      <c r="U93" s="85">
        <v>31.889740113233113</v>
      </c>
      <c r="V93" s="85">
        <v>27.270275564367921</v>
      </c>
      <c r="W93" s="85">
        <v>38.058978169098701</v>
      </c>
      <c r="X93" s="85">
        <v>100</v>
      </c>
      <c r="Y93" s="85">
        <v>33.082875883563361</v>
      </c>
      <c r="Z93" s="85">
        <v>37.867073601646389</v>
      </c>
      <c r="AA93" s="85">
        <v>14.11081288430735</v>
      </c>
      <c r="AB93" s="85">
        <v>33.983817468705894</v>
      </c>
      <c r="AC93" s="85">
        <v>0</v>
      </c>
      <c r="AD93" s="85">
        <v>57.812826398836563</v>
      </c>
      <c r="AE93" s="85">
        <v>59.105680941922714</v>
      </c>
      <c r="AF93" s="85">
        <v>79.916545959397553</v>
      </c>
      <c r="AG93" s="85">
        <v>20.432082915002152</v>
      </c>
      <c r="AH93" s="85">
        <v>35.930216697130497</v>
      </c>
      <c r="AI93" s="85">
        <v>17.191824510553587</v>
      </c>
      <c r="AJ93" s="85">
        <v>16.675804435507583</v>
      </c>
      <c r="AK93" s="85">
        <v>40.680650826286509</v>
      </c>
      <c r="AL93" s="85">
        <v>14.11081288430735</v>
      </c>
      <c r="AM93" s="85">
        <v>64.794996022688537</v>
      </c>
      <c r="AN93" s="85">
        <v>61.89638800531214</v>
      </c>
      <c r="AO93" s="85">
        <v>15.972841608693354</v>
      </c>
      <c r="AP93" s="85">
        <v>51.032504962796274</v>
      </c>
      <c r="AQ93" s="85">
        <v>8.0045026392291234</v>
      </c>
      <c r="AR93" s="85">
        <v>26.25076801705432</v>
      </c>
      <c r="AS93" s="85">
        <v>9.1329611046756778</v>
      </c>
      <c r="AT93" s="85">
        <v>4.5663471201977703</v>
      </c>
      <c r="AU93" s="85">
        <v>29.898507446469825</v>
      </c>
      <c r="AV93" s="85">
        <v>43.206825037184011</v>
      </c>
      <c r="AW93" s="85">
        <v>34.147593019886372</v>
      </c>
      <c r="AX93" s="85">
        <v>39.136455308612369</v>
      </c>
      <c r="AY93" s="85">
        <v>8.5062936716402966</v>
      </c>
      <c r="AZ93" s="85">
        <v>7.2355466696638668</v>
      </c>
      <c r="BA93" s="85">
        <v>14.771409936875081</v>
      </c>
      <c r="BB93" s="85">
        <v>19.062808502738356</v>
      </c>
      <c r="BC93" s="85">
        <v>72.56464842530572</v>
      </c>
      <c r="BD93" s="85">
        <v>35.286858066982461</v>
      </c>
      <c r="BE93" s="85">
        <v>52.648584857444625</v>
      </c>
      <c r="BF93" s="85">
        <v>9.0562105939944892</v>
      </c>
      <c r="BG93" s="85">
        <v>29.143377550248179</v>
      </c>
      <c r="BH93" s="85">
        <v>14.11081288430735</v>
      </c>
      <c r="BI93" s="85">
        <v>7.6989271387384761</v>
      </c>
      <c r="BJ93" s="85">
        <v>12.235685830704284</v>
      </c>
      <c r="BK93" s="85">
        <v>35.543651828230743</v>
      </c>
      <c r="BL93" s="85">
        <v>14.771409936875081</v>
      </c>
      <c r="BM93" s="85">
        <v>32.445824755822265</v>
      </c>
      <c r="BN93" s="85">
        <v>97.298609585076576</v>
      </c>
      <c r="BO93" s="85">
        <v>14.11081288430735</v>
      </c>
      <c r="BP93" s="85">
        <v>8.1182849834370554</v>
      </c>
      <c r="BQ93" s="85">
        <v>67.435563715070288</v>
      </c>
      <c r="BR93" s="85">
        <v>14.11081288430735</v>
      </c>
      <c r="BS93" s="85">
        <v>8.5470427766253483</v>
      </c>
      <c r="BT93" s="85">
        <v>15.245643171141351</v>
      </c>
      <c r="BU93" s="85">
        <v>32.439600732036837</v>
      </c>
      <c r="BV93" s="85">
        <v>29.088379446356566</v>
      </c>
      <c r="BW93" s="85">
        <v>7.0067697444614954</v>
      </c>
      <c r="BX93" s="85">
        <v>5.8216722615567322</v>
      </c>
      <c r="BY93" s="85">
        <v>11.918846387123324</v>
      </c>
      <c r="BZ93" s="85">
        <v>49.969193535121008</v>
      </c>
      <c r="CA93" s="85">
        <v>74.442237426859307</v>
      </c>
      <c r="CB93" s="85">
        <v>25.45250653995463</v>
      </c>
      <c r="CC93" s="85">
        <v>76.583805493674575</v>
      </c>
      <c r="CD93" s="85">
        <v>15.508593871681226</v>
      </c>
      <c r="CE93" s="85">
        <v>73.038992581459553</v>
      </c>
      <c r="CF93" s="85">
        <v>32.659393140995945</v>
      </c>
      <c r="CG93" s="85">
        <v>0</v>
      </c>
      <c r="CH93" s="85">
        <v>21.386084823621857</v>
      </c>
      <c r="CI93" s="85">
        <v>29.503107355452801</v>
      </c>
      <c r="CJ93" s="85">
        <v>35.077411760456805</v>
      </c>
      <c r="CK93" s="85">
        <v>34.073029507332613</v>
      </c>
      <c r="CL93" s="85">
        <v>13.132007572401495</v>
      </c>
      <c r="CM93" s="85">
        <v>35.281004481886306</v>
      </c>
      <c r="CN93" s="85">
        <v>26.225730258792961</v>
      </c>
      <c r="CO93" s="85">
        <v>14.11081288430735</v>
      </c>
      <c r="CP93" s="85">
        <v>10.826794799073642</v>
      </c>
      <c r="CQ93" s="85">
        <v>34.278922162067303</v>
      </c>
      <c r="CR93" s="85">
        <v>42.035893784791291</v>
      </c>
      <c r="CS93" s="85">
        <v>19.139014739016559</v>
      </c>
      <c r="CT93" s="85">
        <v>44.936362468186466</v>
      </c>
      <c r="CU93" s="85">
        <v>55.526616117492047</v>
      </c>
      <c r="CV93" s="85">
        <v>37.730727584059636</v>
      </c>
      <c r="CW93" s="85">
        <v>0</v>
      </c>
      <c r="CX93" s="85">
        <v>47.350004918644764</v>
      </c>
      <c r="CY93" s="85">
        <v>10.41633243020472</v>
      </c>
      <c r="CZ93" s="85">
        <v>83.971882820455903</v>
      </c>
      <c r="DA93" s="85">
        <v>67.481751196974926</v>
      </c>
      <c r="DB93" s="85">
        <v>9.6918283782611283</v>
      </c>
      <c r="DC93" s="85">
        <v>14.11081288430735</v>
      </c>
      <c r="DD93" s="85">
        <v>9.4075056101968375</v>
      </c>
      <c r="DE93" s="85">
        <v>36.411884269675795</v>
      </c>
      <c r="DF93" s="85">
        <v>16.84562795191507</v>
      </c>
      <c r="DG93" s="85">
        <v>17.21644105822002</v>
      </c>
      <c r="DH93" s="85">
        <v>22.733894787151282</v>
      </c>
      <c r="DI93" s="85">
        <v>34.613676832500076</v>
      </c>
      <c r="DJ93" s="85">
        <v>56.845241490992443</v>
      </c>
      <c r="DK93" s="85">
        <v>40.839365535761395</v>
      </c>
      <c r="DL93" s="85">
        <v>43.834115157895219</v>
      </c>
      <c r="DM93" s="85">
        <v>12.706912545352184</v>
      </c>
      <c r="DN93" s="85">
        <v>7.1551562702393445</v>
      </c>
      <c r="DO93" s="85">
        <v>14.11081288430735</v>
      </c>
      <c r="DP93">
        <f t="shared" si="2"/>
        <v>13</v>
      </c>
    </row>
    <row r="94" spans="2:120" ht="12" customHeight="1" x14ac:dyDescent="0.25">
      <c r="B94" s="83" t="s">
        <v>233</v>
      </c>
      <c r="C94" s="83" t="str">
        <f t="shared" si="3"/>
        <v>Total miliwat (MW) capacity of solar photovoltaic (PV) (operating or in construction)</v>
      </c>
      <c r="D94" s="84">
        <v>0.05</v>
      </c>
      <c r="E94" s="85">
        <v>2.7525490092384493</v>
      </c>
      <c r="F94" s="85">
        <v>1.058127321325794</v>
      </c>
      <c r="G94" s="85">
        <v>2.0403929600975896</v>
      </c>
      <c r="H94" s="85">
        <v>3.9269705778766655</v>
      </c>
      <c r="I94" s="85">
        <v>4.5732232854013848</v>
      </c>
      <c r="J94" s="85">
        <v>52.322478571902835</v>
      </c>
      <c r="K94" s="85">
        <v>3.1039029471737876</v>
      </c>
      <c r="L94" s="85">
        <v>0.38863550480898956</v>
      </c>
      <c r="M94" s="85">
        <v>0.39366739069528572</v>
      </c>
      <c r="N94" s="85">
        <v>0.67642967321626901</v>
      </c>
      <c r="O94" s="85">
        <v>2.6503596236111102</v>
      </c>
      <c r="P94" s="85">
        <v>11.324117885137277</v>
      </c>
      <c r="Q94" s="85">
        <v>1.5805375422832182</v>
      </c>
      <c r="R94" s="85">
        <v>0.1998678583294366</v>
      </c>
      <c r="S94" s="85">
        <v>0.23776575093231317</v>
      </c>
      <c r="T94" s="85">
        <v>6.7938059102693753</v>
      </c>
      <c r="U94" s="85">
        <v>15.798649704173343</v>
      </c>
      <c r="V94" s="85">
        <v>7.782699571072639E-2</v>
      </c>
      <c r="W94" s="85">
        <v>15.058268157577931</v>
      </c>
      <c r="X94" s="85">
        <v>100</v>
      </c>
      <c r="Y94" s="85">
        <v>29.0571945835181</v>
      </c>
      <c r="Z94" s="85">
        <v>6.5757330989709422</v>
      </c>
      <c r="AA94" s="85">
        <v>0</v>
      </c>
      <c r="AB94" s="85">
        <v>0.32246985003561229</v>
      </c>
      <c r="AC94" s="85">
        <v>2.7024006347872191</v>
      </c>
      <c r="AD94" s="85">
        <v>4.1031723413209802</v>
      </c>
      <c r="AE94" s="85">
        <v>6.8581367131804889</v>
      </c>
      <c r="AF94" s="85">
        <v>42.939803741683527</v>
      </c>
      <c r="AG94" s="85">
        <v>12.138542387844696</v>
      </c>
      <c r="AH94" s="85">
        <v>0.16465216529355439</v>
      </c>
      <c r="AI94" s="85">
        <v>2.5412650290390579</v>
      </c>
      <c r="AJ94" s="85">
        <v>8.4292372412558052</v>
      </c>
      <c r="AK94" s="85">
        <v>2.6624215729425718</v>
      </c>
      <c r="AL94" s="85">
        <v>1.5951187407897794E-4</v>
      </c>
      <c r="AM94" s="85">
        <v>1.5025737206997301</v>
      </c>
      <c r="AN94" s="85">
        <v>13.942952232350342</v>
      </c>
      <c r="AO94" s="85">
        <v>0</v>
      </c>
      <c r="AP94" s="85">
        <v>23.784343900877296</v>
      </c>
      <c r="AQ94" s="85">
        <v>0.70108605886345088</v>
      </c>
      <c r="AR94" s="85">
        <v>12.398435008390951</v>
      </c>
      <c r="AS94" s="85">
        <v>0.74881719883679343</v>
      </c>
      <c r="AT94" s="85">
        <v>6.7438066068254283</v>
      </c>
      <c r="AU94" s="85">
        <v>0.2276035021251675</v>
      </c>
      <c r="AV94" s="85">
        <v>14.052180333516967</v>
      </c>
      <c r="AW94" s="85">
        <v>0</v>
      </c>
      <c r="AX94" s="85">
        <v>6.2074305592896915</v>
      </c>
      <c r="AY94" s="85">
        <v>0.19326342095256138</v>
      </c>
      <c r="AZ94" s="85">
        <v>0.22833770676806869</v>
      </c>
      <c r="BA94" s="85">
        <v>6.388765551102185E-3</v>
      </c>
      <c r="BB94" s="85">
        <v>13.734592647518324</v>
      </c>
      <c r="BC94" s="85">
        <v>21.461532304029131</v>
      </c>
      <c r="BD94" s="85">
        <v>15.483886157626111</v>
      </c>
      <c r="BE94" s="85">
        <v>20.945828041274066</v>
      </c>
      <c r="BF94" s="85">
        <v>13.601368683793021</v>
      </c>
      <c r="BG94" s="85">
        <v>8.5433127009363901</v>
      </c>
      <c r="BH94" s="85">
        <v>0.97931753032198943</v>
      </c>
      <c r="BI94" s="85">
        <v>0.6359040174949232</v>
      </c>
      <c r="BJ94" s="85">
        <v>0</v>
      </c>
      <c r="BK94" s="85">
        <v>1.9807489310103472</v>
      </c>
      <c r="BL94" s="85">
        <v>7.7209351905408008E-2</v>
      </c>
      <c r="BM94" s="85">
        <v>8.3350493095070206</v>
      </c>
      <c r="BN94" s="85">
        <v>6.32795707302009</v>
      </c>
      <c r="BO94" s="85">
        <v>0.25719087112226008</v>
      </c>
      <c r="BP94" s="85">
        <v>7.5708334407685118</v>
      </c>
      <c r="BQ94" s="85">
        <v>1.5078168770241591</v>
      </c>
      <c r="BR94" s="85">
        <v>2.1919246672282129</v>
      </c>
      <c r="BS94" s="85">
        <v>8.5827097451921617</v>
      </c>
      <c r="BT94" s="85">
        <v>4.0382453169499763</v>
      </c>
      <c r="BU94" s="85">
        <v>0.15400702972784003</v>
      </c>
      <c r="BV94" s="85">
        <v>3.1551956411192648</v>
      </c>
      <c r="BW94" s="85">
        <v>0.35764238924017255</v>
      </c>
      <c r="BX94" s="85">
        <v>9.4942656879647522</v>
      </c>
      <c r="BY94" s="85">
        <v>0.24158014935114761</v>
      </c>
      <c r="BZ94" s="85">
        <v>69.47473852475818</v>
      </c>
      <c r="CA94" s="85">
        <v>1.6445667763701333</v>
      </c>
      <c r="CB94" s="85">
        <v>2.2592688320198801E-2</v>
      </c>
      <c r="CC94" s="85">
        <v>0.40695631601607529</v>
      </c>
      <c r="CD94" s="85">
        <v>23.862908762573799</v>
      </c>
      <c r="CE94" s="85">
        <v>0.54481979333084884</v>
      </c>
      <c r="CF94" s="85">
        <v>18.245868829208909</v>
      </c>
      <c r="CG94" s="85">
        <v>1.7060190361711809E-2</v>
      </c>
      <c r="CH94" s="85">
        <v>5.6960073798336959</v>
      </c>
      <c r="CI94" s="85">
        <v>2.0438854760915364</v>
      </c>
      <c r="CJ94" s="85">
        <v>1.7328968307618922</v>
      </c>
      <c r="CK94" s="85">
        <v>20.291424475563112</v>
      </c>
      <c r="CL94" s="85">
        <v>34.711584069928207</v>
      </c>
      <c r="CM94" s="85">
        <v>6.8052554961036309</v>
      </c>
      <c r="CN94" s="85">
        <v>0.63940136222616251</v>
      </c>
      <c r="CO94" s="85">
        <v>0.12925786915754453</v>
      </c>
      <c r="CP94" s="85">
        <v>10.237286200808905</v>
      </c>
      <c r="CQ94" s="85">
        <v>1.8141706203042272</v>
      </c>
      <c r="CR94" s="85">
        <v>0.41929978406064455</v>
      </c>
      <c r="CS94" s="85">
        <v>7.6344662841834028</v>
      </c>
      <c r="CT94" s="85">
        <v>1.2683944309236386</v>
      </c>
      <c r="CU94" s="85">
        <v>1.4060837162807702</v>
      </c>
      <c r="CV94" s="85">
        <v>7.2403513382195106</v>
      </c>
      <c r="CW94" s="85">
        <v>0</v>
      </c>
      <c r="CX94" s="85">
        <v>66.5901432103568</v>
      </c>
      <c r="CY94" s="85">
        <v>0.36581806809977507</v>
      </c>
      <c r="CZ94" s="85">
        <v>1.9291759362576475</v>
      </c>
      <c r="DA94" s="85">
        <v>1.9070691359886156</v>
      </c>
      <c r="DB94" s="85">
        <v>12.930598552475214</v>
      </c>
      <c r="DC94" s="85">
        <v>9.595341042525395E-3</v>
      </c>
      <c r="DD94" s="85">
        <v>6.0181347656814825</v>
      </c>
      <c r="DE94" s="85">
        <v>0.39594363883941402</v>
      </c>
      <c r="DF94" s="85">
        <v>3.8150317060280781</v>
      </c>
      <c r="DG94" s="85">
        <v>0.17378746716711094</v>
      </c>
      <c r="DH94" s="85">
        <v>8.381489186887034</v>
      </c>
      <c r="DI94" s="85">
        <v>76.681131017805228</v>
      </c>
      <c r="DJ94" s="85">
        <v>17.486600694904819</v>
      </c>
      <c r="DK94" s="85">
        <v>45.175841083816785</v>
      </c>
      <c r="DL94" s="85">
        <v>9.1876480506520934</v>
      </c>
      <c r="DM94" s="85">
        <v>12.953909007240696</v>
      </c>
      <c r="DN94" s="85">
        <v>0.52027407313563478</v>
      </c>
      <c r="DO94" s="85">
        <v>1.5507229714325246</v>
      </c>
      <c r="DP94">
        <f t="shared" si="2"/>
        <v>40</v>
      </c>
    </row>
    <row r="95" spans="2:120" ht="12" customHeight="1" x14ac:dyDescent="0.25">
      <c r="B95" s="83" t="s">
        <v>234</v>
      </c>
      <c r="C95" s="83" t="str">
        <f t="shared" si="3"/>
        <v>Total number of energy storage, concentrating solar power (CSP) and carbon capture sequestration utilization (CCUS) project (operating or in construction)</v>
      </c>
      <c r="D95" s="84">
        <v>0.05</v>
      </c>
      <c r="E95" s="85">
        <v>0</v>
      </c>
      <c r="F95" s="85">
        <v>0.45290835058791701</v>
      </c>
      <c r="G95" s="85">
        <v>0</v>
      </c>
      <c r="H95" s="85">
        <v>0.45125198157479934</v>
      </c>
      <c r="I95" s="85">
        <v>0</v>
      </c>
      <c r="J95" s="85">
        <v>100</v>
      </c>
      <c r="K95" s="85">
        <v>34.583625844831552</v>
      </c>
      <c r="L95" s="85">
        <v>0</v>
      </c>
      <c r="M95" s="85">
        <v>0</v>
      </c>
      <c r="N95" s="85">
        <v>0</v>
      </c>
      <c r="O95" s="85">
        <v>0</v>
      </c>
      <c r="P95" s="85">
        <v>28.280415410905569</v>
      </c>
      <c r="Q95" s="85">
        <v>1.6673073802761431</v>
      </c>
      <c r="R95" s="85">
        <v>7.1232342783966445</v>
      </c>
      <c r="S95" s="85">
        <v>15.441371452453463</v>
      </c>
      <c r="T95" s="85">
        <v>1.0021295874432428</v>
      </c>
      <c r="U95" s="85">
        <v>6.0821060332028996</v>
      </c>
      <c r="V95" s="85">
        <v>0.72102993673346372</v>
      </c>
      <c r="W95" s="85">
        <v>25.032975639571593</v>
      </c>
      <c r="X95" s="85">
        <v>18.414660089133928</v>
      </c>
      <c r="Y95" s="85">
        <v>7.099267553419808</v>
      </c>
      <c r="Z95" s="85">
        <v>0.39657270679555751</v>
      </c>
      <c r="AA95" s="85">
        <v>0</v>
      </c>
      <c r="AB95" s="85">
        <v>25.759143659647808</v>
      </c>
      <c r="AC95" s="85">
        <v>17.904906868214091</v>
      </c>
      <c r="AD95" s="85">
        <v>32.783006082468745</v>
      </c>
      <c r="AE95" s="85">
        <v>12.494190852993423</v>
      </c>
      <c r="AF95" s="85">
        <v>29.703063605349545</v>
      </c>
      <c r="AG95" s="85">
        <v>3.9647619203023363</v>
      </c>
      <c r="AH95" s="85">
        <v>2.8387859085243412</v>
      </c>
      <c r="AI95" s="85">
        <v>0.82463454898514776</v>
      </c>
      <c r="AJ95" s="85">
        <v>1.6226034924412123</v>
      </c>
      <c r="AK95" s="85">
        <v>0</v>
      </c>
      <c r="AL95" s="85">
        <v>0.16325010522946631</v>
      </c>
      <c r="AM95" s="85">
        <v>31.660451202992185</v>
      </c>
      <c r="AN95" s="85">
        <v>23.444463279039894</v>
      </c>
      <c r="AO95" s="85">
        <v>0</v>
      </c>
      <c r="AP95" s="85">
        <v>52.696140055809565</v>
      </c>
      <c r="AQ95" s="85">
        <v>2.118705740824061</v>
      </c>
      <c r="AR95" s="85">
        <v>16.977808911287021</v>
      </c>
      <c r="AS95" s="85">
        <v>0</v>
      </c>
      <c r="AT95" s="85">
        <v>1.9497781493827804</v>
      </c>
      <c r="AU95" s="85">
        <v>0</v>
      </c>
      <c r="AV95" s="85">
        <v>5.3921004498112461</v>
      </c>
      <c r="AW95" s="85">
        <v>0</v>
      </c>
      <c r="AX95" s="85">
        <v>0.70122851819626819</v>
      </c>
      <c r="AY95" s="85">
        <v>0.81867812291486786</v>
      </c>
      <c r="AZ95" s="85">
        <v>0.34745286965315886</v>
      </c>
      <c r="BA95" s="85">
        <v>0.79166130989783801</v>
      </c>
      <c r="BB95" s="85">
        <v>49.01520284917671</v>
      </c>
      <c r="BC95" s="85">
        <v>15.759832546611841</v>
      </c>
      <c r="BD95" s="85">
        <v>19.999175040146202</v>
      </c>
      <c r="BE95" s="85">
        <v>20.941276457467943</v>
      </c>
      <c r="BF95" s="85">
        <v>1.821951151710288</v>
      </c>
      <c r="BG95" s="85">
        <v>1.0534983407210115</v>
      </c>
      <c r="BH95" s="85">
        <v>5.0607447545329212</v>
      </c>
      <c r="BI95" s="85">
        <v>2.3961764131608088</v>
      </c>
      <c r="BJ95" s="85">
        <v>0</v>
      </c>
      <c r="BK95" s="85">
        <v>0</v>
      </c>
      <c r="BL95" s="85">
        <v>0</v>
      </c>
      <c r="BM95" s="85">
        <v>19.583515077028313</v>
      </c>
      <c r="BN95" s="85">
        <v>15.773198776187732</v>
      </c>
      <c r="BO95" s="85">
        <v>2.7244923036812434</v>
      </c>
      <c r="BP95" s="85">
        <v>1.5051328976817713</v>
      </c>
      <c r="BQ95" s="85">
        <v>0</v>
      </c>
      <c r="BR95" s="85">
        <v>40.96601401667354</v>
      </c>
      <c r="BS95" s="85">
        <v>1.1255945923964688</v>
      </c>
      <c r="BT95" s="85">
        <v>9.5646702763585107</v>
      </c>
      <c r="BU95" s="85">
        <v>0</v>
      </c>
      <c r="BV95" s="85">
        <v>5.1857175605837691</v>
      </c>
      <c r="BW95" s="85">
        <v>0.91403399182905243</v>
      </c>
      <c r="BX95" s="85">
        <v>15.863434411686324</v>
      </c>
      <c r="BY95" s="85">
        <v>0</v>
      </c>
      <c r="BZ95" s="85">
        <v>31.068393481552008</v>
      </c>
      <c r="CA95" s="85">
        <v>23.705236512092014</v>
      </c>
      <c r="CB95" s="85">
        <v>1.4766847799200151</v>
      </c>
      <c r="CC95" s="85">
        <v>22.638871969737107</v>
      </c>
      <c r="CD95" s="85">
        <v>5.6649883410450617</v>
      </c>
      <c r="CE95" s="85">
        <v>0.25767302808120685</v>
      </c>
      <c r="CF95" s="85">
        <v>0</v>
      </c>
      <c r="CG95" s="85">
        <v>0</v>
      </c>
      <c r="CH95" s="85">
        <v>0.9019179599734588</v>
      </c>
      <c r="CI95" s="85">
        <v>6.1612465610965899</v>
      </c>
      <c r="CJ95" s="85">
        <v>4.3861633932224242</v>
      </c>
      <c r="CK95" s="85">
        <v>21.164295122951899</v>
      </c>
      <c r="CL95" s="85">
        <v>7.6040436959830169</v>
      </c>
      <c r="CM95" s="85">
        <v>2.7258511604931379</v>
      </c>
      <c r="CN95" s="85">
        <v>0.8580005201605001</v>
      </c>
      <c r="CO95" s="85">
        <v>8.7143454942724397</v>
      </c>
      <c r="CP95" s="85">
        <v>0.55905870254438628</v>
      </c>
      <c r="CQ95" s="85">
        <v>4.0699083551624504</v>
      </c>
      <c r="CR95" s="85">
        <v>1.4446310554499593</v>
      </c>
      <c r="CS95" s="85">
        <v>24.039160409486023</v>
      </c>
      <c r="CT95" s="85">
        <v>15.137562411908336</v>
      </c>
      <c r="CU95" s="85">
        <v>29.836565397990729</v>
      </c>
      <c r="CV95" s="85">
        <v>9.0602799014305671</v>
      </c>
      <c r="CW95" s="85">
        <v>54.845815208577271</v>
      </c>
      <c r="CX95" s="85">
        <v>33.687250159979953</v>
      </c>
      <c r="CY95" s="85">
        <v>0</v>
      </c>
      <c r="CZ95" s="85">
        <v>28.223061890088101</v>
      </c>
      <c r="DA95" s="85">
        <v>41.091943727684026</v>
      </c>
      <c r="DB95" s="85">
        <v>15.973053833091695</v>
      </c>
      <c r="DC95" s="85">
        <v>1.8377345169843589</v>
      </c>
      <c r="DD95" s="85">
        <v>5.6096958837991249</v>
      </c>
      <c r="DE95" s="85">
        <v>2.4869785834675215</v>
      </c>
      <c r="DF95" s="85">
        <v>0.24069530112112053</v>
      </c>
      <c r="DG95" s="85">
        <v>1.0629149609905011</v>
      </c>
      <c r="DH95" s="85">
        <v>1.1242760584004736</v>
      </c>
      <c r="DI95" s="85">
        <v>23.874560709410162</v>
      </c>
      <c r="DJ95" s="85">
        <v>47.417930006982203</v>
      </c>
      <c r="DK95" s="85">
        <v>33.292232410865239</v>
      </c>
      <c r="DL95" s="85">
        <v>0</v>
      </c>
      <c r="DM95" s="85">
        <v>0.83575865854836606</v>
      </c>
      <c r="DN95" s="85">
        <v>4.0166882750691402</v>
      </c>
      <c r="DO95" s="85">
        <v>2.4788538318007625</v>
      </c>
      <c r="DP95">
        <f t="shared" si="2"/>
        <v>38</v>
      </c>
    </row>
    <row r="96" spans="2:120" ht="12" customHeight="1" x14ac:dyDescent="0.25">
      <c r="B96" s="83" t="s">
        <v>235</v>
      </c>
      <c r="C96" s="83" t="str">
        <f t="shared" si="3"/>
        <v>Count of Product Certifications</v>
      </c>
      <c r="D96" s="84">
        <v>0.15</v>
      </c>
      <c r="E96" s="85">
        <v>0.19646365422396855</v>
      </c>
      <c r="F96" s="85">
        <v>0.19646365422396855</v>
      </c>
      <c r="G96" s="85">
        <v>0</v>
      </c>
      <c r="H96" s="85">
        <v>6.0903732809430258</v>
      </c>
      <c r="I96" s="85">
        <v>2.9469548133595285</v>
      </c>
      <c r="J96" s="85">
        <v>8.840864440078585</v>
      </c>
      <c r="K96" s="85">
        <v>9.6267190569744603</v>
      </c>
      <c r="L96" s="85">
        <v>3.7328094302554029</v>
      </c>
      <c r="M96" s="85">
        <v>0</v>
      </c>
      <c r="N96" s="85">
        <v>0.19646365422396855</v>
      </c>
      <c r="O96" s="85">
        <v>14.734774066797643</v>
      </c>
      <c r="P96" s="85">
        <v>6.4833005893909625</v>
      </c>
      <c r="Q96" s="85">
        <v>0.39292730844793711</v>
      </c>
      <c r="R96" s="85">
        <v>1.37524557956778</v>
      </c>
      <c r="S96" s="85">
        <v>0</v>
      </c>
      <c r="T96" s="85">
        <v>23.18271119842829</v>
      </c>
      <c r="U96" s="85">
        <v>3.7328094302554029</v>
      </c>
      <c r="V96" s="85">
        <v>0</v>
      </c>
      <c r="W96" s="85">
        <v>12.180746561886052</v>
      </c>
      <c r="X96" s="85">
        <v>17.485265225933201</v>
      </c>
      <c r="Y96" s="85">
        <v>21.021611001964637</v>
      </c>
      <c r="Z96" s="85">
        <v>8.2514734774066802</v>
      </c>
      <c r="AA96" s="85">
        <v>0</v>
      </c>
      <c r="AB96" s="85">
        <v>1.37524557956778</v>
      </c>
      <c r="AC96" s="85">
        <v>6.8762278978389002</v>
      </c>
      <c r="AD96" s="85">
        <v>0.98231827111984282</v>
      </c>
      <c r="AE96" s="85">
        <v>12.37721021611002</v>
      </c>
      <c r="AF96" s="85">
        <v>3.9292730844793713</v>
      </c>
      <c r="AG96" s="85">
        <v>0.19646365422396855</v>
      </c>
      <c r="AH96" s="85">
        <v>3.1434184675834969</v>
      </c>
      <c r="AI96" s="85">
        <v>1.1787819253438114</v>
      </c>
      <c r="AJ96" s="85">
        <v>0</v>
      </c>
      <c r="AK96" s="85">
        <v>2.7504911591355601</v>
      </c>
      <c r="AL96" s="85">
        <v>0</v>
      </c>
      <c r="AM96" s="85">
        <v>2.3575638506876229</v>
      </c>
      <c r="AN96" s="85">
        <v>21.807465618860512</v>
      </c>
      <c r="AO96" s="85">
        <v>1.37524557956778</v>
      </c>
      <c r="AP96" s="85">
        <v>68.172888015717092</v>
      </c>
      <c r="AQ96" s="85">
        <v>0.19646365422396855</v>
      </c>
      <c r="AR96" s="85">
        <v>7.269155206286837</v>
      </c>
      <c r="AS96" s="85">
        <v>0.19646365422396855</v>
      </c>
      <c r="AT96" s="85">
        <v>0</v>
      </c>
      <c r="AU96" s="85">
        <v>2.5540275049115913</v>
      </c>
      <c r="AV96" s="85">
        <v>4.3222003929273081</v>
      </c>
      <c r="AW96" s="85">
        <v>0.39292730844793711</v>
      </c>
      <c r="AX96" s="85">
        <v>6.2868369351669937</v>
      </c>
      <c r="AY96" s="85">
        <v>15.520628683693516</v>
      </c>
      <c r="AZ96" s="85">
        <v>0</v>
      </c>
      <c r="BA96" s="85">
        <v>0</v>
      </c>
      <c r="BB96" s="85">
        <v>4.5186640471512769</v>
      </c>
      <c r="BC96" s="85">
        <v>0.19646365422396855</v>
      </c>
      <c r="BD96" s="85">
        <v>41.257367387033398</v>
      </c>
      <c r="BE96" s="85">
        <v>5.6974459724950881</v>
      </c>
      <c r="BF96" s="85">
        <v>0.58939096267190572</v>
      </c>
      <c r="BG96" s="85">
        <v>15.12770137524558</v>
      </c>
      <c r="BH96" s="85">
        <v>0.98231827111984282</v>
      </c>
      <c r="BI96" s="85">
        <v>0</v>
      </c>
      <c r="BJ96" s="85">
        <v>0</v>
      </c>
      <c r="BK96" s="85">
        <v>3.9292730844793713</v>
      </c>
      <c r="BL96" s="85">
        <v>0.19646365422396855</v>
      </c>
      <c r="BM96" s="85">
        <v>2.7504911591355601</v>
      </c>
      <c r="BN96" s="85">
        <v>0.98231827111984282</v>
      </c>
      <c r="BO96" s="85">
        <v>0</v>
      </c>
      <c r="BP96" s="85">
        <v>5.6974459724950881</v>
      </c>
      <c r="BQ96" s="85">
        <v>0</v>
      </c>
      <c r="BR96" s="85">
        <v>0</v>
      </c>
      <c r="BS96" s="85">
        <v>17.288801571709232</v>
      </c>
      <c r="BT96" s="85">
        <v>0</v>
      </c>
      <c r="BU96" s="85">
        <v>0.39292730844793711</v>
      </c>
      <c r="BV96" s="85">
        <v>0.19646365422396855</v>
      </c>
      <c r="BW96" s="85">
        <v>0.19646365422396855</v>
      </c>
      <c r="BX96" s="85">
        <v>0</v>
      </c>
      <c r="BY96" s="85">
        <v>0.19646365422396855</v>
      </c>
      <c r="BZ96" s="85">
        <v>12.966601178781925</v>
      </c>
      <c r="CA96" s="85">
        <v>1.768172888015717</v>
      </c>
      <c r="CB96" s="85">
        <v>0</v>
      </c>
      <c r="CC96" s="85">
        <v>4.5186640471512769</v>
      </c>
      <c r="CD96" s="85">
        <v>0</v>
      </c>
      <c r="CE96" s="85">
        <v>0.19646365422396855</v>
      </c>
      <c r="CF96" s="85">
        <v>0</v>
      </c>
      <c r="CG96" s="85">
        <v>0.98231827111984282</v>
      </c>
      <c r="CH96" s="85">
        <v>2.3575638506876229</v>
      </c>
      <c r="CI96" s="85">
        <v>0</v>
      </c>
      <c r="CJ96" s="85">
        <v>17.878192534381139</v>
      </c>
      <c r="CK96" s="85">
        <v>9.0373280943025538</v>
      </c>
      <c r="CL96" s="85">
        <v>0</v>
      </c>
      <c r="CM96" s="85">
        <v>10.019646365422396</v>
      </c>
      <c r="CN96" s="85">
        <v>100</v>
      </c>
      <c r="CO96" s="85">
        <v>0</v>
      </c>
      <c r="CP96" s="85">
        <v>2.3575638506876229</v>
      </c>
      <c r="CQ96" s="85">
        <v>0</v>
      </c>
      <c r="CR96" s="85">
        <v>4.1257367387033401</v>
      </c>
      <c r="CS96" s="85">
        <v>3.5363457760314341</v>
      </c>
      <c r="CT96" s="85">
        <v>6.0903732809430258</v>
      </c>
      <c r="CU96" s="85">
        <v>3.1434184675834969</v>
      </c>
      <c r="CV96" s="85">
        <v>2.7504911591355601</v>
      </c>
      <c r="CW96" s="85">
        <v>5.1080550098231825</v>
      </c>
      <c r="CX96" s="85">
        <v>30.648330058939095</v>
      </c>
      <c r="CY96" s="85">
        <v>0.78585461689587421</v>
      </c>
      <c r="CZ96" s="85">
        <v>4.7151277013752457</v>
      </c>
      <c r="DA96" s="85">
        <v>6.6797642436149314</v>
      </c>
      <c r="DB96" s="85">
        <v>15.913555992141454</v>
      </c>
      <c r="DC96" s="85">
        <v>0.19646365422396855</v>
      </c>
      <c r="DD96" s="85">
        <v>1.5717092337917484</v>
      </c>
      <c r="DE96" s="85">
        <v>0.39292730844793711</v>
      </c>
      <c r="DF96" s="85">
        <v>21.218074656188605</v>
      </c>
      <c r="DG96" s="85">
        <v>0</v>
      </c>
      <c r="DH96" s="85">
        <v>25.147347740667975</v>
      </c>
      <c r="DI96" s="85">
        <v>3.7328094302554029</v>
      </c>
      <c r="DJ96" s="85">
        <v>24.165029469548134</v>
      </c>
      <c r="DK96" s="85">
        <v>43.614931237721024</v>
      </c>
      <c r="DL96" s="85">
        <v>0.78585461689587421</v>
      </c>
      <c r="DM96" s="85">
        <v>8.6444007858546161</v>
      </c>
      <c r="DN96" s="85">
        <v>0</v>
      </c>
      <c r="DO96" s="85">
        <v>0</v>
      </c>
      <c r="DP96">
        <f t="shared" si="2"/>
        <v>20</v>
      </c>
    </row>
    <row r="97" spans="2:58" ht="12" customHeight="1" x14ac:dyDescent="0.2">
      <c r="B97" s="35"/>
      <c r="C97" s="35"/>
      <c r="D97" s="47"/>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2:58" ht="12" customHeight="1" x14ac:dyDescent="0.2">
      <c r="B98" s="36" t="s">
        <v>236</v>
      </c>
      <c r="C98" s="36"/>
    </row>
    <row r="99" spans="2:58" ht="12" customHeight="1" x14ac:dyDescent="0.2">
      <c r="B99" s="37" t="s">
        <v>237</v>
      </c>
      <c r="C99" s="37"/>
    </row>
    <row r="100" spans="2:58" ht="12" customHeight="1" x14ac:dyDescent="0.2">
      <c r="B100" s="37" t="s">
        <v>238</v>
      </c>
      <c r="C100" s="37"/>
    </row>
  </sheetData>
  <hyperlinks>
    <hyperlink ref="B4" location="'Table of Contents'!A1" display="Table of Contents" xr:uid="{31BDB99A-4B1B-44AE-8576-BD7708511B5B}"/>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1B716-68F1-41E5-9C04-53BD8D6E60B3}">
  <sheetPr codeName="Sheet9">
    <tabColor theme="8"/>
  </sheetPr>
  <dimension ref="B1:DO100"/>
  <sheetViews>
    <sheetView showGridLines="0" defaultGridColor="0" colorId="22" zoomScale="80" zoomScaleNormal="80" workbookViewId="0">
      <pane ySplit="6" topLeftCell="A14" activePane="bottomLeft" state="frozen"/>
      <selection pane="bottomLeft" activeCell="C23" sqref="C23"/>
    </sheetView>
  </sheetViews>
  <sheetFormatPr defaultColWidth="7.7109375" defaultRowHeight="12" customHeight="1" x14ac:dyDescent="0.2"/>
  <cols>
    <col min="1" max="1" width="4.7109375" customWidth="1"/>
    <col min="2" max="2" width="149.28515625" style="1" customWidth="1"/>
    <col min="3" max="3" width="164.7109375" style="1" bestFit="1" customWidth="1"/>
    <col min="4" max="4" width="10" style="1" bestFit="1" customWidth="1"/>
    <col min="5" max="9" width="23.42578125" style="1" customWidth="1"/>
    <col min="10" max="10" width="17.7109375" style="1" customWidth="1"/>
    <col min="11" max="17" width="23.42578125" style="1" customWidth="1"/>
    <col min="18" max="18" width="29.42578125" style="1" customWidth="1"/>
    <col min="19" max="26" width="23.42578125" style="1" customWidth="1"/>
    <col min="27" max="27" width="16.140625" style="1" customWidth="1"/>
    <col min="28" max="32" width="23.42578125" style="1" customWidth="1"/>
    <col min="33" max="33" width="24.28515625" style="1" customWidth="1"/>
    <col min="34" max="34" width="23.42578125" style="1" customWidth="1"/>
    <col min="35" max="38" width="23.42578125" style="1" bestFit="1" customWidth="1"/>
    <col min="39" max="39" width="17.7109375" style="1" bestFit="1" customWidth="1"/>
    <col min="40" max="58" width="23.42578125" style="1" bestFit="1" customWidth="1"/>
    <col min="59" max="60" width="23.42578125" bestFit="1" customWidth="1"/>
    <col min="61" max="61" width="21.140625" customWidth="1"/>
    <col min="62" max="62" width="19.7109375" customWidth="1"/>
    <col min="63" max="112" width="23.42578125" bestFit="1" customWidth="1"/>
    <col min="113" max="113" width="26.140625" bestFit="1" customWidth="1"/>
    <col min="114" max="114" width="23.42578125" bestFit="1" customWidth="1"/>
    <col min="115" max="115" width="23.7109375" bestFit="1" customWidth="1"/>
    <col min="116" max="119" width="23.42578125" bestFit="1" customWidth="1"/>
  </cols>
  <sheetData>
    <row r="1" spans="2:119" ht="20.100000000000001" customHeight="1" x14ac:dyDescent="0.2"/>
    <row r="2" spans="2:119" ht="45" customHeight="1" x14ac:dyDescent="0.2">
      <c r="B2" s="4"/>
      <c r="C2" s="4"/>
      <c r="D2" s="6"/>
      <c r="F2" s="44"/>
      <c r="H2" s="7"/>
      <c r="I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row>
    <row r="3" spans="2:119" ht="30" customHeight="1" x14ac:dyDescent="0.2">
      <c r="B3" s="2" t="s">
        <v>239</v>
      </c>
      <c r="C3" s="2"/>
      <c r="D3" s="5"/>
      <c r="F3" s="44"/>
      <c r="H3" s="5"/>
      <c r="I3" s="7"/>
      <c r="K3" s="7"/>
      <c r="L3" s="7"/>
      <c r="M3" s="7"/>
      <c r="N3" s="7"/>
      <c r="O3" s="7"/>
      <c r="P3" s="7"/>
      <c r="Q3" s="7"/>
      <c r="R3" s="7"/>
      <c r="S3" s="7"/>
      <c r="T3" s="7" t="s">
        <v>240</v>
      </c>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row>
    <row r="4" spans="2:119" ht="12" customHeight="1" x14ac:dyDescent="0.2">
      <c r="B4" s="38" t="s">
        <v>13</v>
      </c>
      <c r="C4" s="38"/>
      <c r="D4" s="3"/>
      <c r="E4" s="3"/>
      <c r="F4" s="42"/>
      <c r="G4" s="8"/>
      <c r="H4" s="8"/>
      <c r="I4" s="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row>
    <row r="5" spans="2:119" ht="12" customHeight="1" x14ac:dyDescent="0.2">
      <c r="B5" s="39"/>
      <c r="C5" s="39"/>
      <c r="F5" s="43"/>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row>
    <row r="6" spans="2:119" ht="15" customHeight="1" x14ac:dyDescent="0.25">
      <c r="B6" s="75" t="s">
        <v>14</v>
      </c>
      <c r="C6" s="75" t="s">
        <v>15</v>
      </c>
      <c r="D6" s="75" t="s">
        <v>16</v>
      </c>
      <c r="E6" s="76" t="str">
        <f>'Standardized Scores'!E6</f>
        <v>Albania</v>
      </c>
      <c r="F6" s="76" t="str">
        <f>'Standardized Scores'!F6</f>
        <v>Algeria</v>
      </c>
      <c r="G6" s="76" t="str">
        <f>'Standardized Scores'!G6</f>
        <v>Angola</v>
      </c>
      <c r="H6" s="76" t="str">
        <f>'Standardized Scores'!H6</f>
        <v>Argentina</v>
      </c>
      <c r="I6" s="76" t="str">
        <f>'Standardized Scores'!I6</f>
        <v>Armenia</v>
      </c>
      <c r="J6" s="76" t="str">
        <f>'Standardized Scores'!J6</f>
        <v>Australia</v>
      </c>
      <c r="K6" s="76" t="str">
        <f>'Standardized Scores'!K6</f>
        <v>Austria</v>
      </c>
      <c r="L6" s="76" t="str">
        <f>'Standardized Scores'!L6</f>
        <v>Azerbaijan</v>
      </c>
      <c r="M6" s="76" t="str">
        <f>'Standardized Scores'!M6</f>
        <v>Bahrain</v>
      </c>
      <c r="N6" s="76" t="str">
        <f>'Standardized Scores'!N6</f>
        <v>Bangladesh</v>
      </c>
      <c r="O6" s="76" t="str">
        <f>'Standardized Scores'!O6</f>
        <v>Belarus</v>
      </c>
      <c r="P6" s="76" t="str">
        <f>'Standardized Scores'!P6</f>
        <v>Belgium</v>
      </c>
      <c r="Q6" s="76" t="str">
        <f>'Standardized Scores'!Q6</f>
        <v>Bolivia</v>
      </c>
      <c r="R6" s="76" t="str">
        <f>'Standardized Scores'!R6</f>
        <v>Bosnia and Herzegovina</v>
      </c>
      <c r="S6" s="76" t="str">
        <f>'Standardized Scores'!S6</f>
        <v>Botswana</v>
      </c>
      <c r="T6" s="76" t="str">
        <f>'Standardized Scores'!T6</f>
        <v>Brazil</v>
      </c>
      <c r="U6" s="76" t="str">
        <f>'Standardized Scores'!U6</f>
        <v>Bulgaria</v>
      </c>
      <c r="V6" s="76" t="str">
        <f>'Standardized Scores'!V6</f>
        <v>Cameroon</v>
      </c>
      <c r="W6" s="76" t="str">
        <f>'Standardized Scores'!W6</f>
        <v>Canada</v>
      </c>
      <c r="X6" s="76" t="str">
        <f>'Standardized Scores'!X6</f>
        <v>Chile</v>
      </c>
      <c r="Y6" s="76" t="str">
        <f>'Standardized Scores'!Y6</f>
        <v>China (mainland)</v>
      </c>
      <c r="Z6" s="76" t="str">
        <f>'Standardized Scores'!Z6</f>
        <v>Colombia</v>
      </c>
      <c r="AA6" s="76" t="str">
        <f>'Standardized Scores'!AA6</f>
        <v>Congo (DRC)</v>
      </c>
      <c r="AB6" s="76" t="str">
        <f>'Standardized Scores'!AB6</f>
        <v>Costa Rica</v>
      </c>
      <c r="AC6" s="76" t="str">
        <f>'Standardized Scores'!AC6</f>
        <v>Croatia</v>
      </c>
      <c r="AD6" s="76" t="str">
        <f>'Standardized Scores'!AD6</f>
        <v>Cyprus</v>
      </c>
      <c r="AE6" s="76" t="str">
        <f>'Standardized Scores'!AE6</f>
        <v>Czechia</v>
      </c>
      <c r="AF6" s="76" t="str">
        <f>'Standardized Scores'!AF6</f>
        <v>Denmark</v>
      </c>
      <c r="AG6" s="76" t="str">
        <f>'Standardized Scores'!AG6</f>
        <v>Dominican Republic</v>
      </c>
      <c r="AH6" s="76" t="str">
        <f>'Standardized Scores'!AH6</f>
        <v>Ecuador</v>
      </c>
      <c r="AI6" s="76" t="str">
        <f>'Standardized Scores'!AI6</f>
        <v>Egypt</v>
      </c>
      <c r="AJ6" s="76" t="str">
        <f>'Standardized Scores'!AJ6</f>
        <v>El Salvador</v>
      </c>
      <c r="AK6" s="76" t="str">
        <f>'Standardized Scores'!AK6</f>
        <v>Estonia</v>
      </c>
      <c r="AL6" s="76" t="str">
        <f>'Standardized Scores'!AL6</f>
        <v>Ethiopia</v>
      </c>
      <c r="AM6" s="76" t="str">
        <f>'Standardized Scores'!AM6</f>
        <v>Finland</v>
      </c>
      <c r="AN6" s="76" t="str">
        <f>'Standardized Scores'!AN6</f>
        <v>France</v>
      </c>
      <c r="AO6" s="76" t="str">
        <f>'Standardized Scores'!AO6</f>
        <v>Georgia</v>
      </c>
      <c r="AP6" s="76" t="str">
        <f>'Standardized Scores'!AP6</f>
        <v>Germany</v>
      </c>
      <c r="AQ6" s="76" t="str">
        <f>'Standardized Scores'!AQ6</f>
        <v>Ghana</v>
      </c>
      <c r="AR6" s="76" t="str">
        <f>'Standardized Scores'!AR6</f>
        <v>Greece</v>
      </c>
      <c r="AS6" s="76" t="str">
        <f>'Standardized Scores'!AS6</f>
        <v>Guatemala</v>
      </c>
      <c r="AT6" s="76" t="str">
        <f>'Standardized Scores'!AT6</f>
        <v>Honduras</v>
      </c>
      <c r="AU6" s="76" t="str">
        <f>'Standardized Scores'!AU6</f>
        <v>Hong Kong SAR</v>
      </c>
      <c r="AV6" s="76" t="str">
        <f>'Standardized Scores'!AV6</f>
        <v>Hungary</v>
      </c>
      <c r="AW6" s="76" t="str">
        <f>'Standardized Scores'!AW6</f>
        <v>Iceland</v>
      </c>
      <c r="AX6" s="76" t="str">
        <f>'Standardized Scores'!AX6</f>
        <v>India</v>
      </c>
      <c r="AY6" s="76" t="str">
        <f>'Standardized Scores'!AY6</f>
        <v>Indonesia</v>
      </c>
      <c r="AZ6" s="76" t="str">
        <f>'Standardized Scores'!AZ6</f>
        <v>Iran</v>
      </c>
      <c r="BA6" s="76" t="str">
        <f>'Standardized Scores'!BA6</f>
        <v>Iraq</v>
      </c>
      <c r="BB6" s="76" t="str">
        <f>'Standardized Scores'!BB6</f>
        <v>Ireland</v>
      </c>
      <c r="BC6" s="76" t="str">
        <f>'Standardized Scores'!BC6</f>
        <v>Israel</v>
      </c>
      <c r="BD6" s="76" t="str">
        <f>'Standardized Scores'!BD6</f>
        <v>Italy</v>
      </c>
      <c r="BE6" s="76" t="str">
        <f>'Standardized Scores'!BE6</f>
        <v>Japan</v>
      </c>
      <c r="BF6" s="76" t="str">
        <f>'Standardized Scores'!BF6</f>
        <v>Jordan</v>
      </c>
      <c r="BG6" s="76" t="str">
        <f>'Standardized Scores'!BG6</f>
        <v>Kazakhstan</v>
      </c>
      <c r="BH6" s="76" t="str">
        <f>'Standardized Scores'!BH6</f>
        <v>Kenya</v>
      </c>
      <c r="BI6" s="76" t="str">
        <f>'Standardized Scores'!BI6</f>
        <v>Kuwait</v>
      </c>
      <c r="BJ6" s="76" t="str">
        <f>'Standardized Scores'!BJ6</f>
        <v>Kyrgyzstan</v>
      </c>
      <c r="BK6" s="76" t="str">
        <f>'Standardized Scores'!BK6</f>
        <v>Latvia</v>
      </c>
      <c r="BL6" s="76" t="str">
        <f>'Standardized Scores'!BL6</f>
        <v>Lebanon</v>
      </c>
      <c r="BM6" s="76" t="str">
        <f>'Standardized Scores'!BM6</f>
        <v>Lithuania</v>
      </c>
      <c r="BN6" s="76" t="str">
        <f>'Standardized Scores'!BN6</f>
        <v>Luxembourg</v>
      </c>
      <c r="BO6" s="76" t="str">
        <f>'Standardized Scores'!BO6</f>
        <v>Madagascar</v>
      </c>
      <c r="BP6" s="76" t="str">
        <f>'Standardized Scores'!BP6</f>
        <v>Malaysia</v>
      </c>
      <c r="BQ6" s="76" t="str">
        <f>'Standardized Scores'!BQ6</f>
        <v>Malta</v>
      </c>
      <c r="BR6" s="76" t="str">
        <f>'Standardized Scores'!BR6</f>
        <v>Mauritius</v>
      </c>
      <c r="BS6" s="76" t="str">
        <f>'Standardized Scores'!BS6</f>
        <v>Mexico</v>
      </c>
      <c r="BT6" s="76" t="str">
        <f>'Standardized Scores'!BT6</f>
        <v>Mongolia</v>
      </c>
      <c r="BU6" s="76" t="str">
        <f>'Standardized Scores'!BU6</f>
        <v>Montenegro</v>
      </c>
      <c r="BV6" s="76" t="str">
        <f>'Standardized Scores'!BV6</f>
        <v>Morocco</v>
      </c>
      <c r="BW6" s="76" t="str">
        <f>'Standardized Scores'!BW6</f>
        <v>Mozambique</v>
      </c>
      <c r="BX6" s="76" t="str">
        <f>'Standardized Scores'!BX6</f>
        <v>Namibia</v>
      </c>
      <c r="BY6" s="76" t="str">
        <f>'Standardized Scores'!BY6</f>
        <v>Nepal</v>
      </c>
      <c r="BZ6" s="76" t="str">
        <f>'Standardized Scores'!BZ6</f>
        <v>Netherlands</v>
      </c>
      <c r="CA6" s="76" t="str">
        <f>'Standardized Scores'!CA6</f>
        <v>New Zealand</v>
      </c>
      <c r="CB6" s="76" t="str">
        <f>'Standardized Scores'!CB6</f>
        <v>Nigeria</v>
      </c>
      <c r="CC6" s="76" t="str">
        <f>'Standardized Scores'!CC6</f>
        <v>Norway</v>
      </c>
      <c r="CD6" s="76" t="str">
        <f>'Standardized Scores'!CD6</f>
        <v>Oman</v>
      </c>
      <c r="CE6" s="76" t="str">
        <f>'Standardized Scores'!CE6</f>
        <v>Pakistan</v>
      </c>
      <c r="CF6" s="76" t="str">
        <f>'Standardized Scores'!CF6</f>
        <v>Panama</v>
      </c>
      <c r="CG6" s="76" t="str">
        <f>'Standardized Scores'!CG6</f>
        <v>Paraguay</v>
      </c>
      <c r="CH6" s="76" t="str">
        <f>'Standardized Scores'!CH6</f>
        <v>Peru</v>
      </c>
      <c r="CI6" s="76" t="str">
        <f>'Standardized Scores'!CI6</f>
        <v>Philippines</v>
      </c>
      <c r="CJ6" s="76" t="str">
        <f>'Standardized Scores'!CJ6</f>
        <v>Poland</v>
      </c>
      <c r="CK6" s="76" t="str">
        <f>'Standardized Scores'!CK6</f>
        <v>Portugal</v>
      </c>
      <c r="CL6" s="76" t="str">
        <f>'Standardized Scores'!CL6</f>
        <v>Qatar</v>
      </c>
      <c r="CM6" s="76" t="str">
        <f>'Standardized Scores'!CM6</f>
        <v>Romania</v>
      </c>
      <c r="CN6" s="76" t="str">
        <f>'Standardized Scores'!CN6</f>
        <v>Russia</v>
      </c>
      <c r="CO6" s="76" t="str">
        <f>'Standardized Scores'!CO6</f>
        <v>Rwanda</v>
      </c>
      <c r="CP6" s="76" t="str">
        <f>'Standardized Scores'!CP6</f>
        <v>Saudi Arabia</v>
      </c>
      <c r="CQ6" s="76" t="str">
        <f>'Standardized Scores'!CQ6</f>
        <v>Senegal</v>
      </c>
      <c r="CR6" s="76" t="str">
        <f>'Standardized Scores'!CR6</f>
        <v>Serbia</v>
      </c>
      <c r="CS6" s="76" t="str">
        <f>'Standardized Scores'!CS6</f>
        <v>Singapore</v>
      </c>
      <c r="CT6" s="76" t="str">
        <f>'Standardized Scores'!CT6</f>
        <v>Slovakia</v>
      </c>
      <c r="CU6" s="76" t="str">
        <f>'Standardized Scores'!CU6</f>
        <v>Slovenia</v>
      </c>
      <c r="CV6" s="76" t="str">
        <f>'Standardized Scores'!CV6</f>
        <v>South Africa</v>
      </c>
      <c r="CW6" s="76" t="str">
        <f>'Standardized Scores'!CW6</f>
        <v>South Korea</v>
      </c>
      <c r="CX6" s="76" t="str">
        <f>'Standardized Scores'!CX6</f>
        <v>Spain</v>
      </c>
      <c r="CY6" s="76" t="str">
        <f>'Standardized Scores'!CY6</f>
        <v>Sri Lanka</v>
      </c>
      <c r="CZ6" s="76" t="str">
        <f>'Standardized Scores'!CZ6</f>
        <v>Sweden</v>
      </c>
      <c r="DA6" s="76" t="str">
        <f>'Standardized Scores'!DA6</f>
        <v>Switzerland</v>
      </c>
      <c r="DB6" s="76" t="str">
        <f>'Standardized Scores'!DB6</f>
        <v>Taiwan</v>
      </c>
      <c r="DC6" s="76" t="str">
        <f>'Standardized Scores'!DC6</f>
        <v>Tanzania</v>
      </c>
      <c r="DD6" s="76" t="str">
        <f>'Standardized Scores'!DD6</f>
        <v>Thailand</v>
      </c>
      <c r="DE6" s="76" t="str">
        <f>'Standardized Scores'!DE6</f>
        <v>Tunisia</v>
      </c>
      <c r="DF6" s="76" t="str">
        <f>'Standardized Scores'!DF6</f>
        <v>Turkey</v>
      </c>
      <c r="DG6" s="76" t="str">
        <f>'Standardized Scores'!DG6</f>
        <v>Uganda</v>
      </c>
      <c r="DH6" s="76" t="str">
        <f>'Standardized Scores'!DH6</f>
        <v>Ukraine</v>
      </c>
      <c r="DI6" s="76" t="str">
        <f>'Standardized Scores'!DI6</f>
        <v>United Arab Emirates</v>
      </c>
      <c r="DJ6" s="76" t="str">
        <f>'Standardized Scores'!DJ6</f>
        <v>United Kingdom</v>
      </c>
      <c r="DK6" s="76" t="str">
        <f>'Standardized Scores'!DK6</f>
        <v>United States</v>
      </c>
      <c r="DL6" s="76" t="str">
        <f>'Standardized Scores'!DL6</f>
        <v>Uruguay</v>
      </c>
      <c r="DM6" s="76" t="str">
        <f>'Standardized Scores'!DM6</f>
        <v>Vietnam</v>
      </c>
      <c r="DN6" s="76" t="str">
        <f>'Standardized Scores'!DN6</f>
        <v>Zambia</v>
      </c>
      <c r="DO6" s="76" t="str">
        <f>'Standardized Scores'!DO6</f>
        <v>Zimbabwe</v>
      </c>
    </row>
    <row r="7" spans="2:119" ht="12" customHeight="1" x14ac:dyDescent="0.25">
      <c r="B7" s="60" t="str">
        <f>'Standardized Scores'!B7</f>
        <v>Overall Score</v>
      </c>
      <c r="C7" s="60" t="str">
        <f>'Standardized Scores'!C7</f>
        <v>1. Overall</v>
      </c>
      <c r="D7" s="142">
        <f>'Standardized Scores'!D7</f>
        <v>1</v>
      </c>
      <c r="E7" s="230" t="str">
        <f>IF('Standardized Scores'!E7&gt;=MAX('Standardized Scores'!$E7:$DO7)*0.88,"Advanced capacity",IF('Standardized Scores'!E7&gt;=MAX('Standardized Scores'!$E7:$DO7)*0.8,"High capacity",IF('Standardized Scores'!E7&gt;=MAX('Standardized Scores'!$E7:$DO7)*0.66,"Adequate capacity",IF('Standardized Scores'!E7&gt;=MAX('Standardized Scores'!$E7:$DO7)*0.555,"Low capacity","Inadequate capacity"))))</f>
        <v>Low capacity</v>
      </c>
      <c r="F7" s="230" t="str">
        <f>IF('Standardized Scores'!F7&gt;=MAX('Standardized Scores'!$E7:$DO7)*0.88,"Advanced capacity",IF('Standardized Scores'!F7&gt;=MAX('Standardized Scores'!$E7:$DO7)*0.8,"High capacity",IF('Standardized Scores'!F7&gt;=MAX('Standardized Scores'!$E7:$DO7)*0.66,"Adequate capacity",IF('Standardized Scores'!F7&gt;=MAX('Standardized Scores'!$E7:$DO7)*0.555,"Low capacity","Inadequate capacity"))))</f>
        <v>Inadequate capacity</v>
      </c>
      <c r="G7" s="230" t="str">
        <f>IF('Standardized Scores'!G7&gt;=MAX('Standardized Scores'!$E7:$DO7)*0.88,"Advanced capacity",IF('Standardized Scores'!G7&gt;=MAX('Standardized Scores'!$E7:$DO7)*0.8,"High capacity",IF('Standardized Scores'!G7&gt;=MAX('Standardized Scores'!$E7:$DO7)*0.66,"Adequate capacity",IF('Standardized Scores'!G7&gt;=MAX('Standardized Scores'!$E7:$DO7)*0.555,"Low capacity","Inadequate capacity"))))</f>
        <v>Inadequate capacity</v>
      </c>
      <c r="H7" s="230" t="str">
        <f>IF('Standardized Scores'!H7&gt;=MAX('Standardized Scores'!$E7:$DO7)*0.88,"Advanced capacity",IF('Standardized Scores'!H7&gt;=MAX('Standardized Scores'!$E7:$DO7)*0.8,"High capacity",IF('Standardized Scores'!H7&gt;=MAX('Standardized Scores'!$E7:$DO7)*0.66,"Adequate capacity",IF('Standardized Scores'!H7&gt;=MAX('Standardized Scores'!$E7:$DO7)*0.555,"Low capacity","Inadequate capacity"))))</f>
        <v>Low capacity</v>
      </c>
      <c r="I7" s="230" t="str">
        <f>IF('Standardized Scores'!I7&gt;=MAX('Standardized Scores'!$E7:$DO7)*0.88,"Advanced capacity",IF('Standardized Scores'!I7&gt;=MAX('Standardized Scores'!$E7:$DO7)*0.8,"High capacity",IF('Standardized Scores'!I7&gt;=MAX('Standardized Scores'!$E7:$DO7)*0.66,"Adequate capacity",IF('Standardized Scores'!I7&gt;=MAX('Standardized Scores'!$E7:$DO7)*0.555,"Low capacity","Inadequate capacity"))))</f>
        <v>Low capacity</v>
      </c>
      <c r="J7" s="230" t="str">
        <f>IF('Standardized Scores'!J7&gt;=MAX('Standardized Scores'!$E7:$DO7)*0.88,"Advanced capacity",IF('Standardized Scores'!J7&gt;=MAX('Standardized Scores'!$E7:$DO7)*0.8,"High capacity",IF('Standardized Scores'!J7&gt;=MAX('Standardized Scores'!$E7:$DO7)*0.66,"Adequate capacity",IF('Standardized Scores'!J7&gt;=MAX('Standardized Scores'!$E7:$DO7)*0.555,"Low capacity","Inadequate capacity"))))</f>
        <v>Advanced capacity</v>
      </c>
      <c r="K7" s="230" t="str">
        <f>IF('Standardized Scores'!K7&gt;=MAX('Standardized Scores'!$E7:$DO7)*0.88,"Advanced capacity",IF('Standardized Scores'!K7&gt;=MAX('Standardized Scores'!$E7:$DO7)*0.8,"High capacity",IF('Standardized Scores'!K7&gt;=MAX('Standardized Scores'!$E7:$DO7)*0.66,"Adequate capacity",IF('Standardized Scores'!K7&gt;=MAX('Standardized Scores'!$E7:$DO7)*0.555,"Low capacity","Inadequate capacity"))))</f>
        <v>High capacity</v>
      </c>
      <c r="L7" s="230" t="str">
        <f>IF('Standardized Scores'!L7&gt;=MAX('Standardized Scores'!$E7:$DO7)*0.88,"Advanced capacity",IF('Standardized Scores'!L7&gt;=MAX('Standardized Scores'!$E7:$DO7)*0.8,"High capacity",IF('Standardized Scores'!L7&gt;=MAX('Standardized Scores'!$E7:$DO7)*0.66,"Adequate capacity",IF('Standardized Scores'!L7&gt;=MAX('Standardized Scores'!$E7:$DO7)*0.555,"Low capacity","Inadequate capacity"))))</f>
        <v>Low capacity</v>
      </c>
      <c r="M7" s="230" t="str">
        <f>IF('Standardized Scores'!M7&gt;=MAX('Standardized Scores'!$E7:$DO7)*0.88,"Advanced capacity",IF('Standardized Scores'!M7&gt;=MAX('Standardized Scores'!$E7:$DO7)*0.8,"High capacity",IF('Standardized Scores'!M7&gt;=MAX('Standardized Scores'!$E7:$DO7)*0.66,"Adequate capacity",IF('Standardized Scores'!M7&gt;=MAX('Standardized Scores'!$E7:$DO7)*0.555,"Low capacity","Inadequate capacity"))))</f>
        <v>Low capacity</v>
      </c>
      <c r="N7" s="230" t="str">
        <f>IF('Standardized Scores'!N7&gt;=MAX('Standardized Scores'!$E7:$DO7)*0.88,"Advanced capacity",IF('Standardized Scores'!N7&gt;=MAX('Standardized Scores'!$E7:$DO7)*0.8,"High capacity",IF('Standardized Scores'!N7&gt;=MAX('Standardized Scores'!$E7:$DO7)*0.66,"Adequate capacity",IF('Standardized Scores'!N7&gt;=MAX('Standardized Scores'!$E7:$DO7)*0.555,"Low capacity","Inadequate capacity"))))</f>
        <v>Inadequate capacity</v>
      </c>
      <c r="O7" s="230" t="str">
        <f>IF('Standardized Scores'!O7&gt;=MAX('Standardized Scores'!$E7:$DO7)*0.88,"Advanced capacity",IF('Standardized Scores'!O7&gt;=MAX('Standardized Scores'!$E7:$DO7)*0.8,"High capacity",IF('Standardized Scores'!O7&gt;=MAX('Standardized Scores'!$E7:$DO7)*0.66,"Adequate capacity",IF('Standardized Scores'!O7&gt;=MAX('Standardized Scores'!$E7:$DO7)*0.555,"Low capacity","Inadequate capacity"))))</f>
        <v>Low capacity</v>
      </c>
      <c r="P7" s="230" t="str">
        <f>IF('Standardized Scores'!P7&gt;=MAX('Standardized Scores'!$E7:$DO7)*0.88,"Advanced capacity",IF('Standardized Scores'!P7&gt;=MAX('Standardized Scores'!$E7:$DO7)*0.8,"High capacity",IF('Standardized Scores'!P7&gt;=MAX('Standardized Scores'!$E7:$DO7)*0.66,"Adequate capacity",IF('Standardized Scores'!P7&gt;=MAX('Standardized Scores'!$E7:$DO7)*0.555,"Low capacity","Inadequate capacity"))))</f>
        <v>High capacity</v>
      </c>
      <c r="Q7" s="230" t="str">
        <f>IF('Standardized Scores'!Q7&gt;=MAX('Standardized Scores'!$E7:$DO7)*0.88,"Advanced capacity",IF('Standardized Scores'!Q7&gt;=MAX('Standardized Scores'!$E7:$DO7)*0.8,"High capacity",IF('Standardized Scores'!Q7&gt;=MAX('Standardized Scores'!$E7:$DO7)*0.66,"Adequate capacity",IF('Standardized Scores'!Q7&gt;=MAX('Standardized Scores'!$E7:$DO7)*0.555,"Low capacity","Inadequate capacity"))))</f>
        <v>Inadequate capacity</v>
      </c>
      <c r="R7" s="230" t="str">
        <f>IF('Standardized Scores'!R7&gt;=MAX('Standardized Scores'!$E7:$DO7)*0.88,"Advanced capacity",IF('Standardized Scores'!R7&gt;=MAX('Standardized Scores'!$E7:$DO7)*0.8,"High capacity",IF('Standardized Scores'!R7&gt;=MAX('Standardized Scores'!$E7:$DO7)*0.66,"Adequate capacity",IF('Standardized Scores'!R7&gt;=MAX('Standardized Scores'!$E7:$DO7)*0.555,"Low capacity","Inadequate capacity"))))</f>
        <v>Low capacity</v>
      </c>
      <c r="S7" s="230" t="str">
        <f>IF('Standardized Scores'!S7&gt;=MAX('Standardized Scores'!$E7:$DO7)*0.88,"Advanced capacity",IF('Standardized Scores'!S7&gt;=MAX('Standardized Scores'!$E7:$DO7)*0.8,"High capacity",IF('Standardized Scores'!S7&gt;=MAX('Standardized Scores'!$E7:$DO7)*0.66,"Adequate capacity",IF('Standardized Scores'!S7&gt;=MAX('Standardized Scores'!$E7:$DO7)*0.555,"Low capacity","Inadequate capacity"))))</f>
        <v>Low capacity</v>
      </c>
      <c r="T7" s="230" t="str">
        <f>IF('Standardized Scores'!T7&gt;=MAX('Standardized Scores'!$E7:$DO7)*0.88,"Advanced capacity",IF('Standardized Scores'!T7&gt;=MAX('Standardized Scores'!$E7:$DO7)*0.8,"High capacity",IF('Standardized Scores'!T7&gt;=MAX('Standardized Scores'!$E7:$DO7)*0.66,"Adequate capacity",IF('Standardized Scores'!T7&gt;=MAX('Standardized Scores'!$E7:$DO7)*0.555,"Low capacity","Inadequate capacity"))))</f>
        <v>Low capacity</v>
      </c>
      <c r="U7" s="230" t="str">
        <f>IF('Standardized Scores'!U7&gt;=MAX('Standardized Scores'!$E7:$DO7)*0.88,"Advanced capacity",IF('Standardized Scores'!U7&gt;=MAX('Standardized Scores'!$E7:$DO7)*0.8,"High capacity",IF('Standardized Scores'!U7&gt;=MAX('Standardized Scores'!$E7:$DO7)*0.66,"Adequate capacity",IF('Standardized Scores'!U7&gt;=MAX('Standardized Scores'!$E7:$DO7)*0.555,"Low capacity","Inadequate capacity"))))</f>
        <v>Adequate capacity</v>
      </c>
      <c r="V7" s="230" t="str">
        <f>IF('Standardized Scores'!V7&gt;=MAX('Standardized Scores'!$E7:$DO7)*0.88,"Advanced capacity",IF('Standardized Scores'!V7&gt;=MAX('Standardized Scores'!$E7:$DO7)*0.8,"High capacity",IF('Standardized Scores'!V7&gt;=MAX('Standardized Scores'!$E7:$DO7)*0.66,"Adequate capacity",IF('Standardized Scores'!V7&gt;=MAX('Standardized Scores'!$E7:$DO7)*0.555,"Low capacity","Inadequate capacity"))))</f>
        <v>Inadequate capacity</v>
      </c>
      <c r="W7" s="230" t="str">
        <f>IF('Standardized Scores'!W7&gt;=MAX('Standardized Scores'!$E7:$DO7)*0.88,"Advanced capacity",IF('Standardized Scores'!W7&gt;=MAX('Standardized Scores'!$E7:$DO7)*0.8,"High capacity",IF('Standardized Scores'!W7&gt;=MAX('Standardized Scores'!$E7:$DO7)*0.66,"Adequate capacity",IF('Standardized Scores'!W7&gt;=MAX('Standardized Scores'!$E7:$DO7)*0.555,"Low capacity","Inadequate capacity"))))</f>
        <v>Advanced capacity</v>
      </c>
      <c r="X7" s="230" t="str">
        <f>IF('Standardized Scores'!X7&gt;=MAX('Standardized Scores'!$E7:$DO7)*0.88,"Advanced capacity",IF('Standardized Scores'!X7&gt;=MAX('Standardized Scores'!$E7:$DO7)*0.8,"High capacity",IF('Standardized Scores'!X7&gt;=MAX('Standardized Scores'!$E7:$DO7)*0.66,"Adequate capacity",IF('Standardized Scores'!X7&gt;=MAX('Standardized Scores'!$E7:$DO7)*0.555,"Low capacity","Inadequate capacity"))))</f>
        <v>Adequate capacity</v>
      </c>
      <c r="Y7" s="230" t="str">
        <f>IF('Standardized Scores'!Y7&gt;=MAX('Standardized Scores'!$E7:$DO7)*0.88,"Advanced capacity",IF('Standardized Scores'!Y7&gt;=MAX('Standardized Scores'!$E7:$DO7)*0.8,"High capacity",IF('Standardized Scores'!Y7&gt;=MAX('Standardized Scores'!$E7:$DO7)*0.66,"Adequate capacity",IF('Standardized Scores'!Y7&gt;=MAX('Standardized Scores'!$E7:$DO7)*0.555,"Low capacity","Inadequate capacity"))))</f>
        <v>Adequate capacity</v>
      </c>
      <c r="Z7" s="230" t="str">
        <f>IF('Standardized Scores'!Z7&gt;=MAX('Standardized Scores'!$E7:$DO7)*0.88,"Advanced capacity",IF('Standardized Scores'!Z7&gt;=MAX('Standardized Scores'!$E7:$DO7)*0.8,"High capacity",IF('Standardized Scores'!Z7&gt;=MAX('Standardized Scores'!$E7:$DO7)*0.66,"Adequate capacity",IF('Standardized Scores'!Z7&gt;=MAX('Standardized Scores'!$E7:$DO7)*0.555,"Low capacity","Inadequate capacity"))))</f>
        <v>Adequate capacity</v>
      </c>
      <c r="AA7" s="230" t="str">
        <f>IF('Standardized Scores'!AA7&gt;=MAX('Standardized Scores'!$E7:$DO7)*0.88,"Advanced capacity",IF('Standardized Scores'!AA7&gt;=MAX('Standardized Scores'!$E7:$DO7)*0.8,"High capacity",IF('Standardized Scores'!AA7&gt;=MAX('Standardized Scores'!$E7:$DO7)*0.66,"Adequate capacity",IF('Standardized Scores'!AA7&gt;=MAX('Standardized Scores'!$E7:$DO7)*0.555,"Low capacity","Inadequate capacity"))))</f>
        <v>Inadequate capacity</v>
      </c>
      <c r="AB7" s="230" t="str">
        <f>IF('Standardized Scores'!AB7&gt;=MAX('Standardized Scores'!$E7:$DO7)*0.88,"Advanced capacity",IF('Standardized Scores'!AB7&gt;=MAX('Standardized Scores'!$E7:$DO7)*0.8,"High capacity",IF('Standardized Scores'!AB7&gt;=MAX('Standardized Scores'!$E7:$DO7)*0.66,"Adequate capacity",IF('Standardized Scores'!AB7&gt;=MAX('Standardized Scores'!$E7:$DO7)*0.555,"Low capacity","Inadequate capacity"))))</f>
        <v>Low capacity</v>
      </c>
      <c r="AC7" s="230" t="str">
        <f>IF('Standardized Scores'!AC7&gt;=MAX('Standardized Scores'!$E7:$DO7)*0.88,"Advanced capacity",IF('Standardized Scores'!AC7&gt;=MAX('Standardized Scores'!$E7:$DO7)*0.8,"High capacity",IF('Standardized Scores'!AC7&gt;=MAX('Standardized Scores'!$E7:$DO7)*0.66,"Adequate capacity",IF('Standardized Scores'!AC7&gt;=MAX('Standardized Scores'!$E7:$DO7)*0.555,"Low capacity","Inadequate capacity"))))</f>
        <v>Adequate capacity</v>
      </c>
      <c r="AD7" s="230" t="str">
        <f>IF('Standardized Scores'!AD7&gt;=MAX('Standardized Scores'!$E7:$DO7)*0.88,"Advanced capacity",IF('Standardized Scores'!AD7&gt;=MAX('Standardized Scores'!$E7:$DO7)*0.8,"High capacity",IF('Standardized Scores'!AD7&gt;=MAX('Standardized Scores'!$E7:$DO7)*0.66,"Adequate capacity",IF('Standardized Scores'!AD7&gt;=MAX('Standardized Scores'!$E7:$DO7)*0.555,"Low capacity","Inadequate capacity"))))</f>
        <v>Adequate capacity</v>
      </c>
      <c r="AE7" s="230" t="str">
        <f>IF('Standardized Scores'!AE7&gt;=MAX('Standardized Scores'!$E7:$DO7)*0.88,"Advanced capacity",IF('Standardized Scores'!AE7&gt;=MAX('Standardized Scores'!$E7:$DO7)*0.8,"High capacity",IF('Standardized Scores'!AE7&gt;=MAX('Standardized Scores'!$E7:$DO7)*0.66,"Adequate capacity",IF('Standardized Scores'!AE7&gt;=MAX('Standardized Scores'!$E7:$DO7)*0.555,"Low capacity","Inadequate capacity"))))</f>
        <v>High capacity</v>
      </c>
      <c r="AF7" s="230" t="str">
        <f>IF('Standardized Scores'!AF7&gt;=MAX('Standardized Scores'!$E7:$DO7)*0.88,"Advanced capacity",IF('Standardized Scores'!AF7&gt;=MAX('Standardized Scores'!$E7:$DO7)*0.8,"High capacity",IF('Standardized Scores'!AF7&gt;=MAX('Standardized Scores'!$E7:$DO7)*0.66,"Adequate capacity",IF('Standardized Scores'!AF7&gt;=MAX('Standardized Scores'!$E7:$DO7)*0.555,"Low capacity","Inadequate capacity"))))</f>
        <v>Advanced capacity</v>
      </c>
      <c r="AG7" s="230" t="str">
        <f>IF('Standardized Scores'!AG7&gt;=MAX('Standardized Scores'!$E7:$DO7)*0.88,"Advanced capacity",IF('Standardized Scores'!AG7&gt;=MAX('Standardized Scores'!$E7:$DO7)*0.8,"High capacity",IF('Standardized Scores'!AG7&gt;=MAX('Standardized Scores'!$E7:$DO7)*0.66,"Adequate capacity",IF('Standardized Scores'!AG7&gt;=MAX('Standardized Scores'!$E7:$DO7)*0.555,"Low capacity","Inadequate capacity"))))</f>
        <v>Low capacity</v>
      </c>
      <c r="AH7" s="230" t="str">
        <f>IF('Standardized Scores'!AH7&gt;=MAX('Standardized Scores'!$E7:$DO7)*0.88,"Advanced capacity",IF('Standardized Scores'!AH7&gt;=MAX('Standardized Scores'!$E7:$DO7)*0.8,"High capacity",IF('Standardized Scores'!AH7&gt;=MAX('Standardized Scores'!$E7:$DO7)*0.66,"Adequate capacity",IF('Standardized Scores'!AH7&gt;=MAX('Standardized Scores'!$E7:$DO7)*0.555,"Low capacity","Inadequate capacity"))))</f>
        <v>Low capacity</v>
      </c>
      <c r="AI7" s="230" t="str">
        <f>IF('Standardized Scores'!AI7&gt;=MAX('Standardized Scores'!$E7:$DO7)*0.88,"Advanced capacity",IF('Standardized Scores'!AI7&gt;=MAX('Standardized Scores'!$E7:$DO7)*0.8,"High capacity",IF('Standardized Scores'!AI7&gt;=MAX('Standardized Scores'!$E7:$DO7)*0.66,"Adequate capacity",IF('Standardized Scores'!AI7&gt;=MAX('Standardized Scores'!$E7:$DO7)*0.555,"Low capacity","Inadequate capacity"))))</f>
        <v>Low capacity</v>
      </c>
      <c r="AJ7" s="230" t="str">
        <f>IF('Standardized Scores'!AJ7&gt;=MAX('Standardized Scores'!$E7:$DO7)*0.88,"Advanced capacity",IF('Standardized Scores'!AJ7&gt;=MAX('Standardized Scores'!$E7:$DO7)*0.8,"High capacity",IF('Standardized Scores'!AJ7&gt;=MAX('Standardized Scores'!$E7:$DO7)*0.66,"Adequate capacity",IF('Standardized Scores'!AJ7&gt;=MAX('Standardized Scores'!$E7:$DO7)*0.555,"Low capacity","Inadequate capacity"))))</f>
        <v>Inadequate capacity</v>
      </c>
      <c r="AK7" s="230" t="str">
        <f>IF('Standardized Scores'!AK7&gt;=MAX('Standardized Scores'!$E7:$DO7)*0.88,"Advanced capacity",IF('Standardized Scores'!AK7&gt;=MAX('Standardized Scores'!$E7:$DO7)*0.8,"High capacity",IF('Standardized Scores'!AK7&gt;=MAX('Standardized Scores'!$E7:$DO7)*0.66,"Adequate capacity",IF('Standardized Scores'!AK7&gt;=MAX('Standardized Scores'!$E7:$DO7)*0.555,"Low capacity","Inadequate capacity"))))</f>
        <v>Adequate capacity</v>
      </c>
      <c r="AL7" s="230" t="str">
        <f>IF('Standardized Scores'!AL7&gt;=MAX('Standardized Scores'!$E7:$DO7)*0.88,"Advanced capacity",IF('Standardized Scores'!AL7&gt;=MAX('Standardized Scores'!$E7:$DO7)*0.8,"High capacity",IF('Standardized Scores'!AL7&gt;=MAX('Standardized Scores'!$E7:$DO7)*0.66,"Adequate capacity",IF('Standardized Scores'!AL7&gt;=MAX('Standardized Scores'!$E7:$DO7)*0.555,"Low capacity","Inadequate capacity"))))</f>
        <v>Inadequate capacity</v>
      </c>
      <c r="AM7" s="230" t="str">
        <f>IF('Standardized Scores'!AM7&gt;=MAX('Standardized Scores'!$E7:$DO7)*0.88,"Advanced capacity",IF('Standardized Scores'!AM7&gt;=MAX('Standardized Scores'!$E7:$DO7)*0.8,"High capacity",IF('Standardized Scores'!AM7&gt;=MAX('Standardized Scores'!$E7:$DO7)*0.66,"Adequate capacity",IF('Standardized Scores'!AM7&gt;=MAX('Standardized Scores'!$E7:$DO7)*0.555,"Low capacity","Inadequate capacity"))))</f>
        <v>Advanced capacity</v>
      </c>
      <c r="AN7" s="230" t="str">
        <f>IF('Standardized Scores'!AN7&gt;=MAX('Standardized Scores'!$E7:$DO7)*0.88,"Advanced capacity",IF('Standardized Scores'!AN7&gt;=MAX('Standardized Scores'!$E7:$DO7)*0.8,"High capacity",IF('Standardized Scores'!AN7&gt;=MAX('Standardized Scores'!$E7:$DO7)*0.66,"Adequate capacity",IF('Standardized Scores'!AN7&gt;=MAX('Standardized Scores'!$E7:$DO7)*0.555,"Low capacity","Inadequate capacity"))))</f>
        <v>High capacity</v>
      </c>
      <c r="AO7" s="230" t="str">
        <f>IF('Standardized Scores'!AO7&gt;=MAX('Standardized Scores'!$E7:$DO7)*0.88,"Advanced capacity",IF('Standardized Scores'!AO7&gt;=MAX('Standardized Scores'!$E7:$DO7)*0.8,"High capacity",IF('Standardized Scores'!AO7&gt;=MAX('Standardized Scores'!$E7:$DO7)*0.66,"Adequate capacity",IF('Standardized Scores'!AO7&gt;=MAX('Standardized Scores'!$E7:$DO7)*0.555,"Low capacity","Inadequate capacity"))))</f>
        <v>Low capacity</v>
      </c>
      <c r="AP7" s="230" t="str">
        <f>IF('Standardized Scores'!AP7&gt;=MAX('Standardized Scores'!$E7:$DO7)*0.88,"Advanced capacity",IF('Standardized Scores'!AP7&gt;=MAX('Standardized Scores'!$E7:$DO7)*0.8,"High capacity",IF('Standardized Scores'!AP7&gt;=MAX('Standardized Scores'!$E7:$DO7)*0.66,"Adequate capacity",IF('Standardized Scores'!AP7&gt;=MAX('Standardized Scores'!$E7:$DO7)*0.555,"Low capacity","Inadequate capacity"))))</f>
        <v>Advanced capacity</v>
      </c>
      <c r="AQ7" s="230" t="str">
        <f>IF('Standardized Scores'!AQ7&gt;=MAX('Standardized Scores'!$E7:$DO7)*0.88,"Advanced capacity",IF('Standardized Scores'!AQ7&gt;=MAX('Standardized Scores'!$E7:$DO7)*0.8,"High capacity",IF('Standardized Scores'!AQ7&gt;=MAX('Standardized Scores'!$E7:$DO7)*0.66,"Adequate capacity",IF('Standardized Scores'!AQ7&gt;=MAX('Standardized Scores'!$E7:$DO7)*0.555,"Low capacity","Inadequate capacity"))))</f>
        <v>Low capacity</v>
      </c>
      <c r="AR7" s="230" t="str">
        <f>IF('Standardized Scores'!AR7&gt;=MAX('Standardized Scores'!$E7:$DO7)*0.88,"Advanced capacity",IF('Standardized Scores'!AR7&gt;=MAX('Standardized Scores'!$E7:$DO7)*0.8,"High capacity",IF('Standardized Scores'!AR7&gt;=MAX('Standardized Scores'!$E7:$DO7)*0.66,"Adequate capacity",IF('Standardized Scores'!AR7&gt;=MAX('Standardized Scores'!$E7:$DO7)*0.555,"Low capacity","Inadequate capacity"))))</f>
        <v>Adequate capacity</v>
      </c>
      <c r="AS7" s="230" t="str">
        <f>IF('Standardized Scores'!AS7&gt;=MAX('Standardized Scores'!$E7:$DO7)*0.88,"Advanced capacity",IF('Standardized Scores'!AS7&gt;=MAX('Standardized Scores'!$E7:$DO7)*0.8,"High capacity",IF('Standardized Scores'!AS7&gt;=MAX('Standardized Scores'!$E7:$DO7)*0.66,"Adequate capacity",IF('Standardized Scores'!AS7&gt;=MAX('Standardized Scores'!$E7:$DO7)*0.555,"Low capacity","Inadequate capacity"))))</f>
        <v>Inadequate capacity</v>
      </c>
      <c r="AT7" s="230" t="str">
        <f>IF('Standardized Scores'!AT7&gt;=MAX('Standardized Scores'!$E7:$DO7)*0.88,"Advanced capacity",IF('Standardized Scores'!AT7&gt;=MAX('Standardized Scores'!$E7:$DO7)*0.8,"High capacity",IF('Standardized Scores'!AT7&gt;=MAX('Standardized Scores'!$E7:$DO7)*0.66,"Adequate capacity",IF('Standardized Scores'!AT7&gt;=MAX('Standardized Scores'!$E7:$DO7)*0.555,"Low capacity","Inadequate capacity"))))</f>
        <v>Inadequate capacity</v>
      </c>
      <c r="AU7" s="230" t="str">
        <f>IF('Standardized Scores'!AU7&gt;=MAX('Standardized Scores'!$E7:$DO7)*0.88,"Advanced capacity",IF('Standardized Scores'!AU7&gt;=MAX('Standardized Scores'!$E7:$DO7)*0.8,"High capacity",IF('Standardized Scores'!AU7&gt;=MAX('Standardized Scores'!$E7:$DO7)*0.66,"Adequate capacity",IF('Standardized Scores'!AU7&gt;=MAX('Standardized Scores'!$E7:$DO7)*0.555,"Low capacity","Inadequate capacity"))))</f>
        <v>High capacity</v>
      </c>
      <c r="AV7" s="230" t="str">
        <f>IF('Standardized Scores'!AV7&gt;=MAX('Standardized Scores'!$E7:$DO7)*0.88,"Advanced capacity",IF('Standardized Scores'!AV7&gt;=MAX('Standardized Scores'!$E7:$DO7)*0.8,"High capacity",IF('Standardized Scores'!AV7&gt;=MAX('Standardized Scores'!$E7:$DO7)*0.66,"Adequate capacity",IF('Standardized Scores'!AV7&gt;=MAX('Standardized Scores'!$E7:$DO7)*0.555,"Low capacity","Inadequate capacity"))))</f>
        <v>Adequate capacity</v>
      </c>
      <c r="AW7" s="230" t="str">
        <f>IF('Standardized Scores'!AW7&gt;=MAX('Standardized Scores'!$E7:$DO7)*0.88,"Advanced capacity",IF('Standardized Scores'!AW7&gt;=MAX('Standardized Scores'!$E7:$DO7)*0.8,"High capacity",IF('Standardized Scores'!AW7&gt;=MAX('Standardized Scores'!$E7:$DO7)*0.66,"Adequate capacity",IF('Standardized Scores'!AW7&gt;=MAX('Standardized Scores'!$E7:$DO7)*0.555,"Low capacity","Inadequate capacity"))))</f>
        <v>High capacity</v>
      </c>
      <c r="AX7" s="230" t="str">
        <f>IF('Standardized Scores'!AX7&gt;=MAX('Standardized Scores'!$E7:$DO7)*0.88,"Advanced capacity",IF('Standardized Scores'!AX7&gt;=MAX('Standardized Scores'!$E7:$DO7)*0.8,"High capacity",IF('Standardized Scores'!AX7&gt;=MAX('Standardized Scores'!$E7:$DO7)*0.66,"Adequate capacity",IF('Standardized Scores'!AX7&gt;=MAX('Standardized Scores'!$E7:$DO7)*0.555,"Low capacity","Inadequate capacity"))))</f>
        <v>Adequate capacity</v>
      </c>
      <c r="AY7" s="230" t="str">
        <f>IF('Standardized Scores'!AY7&gt;=MAX('Standardized Scores'!$E7:$DO7)*0.88,"Advanced capacity",IF('Standardized Scores'!AY7&gt;=MAX('Standardized Scores'!$E7:$DO7)*0.8,"High capacity",IF('Standardized Scores'!AY7&gt;=MAX('Standardized Scores'!$E7:$DO7)*0.66,"Adequate capacity",IF('Standardized Scores'!AY7&gt;=MAX('Standardized Scores'!$E7:$DO7)*0.555,"Low capacity","Inadequate capacity"))))</f>
        <v>Adequate capacity</v>
      </c>
      <c r="AZ7" s="230" t="str">
        <f>IF('Standardized Scores'!AZ7&gt;=MAX('Standardized Scores'!$E7:$DO7)*0.88,"Advanced capacity",IF('Standardized Scores'!AZ7&gt;=MAX('Standardized Scores'!$E7:$DO7)*0.8,"High capacity",IF('Standardized Scores'!AZ7&gt;=MAX('Standardized Scores'!$E7:$DO7)*0.66,"Adequate capacity",IF('Standardized Scores'!AZ7&gt;=MAX('Standardized Scores'!$E7:$DO7)*0.555,"Low capacity","Inadequate capacity"))))</f>
        <v>Inadequate capacity</v>
      </c>
      <c r="BA7" s="230" t="str">
        <f>IF('Standardized Scores'!BA7&gt;=MAX('Standardized Scores'!$E7:$DO7)*0.88,"Advanced capacity",IF('Standardized Scores'!BA7&gt;=MAX('Standardized Scores'!$E7:$DO7)*0.8,"High capacity",IF('Standardized Scores'!BA7&gt;=MAX('Standardized Scores'!$E7:$DO7)*0.66,"Adequate capacity",IF('Standardized Scores'!BA7&gt;=MAX('Standardized Scores'!$E7:$DO7)*0.555,"Low capacity","Inadequate capacity"))))</f>
        <v>Inadequate capacity</v>
      </c>
      <c r="BB7" s="230" t="str">
        <f>IF('Standardized Scores'!BB7&gt;=MAX('Standardized Scores'!$E7:$DO7)*0.88,"Advanced capacity",IF('Standardized Scores'!BB7&gt;=MAX('Standardized Scores'!$E7:$DO7)*0.8,"High capacity",IF('Standardized Scores'!BB7&gt;=MAX('Standardized Scores'!$E7:$DO7)*0.66,"Adequate capacity",IF('Standardized Scores'!BB7&gt;=MAX('Standardized Scores'!$E7:$DO7)*0.555,"Low capacity","Inadequate capacity"))))</f>
        <v>High capacity</v>
      </c>
      <c r="BC7" s="230" t="str">
        <f>IF('Standardized Scores'!BC7&gt;=MAX('Standardized Scores'!$E7:$DO7)*0.88,"Advanced capacity",IF('Standardized Scores'!BC7&gt;=MAX('Standardized Scores'!$E7:$DO7)*0.8,"High capacity",IF('Standardized Scores'!BC7&gt;=MAX('Standardized Scores'!$E7:$DO7)*0.66,"Adequate capacity",IF('Standardized Scores'!BC7&gt;=MAX('Standardized Scores'!$E7:$DO7)*0.555,"Low capacity","Inadequate capacity"))))</f>
        <v>High capacity</v>
      </c>
      <c r="BD7" s="230" t="str">
        <f>IF('Standardized Scores'!BD7&gt;=MAX('Standardized Scores'!$E7:$DO7)*0.88,"Advanced capacity",IF('Standardized Scores'!BD7&gt;=MAX('Standardized Scores'!$E7:$DO7)*0.8,"High capacity",IF('Standardized Scores'!BD7&gt;=MAX('Standardized Scores'!$E7:$DO7)*0.66,"Adequate capacity",IF('Standardized Scores'!BD7&gt;=MAX('Standardized Scores'!$E7:$DO7)*0.555,"Low capacity","Inadequate capacity"))))</f>
        <v>High capacity</v>
      </c>
      <c r="BE7" s="230" t="str">
        <f>IF('Standardized Scores'!BE7&gt;=MAX('Standardized Scores'!$E7:$DO7)*0.88,"Advanced capacity",IF('Standardized Scores'!BE7&gt;=MAX('Standardized Scores'!$E7:$DO7)*0.8,"High capacity",IF('Standardized Scores'!BE7&gt;=MAX('Standardized Scores'!$E7:$DO7)*0.66,"Adequate capacity",IF('Standardized Scores'!BE7&gt;=MAX('Standardized Scores'!$E7:$DO7)*0.555,"Low capacity","Inadequate capacity"))))</f>
        <v>Advanced capacity</v>
      </c>
      <c r="BF7" s="230" t="str">
        <f>IF('Standardized Scores'!BF7&gt;=MAX('Standardized Scores'!$E7:$DO7)*0.88,"Advanced capacity",IF('Standardized Scores'!BF7&gt;=MAX('Standardized Scores'!$E7:$DO7)*0.8,"High capacity",IF('Standardized Scores'!BF7&gt;=MAX('Standardized Scores'!$E7:$DO7)*0.66,"Adequate capacity",IF('Standardized Scores'!BF7&gt;=MAX('Standardized Scores'!$E7:$DO7)*0.555,"Low capacity","Inadequate capacity"))))</f>
        <v>Low capacity</v>
      </c>
      <c r="BG7" s="230" t="str">
        <f>IF('Standardized Scores'!BG7&gt;=MAX('Standardized Scores'!$E7:$DO7)*0.88,"Advanced capacity",IF('Standardized Scores'!BG7&gt;=MAX('Standardized Scores'!$E7:$DO7)*0.8,"High capacity",IF('Standardized Scores'!BG7&gt;=MAX('Standardized Scores'!$E7:$DO7)*0.66,"Adequate capacity",IF('Standardized Scores'!BG7&gt;=MAX('Standardized Scores'!$E7:$DO7)*0.555,"Low capacity","Inadequate capacity"))))</f>
        <v>Low capacity</v>
      </c>
      <c r="BH7" s="230" t="str">
        <f>IF('Standardized Scores'!BH7&gt;=MAX('Standardized Scores'!$E7:$DO7)*0.88,"Advanced capacity",IF('Standardized Scores'!BH7&gt;=MAX('Standardized Scores'!$E7:$DO7)*0.8,"High capacity",IF('Standardized Scores'!BH7&gt;=MAX('Standardized Scores'!$E7:$DO7)*0.66,"Adequate capacity",IF('Standardized Scores'!BH7&gt;=MAX('Standardized Scores'!$E7:$DO7)*0.555,"Low capacity","Inadequate capacity"))))</f>
        <v>Low capacity</v>
      </c>
      <c r="BI7" s="230" t="str">
        <f>IF('Standardized Scores'!BI7&gt;=MAX('Standardized Scores'!$E7:$DO7)*0.88,"Advanced capacity",IF('Standardized Scores'!BI7&gt;=MAX('Standardized Scores'!$E7:$DO7)*0.8,"High capacity",IF('Standardized Scores'!BI7&gt;=MAX('Standardized Scores'!$E7:$DO7)*0.66,"Adequate capacity",IF('Standardized Scores'!BI7&gt;=MAX('Standardized Scores'!$E7:$DO7)*0.555,"Low capacity","Inadequate capacity"))))</f>
        <v>Low capacity</v>
      </c>
      <c r="BJ7" s="230" t="str">
        <f>IF('Standardized Scores'!BJ7&gt;=MAX('Standardized Scores'!$E7:$DO7)*0.88,"Advanced capacity",IF('Standardized Scores'!BJ7&gt;=MAX('Standardized Scores'!$E7:$DO7)*0.8,"High capacity",IF('Standardized Scores'!BJ7&gt;=MAX('Standardized Scores'!$E7:$DO7)*0.66,"Adequate capacity",IF('Standardized Scores'!BJ7&gt;=MAX('Standardized Scores'!$E7:$DO7)*0.555,"Low capacity","Inadequate capacity"))))</f>
        <v>Inadequate capacity</v>
      </c>
      <c r="BK7" s="230" t="str">
        <f>IF('Standardized Scores'!BK7&gt;=MAX('Standardized Scores'!$E7:$DO7)*0.88,"Advanced capacity",IF('Standardized Scores'!BK7&gt;=MAX('Standardized Scores'!$E7:$DO7)*0.8,"High capacity",IF('Standardized Scores'!BK7&gt;=MAX('Standardized Scores'!$E7:$DO7)*0.66,"Adequate capacity",IF('Standardized Scores'!BK7&gt;=MAX('Standardized Scores'!$E7:$DO7)*0.555,"Low capacity","Inadequate capacity"))))</f>
        <v>Adequate capacity</v>
      </c>
      <c r="BL7" s="230" t="str">
        <f>IF('Standardized Scores'!BL7&gt;=MAX('Standardized Scores'!$E7:$DO7)*0.88,"Advanced capacity",IF('Standardized Scores'!BL7&gt;=MAX('Standardized Scores'!$E7:$DO7)*0.8,"High capacity",IF('Standardized Scores'!BL7&gt;=MAX('Standardized Scores'!$E7:$DO7)*0.66,"Adequate capacity",IF('Standardized Scores'!BL7&gt;=MAX('Standardized Scores'!$E7:$DO7)*0.555,"Low capacity","Inadequate capacity"))))</f>
        <v>Inadequate capacity</v>
      </c>
      <c r="BM7" s="230" t="str">
        <f>IF('Standardized Scores'!BM7&gt;=MAX('Standardized Scores'!$E7:$DO7)*0.88,"Advanced capacity",IF('Standardized Scores'!BM7&gt;=MAX('Standardized Scores'!$E7:$DO7)*0.8,"High capacity",IF('Standardized Scores'!BM7&gt;=MAX('Standardized Scores'!$E7:$DO7)*0.66,"Adequate capacity",IF('Standardized Scores'!BM7&gt;=MAX('Standardized Scores'!$E7:$DO7)*0.555,"Low capacity","Inadequate capacity"))))</f>
        <v>Adequate capacity</v>
      </c>
      <c r="BN7" s="230" t="str">
        <f>IF('Standardized Scores'!BN7&gt;=MAX('Standardized Scores'!$E7:$DO7)*0.88,"Advanced capacity",IF('Standardized Scores'!BN7&gt;=MAX('Standardized Scores'!$E7:$DO7)*0.8,"High capacity",IF('Standardized Scores'!BN7&gt;=MAX('Standardized Scores'!$E7:$DO7)*0.66,"Adequate capacity",IF('Standardized Scores'!BN7&gt;=MAX('Standardized Scores'!$E7:$DO7)*0.555,"Low capacity","Inadequate capacity"))))</f>
        <v>High capacity</v>
      </c>
      <c r="BO7" s="230" t="str">
        <f>IF('Standardized Scores'!BO7&gt;=MAX('Standardized Scores'!$E7:$DO7)*0.88,"Advanced capacity",IF('Standardized Scores'!BO7&gt;=MAX('Standardized Scores'!$E7:$DO7)*0.8,"High capacity",IF('Standardized Scores'!BO7&gt;=MAX('Standardized Scores'!$E7:$DO7)*0.66,"Adequate capacity",IF('Standardized Scores'!BO7&gt;=MAX('Standardized Scores'!$E7:$DO7)*0.555,"Low capacity","Inadequate capacity"))))</f>
        <v>Inadequate capacity</v>
      </c>
      <c r="BP7" s="230" t="str">
        <f>IF('Standardized Scores'!BP7&gt;=MAX('Standardized Scores'!$E7:$DO7)*0.88,"Advanced capacity",IF('Standardized Scores'!BP7&gt;=MAX('Standardized Scores'!$E7:$DO7)*0.8,"High capacity",IF('Standardized Scores'!BP7&gt;=MAX('Standardized Scores'!$E7:$DO7)*0.66,"Adequate capacity",IF('Standardized Scores'!BP7&gt;=MAX('Standardized Scores'!$E7:$DO7)*0.555,"Low capacity","Inadequate capacity"))))</f>
        <v>Adequate capacity</v>
      </c>
      <c r="BQ7" s="230" t="str">
        <f>IF('Standardized Scores'!BQ7&gt;=MAX('Standardized Scores'!$E7:$DO7)*0.88,"Advanced capacity",IF('Standardized Scores'!BQ7&gt;=MAX('Standardized Scores'!$E7:$DO7)*0.8,"High capacity",IF('Standardized Scores'!BQ7&gt;=MAX('Standardized Scores'!$E7:$DO7)*0.66,"Adequate capacity",IF('Standardized Scores'!BQ7&gt;=MAX('Standardized Scores'!$E7:$DO7)*0.555,"Low capacity","Inadequate capacity"))))</f>
        <v>Adequate capacity</v>
      </c>
      <c r="BR7" s="230" t="str">
        <f>IF('Standardized Scores'!BR7&gt;=MAX('Standardized Scores'!$E7:$DO7)*0.88,"Advanced capacity",IF('Standardized Scores'!BR7&gt;=MAX('Standardized Scores'!$E7:$DO7)*0.8,"High capacity",IF('Standardized Scores'!BR7&gt;=MAX('Standardized Scores'!$E7:$DO7)*0.66,"Adequate capacity",IF('Standardized Scores'!BR7&gt;=MAX('Standardized Scores'!$E7:$DO7)*0.555,"Low capacity","Inadequate capacity"))))</f>
        <v>Adequate capacity</v>
      </c>
      <c r="BS7" s="230" t="str">
        <f>IF('Standardized Scores'!BS7&gt;=MAX('Standardized Scores'!$E7:$DO7)*0.88,"Advanced capacity",IF('Standardized Scores'!BS7&gt;=MAX('Standardized Scores'!$E7:$DO7)*0.8,"High capacity",IF('Standardized Scores'!BS7&gt;=MAX('Standardized Scores'!$E7:$DO7)*0.66,"Adequate capacity",IF('Standardized Scores'!BS7&gt;=MAX('Standardized Scores'!$E7:$DO7)*0.555,"Low capacity","Inadequate capacity"))))</f>
        <v>Adequate capacity</v>
      </c>
      <c r="BT7" s="230" t="str">
        <f>IF('Standardized Scores'!BT7&gt;=MAX('Standardized Scores'!$E7:$DO7)*0.88,"Advanced capacity",IF('Standardized Scores'!BT7&gt;=MAX('Standardized Scores'!$E7:$DO7)*0.8,"High capacity",IF('Standardized Scores'!BT7&gt;=MAX('Standardized Scores'!$E7:$DO7)*0.66,"Adequate capacity",IF('Standardized Scores'!BT7&gt;=MAX('Standardized Scores'!$E7:$DO7)*0.555,"Low capacity","Inadequate capacity"))))</f>
        <v>Low capacity</v>
      </c>
      <c r="BU7" s="230" t="str">
        <f>IF('Standardized Scores'!BU7&gt;=MAX('Standardized Scores'!$E7:$DO7)*0.88,"Advanced capacity",IF('Standardized Scores'!BU7&gt;=MAX('Standardized Scores'!$E7:$DO7)*0.8,"High capacity",IF('Standardized Scores'!BU7&gt;=MAX('Standardized Scores'!$E7:$DO7)*0.66,"Adequate capacity",IF('Standardized Scores'!BU7&gt;=MAX('Standardized Scores'!$E7:$DO7)*0.555,"Low capacity","Inadequate capacity"))))</f>
        <v>Low capacity</v>
      </c>
      <c r="BV7" s="230" t="str">
        <f>IF('Standardized Scores'!BV7&gt;=MAX('Standardized Scores'!$E7:$DO7)*0.88,"Advanced capacity",IF('Standardized Scores'!BV7&gt;=MAX('Standardized Scores'!$E7:$DO7)*0.8,"High capacity",IF('Standardized Scores'!BV7&gt;=MAX('Standardized Scores'!$E7:$DO7)*0.66,"Adequate capacity",IF('Standardized Scores'!BV7&gt;=MAX('Standardized Scores'!$E7:$DO7)*0.555,"Low capacity","Inadequate capacity"))))</f>
        <v>Inadequate capacity</v>
      </c>
      <c r="BW7" s="230" t="str">
        <f>IF('Standardized Scores'!BW7&gt;=MAX('Standardized Scores'!$E7:$DO7)*0.88,"Advanced capacity",IF('Standardized Scores'!BW7&gt;=MAX('Standardized Scores'!$E7:$DO7)*0.8,"High capacity",IF('Standardized Scores'!BW7&gt;=MAX('Standardized Scores'!$E7:$DO7)*0.66,"Adequate capacity",IF('Standardized Scores'!BW7&gt;=MAX('Standardized Scores'!$E7:$DO7)*0.555,"Low capacity","Inadequate capacity"))))</f>
        <v>Inadequate capacity</v>
      </c>
      <c r="BX7" s="230" t="str">
        <f>IF('Standardized Scores'!BX7&gt;=MAX('Standardized Scores'!$E7:$DO7)*0.88,"Advanced capacity",IF('Standardized Scores'!BX7&gt;=MAX('Standardized Scores'!$E7:$DO7)*0.8,"High capacity",IF('Standardized Scores'!BX7&gt;=MAX('Standardized Scores'!$E7:$DO7)*0.66,"Adequate capacity",IF('Standardized Scores'!BX7&gt;=MAX('Standardized Scores'!$E7:$DO7)*0.555,"Low capacity","Inadequate capacity"))))</f>
        <v>Low capacity</v>
      </c>
      <c r="BY7" s="230" t="str">
        <f>IF('Standardized Scores'!BY7&gt;=MAX('Standardized Scores'!$E7:$DO7)*0.88,"Advanced capacity",IF('Standardized Scores'!BY7&gt;=MAX('Standardized Scores'!$E7:$DO7)*0.8,"High capacity",IF('Standardized Scores'!BY7&gt;=MAX('Standardized Scores'!$E7:$DO7)*0.66,"Adequate capacity",IF('Standardized Scores'!BY7&gt;=MAX('Standardized Scores'!$E7:$DO7)*0.555,"Low capacity","Inadequate capacity"))))</f>
        <v>Inadequate capacity</v>
      </c>
      <c r="BZ7" s="230" t="str">
        <f>IF('Standardized Scores'!BZ7&gt;=MAX('Standardized Scores'!$E7:$DO7)*0.88,"Advanced capacity",IF('Standardized Scores'!BZ7&gt;=MAX('Standardized Scores'!$E7:$DO7)*0.8,"High capacity",IF('Standardized Scores'!BZ7&gt;=MAX('Standardized Scores'!$E7:$DO7)*0.66,"Adequate capacity",IF('Standardized Scores'!BZ7&gt;=MAX('Standardized Scores'!$E7:$DO7)*0.555,"Low capacity","Inadequate capacity"))))</f>
        <v>Advanced capacity</v>
      </c>
      <c r="CA7" s="230" t="str">
        <f>IF('Standardized Scores'!CA7&gt;=MAX('Standardized Scores'!$E7:$DO7)*0.88,"Advanced capacity",IF('Standardized Scores'!CA7&gt;=MAX('Standardized Scores'!$E7:$DO7)*0.8,"High capacity",IF('Standardized Scores'!CA7&gt;=MAX('Standardized Scores'!$E7:$DO7)*0.66,"Adequate capacity",IF('Standardized Scores'!CA7&gt;=MAX('Standardized Scores'!$E7:$DO7)*0.555,"Low capacity","Inadequate capacity"))))</f>
        <v>High capacity</v>
      </c>
      <c r="CB7" s="230" t="str">
        <f>IF('Standardized Scores'!CB7&gt;=MAX('Standardized Scores'!$E7:$DO7)*0.88,"Advanced capacity",IF('Standardized Scores'!CB7&gt;=MAX('Standardized Scores'!$E7:$DO7)*0.8,"High capacity",IF('Standardized Scores'!CB7&gt;=MAX('Standardized Scores'!$E7:$DO7)*0.66,"Adequate capacity",IF('Standardized Scores'!CB7&gt;=MAX('Standardized Scores'!$E7:$DO7)*0.555,"Low capacity","Inadequate capacity"))))</f>
        <v>Inadequate capacity</v>
      </c>
      <c r="CC7" s="230" t="str">
        <f>IF('Standardized Scores'!CC7&gt;=MAX('Standardized Scores'!$E7:$DO7)*0.88,"Advanced capacity",IF('Standardized Scores'!CC7&gt;=MAX('Standardized Scores'!$E7:$DO7)*0.8,"High capacity",IF('Standardized Scores'!CC7&gt;=MAX('Standardized Scores'!$E7:$DO7)*0.66,"Adequate capacity",IF('Standardized Scores'!CC7&gt;=MAX('Standardized Scores'!$E7:$DO7)*0.555,"Low capacity","Inadequate capacity"))))</f>
        <v>High capacity</v>
      </c>
      <c r="CD7" s="230" t="str">
        <f>IF('Standardized Scores'!CD7&gt;=MAX('Standardized Scores'!$E7:$DO7)*0.88,"Advanced capacity",IF('Standardized Scores'!CD7&gt;=MAX('Standardized Scores'!$E7:$DO7)*0.8,"High capacity",IF('Standardized Scores'!CD7&gt;=MAX('Standardized Scores'!$E7:$DO7)*0.66,"Adequate capacity",IF('Standardized Scores'!CD7&gt;=MAX('Standardized Scores'!$E7:$DO7)*0.555,"Low capacity","Inadequate capacity"))))</f>
        <v>Adequate capacity</v>
      </c>
      <c r="CE7" s="230" t="str">
        <f>IF('Standardized Scores'!CE7&gt;=MAX('Standardized Scores'!$E7:$DO7)*0.88,"Advanced capacity",IF('Standardized Scores'!CE7&gt;=MAX('Standardized Scores'!$E7:$DO7)*0.8,"High capacity",IF('Standardized Scores'!CE7&gt;=MAX('Standardized Scores'!$E7:$DO7)*0.66,"Adequate capacity",IF('Standardized Scores'!CE7&gt;=MAX('Standardized Scores'!$E7:$DO7)*0.555,"Low capacity","Inadequate capacity"))))</f>
        <v>Inadequate capacity</v>
      </c>
      <c r="CF7" s="230" t="str">
        <f>IF('Standardized Scores'!CF7&gt;=MAX('Standardized Scores'!$E7:$DO7)*0.88,"Advanced capacity",IF('Standardized Scores'!CF7&gt;=MAX('Standardized Scores'!$E7:$DO7)*0.8,"High capacity",IF('Standardized Scores'!CF7&gt;=MAX('Standardized Scores'!$E7:$DO7)*0.66,"Adequate capacity",IF('Standardized Scores'!CF7&gt;=MAX('Standardized Scores'!$E7:$DO7)*0.555,"Low capacity","Inadequate capacity"))))</f>
        <v>Low capacity</v>
      </c>
      <c r="CG7" s="230" t="str">
        <f>IF('Standardized Scores'!CG7&gt;=MAX('Standardized Scores'!$E7:$DO7)*0.88,"Advanced capacity",IF('Standardized Scores'!CG7&gt;=MAX('Standardized Scores'!$E7:$DO7)*0.8,"High capacity",IF('Standardized Scores'!CG7&gt;=MAX('Standardized Scores'!$E7:$DO7)*0.66,"Adequate capacity",IF('Standardized Scores'!CG7&gt;=MAX('Standardized Scores'!$E7:$DO7)*0.555,"Low capacity","Inadequate capacity"))))</f>
        <v>Inadequate capacity</v>
      </c>
      <c r="CH7" s="230" t="str">
        <f>IF('Standardized Scores'!CH7&gt;=MAX('Standardized Scores'!$E7:$DO7)*0.88,"Advanced capacity",IF('Standardized Scores'!CH7&gt;=MAX('Standardized Scores'!$E7:$DO7)*0.8,"High capacity",IF('Standardized Scores'!CH7&gt;=MAX('Standardized Scores'!$E7:$DO7)*0.66,"Adequate capacity",IF('Standardized Scores'!CH7&gt;=MAX('Standardized Scores'!$E7:$DO7)*0.555,"Low capacity","Inadequate capacity"))))</f>
        <v>Low capacity</v>
      </c>
      <c r="CI7" s="230" t="str">
        <f>IF('Standardized Scores'!CI7&gt;=MAX('Standardized Scores'!$E7:$DO7)*0.88,"Advanced capacity",IF('Standardized Scores'!CI7&gt;=MAX('Standardized Scores'!$E7:$DO7)*0.8,"High capacity",IF('Standardized Scores'!CI7&gt;=MAX('Standardized Scores'!$E7:$DO7)*0.66,"Adequate capacity",IF('Standardized Scores'!CI7&gt;=MAX('Standardized Scores'!$E7:$DO7)*0.555,"Low capacity","Inadequate capacity"))))</f>
        <v>Low capacity</v>
      </c>
      <c r="CJ7" s="230" t="str">
        <f>IF('Standardized Scores'!CJ7&gt;=MAX('Standardized Scores'!$E7:$DO7)*0.88,"Advanced capacity",IF('Standardized Scores'!CJ7&gt;=MAX('Standardized Scores'!$E7:$DO7)*0.8,"High capacity",IF('Standardized Scores'!CJ7&gt;=MAX('Standardized Scores'!$E7:$DO7)*0.66,"Adequate capacity",IF('Standardized Scores'!CJ7&gt;=MAX('Standardized Scores'!$E7:$DO7)*0.555,"Low capacity","Inadequate capacity"))))</f>
        <v>Adequate capacity</v>
      </c>
      <c r="CK7" s="230" t="str">
        <f>IF('Standardized Scores'!CK7&gt;=MAX('Standardized Scores'!$E7:$DO7)*0.88,"Advanced capacity",IF('Standardized Scores'!CK7&gt;=MAX('Standardized Scores'!$E7:$DO7)*0.8,"High capacity",IF('Standardized Scores'!CK7&gt;=MAX('Standardized Scores'!$E7:$DO7)*0.66,"Adequate capacity",IF('Standardized Scores'!CK7&gt;=MAX('Standardized Scores'!$E7:$DO7)*0.555,"Low capacity","Inadequate capacity"))))</f>
        <v>High capacity</v>
      </c>
      <c r="CL7" s="230" t="str">
        <f>IF('Standardized Scores'!CL7&gt;=MAX('Standardized Scores'!$E7:$DO7)*0.88,"Advanced capacity",IF('Standardized Scores'!CL7&gt;=MAX('Standardized Scores'!$E7:$DO7)*0.8,"High capacity",IF('Standardized Scores'!CL7&gt;=MAX('Standardized Scores'!$E7:$DO7)*0.66,"Adequate capacity",IF('Standardized Scores'!CL7&gt;=MAX('Standardized Scores'!$E7:$DO7)*0.555,"Low capacity","Inadequate capacity"))))</f>
        <v>Adequate capacity</v>
      </c>
      <c r="CM7" s="230" t="str">
        <f>IF('Standardized Scores'!CM7&gt;=MAX('Standardized Scores'!$E7:$DO7)*0.88,"Advanced capacity",IF('Standardized Scores'!CM7&gt;=MAX('Standardized Scores'!$E7:$DO7)*0.8,"High capacity",IF('Standardized Scores'!CM7&gt;=MAX('Standardized Scores'!$E7:$DO7)*0.66,"Adequate capacity",IF('Standardized Scores'!CM7&gt;=MAX('Standardized Scores'!$E7:$DO7)*0.555,"Low capacity","Inadequate capacity"))))</f>
        <v>Adequate capacity</v>
      </c>
      <c r="CN7" s="230" t="str">
        <f>IF('Standardized Scores'!CN7&gt;=MAX('Standardized Scores'!$E7:$DO7)*0.88,"Advanced capacity",IF('Standardized Scores'!CN7&gt;=MAX('Standardized Scores'!$E7:$DO7)*0.8,"High capacity",IF('Standardized Scores'!CN7&gt;=MAX('Standardized Scores'!$E7:$DO7)*0.66,"Adequate capacity",IF('Standardized Scores'!CN7&gt;=MAX('Standardized Scores'!$E7:$DO7)*0.555,"Low capacity","Inadequate capacity"))))</f>
        <v>Low capacity</v>
      </c>
      <c r="CO7" s="230" t="str">
        <f>IF('Standardized Scores'!CO7&gt;=MAX('Standardized Scores'!$E7:$DO7)*0.88,"Advanced capacity",IF('Standardized Scores'!CO7&gt;=MAX('Standardized Scores'!$E7:$DO7)*0.8,"High capacity",IF('Standardized Scores'!CO7&gt;=MAX('Standardized Scores'!$E7:$DO7)*0.66,"Adequate capacity",IF('Standardized Scores'!CO7&gt;=MAX('Standardized Scores'!$E7:$DO7)*0.555,"Low capacity","Inadequate capacity"))))</f>
        <v>Low capacity</v>
      </c>
      <c r="CP7" s="230" t="str">
        <f>IF('Standardized Scores'!CP7&gt;=MAX('Standardized Scores'!$E7:$DO7)*0.88,"Advanced capacity",IF('Standardized Scores'!CP7&gt;=MAX('Standardized Scores'!$E7:$DO7)*0.8,"High capacity",IF('Standardized Scores'!CP7&gt;=MAX('Standardized Scores'!$E7:$DO7)*0.66,"Adequate capacity",IF('Standardized Scores'!CP7&gt;=MAX('Standardized Scores'!$E7:$DO7)*0.555,"Low capacity","Inadequate capacity"))))</f>
        <v>Adequate capacity</v>
      </c>
      <c r="CQ7" s="230" t="str">
        <f>IF('Standardized Scores'!CQ7&gt;=MAX('Standardized Scores'!$E7:$DO7)*0.88,"Advanced capacity",IF('Standardized Scores'!CQ7&gt;=MAX('Standardized Scores'!$E7:$DO7)*0.8,"High capacity",IF('Standardized Scores'!CQ7&gt;=MAX('Standardized Scores'!$E7:$DO7)*0.66,"Adequate capacity",IF('Standardized Scores'!CQ7&gt;=MAX('Standardized Scores'!$E7:$DO7)*0.555,"Low capacity","Inadequate capacity"))))</f>
        <v>Inadequate capacity</v>
      </c>
      <c r="CR7" s="230" t="str">
        <f>IF('Standardized Scores'!CR7&gt;=MAX('Standardized Scores'!$E7:$DO7)*0.88,"Advanced capacity",IF('Standardized Scores'!CR7&gt;=MAX('Standardized Scores'!$E7:$DO7)*0.8,"High capacity",IF('Standardized Scores'!CR7&gt;=MAX('Standardized Scores'!$E7:$DO7)*0.66,"Adequate capacity",IF('Standardized Scores'!CR7&gt;=MAX('Standardized Scores'!$E7:$DO7)*0.555,"Low capacity","Inadequate capacity"))))</f>
        <v>Adequate capacity</v>
      </c>
      <c r="CS7" s="230" t="str">
        <f>IF('Standardized Scores'!CS7&gt;=MAX('Standardized Scores'!$E7:$DO7)*0.88,"Advanced capacity",IF('Standardized Scores'!CS7&gt;=MAX('Standardized Scores'!$E7:$DO7)*0.8,"High capacity",IF('Standardized Scores'!CS7&gt;=MAX('Standardized Scores'!$E7:$DO7)*0.66,"Adequate capacity",IF('Standardized Scores'!CS7&gt;=MAX('Standardized Scores'!$E7:$DO7)*0.555,"Low capacity","Inadequate capacity"))))</f>
        <v>Advanced capacity</v>
      </c>
      <c r="CT7" s="230" t="str">
        <f>IF('Standardized Scores'!CT7&gt;=MAX('Standardized Scores'!$E7:$DO7)*0.88,"Advanced capacity",IF('Standardized Scores'!CT7&gt;=MAX('Standardized Scores'!$E7:$DO7)*0.8,"High capacity",IF('Standardized Scores'!CT7&gt;=MAX('Standardized Scores'!$E7:$DO7)*0.66,"Adequate capacity",IF('Standardized Scores'!CT7&gt;=MAX('Standardized Scores'!$E7:$DO7)*0.555,"Low capacity","Inadequate capacity"))))</f>
        <v>Adequate capacity</v>
      </c>
      <c r="CU7" s="230" t="str">
        <f>IF('Standardized Scores'!CU7&gt;=MAX('Standardized Scores'!$E7:$DO7)*0.88,"Advanced capacity",IF('Standardized Scores'!CU7&gt;=MAX('Standardized Scores'!$E7:$DO7)*0.8,"High capacity",IF('Standardized Scores'!CU7&gt;=MAX('Standardized Scores'!$E7:$DO7)*0.66,"Adequate capacity",IF('Standardized Scores'!CU7&gt;=MAX('Standardized Scores'!$E7:$DO7)*0.555,"Low capacity","Inadequate capacity"))))</f>
        <v>Adequate capacity</v>
      </c>
      <c r="CV7" s="230" t="str">
        <f>IF('Standardized Scores'!CV7&gt;=MAX('Standardized Scores'!$E7:$DO7)*0.88,"Advanced capacity",IF('Standardized Scores'!CV7&gt;=MAX('Standardized Scores'!$E7:$DO7)*0.8,"High capacity",IF('Standardized Scores'!CV7&gt;=MAX('Standardized Scores'!$E7:$DO7)*0.66,"Adequate capacity",IF('Standardized Scores'!CV7&gt;=MAX('Standardized Scores'!$E7:$DO7)*0.555,"Low capacity","Inadequate capacity"))))</f>
        <v>Low capacity</v>
      </c>
      <c r="CW7" s="230" t="str">
        <f>IF('Standardized Scores'!CW7&gt;=MAX('Standardized Scores'!$E7:$DO7)*0.88,"Advanced capacity",IF('Standardized Scores'!CW7&gt;=MAX('Standardized Scores'!$E7:$DO7)*0.8,"High capacity",IF('Standardized Scores'!CW7&gt;=MAX('Standardized Scores'!$E7:$DO7)*0.66,"Adequate capacity",IF('Standardized Scores'!CW7&gt;=MAX('Standardized Scores'!$E7:$DO7)*0.555,"Low capacity","Inadequate capacity"))))</f>
        <v>High capacity</v>
      </c>
      <c r="CX7" s="230" t="str">
        <f>IF('Standardized Scores'!CX7&gt;=MAX('Standardized Scores'!$E7:$DO7)*0.88,"Advanced capacity",IF('Standardized Scores'!CX7&gt;=MAX('Standardized Scores'!$E7:$DO7)*0.8,"High capacity",IF('Standardized Scores'!CX7&gt;=MAX('Standardized Scores'!$E7:$DO7)*0.66,"Adequate capacity",IF('Standardized Scores'!CX7&gt;=MAX('Standardized Scores'!$E7:$DO7)*0.555,"Low capacity","Inadequate capacity"))))</f>
        <v>High capacity</v>
      </c>
      <c r="CY7" s="230" t="str">
        <f>IF('Standardized Scores'!CY7&gt;=MAX('Standardized Scores'!$E7:$DO7)*0.88,"Advanced capacity",IF('Standardized Scores'!CY7&gt;=MAX('Standardized Scores'!$E7:$DO7)*0.8,"High capacity",IF('Standardized Scores'!CY7&gt;=MAX('Standardized Scores'!$E7:$DO7)*0.66,"Adequate capacity",IF('Standardized Scores'!CY7&gt;=MAX('Standardized Scores'!$E7:$DO7)*0.555,"Low capacity","Inadequate capacity"))))</f>
        <v>Low capacity</v>
      </c>
      <c r="CZ7" s="230" t="str">
        <f>IF('Standardized Scores'!CZ7&gt;=MAX('Standardized Scores'!$E7:$DO7)*0.88,"Advanced capacity",IF('Standardized Scores'!CZ7&gt;=MAX('Standardized Scores'!$E7:$DO7)*0.8,"High capacity",IF('Standardized Scores'!CZ7&gt;=MAX('Standardized Scores'!$E7:$DO7)*0.66,"Adequate capacity",IF('Standardized Scores'!CZ7&gt;=MAX('Standardized Scores'!$E7:$DO7)*0.555,"Low capacity","Inadequate capacity"))))</f>
        <v>Advanced capacity</v>
      </c>
      <c r="DA7" s="230" t="str">
        <f>IF('Standardized Scores'!DA7&gt;=MAX('Standardized Scores'!$E7:$DO7)*0.88,"Advanced capacity",IF('Standardized Scores'!DA7&gt;=MAX('Standardized Scores'!$E7:$DO7)*0.8,"High capacity",IF('Standardized Scores'!DA7&gt;=MAX('Standardized Scores'!$E7:$DO7)*0.66,"Adequate capacity",IF('Standardized Scores'!DA7&gt;=MAX('Standardized Scores'!$E7:$DO7)*0.555,"Low capacity","Inadequate capacity"))))</f>
        <v>Advanced capacity</v>
      </c>
      <c r="DB7" s="230" t="str">
        <f>IF('Standardized Scores'!DB7&gt;=MAX('Standardized Scores'!$E7:$DO7)*0.88,"Advanced capacity",IF('Standardized Scores'!DB7&gt;=MAX('Standardized Scores'!$E7:$DO7)*0.8,"High capacity",IF('Standardized Scores'!DB7&gt;=MAX('Standardized Scores'!$E7:$DO7)*0.66,"Adequate capacity",IF('Standardized Scores'!DB7&gt;=MAX('Standardized Scores'!$E7:$DO7)*0.555,"Low capacity","Inadequate capacity"))))</f>
        <v>Adequate capacity</v>
      </c>
      <c r="DC7" s="230" t="str">
        <f>IF('Standardized Scores'!DC7&gt;=MAX('Standardized Scores'!$E7:$DO7)*0.88,"Advanced capacity",IF('Standardized Scores'!DC7&gt;=MAX('Standardized Scores'!$E7:$DO7)*0.8,"High capacity",IF('Standardized Scores'!DC7&gt;=MAX('Standardized Scores'!$E7:$DO7)*0.66,"Adequate capacity",IF('Standardized Scores'!DC7&gt;=MAX('Standardized Scores'!$E7:$DO7)*0.555,"Low capacity","Inadequate capacity"))))</f>
        <v>Inadequate capacity</v>
      </c>
      <c r="DD7" s="230" t="str">
        <f>IF('Standardized Scores'!DD7&gt;=MAX('Standardized Scores'!$E7:$DO7)*0.88,"Advanced capacity",IF('Standardized Scores'!DD7&gt;=MAX('Standardized Scores'!$E7:$DO7)*0.8,"High capacity",IF('Standardized Scores'!DD7&gt;=MAX('Standardized Scores'!$E7:$DO7)*0.66,"Adequate capacity",IF('Standardized Scores'!DD7&gt;=MAX('Standardized Scores'!$E7:$DO7)*0.555,"Low capacity","Inadequate capacity"))))</f>
        <v>Low capacity</v>
      </c>
      <c r="DE7" s="230" t="str">
        <f>IF('Standardized Scores'!DE7&gt;=MAX('Standardized Scores'!$E7:$DO7)*0.88,"Advanced capacity",IF('Standardized Scores'!DE7&gt;=MAX('Standardized Scores'!$E7:$DO7)*0.8,"High capacity",IF('Standardized Scores'!DE7&gt;=MAX('Standardized Scores'!$E7:$DO7)*0.66,"Adequate capacity",IF('Standardized Scores'!DE7&gt;=MAX('Standardized Scores'!$E7:$DO7)*0.555,"Low capacity","Inadequate capacity"))))</f>
        <v>Low capacity</v>
      </c>
      <c r="DF7" s="230" t="str">
        <f>IF('Standardized Scores'!DF7&gt;=MAX('Standardized Scores'!$E7:$DO7)*0.88,"Advanced capacity",IF('Standardized Scores'!DF7&gt;=MAX('Standardized Scores'!$E7:$DO7)*0.8,"High capacity",IF('Standardized Scores'!DF7&gt;=MAX('Standardized Scores'!$E7:$DO7)*0.66,"Adequate capacity",IF('Standardized Scores'!DF7&gt;=MAX('Standardized Scores'!$E7:$DO7)*0.555,"Low capacity","Inadequate capacity"))))</f>
        <v>Adequate capacity</v>
      </c>
      <c r="DG7" s="230" t="str">
        <f>IF('Standardized Scores'!DG7&gt;=MAX('Standardized Scores'!$E7:$DO7)*0.88,"Advanced capacity",IF('Standardized Scores'!DG7&gt;=MAX('Standardized Scores'!$E7:$DO7)*0.8,"High capacity",IF('Standardized Scores'!DG7&gt;=MAX('Standardized Scores'!$E7:$DO7)*0.66,"Adequate capacity",IF('Standardized Scores'!DG7&gt;=MAX('Standardized Scores'!$E7:$DO7)*0.555,"Low capacity","Inadequate capacity"))))</f>
        <v>Inadequate capacity</v>
      </c>
      <c r="DH7" s="230" t="str">
        <f>IF('Standardized Scores'!DH7&gt;=MAX('Standardized Scores'!$E7:$DO7)*0.88,"Advanced capacity",IF('Standardized Scores'!DH7&gt;=MAX('Standardized Scores'!$E7:$DO7)*0.8,"High capacity",IF('Standardized Scores'!DH7&gt;=MAX('Standardized Scores'!$E7:$DO7)*0.66,"Adequate capacity",IF('Standardized Scores'!DH7&gt;=MAX('Standardized Scores'!$E7:$DO7)*0.555,"Low capacity","Inadequate capacity"))))</f>
        <v>Low capacity</v>
      </c>
      <c r="DI7" s="230" t="str">
        <f>IF('Standardized Scores'!DI7&gt;=MAX('Standardized Scores'!$E7:$DO7)*0.88,"Advanced capacity",IF('Standardized Scores'!DI7&gt;=MAX('Standardized Scores'!$E7:$DO7)*0.8,"High capacity",IF('Standardized Scores'!DI7&gt;=MAX('Standardized Scores'!$E7:$DO7)*0.66,"Adequate capacity",IF('Standardized Scores'!DI7&gt;=MAX('Standardized Scores'!$E7:$DO7)*0.555,"Low capacity","Inadequate capacity"))))</f>
        <v>Adequate capacity</v>
      </c>
      <c r="DJ7" s="230" t="str">
        <f>IF('Standardized Scores'!DJ7&gt;=MAX('Standardized Scores'!$E7:$DO7)*0.88,"Advanced capacity",IF('Standardized Scores'!DJ7&gt;=MAX('Standardized Scores'!$E7:$DO7)*0.8,"High capacity",IF('Standardized Scores'!DJ7&gt;=MAX('Standardized Scores'!$E7:$DO7)*0.66,"Adequate capacity",IF('Standardized Scores'!DJ7&gt;=MAX('Standardized Scores'!$E7:$DO7)*0.555,"Low capacity","Inadequate capacity"))))</f>
        <v>Advanced capacity</v>
      </c>
      <c r="DK7" s="230" t="str">
        <f>IF('Standardized Scores'!DK7&gt;=MAX('Standardized Scores'!$E7:$DO7)*0.88,"Advanced capacity",IF('Standardized Scores'!DK7&gt;=MAX('Standardized Scores'!$E7:$DO7)*0.8,"High capacity",IF('Standardized Scores'!DK7&gt;=MAX('Standardized Scores'!$E7:$DO7)*0.66,"Adequate capacity",IF('Standardized Scores'!DK7&gt;=MAX('Standardized Scores'!$E7:$DO7)*0.555,"Low capacity","Inadequate capacity"))))</f>
        <v>Advanced capacity</v>
      </c>
      <c r="DL7" s="230" t="str">
        <f>IF('Standardized Scores'!DL7&gt;=MAX('Standardized Scores'!$E7:$DO7)*0.88,"Advanced capacity",IF('Standardized Scores'!DL7&gt;=MAX('Standardized Scores'!$E7:$DO7)*0.8,"High capacity",IF('Standardized Scores'!DL7&gt;=MAX('Standardized Scores'!$E7:$DO7)*0.66,"Adequate capacity",IF('Standardized Scores'!DL7&gt;=MAX('Standardized Scores'!$E7:$DO7)*0.555,"Low capacity","Inadequate capacity"))))</f>
        <v>Adequate capacity</v>
      </c>
      <c r="DM7" s="230" t="str">
        <f>IF('Standardized Scores'!DM7&gt;=MAX('Standardized Scores'!$E7:$DO7)*0.88,"Advanced capacity",IF('Standardized Scores'!DM7&gt;=MAX('Standardized Scores'!$E7:$DO7)*0.8,"High capacity",IF('Standardized Scores'!DM7&gt;=MAX('Standardized Scores'!$E7:$DO7)*0.66,"Adequate capacity",IF('Standardized Scores'!DM7&gt;=MAX('Standardized Scores'!$E7:$DO7)*0.555,"Low capacity","Inadequate capacity"))))</f>
        <v>Low capacity</v>
      </c>
      <c r="DN7" s="230" t="str">
        <f>IF('Standardized Scores'!DN7&gt;=MAX('Standardized Scores'!$E7:$DO7)*0.88,"Advanced capacity",IF('Standardized Scores'!DN7&gt;=MAX('Standardized Scores'!$E7:$DO7)*0.8,"High capacity",IF('Standardized Scores'!DN7&gt;=MAX('Standardized Scores'!$E7:$DO7)*0.66,"Adequate capacity",IF('Standardized Scores'!DN7&gt;=MAX('Standardized Scores'!$E7:$DO7)*0.555,"Low capacity","Inadequate capacity"))))</f>
        <v>Inadequate capacity</v>
      </c>
      <c r="DO7" s="230" t="str">
        <f>IF('Standardized Scores'!DO7&gt;=MAX('Standardized Scores'!$E7:$DO7)*0.88,"Advanced capacity",IF('Standardized Scores'!DO7&gt;=MAX('Standardized Scores'!$E7:$DO7)*0.8,"High capacity",IF('Standardized Scores'!DO7&gt;=MAX('Standardized Scores'!$E7:$DO7)*0.66,"Adequate capacity",IF('Standardized Scores'!DO7&gt;=MAX('Standardized Scores'!$E7:$DO7)*0.555,"Low capacity","Inadequate capacity"))))</f>
        <v>Inadequate capacity</v>
      </c>
    </row>
    <row r="8" spans="2:119" ht="12" customHeight="1" x14ac:dyDescent="0.25">
      <c r="B8" s="67" t="str">
        <f>'Standardized Scores'!B8</f>
        <v xml:space="preserve">   Professional Engineers</v>
      </c>
      <c r="C8" s="67" t="str">
        <f>'Standardized Scores'!C8</f>
        <v>2. Professional Engineers</v>
      </c>
      <c r="D8" s="143">
        <f>'Standardized Scores'!D8</f>
        <v>0.3</v>
      </c>
      <c r="E8" s="152" t="str">
        <f>IF('Standardized Scores'!E8&gt;=MAX('Standardized Scores'!$E8:$DO8)*0.88,"Advanced capacity",IF('Standardized Scores'!E8&gt;=MAX('Standardized Scores'!$E8:$DO8)*0.8,"High capacity",IF('Standardized Scores'!E8&gt;=MAX('Standardized Scores'!$E8:$DO8)*0.66,"Adequate capacity",IF('Standardized Scores'!E8&gt;=MAX('Standardized Scores'!$E8:$DO8)*0.555,"Low capacity","Inadequate capacity"))))</f>
        <v>Inadequate capacity</v>
      </c>
      <c r="F8" s="152" t="str">
        <f>IF('Standardized Scores'!F8&gt;=MAX('Standardized Scores'!$E8:$DO8)*0.88,"Advanced capacity",IF('Standardized Scores'!F8&gt;=MAX('Standardized Scores'!$E8:$DO8)*0.8,"High capacity",IF('Standardized Scores'!F8&gt;=MAX('Standardized Scores'!$E8:$DO8)*0.66,"Adequate capacity",IF('Standardized Scores'!F8&gt;=MAX('Standardized Scores'!$E8:$DO8)*0.555,"Low capacity","Inadequate capacity"))))</f>
        <v>Inadequate capacity</v>
      </c>
      <c r="G8" s="152" t="str">
        <f>IF('Standardized Scores'!G8&gt;=MAX('Standardized Scores'!$E8:$DO8)*0.88,"Advanced capacity",IF('Standardized Scores'!G8&gt;=MAX('Standardized Scores'!$E8:$DO8)*0.8,"High capacity",IF('Standardized Scores'!G8&gt;=MAX('Standardized Scores'!$E8:$DO8)*0.66,"Adequate capacity",IF('Standardized Scores'!G8&gt;=MAX('Standardized Scores'!$E8:$DO8)*0.555,"Low capacity","Inadequate capacity"))))</f>
        <v>Inadequate capacity</v>
      </c>
      <c r="H8" s="152" t="str">
        <f>IF('Standardized Scores'!H8&gt;=MAX('Standardized Scores'!$E8:$DO8)*0.88,"Advanced capacity",IF('Standardized Scores'!H8&gt;=MAX('Standardized Scores'!$E8:$DO8)*0.8,"High capacity",IF('Standardized Scores'!H8&gt;=MAX('Standardized Scores'!$E8:$DO8)*0.66,"Adequate capacity",IF('Standardized Scores'!H8&gt;=MAX('Standardized Scores'!$E8:$DO8)*0.555,"Low capacity","Inadequate capacity"))))</f>
        <v>Inadequate capacity</v>
      </c>
      <c r="I8" s="152" t="str">
        <f>IF('Standardized Scores'!I8&gt;=MAX('Standardized Scores'!$E8:$DO8)*0.88,"Advanced capacity",IF('Standardized Scores'!I8&gt;=MAX('Standardized Scores'!$E8:$DO8)*0.8,"High capacity",IF('Standardized Scores'!I8&gt;=MAX('Standardized Scores'!$E8:$DO8)*0.66,"Adequate capacity",IF('Standardized Scores'!I8&gt;=MAX('Standardized Scores'!$E8:$DO8)*0.555,"Low capacity","Inadequate capacity"))))</f>
        <v>Low capacity</v>
      </c>
      <c r="J8" s="152" t="str">
        <f>IF('Standardized Scores'!J8&gt;=MAX('Standardized Scores'!$E8:$DO8)*0.88,"Advanced capacity",IF('Standardized Scores'!J8&gt;=MAX('Standardized Scores'!$E8:$DO8)*0.8,"High capacity",IF('Standardized Scores'!J8&gt;=MAX('Standardized Scores'!$E8:$DO8)*0.66,"Adequate capacity",IF('Standardized Scores'!J8&gt;=MAX('Standardized Scores'!$E8:$DO8)*0.555,"Low capacity","Inadequate capacity"))))</f>
        <v>High capacity</v>
      </c>
      <c r="K8" s="152" t="str">
        <f>IF('Standardized Scores'!K8&gt;=MAX('Standardized Scores'!$E8:$DO8)*0.88,"Advanced capacity",IF('Standardized Scores'!K8&gt;=MAX('Standardized Scores'!$E8:$DO8)*0.8,"High capacity",IF('Standardized Scores'!K8&gt;=MAX('Standardized Scores'!$E8:$DO8)*0.66,"Adequate capacity",IF('Standardized Scores'!K8&gt;=MAX('Standardized Scores'!$E8:$DO8)*0.555,"Low capacity","Inadequate capacity"))))</f>
        <v>Adequate capacity</v>
      </c>
      <c r="L8" s="152" t="str">
        <f>IF('Standardized Scores'!L8&gt;=MAX('Standardized Scores'!$E8:$DO8)*0.88,"Advanced capacity",IF('Standardized Scores'!L8&gt;=MAX('Standardized Scores'!$E8:$DO8)*0.8,"High capacity",IF('Standardized Scores'!L8&gt;=MAX('Standardized Scores'!$E8:$DO8)*0.66,"Adequate capacity",IF('Standardized Scores'!L8&gt;=MAX('Standardized Scores'!$E8:$DO8)*0.555,"Low capacity","Inadequate capacity"))))</f>
        <v>Inadequate capacity</v>
      </c>
      <c r="M8" s="152" t="str">
        <f>IF('Standardized Scores'!M8&gt;=MAX('Standardized Scores'!$E8:$DO8)*0.88,"Advanced capacity",IF('Standardized Scores'!M8&gt;=MAX('Standardized Scores'!$E8:$DO8)*0.8,"High capacity",IF('Standardized Scores'!M8&gt;=MAX('Standardized Scores'!$E8:$DO8)*0.66,"Adequate capacity",IF('Standardized Scores'!M8&gt;=MAX('Standardized Scores'!$E8:$DO8)*0.555,"Low capacity","Inadequate capacity"))))</f>
        <v>Inadequate capacity</v>
      </c>
      <c r="N8" s="152" t="str">
        <f>IF('Standardized Scores'!N8&gt;=MAX('Standardized Scores'!$E8:$DO8)*0.88,"Advanced capacity",IF('Standardized Scores'!N8&gt;=MAX('Standardized Scores'!$E8:$DO8)*0.8,"High capacity",IF('Standardized Scores'!N8&gt;=MAX('Standardized Scores'!$E8:$DO8)*0.66,"Adequate capacity",IF('Standardized Scores'!N8&gt;=MAX('Standardized Scores'!$E8:$DO8)*0.555,"Low capacity","Inadequate capacity"))))</f>
        <v>Inadequate capacity</v>
      </c>
      <c r="O8" s="152" t="str">
        <f>IF('Standardized Scores'!O8&gt;=MAX('Standardized Scores'!$E8:$DO8)*0.88,"Advanced capacity",IF('Standardized Scores'!O8&gt;=MAX('Standardized Scores'!$E8:$DO8)*0.8,"High capacity",IF('Standardized Scores'!O8&gt;=MAX('Standardized Scores'!$E8:$DO8)*0.66,"Adequate capacity",IF('Standardized Scores'!O8&gt;=MAX('Standardized Scores'!$E8:$DO8)*0.555,"Low capacity","Inadequate capacity"))))</f>
        <v>Adequate capacity</v>
      </c>
      <c r="P8" s="152" t="str">
        <f>IF('Standardized Scores'!P8&gt;=MAX('Standardized Scores'!$E8:$DO8)*0.88,"Advanced capacity",IF('Standardized Scores'!P8&gt;=MAX('Standardized Scores'!$E8:$DO8)*0.8,"High capacity",IF('Standardized Scores'!P8&gt;=MAX('Standardized Scores'!$E8:$DO8)*0.66,"Adequate capacity",IF('Standardized Scores'!P8&gt;=MAX('Standardized Scores'!$E8:$DO8)*0.555,"Low capacity","Inadequate capacity"))))</f>
        <v>Adequate capacity</v>
      </c>
      <c r="Q8" s="152" t="str">
        <f>IF('Standardized Scores'!Q8&gt;=MAX('Standardized Scores'!$E8:$DO8)*0.88,"Advanced capacity",IF('Standardized Scores'!Q8&gt;=MAX('Standardized Scores'!$E8:$DO8)*0.8,"High capacity",IF('Standardized Scores'!Q8&gt;=MAX('Standardized Scores'!$E8:$DO8)*0.66,"Adequate capacity",IF('Standardized Scores'!Q8&gt;=MAX('Standardized Scores'!$E8:$DO8)*0.555,"Low capacity","Inadequate capacity"))))</f>
        <v>Inadequate capacity</v>
      </c>
      <c r="R8" s="152" t="str">
        <f>IF('Standardized Scores'!R8&gt;=MAX('Standardized Scores'!$E8:$DO8)*0.88,"Advanced capacity",IF('Standardized Scores'!R8&gt;=MAX('Standardized Scores'!$E8:$DO8)*0.8,"High capacity",IF('Standardized Scores'!R8&gt;=MAX('Standardized Scores'!$E8:$DO8)*0.66,"Adequate capacity",IF('Standardized Scores'!R8&gt;=MAX('Standardized Scores'!$E8:$DO8)*0.555,"Low capacity","Inadequate capacity"))))</f>
        <v>Inadequate capacity</v>
      </c>
      <c r="S8" s="152" t="str">
        <f>IF('Standardized Scores'!S8&gt;=MAX('Standardized Scores'!$E8:$DO8)*0.88,"Advanced capacity",IF('Standardized Scores'!S8&gt;=MAX('Standardized Scores'!$E8:$DO8)*0.8,"High capacity",IF('Standardized Scores'!S8&gt;=MAX('Standardized Scores'!$E8:$DO8)*0.66,"Adequate capacity",IF('Standardized Scores'!S8&gt;=MAX('Standardized Scores'!$E8:$DO8)*0.555,"Low capacity","Inadequate capacity"))))</f>
        <v>Inadequate capacity</v>
      </c>
      <c r="T8" s="152" t="str">
        <f>IF('Standardized Scores'!T8&gt;=MAX('Standardized Scores'!$E8:$DO8)*0.88,"Advanced capacity",IF('Standardized Scores'!T8&gt;=MAX('Standardized Scores'!$E8:$DO8)*0.8,"High capacity",IF('Standardized Scores'!T8&gt;=MAX('Standardized Scores'!$E8:$DO8)*0.66,"Adequate capacity",IF('Standardized Scores'!T8&gt;=MAX('Standardized Scores'!$E8:$DO8)*0.555,"Low capacity","Inadequate capacity"))))</f>
        <v>Inadequate capacity</v>
      </c>
      <c r="U8" s="152" t="str">
        <f>IF('Standardized Scores'!U8&gt;=MAX('Standardized Scores'!$E8:$DO8)*0.88,"Advanced capacity",IF('Standardized Scores'!U8&gt;=MAX('Standardized Scores'!$E8:$DO8)*0.8,"High capacity",IF('Standardized Scores'!U8&gt;=MAX('Standardized Scores'!$E8:$DO8)*0.66,"Adequate capacity",IF('Standardized Scores'!U8&gt;=MAX('Standardized Scores'!$E8:$DO8)*0.555,"Low capacity","Inadequate capacity"))))</f>
        <v>Low capacity</v>
      </c>
      <c r="V8" s="152" t="str">
        <f>IF('Standardized Scores'!V8&gt;=MAX('Standardized Scores'!$E8:$DO8)*0.88,"Advanced capacity",IF('Standardized Scores'!V8&gt;=MAX('Standardized Scores'!$E8:$DO8)*0.8,"High capacity",IF('Standardized Scores'!V8&gt;=MAX('Standardized Scores'!$E8:$DO8)*0.66,"Adequate capacity",IF('Standardized Scores'!V8&gt;=MAX('Standardized Scores'!$E8:$DO8)*0.555,"Low capacity","Inadequate capacity"))))</f>
        <v>Inadequate capacity</v>
      </c>
      <c r="W8" s="152" t="str">
        <f>IF('Standardized Scores'!W8&gt;=MAX('Standardized Scores'!$E8:$DO8)*0.88,"Advanced capacity",IF('Standardized Scores'!W8&gt;=MAX('Standardized Scores'!$E8:$DO8)*0.8,"High capacity",IF('Standardized Scores'!W8&gt;=MAX('Standardized Scores'!$E8:$DO8)*0.66,"Adequate capacity",IF('Standardized Scores'!W8&gt;=MAX('Standardized Scores'!$E8:$DO8)*0.555,"Low capacity","Inadequate capacity"))))</f>
        <v>High capacity</v>
      </c>
      <c r="X8" s="152" t="str">
        <f>IF('Standardized Scores'!X8&gt;=MAX('Standardized Scores'!$E8:$DO8)*0.88,"Advanced capacity",IF('Standardized Scores'!X8&gt;=MAX('Standardized Scores'!$E8:$DO8)*0.8,"High capacity",IF('Standardized Scores'!X8&gt;=MAX('Standardized Scores'!$E8:$DO8)*0.66,"Adequate capacity",IF('Standardized Scores'!X8&gt;=MAX('Standardized Scores'!$E8:$DO8)*0.555,"Low capacity","Inadequate capacity"))))</f>
        <v>Inadequate capacity</v>
      </c>
      <c r="Y8" s="152" t="str">
        <f>IF('Standardized Scores'!Y8&gt;=MAX('Standardized Scores'!$E8:$DO8)*0.88,"Advanced capacity",IF('Standardized Scores'!Y8&gt;=MAX('Standardized Scores'!$E8:$DO8)*0.8,"High capacity",IF('Standardized Scores'!Y8&gt;=MAX('Standardized Scores'!$E8:$DO8)*0.66,"Adequate capacity",IF('Standardized Scores'!Y8&gt;=MAX('Standardized Scores'!$E8:$DO8)*0.555,"Low capacity","Inadequate capacity"))))</f>
        <v>Adequate capacity</v>
      </c>
      <c r="Z8" s="152" t="str">
        <f>IF('Standardized Scores'!Z8&gt;=MAX('Standardized Scores'!$E8:$DO8)*0.88,"Advanced capacity",IF('Standardized Scores'!Z8&gt;=MAX('Standardized Scores'!$E8:$DO8)*0.8,"High capacity",IF('Standardized Scores'!Z8&gt;=MAX('Standardized Scores'!$E8:$DO8)*0.66,"Adequate capacity",IF('Standardized Scores'!Z8&gt;=MAX('Standardized Scores'!$E8:$DO8)*0.555,"Low capacity","Inadequate capacity"))))</f>
        <v>Low capacity</v>
      </c>
      <c r="AA8" s="152" t="str">
        <f>IF('Standardized Scores'!AA8&gt;=MAX('Standardized Scores'!$E8:$DO8)*0.88,"Advanced capacity",IF('Standardized Scores'!AA8&gt;=MAX('Standardized Scores'!$E8:$DO8)*0.8,"High capacity",IF('Standardized Scores'!AA8&gt;=MAX('Standardized Scores'!$E8:$DO8)*0.66,"Adequate capacity",IF('Standardized Scores'!AA8&gt;=MAX('Standardized Scores'!$E8:$DO8)*0.555,"Low capacity","Inadequate capacity"))))</f>
        <v>Inadequate capacity</v>
      </c>
      <c r="AB8" s="152" t="str">
        <f>IF('Standardized Scores'!AB8&gt;=MAX('Standardized Scores'!$E8:$DO8)*0.88,"Advanced capacity",IF('Standardized Scores'!AB8&gt;=MAX('Standardized Scores'!$E8:$DO8)*0.8,"High capacity",IF('Standardized Scores'!AB8&gt;=MAX('Standardized Scores'!$E8:$DO8)*0.66,"Adequate capacity",IF('Standardized Scores'!AB8&gt;=MAX('Standardized Scores'!$E8:$DO8)*0.555,"Low capacity","Inadequate capacity"))))</f>
        <v>Inadequate capacity</v>
      </c>
      <c r="AC8" s="152" t="str">
        <f>IF('Standardized Scores'!AC8&gt;=MAX('Standardized Scores'!$E8:$DO8)*0.88,"Advanced capacity",IF('Standardized Scores'!AC8&gt;=MAX('Standardized Scores'!$E8:$DO8)*0.8,"High capacity",IF('Standardized Scores'!AC8&gt;=MAX('Standardized Scores'!$E8:$DO8)*0.66,"Adequate capacity",IF('Standardized Scores'!AC8&gt;=MAX('Standardized Scores'!$E8:$DO8)*0.555,"Low capacity","Inadequate capacity"))))</f>
        <v>Adequate capacity</v>
      </c>
      <c r="AD8" s="152" t="str">
        <f>IF('Standardized Scores'!AD8&gt;=MAX('Standardized Scores'!$E8:$DO8)*0.88,"Advanced capacity",IF('Standardized Scores'!AD8&gt;=MAX('Standardized Scores'!$E8:$DO8)*0.8,"High capacity",IF('Standardized Scores'!AD8&gt;=MAX('Standardized Scores'!$E8:$DO8)*0.66,"Adequate capacity",IF('Standardized Scores'!AD8&gt;=MAX('Standardized Scores'!$E8:$DO8)*0.555,"Low capacity","Inadequate capacity"))))</f>
        <v>Adequate capacity</v>
      </c>
      <c r="AE8" s="152" t="str">
        <f>IF('Standardized Scores'!AE8&gt;=MAX('Standardized Scores'!$E8:$DO8)*0.88,"Advanced capacity",IF('Standardized Scores'!AE8&gt;=MAX('Standardized Scores'!$E8:$DO8)*0.8,"High capacity",IF('Standardized Scores'!AE8&gt;=MAX('Standardized Scores'!$E8:$DO8)*0.66,"Adequate capacity",IF('Standardized Scores'!AE8&gt;=MAX('Standardized Scores'!$E8:$DO8)*0.555,"Low capacity","Inadequate capacity"))))</f>
        <v>Adequate capacity</v>
      </c>
      <c r="AF8" s="152" t="str">
        <f>IF('Standardized Scores'!AF8&gt;=MAX('Standardized Scores'!$E8:$DO8)*0.88,"Advanced capacity",IF('Standardized Scores'!AF8&gt;=MAX('Standardized Scores'!$E8:$DO8)*0.8,"High capacity",IF('Standardized Scores'!AF8&gt;=MAX('Standardized Scores'!$E8:$DO8)*0.66,"Adequate capacity",IF('Standardized Scores'!AF8&gt;=MAX('Standardized Scores'!$E8:$DO8)*0.555,"Low capacity","Inadequate capacity"))))</f>
        <v>High capacity</v>
      </c>
      <c r="AG8" s="152" t="str">
        <f>IF('Standardized Scores'!AG8&gt;=MAX('Standardized Scores'!$E8:$DO8)*0.88,"Advanced capacity",IF('Standardized Scores'!AG8&gt;=MAX('Standardized Scores'!$E8:$DO8)*0.8,"High capacity",IF('Standardized Scores'!AG8&gt;=MAX('Standardized Scores'!$E8:$DO8)*0.66,"Adequate capacity",IF('Standardized Scores'!AG8&gt;=MAX('Standardized Scores'!$E8:$DO8)*0.555,"Low capacity","Inadequate capacity"))))</f>
        <v>Inadequate capacity</v>
      </c>
      <c r="AH8" s="152" t="str">
        <f>IF('Standardized Scores'!AH8&gt;=MAX('Standardized Scores'!$E8:$DO8)*0.88,"Advanced capacity",IF('Standardized Scores'!AH8&gt;=MAX('Standardized Scores'!$E8:$DO8)*0.8,"High capacity",IF('Standardized Scores'!AH8&gt;=MAX('Standardized Scores'!$E8:$DO8)*0.66,"Adequate capacity",IF('Standardized Scores'!AH8&gt;=MAX('Standardized Scores'!$E8:$DO8)*0.555,"Low capacity","Inadequate capacity"))))</f>
        <v>Inadequate capacity</v>
      </c>
      <c r="AI8" s="152" t="str">
        <f>IF('Standardized Scores'!AI8&gt;=MAX('Standardized Scores'!$E8:$DO8)*0.88,"Advanced capacity",IF('Standardized Scores'!AI8&gt;=MAX('Standardized Scores'!$E8:$DO8)*0.8,"High capacity",IF('Standardized Scores'!AI8&gt;=MAX('Standardized Scores'!$E8:$DO8)*0.66,"Adequate capacity",IF('Standardized Scores'!AI8&gt;=MAX('Standardized Scores'!$E8:$DO8)*0.555,"Low capacity","Inadequate capacity"))))</f>
        <v>Low capacity</v>
      </c>
      <c r="AJ8" s="152" t="str">
        <f>IF('Standardized Scores'!AJ8&gt;=MAX('Standardized Scores'!$E8:$DO8)*0.88,"Advanced capacity",IF('Standardized Scores'!AJ8&gt;=MAX('Standardized Scores'!$E8:$DO8)*0.8,"High capacity",IF('Standardized Scores'!AJ8&gt;=MAX('Standardized Scores'!$E8:$DO8)*0.66,"Adequate capacity",IF('Standardized Scores'!AJ8&gt;=MAX('Standardized Scores'!$E8:$DO8)*0.555,"Low capacity","Inadequate capacity"))))</f>
        <v>Inadequate capacity</v>
      </c>
      <c r="AK8" s="152" t="str">
        <f>IF('Standardized Scores'!AK8&gt;=MAX('Standardized Scores'!$E8:$DO8)*0.88,"Advanced capacity",IF('Standardized Scores'!AK8&gt;=MAX('Standardized Scores'!$E8:$DO8)*0.8,"High capacity",IF('Standardized Scores'!AK8&gt;=MAX('Standardized Scores'!$E8:$DO8)*0.66,"Adequate capacity",IF('Standardized Scores'!AK8&gt;=MAX('Standardized Scores'!$E8:$DO8)*0.555,"Low capacity","Inadequate capacity"))))</f>
        <v>Adequate capacity</v>
      </c>
      <c r="AL8" s="152" t="str">
        <f>IF('Standardized Scores'!AL8&gt;=MAX('Standardized Scores'!$E8:$DO8)*0.88,"Advanced capacity",IF('Standardized Scores'!AL8&gt;=MAX('Standardized Scores'!$E8:$DO8)*0.8,"High capacity",IF('Standardized Scores'!AL8&gt;=MAX('Standardized Scores'!$E8:$DO8)*0.66,"Adequate capacity",IF('Standardized Scores'!AL8&gt;=MAX('Standardized Scores'!$E8:$DO8)*0.555,"Low capacity","Inadequate capacity"))))</f>
        <v>Inadequate capacity</v>
      </c>
      <c r="AM8" s="152" t="str">
        <f>IF('Standardized Scores'!AM8&gt;=MAX('Standardized Scores'!$E8:$DO8)*0.88,"Advanced capacity",IF('Standardized Scores'!AM8&gt;=MAX('Standardized Scores'!$E8:$DO8)*0.8,"High capacity",IF('Standardized Scores'!AM8&gt;=MAX('Standardized Scores'!$E8:$DO8)*0.66,"Adequate capacity",IF('Standardized Scores'!AM8&gt;=MAX('Standardized Scores'!$E8:$DO8)*0.555,"Low capacity","Inadequate capacity"))))</f>
        <v>High capacity</v>
      </c>
      <c r="AN8" s="152" t="str">
        <f>IF('Standardized Scores'!AN8&gt;=MAX('Standardized Scores'!$E8:$DO8)*0.88,"Advanced capacity",IF('Standardized Scores'!AN8&gt;=MAX('Standardized Scores'!$E8:$DO8)*0.8,"High capacity",IF('Standardized Scores'!AN8&gt;=MAX('Standardized Scores'!$E8:$DO8)*0.66,"Adequate capacity",IF('Standardized Scores'!AN8&gt;=MAX('Standardized Scores'!$E8:$DO8)*0.555,"Low capacity","Inadequate capacity"))))</f>
        <v>Adequate capacity</v>
      </c>
      <c r="AO8" s="152" t="str">
        <f>IF('Standardized Scores'!AO8&gt;=MAX('Standardized Scores'!$E8:$DO8)*0.88,"Advanced capacity",IF('Standardized Scores'!AO8&gt;=MAX('Standardized Scores'!$E8:$DO8)*0.8,"High capacity",IF('Standardized Scores'!AO8&gt;=MAX('Standardized Scores'!$E8:$DO8)*0.66,"Adequate capacity",IF('Standardized Scores'!AO8&gt;=MAX('Standardized Scores'!$E8:$DO8)*0.555,"Low capacity","Inadequate capacity"))))</f>
        <v>Inadequate capacity</v>
      </c>
      <c r="AP8" s="152" t="str">
        <f>IF('Standardized Scores'!AP8&gt;=MAX('Standardized Scores'!$E8:$DO8)*0.88,"Advanced capacity",IF('Standardized Scores'!AP8&gt;=MAX('Standardized Scores'!$E8:$DO8)*0.8,"High capacity",IF('Standardized Scores'!AP8&gt;=MAX('Standardized Scores'!$E8:$DO8)*0.66,"Adequate capacity",IF('Standardized Scores'!AP8&gt;=MAX('Standardized Scores'!$E8:$DO8)*0.555,"Low capacity","Inadequate capacity"))))</f>
        <v>High capacity</v>
      </c>
      <c r="AQ8" s="152" t="str">
        <f>IF('Standardized Scores'!AQ8&gt;=MAX('Standardized Scores'!$E8:$DO8)*0.88,"Advanced capacity",IF('Standardized Scores'!AQ8&gt;=MAX('Standardized Scores'!$E8:$DO8)*0.8,"High capacity",IF('Standardized Scores'!AQ8&gt;=MAX('Standardized Scores'!$E8:$DO8)*0.66,"Adequate capacity",IF('Standardized Scores'!AQ8&gt;=MAX('Standardized Scores'!$E8:$DO8)*0.555,"Low capacity","Inadequate capacity"))))</f>
        <v>Inadequate capacity</v>
      </c>
      <c r="AR8" s="152" t="str">
        <f>IF('Standardized Scores'!AR8&gt;=MAX('Standardized Scores'!$E8:$DO8)*0.88,"Advanced capacity",IF('Standardized Scores'!AR8&gt;=MAX('Standardized Scores'!$E8:$DO8)*0.8,"High capacity",IF('Standardized Scores'!AR8&gt;=MAX('Standardized Scores'!$E8:$DO8)*0.66,"Adequate capacity",IF('Standardized Scores'!AR8&gt;=MAX('Standardized Scores'!$E8:$DO8)*0.555,"Low capacity","Inadequate capacity"))))</f>
        <v>Adequate capacity</v>
      </c>
      <c r="AS8" s="152" t="str">
        <f>IF('Standardized Scores'!AS8&gt;=MAX('Standardized Scores'!$E8:$DO8)*0.88,"Advanced capacity",IF('Standardized Scores'!AS8&gt;=MAX('Standardized Scores'!$E8:$DO8)*0.8,"High capacity",IF('Standardized Scores'!AS8&gt;=MAX('Standardized Scores'!$E8:$DO8)*0.66,"Adequate capacity",IF('Standardized Scores'!AS8&gt;=MAX('Standardized Scores'!$E8:$DO8)*0.555,"Low capacity","Inadequate capacity"))))</f>
        <v>Inadequate capacity</v>
      </c>
      <c r="AT8" s="152" t="str">
        <f>IF('Standardized Scores'!AT8&gt;=MAX('Standardized Scores'!$E8:$DO8)*0.88,"Advanced capacity",IF('Standardized Scores'!AT8&gt;=MAX('Standardized Scores'!$E8:$DO8)*0.8,"High capacity",IF('Standardized Scores'!AT8&gt;=MAX('Standardized Scores'!$E8:$DO8)*0.66,"Adequate capacity",IF('Standardized Scores'!AT8&gt;=MAX('Standardized Scores'!$E8:$DO8)*0.555,"Low capacity","Inadequate capacity"))))</f>
        <v>Inadequate capacity</v>
      </c>
      <c r="AU8" s="152" t="str">
        <f>IF('Standardized Scores'!AU8&gt;=MAX('Standardized Scores'!$E8:$DO8)*0.88,"Advanced capacity",IF('Standardized Scores'!AU8&gt;=MAX('Standardized Scores'!$E8:$DO8)*0.8,"High capacity",IF('Standardized Scores'!AU8&gt;=MAX('Standardized Scores'!$E8:$DO8)*0.66,"Adequate capacity",IF('Standardized Scores'!AU8&gt;=MAX('Standardized Scores'!$E8:$DO8)*0.555,"Low capacity","Inadequate capacity"))))</f>
        <v>Adequate capacity</v>
      </c>
      <c r="AV8" s="152" t="str">
        <f>IF('Standardized Scores'!AV8&gt;=MAX('Standardized Scores'!$E8:$DO8)*0.88,"Advanced capacity",IF('Standardized Scores'!AV8&gt;=MAX('Standardized Scores'!$E8:$DO8)*0.8,"High capacity",IF('Standardized Scores'!AV8&gt;=MAX('Standardized Scores'!$E8:$DO8)*0.66,"Adequate capacity",IF('Standardized Scores'!AV8&gt;=MAX('Standardized Scores'!$E8:$DO8)*0.555,"Low capacity","Inadequate capacity"))))</f>
        <v>Adequate capacity</v>
      </c>
      <c r="AW8" s="152" t="str">
        <f>IF('Standardized Scores'!AW8&gt;=MAX('Standardized Scores'!$E8:$DO8)*0.88,"Advanced capacity",IF('Standardized Scores'!AW8&gt;=MAX('Standardized Scores'!$E8:$DO8)*0.8,"High capacity",IF('Standardized Scores'!AW8&gt;=MAX('Standardized Scores'!$E8:$DO8)*0.66,"Adequate capacity",IF('Standardized Scores'!AW8&gt;=MAX('Standardized Scores'!$E8:$DO8)*0.555,"Low capacity","Inadequate capacity"))))</f>
        <v>Adequate capacity</v>
      </c>
      <c r="AX8" s="152" t="str">
        <f>IF('Standardized Scores'!AX8&gt;=MAX('Standardized Scores'!$E8:$DO8)*0.88,"Advanced capacity",IF('Standardized Scores'!AX8&gt;=MAX('Standardized Scores'!$E8:$DO8)*0.8,"High capacity",IF('Standardized Scores'!AX8&gt;=MAX('Standardized Scores'!$E8:$DO8)*0.66,"Adequate capacity",IF('Standardized Scores'!AX8&gt;=MAX('Standardized Scores'!$E8:$DO8)*0.555,"Low capacity","Inadequate capacity"))))</f>
        <v>Adequate capacity</v>
      </c>
      <c r="AY8" s="152" t="str">
        <f>IF('Standardized Scores'!AY8&gt;=MAX('Standardized Scores'!$E8:$DO8)*0.88,"Advanced capacity",IF('Standardized Scores'!AY8&gt;=MAX('Standardized Scores'!$E8:$DO8)*0.8,"High capacity",IF('Standardized Scores'!AY8&gt;=MAX('Standardized Scores'!$E8:$DO8)*0.66,"Adequate capacity",IF('Standardized Scores'!AY8&gt;=MAX('Standardized Scores'!$E8:$DO8)*0.555,"Low capacity","Inadequate capacity"))))</f>
        <v>Inadequate capacity</v>
      </c>
      <c r="AZ8" s="152" t="str">
        <f>IF('Standardized Scores'!AZ8&gt;=MAX('Standardized Scores'!$E8:$DO8)*0.88,"Advanced capacity",IF('Standardized Scores'!AZ8&gt;=MAX('Standardized Scores'!$E8:$DO8)*0.8,"High capacity",IF('Standardized Scores'!AZ8&gt;=MAX('Standardized Scores'!$E8:$DO8)*0.66,"Adequate capacity",IF('Standardized Scores'!AZ8&gt;=MAX('Standardized Scores'!$E8:$DO8)*0.555,"Low capacity","Inadequate capacity"))))</f>
        <v>Inadequate capacity</v>
      </c>
      <c r="BA8" s="152" t="str">
        <f>IF('Standardized Scores'!BA8&gt;=MAX('Standardized Scores'!$E8:$DO8)*0.88,"Advanced capacity",IF('Standardized Scores'!BA8&gt;=MAX('Standardized Scores'!$E8:$DO8)*0.8,"High capacity",IF('Standardized Scores'!BA8&gt;=MAX('Standardized Scores'!$E8:$DO8)*0.66,"Adequate capacity",IF('Standardized Scores'!BA8&gt;=MAX('Standardized Scores'!$E8:$DO8)*0.555,"Low capacity","Inadequate capacity"))))</f>
        <v>Inadequate capacity</v>
      </c>
      <c r="BB8" s="152" t="str">
        <f>IF('Standardized Scores'!BB8&gt;=MAX('Standardized Scores'!$E8:$DO8)*0.88,"Advanced capacity",IF('Standardized Scores'!BB8&gt;=MAX('Standardized Scores'!$E8:$DO8)*0.8,"High capacity",IF('Standardized Scores'!BB8&gt;=MAX('Standardized Scores'!$E8:$DO8)*0.66,"Adequate capacity",IF('Standardized Scores'!BB8&gt;=MAX('Standardized Scores'!$E8:$DO8)*0.555,"Low capacity","Inadequate capacity"))))</f>
        <v>Adequate capacity</v>
      </c>
      <c r="BC8" s="152" t="str">
        <f>IF('Standardized Scores'!BC8&gt;=MAX('Standardized Scores'!$E8:$DO8)*0.88,"Advanced capacity",IF('Standardized Scores'!BC8&gt;=MAX('Standardized Scores'!$E8:$DO8)*0.8,"High capacity",IF('Standardized Scores'!BC8&gt;=MAX('Standardized Scores'!$E8:$DO8)*0.66,"Adequate capacity",IF('Standardized Scores'!BC8&gt;=MAX('Standardized Scores'!$E8:$DO8)*0.555,"Low capacity","Inadequate capacity"))))</f>
        <v>High capacity</v>
      </c>
      <c r="BD8" s="152" t="str">
        <f>IF('Standardized Scores'!BD8&gt;=MAX('Standardized Scores'!$E8:$DO8)*0.88,"Advanced capacity",IF('Standardized Scores'!BD8&gt;=MAX('Standardized Scores'!$E8:$DO8)*0.8,"High capacity",IF('Standardized Scores'!BD8&gt;=MAX('Standardized Scores'!$E8:$DO8)*0.66,"Adequate capacity",IF('Standardized Scores'!BD8&gt;=MAX('Standardized Scores'!$E8:$DO8)*0.555,"Low capacity","Inadequate capacity"))))</f>
        <v>High capacity</v>
      </c>
      <c r="BE8" s="152" t="str">
        <f>IF('Standardized Scores'!BE8&gt;=MAX('Standardized Scores'!$E8:$DO8)*0.88,"Advanced capacity",IF('Standardized Scores'!BE8&gt;=MAX('Standardized Scores'!$E8:$DO8)*0.8,"High capacity",IF('Standardized Scores'!BE8&gt;=MAX('Standardized Scores'!$E8:$DO8)*0.66,"Adequate capacity",IF('Standardized Scores'!BE8&gt;=MAX('Standardized Scores'!$E8:$DO8)*0.555,"Low capacity","Inadequate capacity"))))</f>
        <v>High capacity</v>
      </c>
      <c r="BF8" s="152" t="str">
        <f>IF('Standardized Scores'!BF8&gt;=MAX('Standardized Scores'!$E8:$DO8)*0.88,"Advanced capacity",IF('Standardized Scores'!BF8&gt;=MAX('Standardized Scores'!$E8:$DO8)*0.8,"High capacity",IF('Standardized Scores'!BF8&gt;=MAX('Standardized Scores'!$E8:$DO8)*0.66,"Adequate capacity",IF('Standardized Scores'!BF8&gt;=MAX('Standardized Scores'!$E8:$DO8)*0.555,"Low capacity","Inadequate capacity"))))</f>
        <v>Low capacity</v>
      </c>
      <c r="BG8" s="152" t="str">
        <f>IF('Standardized Scores'!BG8&gt;=MAX('Standardized Scores'!$E8:$DO8)*0.88,"Advanced capacity",IF('Standardized Scores'!BG8&gt;=MAX('Standardized Scores'!$E8:$DO8)*0.8,"High capacity",IF('Standardized Scores'!BG8&gt;=MAX('Standardized Scores'!$E8:$DO8)*0.66,"Adequate capacity",IF('Standardized Scores'!BG8&gt;=MAX('Standardized Scores'!$E8:$DO8)*0.555,"Low capacity","Inadequate capacity"))))</f>
        <v>Low capacity</v>
      </c>
      <c r="BH8" s="152" t="str">
        <f>IF('Standardized Scores'!BH8&gt;=MAX('Standardized Scores'!$E8:$DO8)*0.88,"Advanced capacity",IF('Standardized Scores'!BH8&gt;=MAX('Standardized Scores'!$E8:$DO8)*0.8,"High capacity",IF('Standardized Scores'!BH8&gt;=MAX('Standardized Scores'!$E8:$DO8)*0.66,"Adequate capacity",IF('Standardized Scores'!BH8&gt;=MAX('Standardized Scores'!$E8:$DO8)*0.555,"Low capacity","Inadequate capacity"))))</f>
        <v>Inadequate capacity</v>
      </c>
      <c r="BI8" s="152" t="str">
        <f>IF('Standardized Scores'!BI8&gt;=MAX('Standardized Scores'!$E8:$DO8)*0.88,"Advanced capacity",IF('Standardized Scores'!BI8&gt;=MAX('Standardized Scores'!$E8:$DO8)*0.8,"High capacity",IF('Standardized Scores'!BI8&gt;=MAX('Standardized Scores'!$E8:$DO8)*0.66,"Adequate capacity",IF('Standardized Scores'!BI8&gt;=MAX('Standardized Scores'!$E8:$DO8)*0.555,"Low capacity","Inadequate capacity"))))</f>
        <v>Low capacity</v>
      </c>
      <c r="BJ8" s="152" t="str">
        <f>IF('Standardized Scores'!BJ8&gt;=MAX('Standardized Scores'!$E8:$DO8)*0.88,"Advanced capacity",IF('Standardized Scores'!BJ8&gt;=MAX('Standardized Scores'!$E8:$DO8)*0.8,"High capacity",IF('Standardized Scores'!BJ8&gt;=MAX('Standardized Scores'!$E8:$DO8)*0.66,"Adequate capacity",IF('Standardized Scores'!BJ8&gt;=MAX('Standardized Scores'!$E8:$DO8)*0.555,"Low capacity","Inadequate capacity"))))</f>
        <v>Inadequate capacity</v>
      </c>
      <c r="BK8" s="152" t="str">
        <f>IF('Standardized Scores'!BK8&gt;=MAX('Standardized Scores'!$E8:$DO8)*0.88,"Advanced capacity",IF('Standardized Scores'!BK8&gt;=MAX('Standardized Scores'!$E8:$DO8)*0.8,"High capacity",IF('Standardized Scores'!BK8&gt;=MAX('Standardized Scores'!$E8:$DO8)*0.66,"Adequate capacity",IF('Standardized Scores'!BK8&gt;=MAX('Standardized Scores'!$E8:$DO8)*0.555,"Low capacity","Inadequate capacity"))))</f>
        <v>Low capacity</v>
      </c>
      <c r="BL8" s="152" t="str">
        <f>IF('Standardized Scores'!BL8&gt;=MAX('Standardized Scores'!$E8:$DO8)*0.88,"Advanced capacity",IF('Standardized Scores'!BL8&gt;=MAX('Standardized Scores'!$E8:$DO8)*0.8,"High capacity",IF('Standardized Scores'!BL8&gt;=MAX('Standardized Scores'!$E8:$DO8)*0.66,"Adequate capacity",IF('Standardized Scores'!BL8&gt;=MAX('Standardized Scores'!$E8:$DO8)*0.555,"Low capacity","Inadequate capacity"))))</f>
        <v>Low capacity</v>
      </c>
      <c r="BM8" s="152" t="str">
        <f>IF('Standardized Scores'!BM8&gt;=MAX('Standardized Scores'!$E8:$DO8)*0.88,"Advanced capacity",IF('Standardized Scores'!BM8&gt;=MAX('Standardized Scores'!$E8:$DO8)*0.8,"High capacity",IF('Standardized Scores'!BM8&gt;=MAX('Standardized Scores'!$E8:$DO8)*0.66,"Adequate capacity",IF('Standardized Scores'!BM8&gt;=MAX('Standardized Scores'!$E8:$DO8)*0.555,"Low capacity","Inadequate capacity"))))</f>
        <v>Low capacity</v>
      </c>
      <c r="BN8" s="152" t="str">
        <f>IF('Standardized Scores'!BN8&gt;=MAX('Standardized Scores'!$E8:$DO8)*0.88,"Advanced capacity",IF('Standardized Scores'!BN8&gt;=MAX('Standardized Scores'!$E8:$DO8)*0.8,"High capacity",IF('Standardized Scores'!BN8&gt;=MAX('Standardized Scores'!$E8:$DO8)*0.66,"Adequate capacity",IF('Standardized Scores'!BN8&gt;=MAX('Standardized Scores'!$E8:$DO8)*0.555,"Low capacity","Inadequate capacity"))))</f>
        <v>Adequate capacity</v>
      </c>
      <c r="BO8" s="152" t="str">
        <f>IF('Standardized Scores'!BO8&gt;=MAX('Standardized Scores'!$E8:$DO8)*0.88,"Advanced capacity",IF('Standardized Scores'!BO8&gt;=MAX('Standardized Scores'!$E8:$DO8)*0.8,"High capacity",IF('Standardized Scores'!BO8&gt;=MAX('Standardized Scores'!$E8:$DO8)*0.66,"Adequate capacity",IF('Standardized Scores'!BO8&gt;=MAX('Standardized Scores'!$E8:$DO8)*0.555,"Low capacity","Inadequate capacity"))))</f>
        <v>Inadequate capacity</v>
      </c>
      <c r="BP8" s="152" t="str">
        <f>IF('Standardized Scores'!BP8&gt;=MAX('Standardized Scores'!$E8:$DO8)*0.88,"Advanced capacity",IF('Standardized Scores'!BP8&gt;=MAX('Standardized Scores'!$E8:$DO8)*0.8,"High capacity",IF('Standardized Scores'!BP8&gt;=MAX('Standardized Scores'!$E8:$DO8)*0.66,"Adequate capacity",IF('Standardized Scores'!BP8&gt;=MAX('Standardized Scores'!$E8:$DO8)*0.555,"Low capacity","Inadequate capacity"))))</f>
        <v>Adequate capacity</v>
      </c>
      <c r="BQ8" s="152" t="str">
        <f>IF('Standardized Scores'!BQ8&gt;=MAX('Standardized Scores'!$E8:$DO8)*0.88,"Advanced capacity",IF('Standardized Scores'!BQ8&gt;=MAX('Standardized Scores'!$E8:$DO8)*0.8,"High capacity",IF('Standardized Scores'!BQ8&gt;=MAX('Standardized Scores'!$E8:$DO8)*0.66,"Adequate capacity",IF('Standardized Scores'!BQ8&gt;=MAX('Standardized Scores'!$E8:$DO8)*0.555,"Low capacity","Inadequate capacity"))))</f>
        <v>Low capacity</v>
      </c>
      <c r="BR8" s="152" t="str">
        <f>IF('Standardized Scores'!BR8&gt;=MAX('Standardized Scores'!$E8:$DO8)*0.88,"Advanced capacity",IF('Standardized Scores'!BR8&gt;=MAX('Standardized Scores'!$E8:$DO8)*0.8,"High capacity",IF('Standardized Scores'!BR8&gt;=MAX('Standardized Scores'!$E8:$DO8)*0.66,"Adequate capacity",IF('Standardized Scores'!BR8&gt;=MAX('Standardized Scores'!$E8:$DO8)*0.555,"Low capacity","Inadequate capacity"))))</f>
        <v>Inadequate capacity</v>
      </c>
      <c r="BS8" s="152" t="str">
        <f>IF('Standardized Scores'!BS8&gt;=MAX('Standardized Scores'!$E8:$DO8)*0.88,"Advanced capacity",IF('Standardized Scores'!BS8&gt;=MAX('Standardized Scores'!$E8:$DO8)*0.8,"High capacity",IF('Standardized Scores'!BS8&gt;=MAX('Standardized Scores'!$E8:$DO8)*0.66,"Adequate capacity",IF('Standardized Scores'!BS8&gt;=MAX('Standardized Scores'!$E8:$DO8)*0.555,"Low capacity","Inadequate capacity"))))</f>
        <v>Low capacity</v>
      </c>
      <c r="BT8" s="152" t="str">
        <f>IF('Standardized Scores'!BT8&gt;=MAX('Standardized Scores'!$E8:$DO8)*0.88,"Advanced capacity",IF('Standardized Scores'!BT8&gt;=MAX('Standardized Scores'!$E8:$DO8)*0.8,"High capacity",IF('Standardized Scores'!BT8&gt;=MAX('Standardized Scores'!$E8:$DO8)*0.66,"Adequate capacity",IF('Standardized Scores'!BT8&gt;=MAX('Standardized Scores'!$E8:$DO8)*0.555,"Low capacity","Inadequate capacity"))))</f>
        <v>Inadequate capacity</v>
      </c>
      <c r="BU8" s="152" t="str">
        <f>IF('Standardized Scores'!BU8&gt;=MAX('Standardized Scores'!$E8:$DO8)*0.88,"Advanced capacity",IF('Standardized Scores'!BU8&gt;=MAX('Standardized Scores'!$E8:$DO8)*0.8,"High capacity",IF('Standardized Scores'!BU8&gt;=MAX('Standardized Scores'!$E8:$DO8)*0.66,"Adequate capacity",IF('Standardized Scores'!BU8&gt;=MAX('Standardized Scores'!$E8:$DO8)*0.555,"Low capacity","Inadequate capacity"))))</f>
        <v>Low capacity</v>
      </c>
      <c r="BV8" s="152" t="str">
        <f>IF('Standardized Scores'!BV8&gt;=MAX('Standardized Scores'!$E8:$DO8)*0.88,"Advanced capacity",IF('Standardized Scores'!BV8&gt;=MAX('Standardized Scores'!$E8:$DO8)*0.8,"High capacity",IF('Standardized Scores'!BV8&gt;=MAX('Standardized Scores'!$E8:$DO8)*0.66,"Adequate capacity",IF('Standardized Scores'!BV8&gt;=MAX('Standardized Scores'!$E8:$DO8)*0.555,"Low capacity","Inadequate capacity"))))</f>
        <v>Inadequate capacity</v>
      </c>
      <c r="BW8" s="152" t="str">
        <f>IF('Standardized Scores'!BW8&gt;=MAX('Standardized Scores'!$E8:$DO8)*0.88,"Advanced capacity",IF('Standardized Scores'!BW8&gt;=MAX('Standardized Scores'!$E8:$DO8)*0.8,"High capacity",IF('Standardized Scores'!BW8&gt;=MAX('Standardized Scores'!$E8:$DO8)*0.66,"Adequate capacity",IF('Standardized Scores'!BW8&gt;=MAX('Standardized Scores'!$E8:$DO8)*0.555,"Low capacity","Inadequate capacity"))))</f>
        <v>Inadequate capacity</v>
      </c>
      <c r="BX8" s="152" t="str">
        <f>IF('Standardized Scores'!BX8&gt;=MAX('Standardized Scores'!$E8:$DO8)*0.88,"Advanced capacity",IF('Standardized Scores'!BX8&gt;=MAX('Standardized Scores'!$E8:$DO8)*0.8,"High capacity",IF('Standardized Scores'!BX8&gt;=MAX('Standardized Scores'!$E8:$DO8)*0.66,"Adequate capacity",IF('Standardized Scores'!BX8&gt;=MAX('Standardized Scores'!$E8:$DO8)*0.555,"Low capacity","Inadequate capacity"))))</f>
        <v>Inadequate capacity</v>
      </c>
      <c r="BY8" s="152" t="str">
        <f>IF('Standardized Scores'!BY8&gt;=MAX('Standardized Scores'!$E8:$DO8)*0.88,"Advanced capacity",IF('Standardized Scores'!BY8&gt;=MAX('Standardized Scores'!$E8:$DO8)*0.8,"High capacity",IF('Standardized Scores'!BY8&gt;=MAX('Standardized Scores'!$E8:$DO8)*0.66,"Adequate capacity",IF('Standardized Scores'!BY8&gt;=MAX('Standardized Scores'!$E8:$DO8)*0.555,"Low capacity","Inadequate capacity"))))</f>
        <v>Inadequate capacity</v>
      </c>
      <c r="BZ8" s="152" t="str">
        <f>IF('Standardized Scores'!BZ8&gt;=MAX('Standardized Scores'!$E8:$DO8)*0.88,"Advanced capacity",IF('Standardized Scores'!BZ8&gt;=MAX('Standardized Scores'!$E8:$DO8)*0.8,"High capacity",IF('Standardized Scores'!BZ8&gt;=MAX('Standardized Scores'!$E8:$DO8)*0.66,"Adequate capacity",IF('Standardized Scores'!BZ8&gt;=MAX('Standardized Scores'!$E8:$DO8)*0.555,"Low capacity","Inadequate capacity"))))</f>
        <v>Adequate capacity</v>
      </c>
      <c r="CA8" s="152" t="str">
        <f>IF('Standardized Scores'!CA8&gt;=MAX('Standardized Scores'!$E8:$DO8)*0.88,"Advanced capacity",IF('Standardized Scores'!CA8&gt;=MAX('Standardized Scores'!$E8:$DO8)*0.8,"High capacity",IF('Standardized Scores'!CA8&gt;=MAX('Standardized Scores'!$E8:$DO8)*0.66,"Adequate capacity",IF('Standardized Scores'!CA8&gt;=MAX('Standardized Scores'!$E8:$DO8)*0.555,"Low capacity","Inadequate capacity"))))</f>
        <v>Adequate capacity</v>
      </c>
      <c r="CB8" s="152" t="str">
        <f>IF('Standardized Scores'!CB8&gt;=MAX('Standardized Scores'!$E8:$DO8)*0.88,"Advanced capacity",IF('Standardized Scores'!CB8&gt;=MAX('Standardized Scores'!$E8:$DO8)*0.8,"High capacity",IF('Standardized Scores'!CB8&gt;=MAX('Standardized Scores'!$E8:$DO8)*0.66,"Adequate capacity",IF('Standardized Scores'!CB8&gt;=MAX('Standardized Scores'!$E8:$DO8)*0.555,"Low capacity","Inadequate capacity"))))</f>
        <v>Inadequate capacity</v>
      </c>
      <c r="CC8" s="152" t="str">
        <f>IF('Standardized Scores'!CC8&gt;=MAX('Standardized Scores'!$E8:$DO8)*0.88,"Advanced capacity",IF('Standardized Scores'!CC8&gt;=MAX('Standardized Scores'!$E8:$DO8)*0.8,"High capacity",IF('Standardized Scores'!CC8&gt;=MAX('Standardized Scores'!$E8:$DO8)*0.66,"Adequate capacity",IF('Standardized Scores'!CC8&gt;=MAX('Standardized Scores'!$E8:$DO8)*0.555,"Low capacity","Inadequate capacity"))))</f>
        <v>Adequate capacity</v>
      </c>
      <c r="CD8" s="152" t="str">
        <f>IF('Standardized Scores'!CD8&gt;=MAX('Standardized Scores'!$E8:$DO8)*0.88,"Advanced capacity",IF('Standardized Scores'!CD8&gt;=MAX('Standardized Scores'!$E8:$DO8)*0.8,"High capacity",IF('Standardized Scores'!CD8&gt;=MAX('Standardized Scores'!$E8:$DO8)*0.66,"Adequate capacity",IF('Standardized Scores'!CD8&gt;=MAX('Standardized Scores'!$E8:$DO8)*0.555,"Low capacity","Inadequate capacity"))))</f>
        <v>Adequate capacity</v>
      </c>
      <c r="CE8" s="152" t="str">
        <f>IF('Standardized Scores'!CE8&gt;=MAX('Standardized Scores'!$E8:$DO8)*0.88,"Advanced capacity",IF('Standardized Scores'!CE8&gt;=MAX('Standardized Scores'!$E8:$DO8)*0.8,"High capacity",IF('Standardized Scores'!CE8&gt;=MAX('Standardized Scores'!$E8:$DO8)*0.66,"Adequate capacity",IF('Standardized Scores'!CE8&gt;=MAX('Standardized Scores'!$E8:$DO8)*0.555,"Low capacity","Inadequate capacity"))))</f>
        <v>Inadequate capacity</v>
      </c>
      <c r="CF8" s="152" t="str">
        <f>IF('Standardized Scores'!CF8&gt;=MAX('Standardized Scores'!$E8:$DO8)*0.88,"Advanced capacity",IF('Standardized Scores'!CF8&gt;=MAX('Standardized Scores'!$E8:$DO8)*0.8,"High capacity",IF('Standardized Scores'!CF8&gt;=MAX('Standardized Scores'!$E8:$DO8)*0.66,"Adequate capacity",IF('Standardized Scores'!CF8&gt;=MAX('Standardized Scores'!$E8:$DO8)*0.555,"Low capacity","Inadequate capacity"))))</f>
        <v>Inadequate capacity</v>
      </c>
      <c r="CG8" s="152" t="str">
        <f>IF('Standardized Scores'!CG8&gt;=MAX('Standardized Scores'!$E8:$DO8)*0.88,"Advanced capacity",IF('Standardized Scores'!CG8&gt;=MAX('Standardized Scores'!$E8:$DO8)*0.8,"High capacity",IF('Standardized Scores'!CG8&gt;=MAX('Standardized Scores'!$E8:$DO8)*0.66,"Adequate capacity",IF('Standardized Scores'!CG8&gt;=MAX('Standardized Scores'!$E8:$DO8)*0.555,"Low capacity","Inadequate capacity"))))</f>
        <v>Inadequate capacity</v>
      </c>
      <c r="CH8" s="152" t="str">
        <f>IF('Standardized Scores'!CH8&gt;=MAX('Standardized Scores'!$E8:$DO8)*0.88,"Advanced capacity",IF('Standardized Scores'!CH8&gt;=MAX('Standardized Scores'!$E8:$DO8)*0.8,"High capacity",IF('Standardized Scores'!CH8&gt;=MAX('Standardized Scores'!$E8:$DO8)*0.66,"Adequate capacity",IF('Standardized Scores'!CH8&gt;=MAX('Standardized Scores'!$E8:$DO8)*0.555,"Low capacity","Inadequate capacity"))))</f>
        <v>Inadequate capacity</v>
      </c>
      <c r="CI8" s="152" t="str">
        <f>IF('Standardized Scores'!CI8&gt;=MAX('Standardized Scores'!$E8:$DO8)*0.88,"Advanced capacity",IF('Standardized Scores'!CI8&gt;=MAX('Standardized Scores'!$E8:$DO8)*0.8,"High capacity",IF('Standardized Scores'!CI8&gt;=MAX('Standardized Scores'!$E8:$DO8)*0.66,"Adequate capacity",IF('Standardized Scores'!CI8&gt;=MAX('Standardized Scores'!$E8:$DO8)*0.555,"Low capacity","Inadequate capacity"))))</f>
        <v>Inadequate capacity</v>
      </c>
      <c r="CJ8" s="152" t="str">
        <f>IF('Standardized Scores'!CJ8&gt;=MAX('Standardized Scores'!$E8:$DO8)*0.88,"Advanced capacity",IF('Standardized Scores'!CJ8&gt;=MAX('Standardized Scores'!$E8:$DO8)*0.8,"High capacity",IF('Standardized Scores'!CJ8&gt;=MAX('Standardized Scores'!$E8:$DO8)*0.66,"Adequate capacity",IF('Standardized Scores'!CJ8&gt;=MAX('Standardized Scores'!$E8:$DO8)*0.555,"Low capacity","Inadequate capacity"))))</f>
        <v>Adequate capacity</v>
      </c>
      <c r="CK8" s="152" t="str">
        <f>IF('Standardized Scores'!CK8&gt;=MAX('Standardized Scores'!$E8:$DO8)*0.88,"Advanced capacity",IF('Standardized Scores'!CK8&gt;=MAX('Standardized Scores'!$E8:$DO8)*0.8,"High capacity",IF('Standardized Scores'!CK8&gt;=MAX('Standardized Scores'!$E8:$DO8)*0.66,"Adequate capacity",IF('Standardized Scores'!CK8&gt;=MAX('Standardized Scores'!$E8:$DO8)*0.555,"Low capacity","Inadequate capacity"))))</f>
        <v>Adequate capacity</v>
      </c>
      <c r="CL8" s="152" t="str">
        <f>IF('Standardized Scores'!CL8&gt;=MAX('Standardized Scores'!$E8:$DO8)*0.88,"Advanced capacity",IF('Standardized Scores'!CL8&gt;=MAX('Standardized Scores'!$E8:$DO8)*0.8,"High capacity",IF('Standardized Scores'!CL8&gt;=MAX('Standardized Scores'!$E8:$DO8)*0.66,"Adequate capacity",IF('Standardized Scores'!CL8&gt;=MAX('Standardized Scores'!$E8:$DO8)*0.555,"Low capacity","Inadequate capacity"))))</f>
        <v>Low capacity</v>
      </c>
      <c r="CM8" s="152" t="str">
        <f>IF('Standardized Scores'!CM8&gt;=MAX('Standardized Scores'!$E8:$DO8)*0.88,"Advanced capacity",IF('Standardized Scores'!CM8&gt;=MAX('Standardized Scores'!$E8:$DO8)*0.8,"High capacity",IF('Standardized Scores'!CM8&gt;=MAX('Standardized Scores'!$E8:$DO8)*0.66,"Adequate capacity",IF('Standardized Scores'!CM8&gt;=MAX('Standardized Scores'!$E8:$DO8)*0.555,"Low capacity","Inadequate capacity"))))</f>
        <v>Adequate capacity</v>
      </c>
      <c r="CN8" s="152" t="str">
        <f>IF('Standardized Scores'!CN8&gt;=MAX('Standardized Scores'!$E8:$DO8)*0.88,"Advanced capacity",IF('Standardized Scores'!CN8&gt;=MAX('Standardized Scores'!$E8:$DO8)*0.8,"High capacity",IF('Standardized Scores'!CN8&gt;=MAX('Standardized Scores'!$E8:$DO8)*0.66,"Adequate capacity",IF('Standardized Scores'!CN8&gt;=MAX('Standardized Scores'!$E8:$DO8)*0.555,"Low capacity","Inadequate capacity"))))</f>
        <v>Adequate capacity</v>
      </c>
      <c r="CO8" s="152" t="str">
        <f>IF('Standardized Scores'!CO8&gt;=MAX('Standardized Scores'!$E8:$DO8)*0.88,"Advanced capacity",IF('Standardized Scores'!CO8&gt;=MAX('Standardized Scores'!$E8:$DO8)*0.8,"High capacity",IF('Standardized Scores'!CO8&gt;=MAX('Standardized Scores'!$E8:$DO8)*0.66,"Adequate capacity",IF('Standardized Scores'!CO8&gt;=MAX('Standardized Scores'!$E8:$DO8)*0.555,"Low capacity","Inadequate capacity"))))</f>
        <v>Inadequate capacity</v>
      </c>
      <c r="CP8" s="152" t="str">
        <f>IF('Standardized Scores'!CP8&gt;=MAX('Standardized Scores'!$E8:$DO8)*0.88,"Advanced capacity",IF('Standardized Scores'!CP8&gt;=MAX('Standardized Scores'!$E8:$DO8)*0.8,"High capacity",IF('Standardized Scores'!CP8&gt;=MAX('Standardized Scores'!$E8:$DO8)*0.66,"Adequate capacity",IF('Standardized Scores'!CP8&gt;=MAX('Standardized Scores'!$E8:$DO8)*0.555,"Low capacity","Inadequate capacity"))))</f>
        <v>Adequate capacity</v>
      </c>
      <c r="CQ8" s="152" t="str">
        <f>IF('Standardized Scores'!CQ8&gt;=MAX('Standardized Scores'!$E8:$DO8)*0.88,"Advanced capacity",IF('Standardized Scores'!CQ8&gt;=MAX('Standardized Scores'!$E8:$DO8)*0.8,"High capacity",IF('Standardized Scores'!CQ8&gt;=MAX('Standardized Scores'!$E8:$DO8)*0.66,"Adequate capacity",IF('Standardized Scores'!CQ8&gt;=MAX('Standardized Scores'!$E8:$DO8)*0.555,"Low capacity","Inadequate capacity"))))</f>
        <v>Inadequate capacity</v>
      </c>
      <c r="CR8" s="152" t="str">
        <f>IF('Standardized Scores'!CR8&gt;=MAX('Standardized Scores'!$E8:$DO8)*0.88,"Advanced capacity",IF('Standardized Scores'!CR8&gt;=MAX('Standardized Scores'!$E8:$DO8)*0.8,"High capacity",IF('Standardized Scores'!CR8&gt;=MAX('Standardized Scores'!$E8:$DO8)*0.66,"Adequate capacity",IF('Standardized Scores'!CR8&gt;=MAX('Standardized Scores'!$E8:$DO8)*0.555,"Low capacity","Inadequate capacity"))))</f>
        <v>Adequate capacity</v>
      </c>
      <c r="CS8" s="152" t="str">
        <f>IF('Standardized Scores'!CS8&gt;=MAX('Standardized Scores'!$E8:$DO8)*0.88,"Advanced capacity",IF('Standardized Scores'!CS8&gt;=MAX('Standardized Scores'!$E8:$DO8)*0.8,"High capacity",IF('Standardized Scores'!CS8&gt;=MAX('Standardized Scores'!$E8:$DO8)*0.66,"Adequate capacity",IF('Standardized Scores'!CS8&gt;=MAX('Standardized Scores'!$E8:$DO8)*0.555,"Low capacity","Inadequate capacity"))))</f>
        <v>High capacity</v>
      </c>
      <c r="CT8" s="152" t="str">
        <f>IF('Standardized Scores'!CT8&gt;=MAX('Standardized Scores'!$E8:$DO8)*0.88,"Advanced capacity",IF('Standardized Scores'!CT8&gt;=MAX('Standardized Scores'!$E8:$DO8)*0.8,"High capacity",IF('Standardized Scores'!CT8&gt;=MAX('Standardized Scores'!$E8:$DO8)*0.66,"Adequate capacity",IF('Standardized Scores'!CT8&gt;=MAX('Standardized Scores'!$E8:$DO8)*0.555,"Low capacity","Inadequate capacity"))))</f>
        <v>Low capacity</v>
      </c>
      <c r="CU8" s="152" t="str">
        <f>IF('Standardized Scores'!CU8&gt;=MAX('Standardized Scores'!$E8:$DO8)*0.88,"Advanced capacity",IF('Standardized Scores'!CU8&gt;=MAX('Standardized Scores'!$E8:$DO8)*0.8,"High capacity",IF('Standardized Scores'!CU8&gt;=MAX('Standardized Scores'!$E8:$DO8)*0.66,"Adequate capacity",IF('Standardized Scores'!CU8&gt;=MAX('Standardized Scores'!$E8:$DO8)*0.555,"Low capacity","Inadequate capacity"))))</f>
        <v>Adequate capacity</v>
      </c>
      <c r="CV8" s="152" t="str">
        <f>IF('Standardized Scores'!CV8&gt;=MAX('Standardized Scores'!$E8:$DO8)*0.88,"Advanced capacity",IF('Standardized Scores'!CV8&gt;=MAX('Standardized Scores'!$E8:$DO8)*0.8,"High capacity",IF('Standardized Scores'!CV8&gt;=MAX('Standardized Scores'!$E8:$DO8)*0.66,"Adequate capacity",IF('Standardized Scores'!CV8&gt;=MAX('Standardized Scores'!$E8:$DO8)*0.555,"Low capacity","Inadequate capacity"))))</f>
        <v>Inadequate capacity</v>
      </c>
      <c r="CW8" s="152" t="str">
        <f>IF('Standardized Scores'!CW8&gt;=MAX('Standardized Scores'!$E8:$DO8)*0.88,"Advanced capacity",IF('Standardized Scores'!CW8&gt;=MAX('Standardized Scores'!$E8:$DO8)*0.8,"High capacity",IF('Standardized Scores'!CW8&gt;=MAX('Standardized Scores'!$E8:$DO8)*0.66,"Adequate capacity",IF('Standardized Scores'!CW8&gt;=MAX('Standardized Scores'!$E8:$DO8)*0.555,"Low capacity","Inadequate capacity"))))</f>
        <v>Adequate capacity</v>
      </c>
      <c r="CX8" s="152" t="str">
        <f>IF('Standardized Scores'!CX8&gt;=MAX('Standardized Scores'!$E8:$DO8)*0.88,"Advanced capacity",IF('Standardized Scores'!CX8&gt;=MAX('Standardized Scores'!$E8:$DO8)*0.8,"High capacity",IF('Standardized Scores'!CX8&gt;=MAX('Standardized Scores'!$E8:$DO8)*0.66,"Adequate capacity",IF('Standardized Scores'!CX8&gt;=MAX('Standardized Scores'!$E8:$DO8)*0.555,"Low capacity","Inadequate capacity"))))</f>
        <v>Adequate capacity</v>
      </c>
      <c r="CY8" s="152" t="str">
        <f>IF('Standardized Scores'!CY8&gt;=MAX('Standardized Scores'!$E8:$DO8)*0.88,"Advanced capacity",IF('Standardized Scores'!CY8&gt;=MAX('Standardized Scores'!$E8:$DO8)*0.8,"High capacity",IF('Standardized Scores'!CY8&gt;=MAX('Standardized Scores'!$E8:$DO8)*0.66,"Adequate capacity",IF('Standardized Scores'!CY8&gt;=MAX('Standardized Scores'!$E8:$DO8)*0.555,"Low capacity","Inadequate capacity"))))</f>
        <v>Low capacity</v>
      </c>
      <c r="CZ8" s="152" t="str">
        <f>IF('Standardized Scores'!CZ8&gt;=MAX('Standardized Scores'!$E8:$DO8)*0.88,"Advanced capacity",IF('Standardized Scores'!CZ8&gt;=MAX('Standardized Scores'!$E8:$DO8)*0.8,"High capacity",IF('Standardized Scores'!CZ8&gt;=MAX('Standardized Scores'!$E8:$DO8)*0.66,"Adequate capacity",IF('Standardized Scores'!CZ8&gt;=MAX('Standardized Scores'!$E8:$DO8)*0.555,"Low capacity","Inadequate capacity"))))</f>
        <v>High capacity</v>
      </c>
      <c r="DA8" s="152" t="str">
        <f>IF('Standardized Scores'!DA8&gt;=MAX('Standardized Scores'!$E8:$DO8)*0.88,"Advanced capacity",IF('Standardized Scores'!DA8&gt;=MAX('Standardized Scores'!$E8:$DO8)*0.8,"High capacity",IF('Standardized Scores'!DA8&gt;=MAX('Standardized Scores'!$E8:$DO8)*0.66,"Adequate capacity",IF('Standardized Scores'!DA8&gt;=MAX('Standardized Scores'!$E8:$DO8)*0.555,"Low capacity","Inadequate capacity"))))</f>
        <v>Adequate capacity</v>
      </c>
      <c r="DB8" s="152" t="str">
        <f>IF('Standardized Scores'!DB8&gt;=MAX('Standardized Scores'!$E8:$DO8)*0.88,"Advanced capacity",IF('Standardized Scores'!DB8&gt;=MAX('Standardized Scores'!$E8:$DO8)*0.8,"High capacity",IF('Standardized Scores'!DB8&gt;=MAX('Standardized Scores'!$E8:$DO8)*0.66,"Adequate capacity",IF('Standardized Scores'!DB8&gt;=MAX('Standardized Scores'!$E8:$DO8)*0.555,"Low capacity","Inadequate capacity"))))</f>
        <v>High capacity</v>
      </c>
      <c r="DC8" s="152" t="str">
        <f>IF('Standardized Scores'!DC8&gt;=MAX('Standardized Scores'!$E8:$DO8)*0.88,"Advanced capacity",IF('Standardized Scores'!DC8&gt;=MAX('Standardized Scores'!$E8:$DO8)*0.8,"High capacity",IF('Standardized Scores'!DC8&gt;=MAX('Standardized Scores'!$E8:$DO8)*0.66,"Adequate capacity",IF('Standardized Scores'!DC8&gt;=MAX('Standardized Scores'!$E8:$DO8)*0.555,"Low capacity","Inadequate capacity"))))</f>
        <v>Inadequate capacity</v>
      </c>
      <c r="DD8" s="152" t="str">
        <f>IF('Standardized Scores'!DD8&gt;=MAX('Standardized Scores'!$E8:$DO8)*0.88,"Advanced capacity",IF('Standardized Scores'!DD8&gt;=MAX('Standardized Scores'!$E8:$DO8)*0.8,"High capacity",IF('Standardized Scores'!DD8&gt;=MAX('Standardized Scores'!$E8:$DO8)*0.66,"Adequate capacity",IF('Standardized Scores'!DD8&gt;=MAX('Standardized Scores'!$E8:$DO8)*0.555,"Low capacity","Inadequate capacity"))))</f>
        <v>Low capacity</v>
      </c>
      <c r="DE8" s="152" t="str">
        <f>IF('Standardized Scores'!DE8&gt;=MAX('Standardized Scores'!$E8:$DO8)*0.88,"Advanced capacity",IF('Standardized Scores'!DE8&gt;=MAX('Standardized Scores'!$E8:$DO8)*0.8,"High capacity",IF('Standardized Scores'!DE8&gt;=MAX('Standardized Scores'!$E8:$DO8)*0.66,"Adequate capacity",IF('Standardized Scores'!DE8&gt;=MAX('Standardized Scores'!$E8:$DO8)*0.555,"Low capacity","Inadequate capacity"))))</f>
        <v>Inadequate capacity</v>
      </c>
      <c r="DF8" s="152" t="str">
        <f>IF('Standardized Scores'!DF8&gt;=MAX('Standardized Scores'!$E8:$DO8)*0.88,"Advanced capacity",IF('Standardized Scores'!DF8&gt;=MAX('Standardized Scores'!$E8:$DO8)*0.8,"High capacity",IF('Standardized Scores'!DF8&gt;=MAX('Standardized Scores'!$E8:$DO8)*0.66,"Adequate capacity",IF('Standardized Scores'!DF8&gt;=MAX('Standardized Scores'!$E8:$DO8)*0.555,"Low capacity","Inadequate capacity"))))</f>
        <v>Low capacity</v>
      </c>
      <c r="DG8" s="152" t="str">
        <f>IF('Standardized Scores'!DG8&gt;=MAX('Standardized Scores'!$E8:$DO8)*0.88,"Advanced capacity",IF('Standardized Scores'!DG8&gt;=MAX('Standardized Scores'!$E8:$DO8)*0.8,"High capacity",IF('Standardized Scores'!DG8&gt;=MAX('Standardized Scores'!$E8:$DO8)*0.66,"Adequate capacity",IF('Standardized Scores'!DG8&gt;=MAX('Standardized Scores'!$E8:$DO8)*0.555,"Low capacity","Inadequate capacity"))))</f>
        <v>Inadequate capacity</v>
      </c>
      <c r="DH8" s="152" t="str">
        <f>IF('Standardized Scores'!DH8&gt;=MAX('Standardized Scores'!$E8:$DO8)*0.88,"Advanced capacity",IF('Standardized Scores'!DH8&gt;=MAX('Standardized Scores'!$E8:$DO8)*0.8,"High capacity",IF('Standardized Scores'!DH8&gt;=MAX('Standardized Scores'!$E8:$DO8)*0.66,"Adequate capacity",IF('Standardized Scores'!DH8&gt;=MAX('Standardized Scores'!$E8:$DO8)*0.555,"Low capacity","Inadequate capacity"))))</f>
        <v>Adequate capacity</v>
      </c>
      <c r="DI8" s="152" t="str">
        <f>IF('Standardized Scores'!DI8&gt;=MAX('Standardized Scores'!$E8:$DO8)*0.88,"Advanced capacity",IF('Standardized Scores'!DI8&gt;=MAX('Standardized Scores'!$E8:$DO8)*0.8,"High capacity",IF('Standardized Scores'!DI8&gt;=MAX('Standardized Scores'!$E8:$DO8)*0.66,"Adequate capacity",IF('Standardized Scores'!DI8&gt;=MAX('Standardized Scores'!$E8:$DO8)*0.555,"Low capacity","Inadequate capacity"))))</f>
        <v>Adequate capacity</v>
      </c>
      <c r="DJ8" s="152" t="str">
        <f>IF('Standardized Scores'!DJ8&gt;=MAX('Standardized Scores'!$E8:$DO8)*0.88,"Advanced capacity",IF('Standardized Scores'!DJ8&gt;=MAX('Standardized Scores'!$E8:$DO8)*0.8,"High capacity",IF('Standardized Scores'!DJ8&gt;=MAX('Standardized Scores'!$E8:$DO8)*0.66,"Adequate capacity",IF('Standardized Scores'!DJ8&gt;=MAX('Standardized Scores'!$E8:$DO8)*0.555,"Low capacity","Inadequate capacity"))))</f>
        <v>High capacity</v>
      </c>
      <c r="DK8" s="152" t="str">
        <f>IF('Standardized Scores'!DK8&gt;=MAX('Standardized Scores'!$E8:$DO8)*0.88,"Advanced capacity",IF('Standardized Scores'!DK8&gt;=MAX('Standardized Scores'!$E8:$DO8)*0.8,"High capacity",IF('Standardized Scores'!DK8&gt;=MAX('Standardized Scores'!$E8:$DO8)*0.66,"Adequate capacity",IF('Standardized Scores'!DK8&gt;=MAX('Standardized Scores'!$E8:$DO8)*0.555,"Low capacity","Inadequate capacity"))))</f>
        <v>Advanced capacity</v>
      </c>
      <c r="DL8" s="152" t="str">
        <f>IF('Standardized Scores'!DL8&gt;=MAX('Standardized Scores'!$E8:$DO8)*0.88,"Advanced capacity",IF('Standardized Scores'!DL8&gt;=MAX('Standardized Scores'!$E8:$DO8)*0.8,"High capacity",IF('Standardized Scores'!DL8&gt;=MAX('Standardized Scores'!$E8:$DO8)*0.66,"Adequate capacity",IF('Standardized Scores'!DL8&gt;=MAX('Standardized Scores'!$E8:$DO8)*0.555,"Low capacity","Inadequate capacity"))))</f>
        <v>Low capacity</v>
      </c>
      <c r="DM8" s="152" t="str">
        <f>IF('Standardized Scores'!DM8&gt;=MAX('Standardized Scores'!$E8:$DO8)*0.88,"Advanced capacity",IF('Standardized Scores'!DM8&gt;=MAX('Standardized Scores'!$E8:$DO8)*0.8,"High capacity",IF('Standardized Scores'!DM8&gt;=MAX('Standardized Scores'!$E8:$DO8)*0.66,"Adequate capacity",IF('Standardized Scores'!DM8&gt;=MAX('Standardized Scores'!$E8:$DO8)*0.555,"Low capacity","Inadequate capacity"))))</f>
        <v>Inadequate capacity</v>
      </c>
      <c r="DN8" s="152" t="str">
        <f>IF('Standardized Scores'!DN8&gt;=MAX('Standardized Scores'!$E8:$DO8)*0.88,"Advanced capacity",IF('Standardized Scores'!DN8&gt;=MAX('Standardized Scores'!$E8:$DO8)*0.8,"High capacity",IF('Standardized Scores'!DN8&gt;=MAX('Standardized Scores'!$E8:$DO8)*0.66,"Adequate capacity",IF('Standardized Scores'!DN8&gt;=MAX('Standardized Scores'!$E8:$DO8)*0.555,"Low capacity","Inadequate capacity"))))</f>
        <v>Inadequate capacity</v>
      </c>
      <c r="DO8" s="152" t="str">
        <f>IF('Standardized Scores'!DO8&gt;=MAX('Standardized Scores'!$E8:$DO8)*0.88,"Advanced capacity",IF('Standardized Scores'!DO8&gt;=MAX('Standardized Scores'!$E8:$DO8)*0.8,"High capacity",IF('Standardized Scores'!DO8&gt;=MAX('Standardized Scores'!$E8:$DO8)*0.66,"Adequate capacity",IF('Standardized Scores'!DO8&gt;=MAX('Standardized Scores'!$E8:$DO8)*0.555,"Low capacity","Inadequate capacity"))))</f>
        <v>Inadequate capacity</v>
      </c>
    </row>
    <row r="9" spans="2:119" ht="12" customHeight="1" x14ac:dyDescent="0.25">
      <c r="B9" s="72" t="str">
        <f>'Standardized Scores'!B9</f>
        <v xml:space="preserve">      Skills and Experience</v>
      </c>
      <c r="C9" s="72" t="str">
        <f>'Standardized Scores'!C9</f>
        <v>2a. Skills and Experience</v>
      </c>
      <c r="D9" s="144">
        <f>'Standardized Scores'!D9</f>
        <v>0.35</v>
      </c>
      <c r="E9" s="153" t="str">
        <f>IF('Standardized Scores'!E9&gt;=MAX('Standardized Scores'!$E9:$DO9)*0.88,"Advanced capacity",IF('Standardized Scores'!E9&gt;=MAX('Standardized Scores'!$E9:$DO9)*0.8,"High capacity",IF('Standardized Scores'!E9&gt;=MAX('Standardized Scores'!$E9:$DO9)*0.66,"Adequate capacity",IF('Standardized Scores'!E9&gt;=MAX('Standardized Scores'!$E9:$DO9)*0.555,"Low capacity","Inadequate capacity"))))</f>
        <v>Inadequate capacity</v>
      </c>
      <c r="F9" s="153" t="str">
        <f>IF('Standardized Scores'!F9&gt;=MAX('Standardized Scores'!$E9:$DO9)*0.88,"Advanced capacity",IF('Standardized Scores'!F9&gt;=MAX('Standardized Scores'!$E9:$DO9)*0.8,"High capacity",IF('Standardized Scores'!F9&gt;=MAX('Standardized Scores'!$E9:$DO9)*0.66,"Adequate capacity",IF('Standardized Scores'!F9&gt;=MAX('Standardized Scores'!$E9:$DO9)*0.555,"Low capacity","Inadequate capacity"))))</f>
        <v>Inadequate capacity</v>
      </c>
      <c r="G9" s="153" t="str">
        <f>IF('Standardized Scores'!G9&gt;=MAX('Standardized Scores'!$E9:$DO9)*0.88,"Advanced capacity",IF('Standardized Scores'!G9&gt;=MAX('Standardized Scores'!$E9:$DO9)*0.8,"High capacity",IF('Standardized Scores'!G9&gt;=MAX('Standardized Scores'!$E9:$DO9)*0.66,"Adequate capacity",IF('Standardized Scores'!G9&gt;=MAX('Standardized Scores'!$E9:$DO9)*0.555,"Low capacity","Inadequate capacity"))))</f>
        <v>Inadequate capacity</v>
      </c>
      <c r="H9" s="153" t="str">
        <f>IF('Standardized Scores'!H9&gt;=MAX('Standardized Scores'!$E9:$DO9)*0.88,"Advanced capacity",IF('Standardized Scores'!H9&gt;=MAX('Standardized Scores'!$E9:$DO9)*0.8,"High capacity",IF('Standardized Scores'!H9&gt;=MAX('Standardized Scores'!$E9:$DO9)*0.66,"Adequate capacity",IF('Standardized Scores'!H9&gt;=MAX('Standardized Scores'!$E9:$DO9)*0.555,"Low capacity","Inadequate capacity"))))</f>
        <v>Inadequate capacity</v>
      </c>
      <c r="I9" s="153" t="str">
        <f>IF('Standardized Scores'!I9&gt;=MAX('Standardized Scores'!$E9:$DO9)*0.88,"Advanced capacity",IF('Standardized Scores'!I9&gt;=MAX('Standardized Scores'!$E9:$DO9)*0.8,"High capacity",IF('Standardized Scores'!I9&gt;=MAX('Standardized Scores'!$E9:$DO9)*0.66,"Adequate capacity",IF('Standardized Scores'!I9&gt;=MAX('Standardized Scores'!$E9:$DO9)*0.555,"Low capacity","Inadequate capacity"))))</f>
        <v>Low capacity</v>
      </c>
      <c r="J9" s="153" t="str">
        <f>IF('Standardized Scores'!J9&gt;=MAX('Standardized Scores'!$E9:$DO9)*0.88,"Advanced capacity",IF('Standardized Scores'!J9&gt;=MAX('Standardized Scores'!$E9:$DO9)*0.8,"High capacity",IF('Standardized Scores'!J9&gt;=MAX('Standardized Scores'!$E9:$DO9)*0.66,"Adequate capacity",IF('Standardized Scores'!J9&gt;=MAX('Standardized Scores'!$E9:$DO9)*0.555,"Low capacity","Inadequate capacity"))))</f>
        <v>High capacity</v>
      </c>
      <c r="K9" s="153" t="str">
        <f>IF('Standardized Scores'!K9&gt;=MAX('Standardized Scores'!$E9:$DO9)*0.88,"Advanced capacity",IF('Standardized Scores'!K9&gt;=MAX('Standardized Scores'!$E9:$DO9)*0.8,"High capacity",IF('Standardized Scores'!K9&gt;=MAX('Standardized Scores'!$E9:$DO9)*0.66,"Adequate capacity",IF('Standardized Scores'!K9&gt;=MAX('Standardized Scores'!$E9:$DO9)*0.555,"Low capacity","Inadequate capacity"))))</f>
        <v>Adequate capacity</v>
      </c>
      <c r="L9" s="153" t="str">
        <f>IF('Standardized Scores'!L9&gt;=MAX('Standardized Scores'!$E9:$DO9)*0.88,"Advanced capacity",IF('Standardized Scores'!L9&gt;=MAX('Standardized Scores'!$E9:$DO9)*0.8,"High capacity",IF('Standardized Scores'!L9&gt;=MAX('Standardized Scores'!$E9:$DO9)*0.66,"Adequate capacity",IF('Standardized Scores'!L9&gt;=MAX('Standardized Scores'!$E9:$DO9)*0.555,"Low capacity","Inadequate capacity"))))</f>
        <v>Inadequate capacity</v>
      </c>
      <c r="M9" s="153" t="str">
        <f>IF('Standardized Scores'!M9&gt;=MAX('Standardized Scores'!$E9:$DO9)*0.88,"Advanced capacity",IF('Standardized Scores'!M9&gt;=MAX('Standardized Scores'!$E9:$DO9)*0.8,"High capacity",IF('Standardized Scores'!M9&gt;=MAX('Standardized Scores'!$E9:$DO9)*0.66,"Adequate capacity",IF('Standardized Scores'!M9&gt;=MAX('Standardized Scores'!$E9:$DO9)*0.555,"Low capacity","Inadequate capacity"))))</f>
        <v>Adequate capacity</v>
      </c>
      <c r="N9" s="153" t="str">
        <f>IF('Standardized Scores'!N9&gt;=MAX('Standardized Scores'!$E9:$DO9)*0.88,"Advanced capacity",IF('Standardized Scores'!N9&gt;=MAX('Standardized Scores'!$E9:$DO9)*0.8,"High capacity",IF('Standardized Scores'!N9&gt;=MAX('Standardized Scores'!$E9:$DO9)*0.66,"Adequate capacity",IF('Standardized Scores'!N9&gt;=MAX('Standardized Scores'!$E9:$DO9)*0.555,"Low capacity","Inadequate capacity"))))</f>
        <v>Low capacity</v>
      </c>
      <c r="O9" s="153" t="str">
        <f>IF('Standardized Scores'!O9&gt;=MAX('Standardized Scores'!$E9:$DO9)*0.88,"Advanced capacity",IF('Standardized Scores'!O9&gt;=MAX('Standardized Scores'!$E9:$DO9)*0.8,"High capacity",IF('Standardized Scores'!O9&gt;=MAX('Standardized Scores'!$E9:$DO9)*0.66,"Adequate capacity",IF('Standardized Scores'!O9&gt;=MAX('Standardized Scores'!$E9:$DO9)*0.555,"Low capacity","Inadequate capacity"))))</f>
        <v>Adequate capacity</v>
      </c>
      <c r="P9" s="153" t="str">
        <f>IF('Standardized Scores'!P9&gt;=MAX('Standardized Scores'!$E9:$DO9)*0.88,"Advanced capacity",IF('Standardized Scores'!P9&gt;=MAX('Standardized Scores'!$E9:$DO9)*0.8,"High capacity",IF('Standardized Scores'!P9&gt;=MAX('Standardized Scores'!$E9:$DO9)*0.66,"Adequate capacity",IF('Standardized Scores'!P9&gt;=MAX('Standardized Scores'!$E9:$DO9)*0.555,"Low capacity","Inadequate capacity"))))</f>
        <v>Adequate capacity</v>
      </c>
      <c r="Q9" s="153" t="str">
        <f>IF('Standardized Scores'!Q9&gt;=MAX('Standardized Scores'!$E9:$DO9)*0.88,"Advanced capacity",IF('Standardized Scores'!Q9&gt;=MAX('Standardized Scores'!$E9:$DO9)*0.8,"High capacity",IF('Standardized Scores'!Q9&gt;=MAX('Standardized Scores'!$E9:$DO9)*0.66,"Adequate capacity",IF('Standardized Scores'!Q9&gt;=MAX('Standardized Scores'!$E9:$DO9)*0.555,"Low capacity","Inadequate capacity"))))</f>
        <v>Inadequate capacity</v>
      </c>
      <c r="R9" s="153" t="str">
        <f>IF('Standardized Scores'!R9&gt;=MAX('Standardized Scores'!$E9:$DO9)*0.88,"Advanced capacity",IF('Standardized Scores'!R9&gt;=MAX('Standardized Scores'!$E9:$DO9)*0.8,"High capacity",IF('Standardized Scores'!R9&gt;=MAX('Standardized Scores'!$E9:$DO9)*0.66,"Adequate capacity",IF('Standardized Scores'!R9&gt;=MAX('Standardized Scores'!$E9:$DO9)*0.555,"Low capacity","Inadequate capacity"))))</f>
        <v>Inadequate capacity</v>
      </c>
      <c r="S9" s="153" t="str">
        <f>IF('Standardized Scores'!S9&gt;=MAX('Standardized Scores'!$E9:$DO9)*0.88,"Advanced capacity",IF('Standardized Scores'!S9&gt;=MAX('Standardized Scores'!$E9:$DO9)*0.8,"High capacity",IF('Standardized Scores'!S9&gt;=MAX('Standardized Scores'!$E9:$DO9)*0.66,"Adequate capacity",IF('Standardized Scores'!S9&gt;=MAX('Standardized Scores'!$E9:$DO9)*0.555,"Low capacity","Inadequate capacity"))))</f>
        <v>Inadequate capacity</v>
      </c>
      <c r="T9" s="153" t="str">
        <f>IF('Standardized Scores'!T9&gt;=MAX('Standardized Scores'!$E9:$DO9)*0.88,"Advanced capacity",IF('Standardized Scores'!T9&gt;=MAX('Standardized Scores'!$E9:$DO9)*0.8,"High capacity",IF('Standardized Scores'!T9&gt;=MAX('Standardized Scores'!$E9:$DO9)*0.66,"Adequate capacity",IF('Standardized Scores'!T9&gt;=MAX('Standardized Scores'!$E9:$DO9)*0.555,"Low capacity","Inadequate capacity"))))</f>
        <v>Low capacity</v>
      </c>
      <c r="U9" s="153" t="str">
        <f>IF('Standardized Scores'!U9&gt;=MAX('Standardized Scores'!$E9:$DO9)*0.88,"Advanced capacity",IF('Standardized Scores'!U9&gt;=MAX('Standardized Scores'!$E9:$DO9)*0.8,"High capacity",IF('Standardized Scores'!U9&gt;=MAX('Standardized Scores'!$E9:$DO9)*0.66,"Adequate capacity",IF('Standardized Scores'!U9&gt;=MAX('Standardized Scores'!$E9:$DO9)*0.555,"Low capacity","Inadequate capacity"))))</f>
        <v>Adequate capacity</v>
      </c>
      <c r="V9" s="153" t="str">
        <f>IF('Standardized Scores'!V9&gt;=MAX('Standardized Scores'!$E9:$DO9)*0.88,"Advanced capacity",IF('Standardized Scores'!V9&gt;=MAX('Standardized Scores'!$E9:$DO9)*0.8,"High capacity",IF('Standardized Scores'!V9&gt;=MAX('Standardized Scores'!$E9:$DO9)*0.66,"Adequate capacity",IF('Standardized Scores'!V9&gt;=MAX('Standardized Scores'!$E9:$DO9)*0.555,"Low capacity","Inadequate capacity"))))</f>
        <v>Inadequate capacity</v>
      </c>
      <c r="W9" s="153" t="str">
        <f>IF('Standardized Scores'!W9&gt;=MAX('Standardized Scores'!$E9:$DO9)*0.88,"Advanced capacity",IF('Standardized Scores'!W9&gt;=MAX('Standardized Scores'!$E9:$DO9)*0.8,"High capacity",IF('Standardized Scores'!W9&gt;=MAX('Standardized Scores'!$E9:$DO9)*0.66,"Adequate capacity",IF('Standardized Scores'!W9&gt;=MAX('Standardized Scores'!$E9:$DO9)*0.555,"Low capacity","Inadequate capacity"))))</f>
        <v>Advanced capacity</v>
      </c>
      <c r="X9" s="153" t="str">
        <f>IF('Standardized Scores'!X9&gt;=MAX('Standardized Scores'!$E9:$DO9)*0.88,"Advanced capacity",IF('Standardized Scores'!X9&gt;=MAX('Standardized Scores'!$E9:$DO9)*0.8,"High capacity",IF('Standardized Scores'!X9&gt;=MAX('Standardized Scores'!$E9:$DO9)*0.66,"Adequate capacity",IF('Standardized Scores'!X9&gt;=MAX('Standardized Scores'!$E9:$DO9)*0.555,"Low capacity","Inadequate capacity"))))</f>
        <v>Low capacity</v>
      </c>
      <c r="Y9" s="153" t="str">
        <f>IF('Standardized Scores'!Y9&gt;=MAX('Standardized Scores'!$E9:$DO9)*0.88,"Advanced capacity",IF('Standardized Scores'!Y9&gt;=MAX('Standardized Scores'!$E9:$DO9)*0.8,"High capacity",IF('Standardized Scores'!Y9&gt;=MAX('Standardized Scores'!$E9:$DO9)*0.66,"Adequate capacity",IF('Standardized Scores'!Y9&gt;=MAX('Standardized Scores'!$E9:$DO9)*0.555,"Low capacity","Inadequate capacity"))))</f>
        <v>Adequate capacity</v>
      </c>
      <c r="Z9" s="153" t="str">
        <f>IF('Standardized Scores'!Z9&gt;=MAX('Standardized Scores'!$E9:$DO9)*0.88,"Advanced capacity",IF('Standardized Scores'!Z9&gt;=MAX('Standardized Scores'!$E9:$DO9)*0.8,"High capacity",IF('Standardized Scores'!Z9&gt;=MAX('Standardized Scores'!$E9:$DO9)*0.66,"Adequate capacity",IF('Standardized Scores'!Z9&gt;=MAX('Standardized Scores'!$E9:$DO9)*0.555,"Low capacity","Inadequate capacity"))))</f>
        <v>Inadequate capacity</v>
      </c>
      <c r="AA9" s="153" t="str">
        <f>IF('Standardized Scores'!AA9&gt;=MAX('Standardized Scores'!$E9:$DO9)*0.88,"Advanced capacity",IF('Standardized Scores'!AA9&gt;=MAX('Standardized Scores'!$E9:$DO9)*0.8,"High capacity",IF('Standardized Scores'!AA9&gt;=MAX('Standardized Scores'!$E9:$DO9)*0.66,"Adequate capacity",IF('Standardized Scores'!AA9&gt;=MAX('Standardized Scores'!$E9:$DO9)*0.555,"Low capacity","Inadequate capacity"))))</f>
        <v>Inadequate capacity</v>
      </c>
      <c r="AB9" s="153" t="str">
        <f>IF('Standardized Scores'!AB9&gt;=MAX('Standardized Scores'!$E9:$DO9)*0.88,"Advanced capacity",IF('Standardized Scores'!AB9&gt;=MAX('Standardized Scores'!$E9:$DO9)*0.8,"High capacity",IF('Standardized Scores'!AB9&gt;=MAX('Standardized Scores'!$E9:$DO9)*0.66,"Adequate capacity",IF('Standardized Scores'!AB9&gt;=MAX('Standardized Scores'!$E9:$DO9)*0.555,"Low capacity","Inadequate capacity"))))</f>
        <v>Low capacity</v>
      </c>
      <c r="AC9" s="153" t="str">
        <f>IF('Standardized Scores'!AC9&gt;=MAX('Standardized Scores'!$E9:$DO9)*0.88,"Advanced capacity",IF('Standardized Scores'!AC9&gt;=MAX('Standardized Scores'!$E9:$DO9)*0.8,"High capacity",IF('Standardized Scores'!AC9&gt;=MAX('Standardized Scores'!$E9:$DO9)*0.66,"Adequate capacity",IF('Standardized Scores'!AC9&gt;=MAX('Standardized Scores'!$E9:$DO9)*0.555,"Low capacity","Inadequate capacity"))))</f>
        <v>Adequate capacity</v>
      </c>
      <c r="AD9" s="153" t="str">
        <f>IF('Standardized Scores'!AD9&gt;=MAX('Standardized Scores'!$E9:$DO9)*0.88,"Advanced capacity",IF('Standardized Scores'!AD9&gt;=MAX('Standardized Scores'!$E9:$DO9)*0.8,"High capacity",IF('Standardized Scores'!AD9&gt;=MAX('Standardized Scores'!$E9:$DO9)*0.66,"Adequate capacity",IF('Standardized Scores'!AD9&gt;=MAX('Standardized Scores'!$E9:$DO9)*0.555,"Low capacity","Inadequate capacity"))))</f>
        <v>Advanced capacity</v>
      </c>
      <c r="AE9" s="153" t="str">
        <f>IF('Standardized Scores'!AE9&gt;=MAX('Standardized Scores'!$E9:$DO9)*0.88,"Advanced capacity",IF('Standardized Scores'!AE9&gt;=MAX('Standardized Scores'!$E9:$DO9)*0.8,"High capacity",IF('Standardized Scores'!AE9&gt;=MAX('Standardized Scores'!$E9:$DO9)*0.66,"Adequate capacity",IF('Standardized Scores'!AE9&gt;=MAX('Standardized Scores'!$E9:$DO9)*0.555,"Low capacity","Inadequate capacity"))))</f>
        <v>Adequate capacity</v>
      </c>
      <c r="AF9" s="153" t="str">
        <f>IF('Standardized Scores'!AF9&gt;=MAX('Standardized Scores'!$E9:$DO9)*0.88,"Advanced capacity",IF('Standardized Scores'!AF9&gt;=MAX('Standardized Scores'!$E9:$DO9)*0.8,"High capacity",IF('Standardized Scores'!AF9&gt;=MAX('Standardized Scores'!$E9:$DO9)*0.66,"Adequate capacity",IF('Standardized Scores'!AF9&gt;=MAX('Standardized Scores'!$E9:$DO9)*0.555,"Low capacity","Inadequate capacity"))))</f>
        <v>High capacity</v>
      </c>
      <c r="AG9" s="153" t="str">
        <f>IF('Standardized Scores'!AG9&gt;=MAX('Standardized Scores'!$E9:$DO9)*0.88,"Advanced capacity",IF('Standardized Scores'!AG9&gt;=MAX('Standardized Scores'!$E9:$DO9)*0.8,"High capacity",IF('Standardized Scores'!AG9&gt;=MAX('Standardized Scores'!$E9:$DO9)*0.66,"Adequate capacity",IF('Standardized Scores'!AG9&gt;=MAX('Standardized Scores'!$E9:$DO9)*0.555,"Low capacity","Inadequate capacity"))))</f>
        <v>Inadequate capacity</v>
      </c>
      <c r="AH9" s="153" t="str">
        <f>IF('Standardized Scores'!AH9&gt;=MAX('Standardized Scores'!$E9:$DO9)*0.88,"Advanced capacity",IF('Standardized Scores'!AH9&gt;=MAX('Standardized Scores'!$E9:$DO9)*0.8,"High capacity",IF('Standardized Scores'!AH9&gt;=MAX('Standardized Scores'!$E9:$DO9)*0.66,"Adequate capacity",IF('Standardized Scores'!AH9&gt;=MAX('Standardized Scores'!$E9:$DO9)*0.555,"Low capacity","Inadequate capacity"))))</f>
        <v>Inadequate capacity</v>
      </c>
      <c r="AI9" s="153" t="str">
        <f>IF('Standardized Scores'!AI9&gt;=MAX('Standardized Scores'!$E9:$DO9)*0.88,"Advanced capacity",IF('Standardized Scores'!AI9&gt;=MAX('Standardized Scores'!$E9:$DO9)*0.8,"High capacity",IF('Standardized Scores'!AI9&gt;=MAX('Standardized Scores'!$E9:$DO9)*0.66,"Adequate capacity",IF('Standardized Scores'!AI9&gt;=MAX('Standardized Scores'!$E9:$DO9)*0.555,"Low capacity","Inadequate capacity"))))</f>
        <v>Inadequate capacity</v>
      </c>
      <c r="AJ9" s="153" t="str">
        <f>IF('Standardized Scores'!AJ9&gt;=MAX('Standardized Scores'!$E9:$DO9)*0.88,"Advanced capacity",IF('Standardized Scores'!AJ9&gt;=MAX('Standardized Scores'!$E9:$DO9)*0.8,"High capacity",IF('Standardized Scores'!AJ9&gt;=MAX('Standardized Scores'!$E9:$DO9)*0.66,"Adequate capacity",IF('Standardized Scores'!AJ9&gt;=MAX('Standardized Scores'!$E9:$DO9)*0.555,"Low capacity","Inadequate capacity"))))</f>
        <v>Inadequate capacity</v>
      </c>
      <c r="AK9" s="153" t="str">
        <f>IF('Standardized Scores'!AK9&gt;=MAX('Standardized Scores'!$E9:$DO9)*0.88,"Advanced capacity",IF('Standardized Scores'!AK9&gt;=MAX('Standardized Scores'!$E9:$DO9)*0.8,"High capacity",IF('Standardized Scores'!AK9&gt;=MAX('Standardized Scores'!$E9:$DO9)*0.66,"Adequate capacity",IF('Standardized Scores'!AK9&gt;=MAX('Standardized Scores'!$E9:$DO9)*0.555,"Low capacity","Inadequate capacity"))))</f>
        <v>Low capacity</v>
      </c>
      <c r="AL9" s="153" t="str">
        <f>IF('Standardized Scores'!AL9&gt;=MAX('Standardized Scores'!$E9:$DO9)*0.88,"Advanced capacity",IF('Standardized Scores'!AL9&gt;=MAX('Standardized Scores'!$E9:$DO9)*0.8,"High capacity",IF('Standardized Scores'!AL9&gt;=MAX('Standardized Scores'!$E9:$DO9)*0.66,"Adequate capacity",IF('Standardized Scores'!AL9&gt;=MAX('Standardized Scores'!$E9:$DO9)*0.555,"Low capacity","Inadequate capacity"))))</f>
        <v>Inadequate capacity</v>
      </c>
      <c r="AM9" s="153" t="str">
        <f>IF('Standardized Scores'!AM9&gt;=MAX('Standardized Scores'!$E9:$DO9)*0.88,"Advanced capacity",IF('Standardized Scores'!AM9&gt;=MAX('Standardized Scores'!$E9:$DO9)*0.8,"High capacity",IF('Standardized Scores'!AM9&gt;=MAX('Standardized Scores'!$E9:$DO9)*0.66,"Adequate capacity",IF('Standardized Scores'!AM9&gt;=MAX('Standardized Scores'!$E9:$DO9)*0.555,"Low capacity","Inadequate capacity"))))</f>
        <v>Advanced capacity</v>
      </c>
      <c r="AN9" s="153" t="str">
        <f>IF('Standardized Scores'!AN9&gt;=MAX('Standardized Scores'!$E9:$DO9)*0.88,"Advanced capacity",IF('Standardized Scores'!AN9&gt;=MAX('Standardized Scores'!$E9:$DO9)*0.8,"High capacity",IF('Standardized Scores'!AN9&gt;=MAX('Standardized Scores'!$E9:$DO9)*0.66,"Adequate capacity",IF('Standardized Scores'!AN9&gt;=MAX('Standardized Scores'!$E9:$DO9)*0.555,"Low capacity","Inadequate capacity"))))</f>
        <v>Adequate capacity</v>
      </c>
      <c r="AO9" s="153" t="str">
        <f>IF('Standardized Scores'!AO9&gt;=MAX('Standardized Scores'!$E9:$DO9)*0.88,"Advanced capacity",IF('Standardized Scores'!AO9&gt;=MAX('Standardized Scores'!$E9:$DO9)*0.8,"High capacity",IF('Standardized Scores'!AO9&gt;=MAX('Standardized Scores'!$E9:$DO9)*0.66,"Adequate capacity",IF('Standardized Scores'!AO9&gt;=MAX('Standardized Scores'!$E9:$DO9)*0.555,"Low capacity","Inadequate capacity"))))</f>
        <v>Low capacity</v>
      </c>
      <c r="AP9" s="153" t="str">
        <f>IF('Standardized Scores'!AP9&gt;=MAX('Standardized Scores'!$E9:$DO9)*0.88,"Advanced capacity",IF('Standardized Scores'!AP9&gt;=MAX('Standardized Scores'!$E9:$DO9)*0.8,"High capacity",IF('Standardized Scores'!AP9&gt;=MAX('Standardized Scores'!$E9:$DO9)*0.66,"Adequate capacity",IF('Standardized Scores'!AP9&gt;=MAX('Standardized Scores'!$E9:$DO9)*0.555,"Low capacity","Inadequate capacity"))))</f>
        <v>Adequate capacity</v>
      </c>
      <c r="AQ9" s="153" t="str">
        <f>IF('Standardized Scores'!AQ9&gt;=MAX('Standardized Scores'!$E9:$DO9)*0.88,"Advanced capacity",IF('Standardized Scores'!AQ9&gt;=MAX('Standardized Scores'!$E9:$DO9)*0.8,"High capacity",IF('Standardized Scores'!AQ9&gt;=MAX('Standardized Scores'!$E9:$DO9)*0.66,"Adequate capacity",IF('Standardized Scores'!AQ9&gt;=MAX('Standardized Scores'!$E9:$DO9)*0.555,"Low capacity","Inadequate capacity"))))</f>
        <v>Inadequate capacity</v>
      </c>
      <c r="AR9" s="153" t="str">
        <f>IF('Standardized Scores'!AR9&gt;=MAX('Standardized Scores'!$E9:$DO9)*0.88,"Advanced capacity",IF('Standardized Scores'!AR9&gt;=MAX('Standardized Scores'!$E9:$DO9)*0.8,"High capacity",IF('Standardized Scores'!AR9&gt;=MAX('Standardized Scores'!$E9:$DO9)*0.66,"Adequate capacity",IF('Standardized Scores'!AR9&gt;=MAX('Standardized Scores'!$E9:$DO9)*0.555,"Low capacity","Inadequate capacity"))))</f>
        <v>Adequate capacity</v>
      </c>
      <c r="AS9" s="153" t="str">
        <f>IF('Standardized Scores'!AS9&gt;=MAX('Standardized Scores'!$E9:$DO9)*0.88,"Advanced capacity",IF('Standardized Scores'!AS9&gt;=MAX('Standardized Scores'!$E9:$DO9)*0.8,"High capacity",IF('Standardized Scores'!AS9&gt;=MAX('Standardized Scores'!$E9:$DO9)*0.66,"Adequate capacity",IF('Standardized Scores'!AS9&gt;=MAX('Standardized Scores'!$E9:$DO9)*0.555,"Low capacity","Inadequate capacity"))))</f>
        <v>Inadequate capacity</v>
      </c>
      <c r="AT9" s="153" t="str">
        <f>IF('Standardized Scores'!AT9&gt;=MAX('Standardized Scores'!$E9:$DO9)*0.88,"Advanced capacity",IF('Standardized Scores'!AT9&gt;=MAX('Standardized Scores'!$E9:$DO9)*0.8,"High capacity",IF('Standardized Scores'!AT9&gt;=MAX('Standardized Scores'!$E9:$DO9)*0.66,"Adequate capacity",IF('Standardized Scores'!AT9&gt;=MAX('Standardized Scores'!$E9:$DO9)*0.555,"Low capacity","Inadequate capacity"))))</f>
        <v>Inadequate capacity</v>
      </c>
      <c r="AU9" s="153" t="str">
        <f>IF('Standardized Scores'!AU9&gt;=MAX('Standardized Scores'!$E9:$DO9)*0.88,"Advanced capacity",IF('Standardized Scores'!AU9&gt;=MAX('Standardized Scores'!$E9:$DO9)*0.8,"High capacity",IF('Standardized Scores'!AU9&gt;=MAX('Standardized Scores'!$E9:$DO9)*0.66,"Adequate capacity",IF('Standardized Scores'!AU9&gt;=MAX('Standardized Scores'!$E9:$DO9)*0.555,"Low capacity","Inadequate capacity"))))</f>
        <v>Adequate capacity</v>
      </c>
      <c r="AV9" s="153" t="str">
        <f>IF('Standardized Scores'!AV9&gt;=MAX('Standardized Scores'!$E9:$DO9)*0.88,"Advanced capacity",IF('Standardized Scores'!AV9&gt;=MAX('Standardized Scores'!$E9:$DO9)*0.8,"High capacity",IF('Standardized Scores'!AV9&gt;=MAX('Standardized Scores'!$E9:$DO9)*0.66,"Adequate capacity",IF('Standardized Scores'!AV9&gt;=MAX('Standardized Scores'!$E9:$DO9)*0.555,"Low capacity","Inadequate capacity"))))</f>
        <v>Adequate capacity</v>
      </c>
      <c r="AW9" s="153" t="str">
        <f>IF('Standardized Scores'!AW9&gt;=MAX('Standardized Scores'!$E9:$DO9)*0.88,"Advanced capacity",IF('Standardized Scores'!AW9&gt;=MAX('Standardized Scores'!$E9:$DO9)*0.8,"High capacity",IF('Standardized Scores'!AW9&gt;=MAX('Standardized Scores'!$E9:$DO9)*0.66,"Adequate capacity",IF('Standardized Scores'!AW9&gt;=MAX('Standardized Scores'!$E9:$DO9)*0.555,"Low capacity","Inadequate capacity"))))</f>
        <v>Low capacity</v>
      </c>
      <c r="AX9" s="153" t="str">
        <f>IF('Standardized Scores'!AX9&gt;=MAX('Standardized Scores'!$E9:$DO9)*0.88,"Advanced capacity",IF('Standardized Scores'!AX9&gt;=MAX('Standardized Scores'!$E9:$DO9)*0.8,"High capacity",IF('Standardized Scores'!AX9&gt;=MAX('Standardized Scores'!$E9:$DO9)*0.66,"Adequate capacity",IF('Standardized Scores'!AX9&gt;=MAX('Standardized Scores'!$E9:$DO9)*0.555,"Low capacity","Inadequate capacity"))))</f>
        <v>Adequate capacity</v>
      </c>
      <c r="AY9" s="153" t="str">
        <f>IF('Standardized Scores'!AY9&gt;=MAX('Standardized Scores'!$E9:$DO9)*0.88,"Advanced capacity",IF('Standardized Scores'!AY9&gt;=MAX('Standardized Scores'!$E9:$DO9)*0.8,"High capacity",IF('Standardized Scores'!AY9&gt;=MAX('Standardized Scores'!$E9:$DO9)*0.66,"Adequate capacity",IF('Standardized Scores'!AY9&gt;=MAX('Standardized Scores'!$E9:$DO9)*0.555,"Low capacity","Inadequate capacity"))))</f>
        <v>Inadequate capacity</v>
      </c>
      <c r="AZ9" s="153" t="str">
        <f>IF('Standardized Scores'!AZ9&gt;=MAX('Standardized Scores'!$E9:$DO9)*0.88,"Advanced capacity",IF('Standardized Scores'!AZ9&gt;=MAX('Standardized Scores'!$E9:$DO9)*0.8,"High capacity",IF('Standardized Scores'!AZ9&gt;=MAX('Standardized Scores'!$E9:$DO9)*0.66,"Adequate capacity",IF('Standardized Scores'!AZ9&gt;=MAX('Standardized Scores'!$E9:$DO9)*0.555,"Low capacity","Inadequate capacity"))))</f>
        <v>Inadequate capacity</v>
      </c>
      <c r="BA9" s="153" t="str">
        <f>IF('Standardized Scores'!BA9&gt;=MAX('Standardized Scores'!$E9:$DO9)*0.88,"Advanced capacity",IF('Standardized Scores'!BA9&gt;=MAX('Standardized Scores'!$E9:$DO9)*0.8,"High capacity",IF('Standardized Scores'!BA9&gt;=MAX('Standardized Scores'!$E9:$DO9)*0.66,"Adequate capacity",IF('Standardized Scores'!BA9&gt;=MAX('Standardized Scores'!$E9:$DO9)*0.555,"Low capacity","Inadequate capacity"))))</f>
        <v>Inadequate capacity</v>
      </c>
      <c r="BB9" s="153" t="str">
        <f>IF('Standardized Scores'!BB9&gt;=MAX('Standardized Scores'!$E9:$DO9)*0.88,"Advanced capacity",IF('Standardized Scores'!BB9&gt;=MAX('Standardized Scores'!$E9:$DO9)*0.8,"High capacity",IF('Standardized Scores'!BB9&gt;=MAX('Standardized Scores'!$E9:$DO9)*0.66,"Adequate capacity",IF('Standardized Scores'!BB9&gt;=MAX('Standardized Scores'!$E9:$DO9)*0.555,"Low capacity","Inadequate capacity"))))</f>
        <v>High capacity</v>
      </c>
      <c r="BC9" s="153" t="str">
        <f>IF('Standardized Scores'!BC9&gt;=MAX('Standardized Scores'!$E9:$DO9)*0.88,"Advanced capacity",IF('Standardized Scores'!BC9&gt;=MAX('Standardized Scores'!$E9:$DO9)*0.8,"High capacity",IF('Standardized Scores'!BC9&gt;=MAX('Standardized Scores'!$E9:$DO9)*0.66,"Adequate capacity",IF('Standardized Scores'!BC9&gt;=MAX('Standardized Scores'!$E9:$DO9)*0.555,"Low capacity","Inadequate capacity"))))</f>
        <v>High capacity</v>
      </c>
      <c r="BD9" s="153" t="str">
        <f>IF('Standardized Scores'!BD9&gt;=MAX('Standardized Scores'!$E9:$DO9)*0.88,"Advanced capacity",IF('Standardized Scores'!BD9&gt;=MAX('Standardized Scores'!$E9:$DO9)*0.8,"High capacity",IF('Standardized Scores'!BD9&gt;=MAX('Standardized Scores'!$E9:$DO9)*0.66,"Adequate capacity",IF('Standardized Scores'!BD9&gt;=MAX('Standardized Scores'!$E9:$DO9)*0.555,"Low capacity","Inadequate capacity"))))</f>
        <v>Advanced capacity</v>
      </c>
      <c r="BE9" s="153" t="str">
        <f>IF('Standardized Scores'!BE9&gt;=MAX('Standardized Scores'!$E9:$DO9)*0.88,"Advanced capacity",IF('Standardized Scores'!BE9&gt;=MAX('Standardized Scores'!$E9:$DO9)*0.8,"High capacity",IF('Standardized Scores'!BE9&gt;=MAX('Standardized Scores'!$E9:$DO9)*0.66,"Adequate capacity",IF('Standardized Scores'!BE9&gt;=MAX('Standardized Scores'!$E9:$DO9)*0.555,"Low capacity","Inadequate capacity"))))</f>
        <v>High capacity</v>
      </c>
      <c r="BF9" s="153" t="str">
        <f>IF('Standardized Scores'!BF9&gt;=MAX('Standardized Scores'!$E9:$DO9)*0.88,"Advanced capacity",IF('Standardized Scores'!BF9&gt;=MAX('Standardized Scores'!$E9:$DO9)*0.8,"High capacity",IF('Standardized Scores'!BF9&gt;=MAX('Standardized Scores'!$E9:$DO9)*0.66,"Adequate capacity",IF('Standardized Scores'!BF9&gt;=MAX('Standardized Scores'!$E9:$DO9)*0.555,"Low capacity","Inadequate capacity"))))</f>
        <v>Adequate capacity</v>
      </c>
      <c r="BG9" s="153" t="str">
        <f>IF('Standardized Scores'!BG9&gt;=MAX('Standardized Scores'!$E9:$DO9)*0.88,"Advanced capacity",IF('Standardized Scores'!BG9&gt;=MAX('Standardized Scores'!$E9:$DO9)*0.8,"High capacity",IF('Standardized Scores'!BG9&gt;=MAX('Standardized Scores'!$E9:$DO9)*0.66,"Adequate capacity",IF('Standardized Scores'!BG9&gt;=MAX('Standardized Scores'!$E9:$DO9)*0.555,"Low capacity","Inadequate capacity"))))</f>
        <v>Inadequate capacity</v>
      </c>
      <c r="BH9" s="153" t="str">
        <f>IF('Standardized Scores'!BH9&gt;=MAX('Standardized Scores'!$E9:$DO9)*0.88,"Advanced capacity",IF('Standardized Scores'!BH9&gt;=MAX('Standardized Scores'!$E9:$DO9)*0.8,"High capacity",IF('Standardized Scores'!BH9&gt;=MAX('Standardized Scores'!$E9:$DO9)*0.66,"Adequate capacity",IF('Standardized Scores'!BH9&gt;=MAX('Standardized Scores'!$E9:$DO9)*0.555,"Low capacity","Inadequate capacity"))))</f>
        <v>Inadequate capacity</v>
      </c>
      <c r="BI9" s="153" t="str">
        <f>IF('Standardized Scores'!BI9&gt;=MAX('Standardized Scores'!$E9:$DO9)*0.88,"Advanced capacity",IF('Standardized Scores'!BI9&gt;=MAX('Standardized Scores'!$E9:$DO9)*0.8,"High capacity",IF('Standardized Scores'!BI9&gt;=MAX('Standardized Scores'!$E9:$DO9)*0.66,"Adequate capacity",IF('Standardized Scores'!BI9&gt;=MAX('Standardized Scores'!$E9:$DO9)*0.555,"Low capacity","Inadequate capacity"))))</f>
        <v>Adequate capacity</v>
      </c>
      <c r="BJ9" s="153" t="str">
        <f>IF('Standardized Scores'!BJ9&gt;=MAX('Standardized Scores'!$E9:$DO9)*0.88,"Advanced capacity",IF('Standardized Scores'!BJ9&gt;=MAX('Standardized Scores'!$E9:$DO9)*0.8,"High capacity",IF('Standardized Scores'!BJ9&gt;=MAX('Standardized Scores'!$E9:$DO9)*0.66,"Adequate capacity",IF('Standardized Scores'!BJ9&gt;=MAX('Standardized Scores'!$E9:$DO9)*0.555,"Low capacity","Inadequate capacity"))))</f>
        <v>Inadequate capacity</v>
      </c>
      <c r="BK9" s="153" t="str">
        <f>IF('Standardized Scores'!BK9&gt;=MAX('Standardized Scores'!$E9:$DO9)*0.88,"Advanced capacity",IF('Standardized Scores'!BK9&gt;=MAX('Standardized Scores'!$E9:$DO9)*0.8,"High capacity",IF('Standardized Scores'!BK9&gt;=MAX('Standardized Scores'!$E9:$DO9)*0.66,"Adequate capacity",IF('Standardized Scores'!BK9&gt;=MAX('Standardized Scores'!$E9:$DO9)*0.555,"Low capacity","Inadequate capacity"))))</f>
        <v>Inadequate capacity</v>
      </c>
      <c r="BL9" s="153" t="str">
        <f>IF('Standardized Scores'!BL9&gt;=MAX('Standardized Scores'!$E9:$DO9)*0.88,"Advanced capacity",IF('Standardized Scores'!BL9&gt;=MAX('Standardized Scores'!$E9:$DO9)*0.8,"High capacity",IF('Standardized Scores'!BL9&gt;=MAX('Standardized Scores'!$E9:$DO9)*0.66,"Adequate capacity",IF('Standardized Scores'!BL9&gt;=MAX('Standardized Scores'!$E9:$DO9)*0.555,"Low capacity","Inadequate capacity"))))</f>
        <v>Low capacity</v>
      </c>
      <c r="BM9" s="153" t="str">
        <f>IF('Standardized Scores'!BM9&gt;=MAX('Standardized Scores'!$E9:$DO9)*0.88,"Advanced capacity",IF('Standardized Scores'!BM9&gt;=MAX('Standardized Scores'!$E9:$DO9)*0.8,"High capacity",IF('Standardized Scores'!BM9&gt;=MAX('Standardized Scores'!$E9:$DO9)*0.66,"Adequate capacity",IF('Standardized Scores'!BM9&gt;=MAX('Standardized Scores'!$E9:$DO9)*0.555,"Low capacity","Inadequate capacity"))))</f>
        <v>Low capacity</v>
      </c>
      <c r="BN9" s="153" t="str">
        <f>IF('Standardized Scores'!BN9&gt;=MAX('Standardized Scores'!$E9:$DO9)*0.88,"Advanced capacity",IF('Standardized Scores'!BN9&gt;=MAX('Standardized Scores'!$E9:$DO9)*0.8,"High capacity",IF('Standardized Scores'!BN9&gt;=MAX('Standardized Scores'!$E9:$DO9)*0.66,"Adequate capacity",IF('Standardized Scores'!BN9&gt;=MAX('Standardized Scores'!$E9:$DO9)*0.555,"Low capacity","Inadequate capacity"))))</f>
        <v>High capacity</v>
      </c>
      <c r="BO9" s="153" t="str">
        <f>IF('Standardized Scores'!BO9&gt;=MAX('Standardized Scores'!$E9:$DO9)*0.88,"Advanced capacity",IF('Standardized Scores'!BO9&gt;=MAX('Standardized Scores'!$E9:$DO9)*0.8,"High capacity",IF('Standardized Scores'!BO9&gt;=MAX('Standardized Scores'!$E9:$DO9)*0.66,"Adequate capacity",IF('Standardized Scores'!BO9&gt;=MAX('Standardized Scores'!$E9:$DO9)*0.555,"Low capacity","Inadequate capacity"))))</f>
        <v>Inadequate capacity</v>
      </c>
      <c r="BP9" s="153" t="str">
        <f>IF('Standardized Scores'!BP9&gt;=MAX('Standardized Scores'!$E9:$DO9)*0.88,"Advanced capacity",IF('Standardized Scores'!BP9&gt;=MAX('Standardized Scores'!$E9:$DO9)*0.8,"High capacity",IF('Standardized Scores'!BP9&gt;=MAX('Standardized Scores'!$E9:$DO9)*0.66,"Adequate capacity",IF('Standardized Scores'!BP9&gt;=MAX('Standardized Scores'!$E9:$DO9)*0.555,"Low capacity","Inadequate capacity"))))</f>
        <v>Adequate capacity</v>
      </c>
      <c r="BQ9" s="153" t="str">
        <f>IF('Standardized Scores'!BQ9&gt;=MAX('Standardized Scores'!$E9:$DO9)*0.88,"Advanced capacity",IF('Standardized Scores'!BQ9&gt;=MAX('Standardized Scores'!$E9:$DO9)*0.8,"High capacity",IF('Standardized Scores'!BQ9&gt;=MAX('Standardized Scores'!$E9:$DO9)*0.66,"Adequate capacity",IF('Standardized Scores'!BQ9&gt;=MAX('Standardized Scores'!$E9:$DO9)*0.555,"Low capacity","Inadequate capacity"))))</f>
        <v>High capacity</v>
      </c>
      <c r="BR9" s="153" t="str">
        <f>IF('Standardized Scores'!BR9&gt;=MAX('Standardized Scores'!$E9:$DO9)*0.88,"Advanced capacity",IF('Standardized Scores'!BR9&gt;=MAX('Standardized Scores'!$E9:$DO9)*0.8,"High capacity",IF('Standardized Scores'!BR9&gt;=MAX('Standardized Scores'!$E9:$DO9)*0.66,"Adequate capacity",IF('Standardized Scores'!BR9&gt;=MAX('Standardized Scores'!$E9:$DO9)*0.555,"Low capacity","Inadequate capacity"))))</f>
        <v>Low capacity</v>
      </c>
      <c r="BS9" s="153" t="str">
        <f>IF('Standardized Scores'!BS9&gt;=MAX('Standardized Scores'!$E9:$DO9)*0.88,"Advanced capacity",IF('Standardized Scores'!BS9&gt;=MAX('Standardized Scores'!$E9:$DO9)*0.8,"High capacity",IF('Standardized Scores'!BS9&gt;=MAX('Standardized Scores'!$E9:$DO9)*0.66,"Adequate capacity",IF('Standardized Scores'!BS9&gt;=MAX('Standardized Scores'!$E9:$DO9)*0.555,"Low capacity","Inadequate capacity"))))</f>
        <v>Low capacity</v>
      </c>
      <c r="BT9" s="153" t="str">
        <f>IF('Standardized Scores'!BT9&gt;=MAX('Standardized Scores'!$E9:$DO9)*0.88,"Advanced capacity",IF('Standardized Scores'!BT9&gt;=MAX('Standardized Scores'!$E9:$DO9)*0.8,"High capacity",IF('Standardized Scores'!BT9&gt;=MAX('Standardized Scores'!$E9:$DO9)*0.66,"Adequate capacity",IF('Standardized Scores'!BT9&gt;=MAX('Standardized Scores'!$E9:$DO9)*0.555,"Low capacity","Inadequate capacity"))))</f>
        <v>Inadequate capacity</v>
      </c>
      <c r="BU9" s="153" t="str">
        <f>IF('Standardized Scores'!BU9&gt;=MAX('Standardized Scores'!$E9:$DO9)*0.88,"Advanced capacity",IF('Standardized Scores'!BU9&gt;=MAX('Standardized Scores'!$E9:$DO9)*0.8,"High capacity",IF('Standardized Scores'!BU9&gt;=MAX('Standardized Scores'!$E9:$DO9)*0.66,"Adequate capacity",IF('Standardized Scores'!BU9&gt;=MAX('Standardized Scores'!$E9:$DO9)*0.555,"Low capacity","Inadequate capacity"))))</f>
        <v>Low capacity</v>
      </c>
      <c r="BV9" s="153" t="str">
        <f>IF('Standardized Scores'!BV9&gt;=MAX('Standardized Scores'!$E9:$DO9)*0.88,"Advanced capacity",IF('Standardized Scores'!BV9&gt;=MAX('Standardized Scores'!$E9:$DO9)*0.8,"High capacity",IF('Standardized Scores'!BV9&gt;=MAX('Standardized Scores'!$E9:$DO9)*0.66,"Adequate capacity",IF('Standardized Scores'!BV9&gt;=MAX('Standardized Scores'!$E9:$DO9)*0.555,"Low capacity","Inadequate capacity"))))</f>
        <v>Inadequate capacity</v>
      </c>
      <c r="BW9" s="153" t="str">
        <f>IF('Standardized Scores'!BW9&gt;=MAX('Standardized Scores'!$E9:$DO9)*0.88,"Advanced capacity",IF('Standardized Scores'!BW9&gt;=MAX('Standardized Scores'!$E9:$DO9)*0.8,"High capacity",IF('Standardized Scores'!BW9&gt;=MAX('Standardized Scores'!$E9:$DO9)*0.66,"Adequate capacity",IF('Standardized Scores'!BW9&gt;=MAX('Standardized Scores'!$E9:$DO9)*0.555,"Low capacity","Inadequate capacity"))))</f>
        <v>Inadequate capacity</v>
      </c>
      <c r="BX9" s="153" t="str">
        <f>IF('Standardized Scores'!BX9&gt;=MAX('Standardized Scores'!$E9:$DO9)*0.88,"Advanced capacity",IF('Standardized Scores'!BX9&gt;=MAX('Standardized Scores'!$E9:$DO9)*0.8,"High capacity",IF('Standardized Scores'!BX9&gt;=MAX('Standardized Scores'!$E9:$DO9)*0.66,"Adequate capacity",IF('Standardized Scores'!BX9&gt;=MAX('Standardized Scores'!$E9:$DO9)*0.555,"Low capacity","Inadequate capacity"))))</f>
        <v>Inadequate capacity</v>
      </c>
      <c r="BY9" s="153" t="str">
        <f>IF('Standardized Scores'!BY9&gt;=MAX('Standardized Scores'!$E9:$DO9)*0.88,"Advanced capacity",IF('Standardized Scores'!BY9&gt;=MAX('Standardized Scores'!$E9:$DO9)*0.8,"High capacity",IF('Standardized Scores'!BY9&gt;=MAX('Standardized Scores'!$E9:$DO9)*0.66,"Adequate capacity",IF('Standardized Scores'!BY9&gt;=MAX('Standardized Scores'!$E9:$DO9)*0.555,"Low capacity","Inadequate capacity"))))</f>
        <v>Inadequate capacity</v>
      </c>
      <c r="BZ9" s="153" t="str">
        <f>IF('Standardized Scores'!BZ9&gt;=MAX('Standardized Scores'!$E9:$DO9)*0.88,"Advanced capacity",IF('Standardized Scores'!BZ9&gt;=MAX('Standardized Scores'!$E9:$DO9)*0.8,"High capacity",IF('Standardized Scores'!BZ9&gt;=MAX('Standardized Scores'!$E9:$DO9)*0.66,"Adequate capacity",IF('Standardized Scores'!BZ9&gt;=MAX('Standardized Scores'!$E9:$DO9)*0.555,"Low capacity","Inadequate capacity"))))</f>
        <v>High capacity</v>
      </c>
      <c r="CA9" s="153" t="str">
        <f>IF('Standardized Scores'!CA9&gt;=MAX('Standardized Scores'!$E9:$DO9)*0.88,"Advanced capacity",IF('Standardized Scores'!CA9&gt;=MAX('Standardized Scores'!$E9:$DO9)*0.8,"High capacity",IF('Standardized Scores'!CA9&gt;=MAX('Standardized Scores'!$E9:$DO9)*0.66,"Adequate capacity",IF('Standardized Scores'!CA9&gt;=MAX('Standardized Scores'!$E9:$DO9)*0.555,"Low capacity","Inadequate capacity"))))</f>
        <v>Advanced capacity</v>
      </c>
      <c r="CB9" s="153" t="str">
        <f>IF('Standardized Scores'!CB9&gt;=MAX('Standardized Scores'!$E9:$DO9)*0.88,"Advanced capacity",IF('Standardized Scores'!CB9&gt;=MAX('Standardized Scores'!$E9:$DO9)*0.8,"High capacity",IF('Standardized Scores'!CB9&gt;=MAX('Standardized Scores'!$E9:$DO9)*0.66,"Adequate capacity",IF('Standardized Scores'!CB9&gt;=MAX('Standardized Scores'!$E9:$DO9)*0.555,"Low capacity","Inadequate capacity"))))</f>
        <v>Inadequate capacity</v>
      </c>
      <c r="CC9" s="153" t="str">
        <f>IF('Standardized Scores'!CC9&gt;=MAX('Standardized Scores'!$E9:$DO9)*0.88,"Advanced capacity",IF('Standardized Scores'!CC9&gt;=MAX('Standardized Scores'!$E9:$DO9)*0.8,"High capacity",IF('Standardized Scores'!CC9&gt;=MAX('Standardized Scores'!$E9:$DO9)*0.66,"Adequate capacity",IF('Standardized Scores'!CC9&gt;=MAX('Standardized Scores'!$E9:$DO9)*0.555,"Low capacity","Inadequate capacity"))))</f>
        <v>Adequate capacity</v>
      </c>
      <c r="CD9" s="153" t="str">
        <f>IF('Standardized Scores'!CD9&gt;=MAX('Standardized Scores'!$E9:$DO9)*0.88,"Advanced capacity",IF('Standardized Scores'!CD9&gt;=MAX('Standardized Scores'!$E9:$DO9)*0.8,"High capacity",IF('Standardized Scores'!CD9&gt;=MAX('Standardized Scores'!$E9:$DO9)*0.66,"Adequate capacity",IF('Standardized Scores'!CD9&gt;=MAX('Standardized Scores'!$E9:$DO9)*0.555,"Low capacity","Inadequate capacity"))))</f>
        <v>Adequate capacity</v>
      </c>
      <c r="CE9" s="153" t="str">
        <f>IF('Standardized Scores'!CE9&gt;=MAX('Standardized Scores'!$E9:$DO9)*0.88,"Advanced capacity",IF('Standardized Scores'!CE9&gt;=MAX('Standardized Scores'!$E9:$DO9)*0.8,"High capacity",IF('Standardized Scores'!CE9&gt;=MAX('Standardized Scores'!$E9:$DO9)*0.66,"Adequate capacity",IF('Standardized Scores'!CE9&gt;=MAX('Standardized Scores'!$E9:$DO9)*0.555,"Low capacity","Inadequate capacity"))))</f>
        <v>Inadequate capacity</v>
      </c>
      <c r="CF9" s="153" t="str">
        <f>IF('Standardized Scores'!CF9&gt;=MAX('Standardized Scores'!$E9:$DO9)*0.88,"Advanced capacity",IF('Standardized Scores'!CF9&gt;=MAX('Standardized Scores'!$E9:$DO9)*0.8,"High capacity",IF('Standardized Scores'!CF9&gt;=MAX('Standardized Scores'!$E9:$DO9)*0.66,"Adequate capacity",IF('Standardized Scores'!CF9&gt;=MAX('Standardized Scores'!$E9:$DO9)*0.555,"Low capacity","Inadequate capacity"))))</f>
        <v>Inadequate capacity</v>
      </c>
      <c r="CG9" s="153" t="str">
        <f>IF('Standardized Scores'!CG9&gt;=MAX('Standardized Scores'!$E9:$DO9)*0.88,"Advanced capacity",IF('Standardized Scores'!CG9&gt;=MAX('Standardized Scores'!$E9:$DO9)*0.8,"High capacity",IF('Standardized Scores'!CG9&gt;=MAX('Standardized Scores'!$E9:$DO9)*0.66,"Adequate capacity",IF('Standardized Scores'!CG9&gt;=MAX('Standardized Scores'!$E9:$DO9)*0.555,"Low capacity","Inadequate capacity"))))</f>
        <v>Inadequate capacity</v>
      </c>
      <c r="CH9" s="153" t="str">
        <f>IF('Standardized Scores'!CH9&gt;=MAX('Standardized Scores'!$E9:$DO9)*0.88,"Advanced capacity",IF('Standardized Scores'!CH9&gt;=MAX('Standardized Scores'!$E9:$DO9)*0.8,"High capacity",IF('Standardized Scores'!CH9&gt;=MAX('Standardized Scores'!$E9:$DO9)*0.66,"Adequate capacity",IF('Standardized Scores'!CH9&gt;=MAX('Standardized Scores'!$E9:$DO9)*0.555,"Low capacity","Inadequate capacity"))))</f>
        <v>Inadequate capacity</v>
      </c>
      <c r="CI9" s="153" t="str">
        <f>IF('Standardized Scores'!CI9&gt;=MAX('Standardized Scores'!$E9:$DO9)*0.88,"Advanced capacity",IF('Standardized Scores'!CI9&gt;=MAX('Standardized Scores'!$E9:$DO9)*0.8,"High capacity",IF('Standardized Scores'!CI9&gt;=MAX('Standardized Scores'!$E9:$DO9)*0.66,"Adequate capacity",IF('Standardized Scores'!CI9&gt;=MAX('Standardized Scores'!$E9:$DO9)*0.555,"Low capacity","Inadequate capacity"))))</f>
        <v>Inadequate capacity</v>
      </c>
      <c r="CJ9" s="153" t="str">
        <f>IF('Standardized Scores'!CJ9&gt;=MAX('Standardized Scores'!$E9:$DO9)*0.88,"Advanced capacity",IF('Standardized Scores'!CJ9&gt;=MAX('Standardized Scores'!$E9:$DO9)*0.8,"High capacity",IF('Standardized Scores'!CJ9&gt;=MAX('Standardized Scores'!$E9:$DO9)*0.66,"Adequate capacity",IF('Standardized Scores'!CJ9&gt;=MAX('Standardized Scores'!$E9:$DO9)*0.555,"Low capacity","Inadequate capacity"))))</f>
        <v>Adequate capacity</v>
      </c>
      <c r="CK9" s="153" t="str">
        <f>IF('Standardized Scores'!CK9&gt;=MAX('Standardized Scores'!$E9:$DO9)*0.88,"Advanced capacity",IF('Standardized Scores'!CK9&gt;=MAX('Standardized Scores'!$E9:$DO9)*0.8,"High capacity",IF('Standardized Scores'!CK9&gt;=MAX('Standardized Scores'!$E9:$DO9)*0.66,"Adequate capacity",IF('Standardized Scores'!CK9&gt;=MAX('Standardized Scores'!$E9:$DO9)*0.555,"Low capacity","Inadequate capacity"))))</f>
        <v>Adequate capacity</v>
      </c>
      <c r="CL9" s="153" t="str">
        <f>IF('Standardized Scores'!CL9&gt;=MAX('Standardized Scores'!$E9:$DO9)*0.88,"Advanced capacity",IF('Standardized Scores'!CL9&gt;=MAX('Standardized Scores'!$E9:$DO9)*0.8,"High capacity",IF('Standardized Scores'!CL9&gt;=MAX('Standardized Scores'!$E9:$DO9)*0.66,"Adequate capacity",IF('Standardized Scores'!CL9&gt;=MAX('Standardized Scores'!$E9:$DO9)*0.555,"Low capacity","Inadequate capacity"))))</f>
        <v>Adequate capacity</v>
      </c>
      <c r="CM9" s="153" t="str">
        <f>IF('Standardized Scores'!CM9&gt;=MAX('Standardized Scores'!$E9:$DO9)*0.88,"Advanced capacity",IF('Standardized Scores'!CM9&gt;=MAX('Standardized Scores'!$E9:$DO9)*0.8,"High capacity",IF('Standardized Scores'!CM9&gt;=MAX('Standardized Scores'!$E9:$DO9)*0.66,"Adequate capacity",IF('Standardized Scores'!CM9&gt;=MAX('Standardized Scores'!$E9:$DO9)*0.555,"Low capacity","Inadequate capacity"))))</f>
        <v>Adequate capacity</v>
      </c>
      <c r="CN9" s="153" t="str">
        <f>IF('Standardized Scores'!CN9&gt;=MAX('Standardized Scores'!$E9:$DO9)*0.88,"Advanced capacity",IF('Standardized Scores'!CN9&gt;=MAX('Standardized Scores'!$E9:$DO9)*0.8,"High capacity",IF('Standardized Scores'!CN9&gt;=MAX('Standardized Scores'!$E9:$DO9)*0.66,"Adequate capacity",IF('Standardized Scores'!CN9&gt;=MAX('Standardized Scores'!$E9:$DO9)*0.555,"Low capacity","Inadequate capacity"))))</f>
        <v>Inadequate capacity</v>
      </c>
      <c r="CO9" s="153" t="str">
        <f>IF('Standardized Scores'!CO9&gt;=MAX('Standardized Scores'!$E9:$DO9)*0.88,"Advanced capacity",IF('Standardized Scores'!CO9&gt;=MAX('Standardized Scores'!$E9:$DO9)*0.8,"High capacity",IF('Standardized Scores'!CO9&gt;=MAX('Standardized Scores'!$E9:$DO9)*0.66,"Adequate capacity",IF('Standardized Scores'!CO9&gt;=MAX('Standardized Scores'!$E9:$DO9)*0.555,"Low capacity","Inadequate capacity"))))</f>
        <v>Inadequate capacity</v>
      </c>
      <c r="CP9" s="153" t="str">
        <f>IF('Standardized Scores'!CP9&gt;=MAX('Standardized Scores'!$E9:$DO9)*0.88,"Advanced capacity",IF('Standardized Scores'!CP9&gt;=MAX('Standardized Scores'!$E9:$DO9)*0.8,"High capacity",IF('Standardized Scores'!CP9&gt;=MAX('Standardized Scores'!$E9:$DO9)*0.66,"Adequate capacity",IF('Standardized Scores'!CP9&gt;=MAX('Standardized Scores'!$E9:$DO9)*0.555,"Low capacity","Inadequate capacity"))))</f>
        <v>Adequate capacity</v>
      </c>
      <c r="CQ9" s="153" t="str">
        <f>IF('Standardized Scores'!CQ9&gt;=MAX('Standardized Scores'!$E9:$DO9)*0.88,"Advanced capacity",IF('Standardized Scores'!CQ9&gt;=MAX('Standardized Scores'!$E9:$DO9)*0.8,"High capacity",IF('Standardized Scores'!CQ9&gt;=MAX('Standardized Scores'!$E9:$DO9)*0.66,"Adequate capacity",IF('Standardized Scores'!CQ9&gt;=MAX('Standardized Scores'!$E9:$DO9)*0.555,"Low capacity","Inadequate capacity"))))</f>
        <v>Inadequate capacity</v>
      </c>
      <c r="CR9" s="153" t="str">
        <f>IF('Standardized Scores'!CR9&gt;=MAX('Standardized Scores'!$E9:$DO9)*0.88,"Advanced capacity",IF('Standardized Scores'!CR9&gt;=MAX('Standardized Scores'!$E9:$DO9)*0.8,"High capacity",IF('Standardized Scores'!CR9&gt;=MAX('Standardized Scores'!$E9:$DO9)*0.66,"Adequate capacity",IF('Standardized Scores'!CR9&gt;=MAX('Standardized Scores'!$E9:$DO9)*0.555,"Low capacity","Inadequate capacity"))))</f>
        <v>Adequate capacity</v>
      </c>
      <c r="CS9" s="153" t="str">
        <f>IF('Standardized Scores'!CS9&gt;=MAX('Standardized Scores'!$E9:$DO9)*0.88,"Advanced capacity",IF('Standardized Scores'!CS9&gt;=MAX('Standardized Scores'!$E9:$DO9)*0.8,"High capacity",IF('Standardized Scores'!CS9&gt;=MAX('Standardized Scores'!$E9:$DO9)*0.66,"Adequate capacity",IF('Standardized Scores'!CS9&gt;=MAX('Standardized Scores'!$E9:$DO9)*0.555,"Low capacity","Inadequate capacity"))))</f>
        <v>Advanced capacity</v>
      </c>
      <c r="CT9" s="153" t="str">
        <f>IF('Standardized Scores'!CT9&gt;=MAX('Standardized Scores'!$E9:$DO9)*0.88,"Advanced capacity",IF('Standardized Scores'!CT9&gt;=MAX('Standardized Scores'!$E9:$DO9)*0.8,"High capacity",IF('Standardized Scores'!CT9&gt;=MAX('Standardized Scores'!$E9:$DO9)*0.66,"Adequate capacity",IF('Standardized Scores'!CT9&gt;=MAX('Standardized Scores'!$E9:$DO9)*0.555,"Low capacity","Inadequate capacity"))))</f>
        <v>Adequate capacity</v>
      </c>
      <c r="CU9" s="153" t="str">
        <f>IF('Standardized Scores'!CU9&gt;=MAX('Standardized Scores'!$E9:$DO9)*0.88,"Advanced capacity",IF('Standardized Scores'!CU9&gt;=MAX('Standardized Scores'!$E9:$DO9)*0.8,"High capacity",IF('Standardized Scores'!CU9&gt;=MAX('Standardized Scores'!$E9:$DO9)*0.66,"Adequate capacity",IF('Standardized Scores'!CU9&gt;=MAX('Standardized Scores'!$E9:$DO9)*0.555,"Low capacity","Inadequate capacity"))))</f>
        <v>High capacity</v>
      </c>
      <c r="CV9" s="153" t="str">
        <f>IF('Standardized Scores'!CV9&gt;=MAX('Standardized Scores'!$E9:$DO9)*0.88,"Advanced capacity",IF('Standardized Scores'!CV9&gt;=MAX('Standardized Scores'!$E9:$DO9)*0.8,"High capacity",IF('Standardized Scores'!CV9&gt;=MAX('Standardized Scores'!$E9:$DO9)*0.66,"Adequate capacity",IF('Standardized Scores'!CV9&gt;=MAX('Standardized Scores'!$E9:$DO9)*0.555,"Low capacity","Inadequate capacity"))))</f>
        <v>Low capacity</v>
      </c>
      <c r="CW9" s="153" t="str">
        <f>IF('Standardized Scores'!CW9&gt;=MAX('Standardized Scores'!$E9:$DO9)*0.88,"Advanced capacity",IF('Standardized Scores'!CW9&gt;=MAX('Standardized Scores'!$E9:$DO9)*0.8,"High capacity",IF('Standardized Scores'!CW9&gt;=MAX('Standardized Scores'!$E9:$DO9)*0.66,"Adequate capacity",IF('Standardized Scores'!CW9&gt;=MAX('Standardized Scores'!$E9:$DO9)*0.555,"Low capacity","Inadequate capacity"))))</f>
        <v>Adequate capacity</v>
      </c>
      <c r="CX9" s="153" t="str">
        <f>IF('Standardized Scores'!CX9&gt;=MAX('Standardized Scores'!$E9:$DO9)*0.88,"Advanced capacity",IF('Standardized Scores'!CX9&gt;=MAX('Standardized Scores'!$E9:$DO9)*0.8,"High capacity",IF('Standardized Scores'!CX9&gt;=MAX('Standardized Scores'!$E9:$DO9)*0.66,"Adequate capacity",IF('Standardized Scores'!CX9&gt;=MAX('Standardized Scores'!$E9:$DO9)*0.555,"Low capacity","Inadequate capacity"))))</f>
        <v>Adequate capacity</v>
      </c>
      <c r="CY9" s="153" t="str">
        <f>IF('Standardized Scores'!CY9&gt;=MAX('Standardized Scores'!$E9:$DO9)*0.88,"Advanced capacity",IF('Standardized Scores'!CY9&gt;=MAX('Standardized Scores'!$E9:$DO9)*0.8,"High capacity",IF('Standardized Scores'!CY9&gt;=MAX('Standardized Scores'!$E9:$DO9)*0.66,"Adequate capacity",IF('Standardized Scores'!CY9&gt;=MAX('Standardized Scores'!$E9:$DO9)*0.555,"Low capacity","Inadequate capacity"))))</f>
        <v>Low capacity</v>
      </c>
      <c r="CZ9" s="153" t="str">
        <f>IF('Standardized Scores'!CZ9&gt;=MAX('Standardized Scores'!$E9:$DO9)*0.88,"Advanced capacity",IF('Standardized Scores'!CZ9&gt;=MAX('Standardized Scores'!$E9:$DO9)*0.8,"High capacity",IF('Standardized Scores'!CZ9&gt;=MAX('Standardized Scores'!$E9:$DO9)*0.66,"Adequate capacity",IF('Standardized Scores'!CZ9&gt;=MAX('Standardized Scores'!$E9:$DO9)*0.555,"Low capacity","Inadequate capacity"))))</f>
        <v>High capacity</v>
      </c>
      <c r="DA9" s="153" t="str">
        <f>IF('Standardized Scores'!DA9&gt;=MAX('Standardized Scores'!$E9:$DO9)*0.88,"Advanced capacity",IF('Standardized Scores'!DA9&gt;=MAX('Standardized Scores'!$E9:$DO9)*0.8,"High capacity",IF('Standardized Scores'!DA9&gt;=MAX('Standardized Scores'!$E9:$DO9)*0.66,"Adequate capacity",IF('Standardized Scores'!DA9&gt;=MAX('Standardized Scores'!$E9:$DO9)*0.555,"Low capacity","Inadequate capacity"))))</f>
        <v>Advanced capacity</v>
      </c>
      <c r="DB9" s="153" t="str">
        <f>IF('Standardized Scores'!DB9&gt;=MAX('Standardized Scores'!$E9:$DO9)*0.88,"Advanced capacity",IF('Standardized Scores'!DB9&gt;=MAX('Standardized Scores'!$E9:$DO9)*0.8,"High capacity",IF('Standardized Scores'!DB9&gt;=MAX('Standardized Scores'!$E9:$DO9)*0.66,"Adequate capacity",IF('Standardized Scores'!DB9&gt;=MAX('Standardized Scores'!$E9:$DO9)*0.555,"Low capacity","Inadequate capacity"))))</f>
        <v>High capacity</v>
      </c>
      <c r="DC9" s="153" t="str">
        <f>IF('Standardized Scores'!DC9&gt;=MAX('Standardized Scores'!$E9:$DO9)*0.88,"Advanced capacity",IF('Standardized Scores'!DC9&gt;=MAX('Standardized Scores'!$E9:$DO9)*0.8,"High capacity",IF('Standardized Scores'!DC9&gt;=MAX('Standardized Scores'!$E9:$DO9)*0.66,"Adequate capacity",IF('Standardized Scores'!DC9&gt;=MAX('Standardized Scores'!$E9:$DO9)*0.555,"Low capacity","Inadequate capacity"))))</f>
        <v>Inadequate capacity</v>
      </c>
      <c r="DD9" s="153" t="str">
        <f>IF('Standardized Scores'!DD9&gt;=MAX('Standardized Scores'!$E9:$DO9)*0.88,"Advanced capacity",IF('Standardized Scores'!DD9&gt;=MAX('Standardized Scores'!$E9:$DO9)*0.8,"High capacity",IF('Standardized Scores'!DD9&gt;=MAX('Standardized Scores'!$E9:$DO9)*0.66,"Adequate capacity",IF('Standardized Scores'!DD9&gt;=MAX('Standardized Scores'!$E9:$DO9)*0.555,"Low capacity","Inadequate capacity"))))</f>
        <v>Inadequate capacity</v>
      </c>
      <c r="DE9" s="153" t="str">
        <f>IF('Standardized Scores'!DE9&gt;=MAX('Standardized Scores'!$E9:$DO9)*0.88,"Advanced capacity",IF('Standardized Scores'!DE9&gt;=MAX('Standardized Scores'!$E9:$DO9)*0.8,"High capacity",IF('Standardized Scores'!DE9&gt;=MAX('Standardized Scores'!$E9:$DO9)*0.66,"Adequate capacity",IF('Standardized Scores'!DE9&gt;=MAX('Standardized Scores'!$E9:$DO9)*0.555,"Low capacity","Inadequate capacity"))))</f>
        <v>Inadequate capacity</v>
      </c>
      <c r="DF9" s="153" t="str">
        <f>IF('Standardized Scores'!DF9&gt;=MAX('Standardized Scores'!$E9:$DO9)*0.88,"Advanced capacity",IF('Standardized Scores'!DF9&gt;=MAX('Standardized Scores'!$E9:$DO9)*0.8,"High capacity",IF('Standardized Scores'!DF9&gt;=MAX('Standardized Scores'!$E9:$DO9)*0.66,"Adequate capacity",IF('Standardized Scores'!DF9&gt;=MAX('Standardized Scores'!$E9:$DO9)*0.555,"Low capacity","Inadequate capacity"))))</f>
        <v>Inadequate capacity</v>
      </c>
      <c r="DG9" s="153" t="str">
        <f>IF('Standardized Scores'!DG9&gt;=MAX('Standardized Scores'!$E9:$DO9)*0.88,"Advanced capacity",IF('Standardized Scores'!DG9&gt;=MAX('Standardized Scores'!$E9:$DO9)*0.8,"High capacity",IF('Standardized Scores'!DG9&gt;=MAX('Standardized Scores'!$E9:$DO9)*0.66,"Adequate capacity",IF('Standardized Scores'!DG9&gt;=MAX('Standardized Scores'!$E9:$DO9)*0.555,"Low capacity","Inadequate capacity"))))</f>
        <v>Inadequate capacity</v>
      </c>
      <c r="DH9" s="153" t="str">
        <f>IF('Standardized Scores'!DH9&gt;=MAX('Standardized Scores'!$E9:$DO9)*0.88,"Advanced capacity",IF('Standardized Scores'!DH9&gt;=MAX('Standardized Scores'!$E9:$DO9)*0.8,"High capacity",IF('Standardized Scores'!DH9&gt;=MAX('Standardized Scores'!$E9:$DO9)*0.66,"Adequate capacity",IF('Standardized Scores'!DH9&gt;=MAX('Standardized Scores'!$E9:$DO9)*0.555,"Low capacity","Inadequate capacity"))))</f>
        <v>Low capacity</v>
      </c>
      <c r="DI9" s="153" t="str">
        <f>IF('Standardized Scores'!DI9&gt;=MAX('Standardized Scores'!$E9:$DO9)*0.88,"Advanced capacity",IF('Standardized Scores'!DI9&gt;=MAX('Standardized Scores'!$E9:$DO9)*0.8,"High capacity",IF('Standardized Scores'!DI9&gt;=MAX('Standardized Scores'!$E9:$DO9)*0.66,"Adequate capacity",IF('Standardized Scores'!DI9&gt;=MAX('Standardized Scores'!$E9:$DO9)*0.555,"Low capacity","Inadequate capacity"))))</f>
        <v>Adequate capacity</v>
      </c>
      <c r="DJ9" s="153" t="str">
        <f>IF('Standardized Scores'!DJ9&gt;=MAX('Standardized Scores'!$E9:$DO9)*0.88,"Advanced capacity",IF('Standardized Scores'!DJ9&gt;=MAX('Standardized Scores'!$E9:$DO9)*0.8,"High capacity",IF('Standardized Scores'!DJ9&gt;=MAX('Standardized Scores'!$E9:$DO9)*0.66,"Adequate capacity",IF('Standardized Scores'!DJ9&gt;=MAX('Standardized Scores'!$E9:$DO9)*0.555,"Low capacity","Inadequate capacity"))))</f>
        <v>Advanced capacity</v>
      </c>
      <c r="DK9" s="153" t="str">
        <f>IF('Standardized Scores'!DK9&gt;=MAX('Standardized Scores'!$E9:$DO9)*0.88,"Advanced capacity",IF('Standardized Scores'!DK9&gt;=MAX('Standardized Scores'!$E9:$DO9)*0.8,"High capacity",IF('Standardized Scores'!DK9&gt;=MAX('Standardized Scores'!$E9:$DO9)*0.66,"Adequate capacity",IF('Standardized Scores'!DK9&gt;=MAX('Standardized Scores'!$E9:$DO9)*0.555,"Low capacity","Inadequate capacity"))))</f>
        <v>Advanced capacity</v>
      </c>
      <c r="DL9" s="153" t="str">
        <f>IF('Standardized Scores'!DL9&gt;=MAX('Standardized Scores'!$E9:$DO9)*0.88,"Advanced capacity",IF('Standardized Scores'!DL9&gt;=MAX('Standardized Scores'!$E9:$DO9)*0.8,"High capacity",IF('Standardized Scores'!DL9&gt;=MAX('Standardized Scores'!$E9:$DO9)*0.66,"Adequate capacity",IF('Standardized Scores'!DL9&gt;=MAX('Standardized Scores'!$E9:$DO9)*0.555,"Low capacity","Inadequate capacity"))))</f>
        <v>Low capacity</v>
      </c>
      <c r="DM9" s="153" t="str">
        <f>IF('Standardized Scores'!DM9&gt;=MAX('Standardized Scores'!$E9:$DO9)*0.88,"Advanced capacity",IF('Standardized Scores'!DM9&gt;=MAX('Standardized Scores'!$E9:$DO9)*0.8,"High capacity",IF('Standardized Scores'!DM9&gt;=MAX('Standardized Scores'!$E9:$DO9)*0.66,"Adequate capacity",IF('Standardized Scores'!DM9&gt;=MAX('Standardized Scores'!$E9:$DO9)*0.555,"Low capacity","Inadequate capacity"))))</f>
        <v>Inadequate capacity</v>
      </c>
      <c r="DN9" s="153" t="str">
        <f>IF('Standardized Scores'!DN9&gt;=MAX('Standardized Scores'!$E9:$DO9)*0.88,"Advanced capacity",IF('Standardized Scores'!DN9&gt;=MAX('Standardized Scores'!$E9:$DO9)*0.8,"High capacity",IF('Standardized Scores'!DN9&gt;=MAX('Standardized Scores'!$E9:$DO9)*0.66,"Adequate capacity",IF('Standardized Scores'!DN9&gt;=MAX('Standardized Scores'!$E9:$DO9)*0.555,"Low capacity","Inadequate capacity"))))</f>
        <v>Inadequate capacity</v>
      </c>
      <c r="DO9" s="153" t="str">
        <f>IF('Standardized Scores'!DO9&gt;=MAX('Standardized Scores'!$E9:$DO9)*0.88,"Advanced capacity",IF('Standardized Scores'!DO9&gt;=MAX('Standardized Scores'!$E9:$DO9)*0.8,"High capacity",IF('Standardized Scores'!DO9&gt;=MAX('Standardized Scores'!$E9:$DO9)*0.66,"Adequate capacity",IF('Standardized Scores'!DO9&gt;=MAX('Standardized Scores'!$E9:$DO9)*0.555,"Low capacity","Inadequate capacity"))))</f>
        <v>Inadequate capacity</v>
      </c>
    </row>
    <row r="10" spans="2:119" ht="12" customHeight="1" x14ac:dyDescent="0.25">
      <c r="B10" s="61" t="str">
        <f>'Standardized Scores'!B10</f>
        <v xml:space="preserve">         Engineering occupational labor force</v>
      </c>
      <c r="C10" s="61" t="str">
        <f t="shared" ref="C10:C77" si="0">TRIM(B10)</f>
        <v>Engineering occupational labor force</v>
      </c>
      <c r="D10" s="145">
        <f>'Standardized Scores'!D10</f>
        <v>0.1</v>
      </c>
      <c r="E10" s="154">
        <f>'Standardized Scores'!E10</f>
        <v>15.486289032271845</v>
      </c>
      <c r="F10" s="154">
        <f>'Standardized Scores'!F10</f>
        <v>1.1804059260612647</v>
      </c>
      <c r="G10" s="154">
        <f>'Standardized Scores'!G10</f>
        <v>1.2458093352612751</v>
      </c>
      <c r="H10" s="154">
        <f>'Standardized Scores'!H10</f>
        <v>6.0589734226522793</v>
      </c>
      <c r="I10" s="154">
        <f>'Standardized Scores'!I10</f>
        <v>21.275877454170793</v>
      </c>
      <c r="J10" s="154">
        <f>'Standardized Scores'!J10</f>
        <v>66.141094494999081</v>
      </c>
      <c r="K10" s="154">
        <f>'Standardized Scores'!K10</f>
        <v>38.099352382835491</v>
      </c>
      <c r="L10" s="154">
        <f>'Standardized Scores'!L10</f>
        <v>7.5807931814422611</v>
      </c>
      <c r="M10" s="154">
        <f>'Standardized Scores'!M10</f>
        <v>28.313500872073302</v>
      </c>
      <c r="N10" s="154">
        <f>'Standardized Scores'!N10</f>
        <v>2.3609534655383944</v>
      </c>
      <c r="O10" s="154">
        <f>'Standardized Scores'!O10</f>
        <v>73.306635746012503</v>
      </c>
      <c r="P10" s="154">
        <f>'Standardized Scores'!P10</f>
        <v>35.804245930514988</v>
      </c>
      <c r="Q10" s="154">
        <f>'Standardized Scores'!Q10</f>
        <v>3.1988709951535714</v>
      </c>
      <c r="R10" s="154">
        <f>'Standardized Scores'!R10</f>
        <v>16.649696769343958</v>
      </c>
      <c r="S10" s="154">
        <f>'Standardized Scores'!S10</f>
        <v>6.9970276845122195</v>
      </c>
      <c r="T10" s="154">
        <f>'Standardized Scores'!T10</f>
        <v>9.0729489873715803</v>
      </c>
      <c r="U10" s="154">
        <f>'Standardized Scores'!U10</f>
        <v>27.164547949119953</v>
      </c>
      <c r="V10" s="154">
        <f>'Standardized Scores'!V10</f>
        <v>0.82658381758996124</v>
      </c>
      <c r="W10" s="154">
        <f>'Standardized Scores'!W10</f>
        <v>18.696354206371687</v>
      </c>
      <c r="X10" s="154">
        <f>'Standardized Scores'!X10</f>
        <v>38.758446212904708</v>
      </c>
      <c r="Y10" s="154">
        <f>'Standardized Scores'!Y10</f>
        <v>0.29139518984228885</v>
      </c>
      <c r="Z10" s="154">
        <f>'Standardized Scores'!Z10</f>
        <v>15.342284781775342</v>
      </c>
      <c r="AA10" s="154">
        <f>'Standardized Scores'!AA10</f>
        <v>6.3535049683406566</v>
      </c>
      <c r="AB10" s="154">
        <f>'Standardized Scores'!AB10</f>
        <v>12.413841112950058</v>
      </c>
      <c r="AC10" s="154">
        <f>'Standardized Scores'!AC10</f>
        <v>31.715642248833689</v>
      </c>
      <c r="AD10" s="154">
        <f>'Standardized Scores'!AD10</f>
        <v>50.822387794329629</v>
      </c>
      <c r="AE10" s="154">
        <f>'Standardized Scores'!AE10</f>
        <v>39.036031137529022</v>
      </c>
      <c r="AF10" s="154">
        <f>'Standardized Scores'!AF10</f>
        <v>39.832603545271795</v>
      </c>
      <c r="AG10" s="154">
        <f>'Standardized Scores'!AG10</f>
        <v>4.357574579427264</v>
      </c>
      <c r="AH10" s="154">
        <f>'Standardized Scores'!AH10</f>
        <v>8.7469310190099048</v>
      </c>
      <c r="AI10" s="154">
        <f>'Standardized Scores'!AI10</f>
        <v>11.566075893388499</v>
      </c>
      <c r="AJ10" s="154">
        <f>'Standardized Scores'!AJ10</f>
        <v>5.1007259617822855</v>
      </c>
      <c r="AK10" s="154">
        <f>'Standardized Scores'!AK10</f>
        <v>42.351046206131244</v>
      </c>
      <c r="AL10" s="154">
        <f>'Standardized Scores'!AL10</f>
        <v>3.8937724728111713</v>
      </c>
      <c r="AM10" s="154">
        <f>'Standardized Scores'!AM10</f>
        <v>77.434579013296286</v>
      </c>
      <c r="AN10" s="154">
        <f>'Standardized Scores'!AN10</f>
        <v>43.174203754318327</v>
      </c>
      <c r="AO10" s="154">
        <f>'Standardized Scores'!AO10</f>
        <v>10.810179278074864</v>
      </c>
      <c r="AP10" s="154">
        <f>'Standardized Scores'!AP10</f>
        <v>52.667308438401832</v>
      </c>
      <c r="AQ10" s="154">
        <f>'Standardized Scores'!AQ10</f>
        <v>3.1247648870612288</v>
      </c>
      <c r="AR10" s="154">
        <f>'Standardized Scores'!AR10</f>
        <v>31.156584843269471</v>
      </c>
      <c r="AS10" s="154">
        <f>'Standardized Scores'!AS10</f>
        <v>3.4378734959576178</v>
      </c>
      <c r="AT10" s="154">
        <f>'Standardized Scores'!AT10</f>
        <v>2.1976069972869996</v>
      </c>
      <c r="AU10" s="154">
        <f>'Standardized Scores'!AU10</f>
        <v>20.125398814544816</v>
      </c>
      <c r="AV10" s="154">
        <f>'Standardized Scores'!AV10</f>
        <v>45.188800126709722</v>
      </c>
      <c r="AW10" s="154">
        <f>'Standardized Scores'!AW10</f>
        <v>50.759127332388779</v>
      </c>
      <c r="AX10" s="154">
        <f>'Standardized Scores'!AX10</f>
        <v>11.323661246740873</v>
      </c>
      <c r="AY10" s="154">
        <f>'Standardized Scores'!AY10</f>
        <v>4.4935421490466805</v>
      </c>
      <c r="AZ10" s="154">
        <f>'Standardized Scores'!AZ10</f>
        <v>12.485084430039542</v>
      </c>
      <c r="BA10" s="154">
        <f>'Standardized Scores'!BA10</f>
        <v>7.6437232710924787</v>
      </c>
      <c r="BB10" s="154">
        <f>'Standardized Scores'!BB10</f>
        <v>55.184816470930762</v>
      </c>
      <c r="BC10" s="154">
        <f>'Standardized Scores'!BC10</f>
        <v>52.979071348195482</v>
      </c>
      <c r="BD10" s="154">
        <f>'Standardized Scores'!BD10</f>
        <v>22.867439987187787</v>
      </c>
      <c r="BE10" s="154">
        <f>'Standardized Scores'!BE10</f>
        <v>63.619680239831261</v>
      </c>
      <c r="BF10" s="154">
        <f>'Standardized Scores'!BF10</f>
        <v>13.216447090259802</v>
      </c>
      <c r="BG10" s="154">
        <f>'Standardized Scores'!BG10</f>
        <v>4.2462331838310421</v>
      </c>
      <c r="BH10" s="154">
        <f>'Standardized Scores'!BH10</f>
        <v>5.5210383008041788</v>
      </c>
      <c r="BI10" s="154">
        <f>'Standardized Scores'!BI10</f>
        <v>22.635068798153792</v>
      </c>
      <c r="BJ10" s="154">
        <f>'Standardized Scores'!BJ10</f>
        <v>11.281247522698731</v>
      </c>
      <c r="BK10" s="154">
        <f>'Standardized Scores'!BK10</f>
        <v>29.502130002415647</v>
      </c>
      <c r="BL10" s="154">
        <f>'Standardized Scores'!BL10</f>
        <v>14.829767139471153</v>
      </c>
      <c r="BM10" s="154">
        <f>'Standardized Scores'!BM10</f>
        <v>39.600276616324138</v>
      </c>
      <c r="BN10" s="154">
        <f>'Standardized Scores'!BN10</f>
        <v>58.506711459397238</v>
      </c>
      <c r="BO10" s="154">
        <f>'Standardized Scores'!BO10</f>
        <v>0</v>
      </c>
      <c r="BP10" s="154">
        <f>'Standardized Scores'!BP10</f>
        <v>23.869636495967278</v>
      </c>
      <c r="BQ10" s="154">
        <f>'Standardized Scores'!BQ10</f>
        <v>37.562008204630217</v>
      </c>
      <c r="BR10" s="154">
        <f>'Standardized Scores'!BR10</f>
        <v>7.7950489728649206</v>
      </c>
      <c r="BS10" s="154">
        <f>'Standardized Scores'!BS10</f>
        <v>10.968379487816918</v>
      </c>
      <c r="BT10" s="154">
        <f>'Standardized Scores'!BT10</f>
        <v>38.690197133492454</v>
      </c>
      <c r="BU10" s="154">
        <f>'Standardized Scores'!BU10</f>
        <v>32.1616714769021</v>
      </c>
      <c r="BV10" s="154">
        <f>'Standardized Scores'!BV10</f>
        <v>2.1871747847935561</v>
      </c>
      <c r="BW10" s="154">
        <f>'Standardized Scores'!BW10</f>
        <v>0.20826484116673194</v>
      </c>
      <c r="BX10" s="154">
        <f>'Standardized Scores'!BX10</f>
        <v>6.0764531594003977</v>
      </c>
      <c r="BY10" s="154">
        <f>'Standardized Scores'!BY10</f>
        <v>1.2560203806912149</v>
      </c>
      <c r="BZ10" s="154">
        <f>'Standardized Scores'!BZ10</f>
        <v>52.751083619330032</v>
      </c>
      <c r="CA10" s="154">
        <f>'Standardized Scores'!CA10</f>
        <v>63.161160646838795</v>
      </c>
      <c r="CB10" s="154">
        <f>'Standardized Scores'!CB10</f>
        <v>4.2349800057288762</v>
      </c>
      <c r="CC10" s="154">
        <f>'Standardized Scores'!CC10</f>
        <v>42.142820741140262</v>
      </c>
      <c r="CD10" s="154">
        <f>'Standardized Scores'!CD10</f>
        <v>10.164614738590089</v>
      </c>
      <c r="CE10" s="154">
        <f>'Standardized Scores'!CE10</f>
        <v>2.1940912835435502</v>
      </c>
      <c r="CF10" s="154">
        <f>'Standardized Scores'!CF10</f>
        <v>4.9965215552678561</v>
      </c>
      <c r="CG10" s="154">
        <f>'Standardized Scores'!CG10</f>
        <v>0.84593781424630266</v>
      </c>
      <c r="CH10" s="154">
        <f>'Standardized Scores'!CH10</f>
        <v>2.1176488471022457</v>
      </c>
      <c r="CI10" s="154">
        <f>'Standardized Scores'!CI10</f>
        <v>7.2329030582634726</v>
      </c>
      <c r="CJ10" s="154">
        <f>'Standardized Scores'!CJ10</f>
        <v>35.376987971313582</v>
      </c>
      <c r="CK10" s="154">
        <f>'Standardized Scores'!CK10</f>
        <v>44.173414114283382</v>
      </c>
      <c r="CL10" s="154">
        <f>'Standardized Scores'!CL10</f>
        <v>63.102926427462648</v>
      </c>
      <c r="CM10" s="154">
        <f>'Standardized Scores'!CM10</f>
        <v>39.588237134108041</v>
      </c>
      <c r="CN10" s="154">
        <f>'Standardized Scores'!CN10</f>
        <v>3.1004875670625998</v>
      </c>
      <c r="CO10" s="154">
        <f>'Standardized Scores'!CO10</f>
        <v>1.8627330556578205</v>
      </c>
      <c r="CP10" s="154">
        <f>'Standardized Scores'!CP10</f>
        <v>18.006862080325618</v>
      </c>
      <c r="CQ10" s="154">
        <f>'Standardized Scores'!CQ10</f>
        <v>1.8002535250909844</v>
      </c>
      <c r="CR10" s="154">
        <f>'Standardized Scores'!CR10</f>
        <v>25.26852025062238</v>
      </c>
      <c r="CS10" s="154">
        <f>'Standardized Scores'!CS10</f>
        <v>100</v>
      </c>
      <c r="CT10" s="154">
        <f>'Standardized Scores'!CT10</f>
        <v>21.38220819223066</v>
      </c>
      <c r="CU10" s="154">
        <f>'Standardized Scores'!CU10</f>
        <v>67.036972164510956</v>
      </c>
      <c r="CV10" s="154">
        <f>'Standardized Scores'!CV10</f>
        <v>12.293418830004553</v>
      </c>
      <c r="CW10" s="154">
        <f>'Standardized Scores'!CW10</f>
        <v>3.0026276121497628</v>
      </c>
      <c r="CX10" s="154">
        <f>'Standardized Scores'!CX10</f>
        <v>32.050775883305221</v>
      </c>
      <c r="CY10" s="154">
        <f>'Standardized Scores'!CY10</f>
        <v>5.7046818743706664</v>
      </c>
      <c r="CZ10" s="154">
        <f>'Standardized Scores'!CZ10</f>
        <v>53.236179039268954</v>
      </c>
      <c r="DA10" s="154">
        <f>'Standardized Scores'!DA10</f>
        <v>55.09386529339853</v>
      </c>
      <c r="DB10" s="154">
        <f>'Standardized Scores'!DB10</f>
        <v>10.791311704301021</v>
      </c>
      <c r="DC10" s="154">
        <f>'Standardized Scores'!DC10</f>
        <v>1.8422774502144317</v>
      </c>
      <c r="DD10" s="154">
        <f>'Standardized Scores'!DD10</f>
        <v>12.19445416662596</v>
      </c>
      <c r="DE10" s="154">
        <f>'Standardized Scores'!DE10</f>
        <v>8.8048166525465597</v>
      </c>
      <c r="DF10" s="154">
        <f>'Standardized Scores'!DF10</f>
        <v>15.679626242594036</v>
      </c>
      <c r="DG10" s="154">
        <f>'Standardized Scores'!DG10</f>
        <v>1.2101854412516908</v>
      </c>
      <c r="DH10" s="154">
        <f>'Standardized Scores'!DH10</f>
        <v>15.488946390259413</v>
      </c>
      <c r="DI10" s="154">
        <f>'Standardized Scores'!DI10</f>
        <v>69.71595052538629</v>
      </c>
      <c r="DJ10" s="154">
        <f>'Standardized Scores'!DJ10</f>
        <v>44.957886251025734</v>
      </c>
      <c r="DK10" s="154">
        <f>'Standardized Scores'!DK10</f>
        <v>21.689742471791465</v>
      </c>
      <c r="DL10" s="154">
        <f>'Standardized Scores'!DL10</f>
        <v>13.851787349686923</v>
      </c>
      <c r="DM10" s="154">
        <f>'Standardized Scores'!DM10</f>
        <v>9.8531864581748767</v>
      </c>
      <c r="DN10" s="154">
        <f>'Standardized Scores'!DN10</f>
        <v>4.7832574175620612</v>
      </c>
      <c r="DO10" s="154">
        <f>'Standardized Scores'!DO10</f>
        <v>4.2296398603538092</v>
      </c>
    </row>
    <row r="11" spans="2:119" ht="12" customHeight="1" x14ac:dyDescent="0.25">
      <c r="B11" s="61" t="str">
        <f>'Standardized Scores'!B11</f>
        <v xml:space="preserve">         Average years of experience for engineers</v>
      </c>
      <c r="C11" s="61" t="str">
        <f t="shared" si="0"/>
        <v>Average years of experience for engineers</v>
      </c>
      <c r="D11" s="145">
        <f>'Standardized Scores'!D11</f>
        <v>0.2</v>
      </c>
      <c r="E11" s="154">
        <f>'Standardized Scores'!E11</f>
        <v>12.16218653204319</v>
      </c>
      <c r="F11" s="154">
        <f>'Standardized Scores'!F11</f>
        <v>31.276138722500608</v>
      </c>
      <c r="G11" s="154">
        <f>'Standardized Scores'!G11</f>
        <v>32.078783820275639</v>
      </c>
      <c r="H11" s="154">
        <f>'Standardized Scores'!H11</f>
        <v>48.091524804417183</v>
      </c>
      <c r="I11" s="154">
        <f>'Standardized Scores'!I11</f>
        <v>11.503406608277901</v>
      </c>
      <c r="J11" s="154">
        <f>'Standardized Scores'!J11</f>
        <v>74.09230608718623</v>
      </c>
      <c r="K11" s="154">
        <f>'Standardized Scores'!K11</f>
        <v>69.601580057510404</v>
      </c>
      <c r="L11" s="154">
        <f>'Standardized Scores'!L11</f>
        <v>18.144712434350339</v>
      </c>
      <c r="M11" s="154">
        <f>'Standardized Scores'!M11</f>
        <v>43.935993856756689</v>
      </c>
      <c r="N11" s="154">
        <f>'Standardized Scores'!N11</f>
        <v>4.1329004339051592</v>
      </c>
      <c r="O11" s="154">
        <f>'Standardized Scores'!O11</f>
        <v>11.385059861848593</v>
      </c>
      <c r="P11" s="154">
        <f>'Standardized Scores'!P11</f>
        <v>82.085665748490911</v>
      </c>
      <c r="Q11" s="154">
        <f>'Standardized Scores'!Q11</f>
        <v>26.237553202926254</v>
      </c>
      <c r="R11" s="154">
        <f>'Standardized Scores'!R11</f>
        <v>16.281876023434855</v>
      </c>
      <c r="S11" s="154">
        <f>'Standardized Scores'!S11</f>
        <v>26.781965454433891</v>
      </c>
      <c r="T11" s="154">
        <f>'Standardized Scores'!T11</f>
        <v>54.065452373196628</v>
      </c>
      <c r="U11" s="154">
        <f>'Standardized Scores'!U11</f>
        <v>40.595868661404666</v>
      </c>
      <c r="V11" s="154">
        <f>'Standardized Scores'!V11</f>
        <v>15.240908308176422</v>
      </c>
      <c r="W11" s="154">
        <f>'Standardized Scores'!W11</f>
        <v>67.543332287144011</v>
      </c>
      <c r="X11" s="154">
        <f>'Standardized Scores'!X11</f>
        <v>48.487695458507346</v>
      </c>
      <c r="Y11" s="154">
        <f>'Standardized Scores'!Y11</f>
        <v>47.467875400964878</v>
      </c>
      <c r="Z11" s="154">
        <f>'Standardized Scores'!Z11</f>
        <v>25.35648267810345</v>
      </c>
      <c r="AA11" s="154">
        <f>'Standardized Scores'!AA11</f>
        <v>35.574504011149763</v>
      </c>
      <c r="AB11" s="154">
        <f>'Standardized Scores'!AB11</f>
        <v>32.957407819385701</v>
      </c>
      <c r="AC11" s="154">
        <f>'Standardized Scores'!AC11</f>
        <v>42.103919775304036</v>
      </c>
      <c r="AD11" s="154">
        <f>'Standardized Scores'!AD11</f>
        <v>43.939738674275333</v>
      </c>
      <c r="AE11" s="154">
        <f>'Standardized Scores'!AE11</f>
        <v>63.433167408653809</v>
      </c>
      <c r="AF11" s="154">
        <f>'Standardized Scores'!AF11</f>
        <v>100</v>
      </c>
      <c r="AG11" s="154">
        <f>'Standardized Scores'!AG11</f>
        <v>41.081856189996671</v>
      </c>
      <c r="AH11" s="154">
        <f>'Standardized Scores'!AH11</f>
        <v>31.722883055332737</v>
      </c>
      <c r="AI11" s="154">
        <f>'Standardized Scores'!AI11</f>
        <v>14.74364804456148</v>
      </c>
      <c r="AJ11" s="154">
        <f>'Standardized Scores'!AJ11</f>
        <v>29.257303232077209</v>
      </c>
      <c r="AK11" s="154">
        <f>'Standardized Scores'!AK11</f>
        <v>43.216609485397115</v>
      </c>
      <c r="AL11" s="154">
        <f>'Standardized Scores'!AL11</f>
        <v>4.0933290623221446</v>
      </c>
      <c r="AM11" s="154">
        <f>'Standardized Scores'!AM11</f>
        <v>82.13231545944295</v>
      </c>
      <c r="AN11" s="154">
        <f>'Standardized Scores'!AN11</f>
        <v>70.082169822273912</v>
      </c>
      <c r="AO11" s="154">
        <f>'Standardized Scores'!AO11</f>
        <v>0</v>
      </c>
      <c r="AP11" s="154">
        <f>'Standardized Scores'!AP11</f>
        <v>59.313519627676875</v>
      </c>
      <c r="AQ11" s="154">
        <f>'Standardized Scores'!AQ11</f>
        <v>15.05212077577446</v>
      </c>
      <c r="AR11" s="154">
        <f>'Standardized Scores'!AR11</f>
        <v>51.625741075357233</v>
      </c>
      <c r="AS11" s="154">
        <f>'Standardized Scores'!AS11</f>
        <v>38.198022687894834</v>
      </c>
      <c r="AT11" s="154">
        <f>'Standardized Scores'!AT11</f>
        <v>26.906856995228445</v>
      </c>
      <c r="AU11" s="154">
        <f>'Standardized Scores'!AU11</f>
        <v>53.125535752678132</v>
      </c>
      <c r="AV11" s="154">
        <f>'Standardized Scores'!AV11</f>
        <v>45.308168250956399</v>
      </c>
      <c r="AW11" s="154">
        <f>'Standardized Scores'!AW11</f>
        <v>57.986265973823009</v>
      </c>
      <c r="AX11" s="154">
        <f>'Standardized Scores'!AX11</f>
        <v>10.06433429109142</v>
      </c>
      <c r="AY11" s="154">
        <f>'Standardized Scores'!AY11</f>
        <v>18.893523943092333</v>
      </c>
      <c r="AZ11" s="154">
        <f>'Standardized Scores'!AZ11</f>
        <v>12.602006261851349</v>
      </c>
      <c r="BA11" s="154">
        <f>'Standardized Scores'!BA11</f>
        <v>22.130511156853313</v>
      </c>
      <c r="BB11" s="154">
        <f>'Standardized Scores'!BB11</f>
        <v>66.249303722771046</v>
      </c>
      <c r="BC11" s="154">
        <f>'Standardized Scores'!BC11</f>
        <v>50.561587759253939</v>
      </c>
      <c r="BD11" s="154">
        <f>'Standardized Scores'!BD11</f>
        <v>77.106436363741381</v>
      </c>
      <c r="BE11" s="154">
        <f>'Standardized Scores'!BE11</f>
        <v>66.556317685100097</v>
      </c>
      <c r="BF11" s="154">
        <f>'Standardized Scores'!BF11</f>
        <v>24.366407841825165</v>
      </c>
      <c r="BG11" s="154">
        <f>'Standardized Scores'!BG11</f>
        <v>28.639917829679522</v>
      </c>
      <c r="BH11" s="154">
        <f>'Standardized Scores'!BH11</f>
        <v>15.804344431532828</v>
      </c>
      <c r="BI11" s="154">
        <f>'Standardized Scores'!BI11</f>
        <v>39.336440061461381</v>
      </c>
      <c r="BJ11" s="154">
        <f>'Standardized Scores'!BJ11</f>
        <v>4.5740891349453054</v>
      </c>
      <c r="BK11" s="154">
        <f>'Standardized Scores'!BK11</f>
        <v>41.577789877516352</v>
      </c>
      <c r="BL11" s="154">
        <f>'Standardized Scores'!BL11</f>
        <v>32.38451500904992</v>
      </c>
      <c r="BM11" s="154">
        <f>'Standardized Scores'!BM11</f>
        <v>33.457711046388226</v>
      </c>
      <c r="BN11" s="154">
        <f>'Standardized Scores'!BN11</f>
        <v>79.0462742811129</v>
      </c>
      <c r="BO11" s="154">
        <f>'Standardized Scores'!BO11</f>
        <v>27.674290244082808</v>
      </c>
      <c r="BP11" s="154">
        <f>'Standardized Scores'!BP11</f>
        <v>27.539302638986779</v>
      </c>
      <c r="BQ11" s="154">
        <f>'Standardized Scores'!BQ11</f>
        <v>55.285699327187196</v>
      </c>
      <c r="BR11" s="154">
        <f>'Standardized Scores'!BR11</f>
        <v>37.486707437088789</v>
      </c>
      <c r="BS11" s="154">
        <f>'Standardized Scores'!BS11</f>
        <v>36.883802527567973</v>
      </c>
      <c r="BT11" s="154">
        <f>'Standardized Scores'!BT11</f>
        <v>11.45047281352133</v>
      </c>
      <c r="BU11" s="154">
        <f>'Standardized Scores'!BU11</f>
        <v>26.904728165891122</v>
      </c>
      <c r="BV11" s="154">
        <f>'Standardized Scores'!BV11</f>
        <v>23.282975355399461</v>
      </c>
      <c r="BW11" s="154">
        <f>'Standardized Scores'!BW11</f>
        <v>30.449509215712428</v>
      </c>
      <c r="BX11" s="154">
        <f>'Standardized Scores'!BX11</f>
        <v>26.551667814878879</v>
      </c>
      <c r="BY11" s="154">
        <f>'Standardized Scores'!BY11</f>
        <v>0.73682840406291972</v>
      </c>
      <c r="BZ11" s="154">
        <f>'Standardized Scores'!BZ11</f>
        <v>97.691998583768367</v>
      </c>
      <c r="CA11" s="154">
        <f>'Standardized Scores'!CA11</f>
        <v>74.171851991575409</v>
      </c>
      <c r="CB11" s="154">
        <f>'Standardized Scores'!CB11</f>
        <v>14.309433384503748</v>
      </c>
      <c r="CC11" s="154">
        <f>'Standardized Scores'!CC11</f>
        <v>96.286868315619074</v>
      </c>
      <c r="CD11" s="154">
        <f>'Standardized Scores'!CD11</f>
        <v>31.496872068636147</v>
      </c>
      <c r="CE11" s="154">
        <f>'Standardized Scores'!CE11</f>
        <v>12.201510159415506</v>
      </c>
      <c r="CF11" s="154">
        <f>'Standardized Scores'!CF11</f>
        <v>57.854922482324909</v>
      </c>
      <c r="CG11" s="154">
        <f>'Standardized Scores'!CG11</f>
        <v>31.694326843352577</v>
      </c>
      <c r="CH11" s="154">
        <f>'Standardized Scores'!CH11</f>
        <v>32.381904458747869</v>
      </c>
      <c r="CI11" s="154">
        <f>'Standardized Scores'!CI11</f>
        <v>22.553849200655009</v>
      </c>
      <c r="CJ11" s="154">
        <f>'Standardized Scores'!CJ11</f>
        <v>44.564448440108109</v>
      </c>
      <c r="CK11" s="154">
        <f>'Standardized Scores'!CK11</f>
        <v>56.716728561798682</v>
      </c>
      <c r="CL11" s="154">
        <f>'Standardized Scores'!CL11</f>
        <v>48.234568201732053</v>
      </c>
      <c r="CM11" s="154">
        <f>'Standardized Scores'!CM11</f>
        <v>37.8569768752592</v>
      </c>
      <c r="CN11" s="154">
        <f>'Standardized Scores'!CN11</f>
        <v>47.161211447078898</v>
      </c>
      <c r="CO11" s="154">
        <f>'Standardized Scores'!CO11</f>
        <v>5.4942736061088384</v>
      </c>
      <c r="CP11" s="154">
        <f>'Standardized Scores'!CP11</f>
        <v>37.446774830726177</v>
      </c>
      <c r="CQ11" s="154">
        <f>'Standardized Scores'!CQ11</f>
        <v>30.570796446624509</v>
      </c>
      <c r="CR11" s="154">
        <f>'Standardized Scores'!CR11</f>
        <v>28.731054144225777</v>
      </c>
      <c r="CS11" s="154">
        <f>'Standardized Scores'!CS11</f>
        <v>46.315219666624124</v>
      </c>
      <c r="CT11" s="154">
        <f>'Standardized Scores'!CT11</f>
        <v>47.655551005544531</v>
      </c>
      <c r="CU11" s="154">
        <f>'Standardized Scores'!CU11</f>
        <v>53.665810440173452</v>
      </c>
      <c r="CV11" s="154">
        <f>'Standardized Scores'!CV11</f>
        <v>47.200664716797021</v>
      </c>
      <c r="CW11" s="154">
        <f>'Standardized Scores'!CW11</f>
        <v>44.563417123923969</v>
      </c>
      <c r="CX11" s="154">
        <f>'Standardized Scores'!CX11</f>
        <v>59.215049565579598</v>
      </c>
      <c r="CY11" s="154">
        <f>'Standardized Scores'!CY11</f>
        <v>12.474706874551856</v>
      </c>
      <c r="CZ11" s="154">
        <f>'Standardized Scores'!CZ11</f>
        <v>92.844533142802135</v>
      </c>
      <c r="DA11" s="154">
        <f>'Standardized Scores'!DA11</f>
        <v>90.30456597724357</v>
      </c>
      <c r="DB11" s="154">
        <f>'Standardized Scores'!DB11</f>
        <v>42.524228651409025</v>
      </c>
      <c r="DC11" s="154">
        <f>'Standardized Scores'!DC11</f>
        <v>13.48826079971241</v>
      </c>
      <c r="DD11" s="154">
        <f>'Standardized Scores'!DD11</f>
        <v>30.029558170809551</v>
      </c>
      <c r="DE11" s="154">
        <f>'Standardized Scores'!DE11</f>
        <v>20.412016300542231</v>
      </c>
      <c r="DF11" s="154">
        <f>'Standardized Scores'!DF11</f>
        <v>30.42095602115803</v>
      </c>
      <c r="DG11" s="154">
        <f>'Standardized Scores'!DG11</f>
        <v>16.804218850225599</v>
      </c>
      <c r="DH11" s="154">
        <f>'Standardized Scores'!DH11</f>
        <v>22.533233872874966</v>
      </c>
      <c r="DI11" s="154">
        <f>'Standardized Scores'!DI11</f>
        <v>46.19965298380616</v>
      </c>
      <c r="DJ11" s="154">
        <f>'Standardized Scores'!DJ11</f>
        <v>75.320063493242898</v>
      </c>
      <c r="DK11" s="154">
        <f>'Standardized Scores'!DK11</f>
        <v>73.88057796507681</v>
      </c>
      <c r="DL11" s="154">
        <f>'Standardized Scores'!DL11</f>
        <v>42.569249107945289</v>
      </c>
      <c r="DM11" s="154">
        <f>'Standardized Scores'!DM11</f>
        <v>3.4373893271178582</v>
      </c>
      <c r="DN11" s="154">
        <f>'Standardized Scores'!DN11</f>
        <v>25.976763026387314</v>
      </c>
      <c r="DO11" s="154">
        <f>'Standardized Scores'!DO11</f>
        <v>22.456522824295018</v>
      </c>
    </row>
    <row r="12" spans="2:119" ht="12" customHeight="1" x14ac:dyDescent="0.25">
      <c r="B12" s="61" t="str">
        <f>'Standardized Scores'!B12</f>
        <v xml:space="preserve">         % of engineer majors with problem solving skills</v>
      </c>
      <c r="C12" s="61" t="str">
        <f t="shared" si="0"/>
        <v>% of engineer majors with problem solving skills</v>
      </c>
      <c r="D12" s="145">
        <f>'Standardized Scores'!D12</f>
        <v>0.1</v>
      </c>
      <c r="E12" s="154">
        <f>'Standardized Scores'!E12</f>
        <v>11.355569102419377</v>
      </c>
      <c r="F12" s="154">
        <f>'Standardized Scores'!F12</f>
        <v>4.0105475975782534</v>
      </c>
      <c r="G12" s="154">
        <f>'Standardized Scores'!G12</f>
        <v>4.5031746769709349</v>
      </c>
      <c r="H12" s="154">
        <f>'Standardized Scores'!H12</f>
        <v>10.631049462579837</v>
      </c>
      <c r="I12" s="154">
        <f>'Standardized Scores'!I12</f>
        <v>7.4952817203242015</v>
      </c>
      <c r="J12" s="154">
        <f>'Standardized Scores'!J12</f>
        <v>34.146765046918873</v>
      </c>
      <c r="K12" s="154">
        <f>'Standardized Scores'!K12</f>
        <v>12.163537082589219</v>
      </c>
      <c r="L12" s="154">
        <f>'Standardized Scores'!L12</f>
        <v>14.562633698281267</v>
      </c>
      <c r="M12" s="154">
        <f>'Standardized Scores'!M12</f>
        <v>23.846190183383261</v>
      </c>
      <c r="N12" s="154">
        <f>'Standardized Scores'!N12</f>
        <v>10.028236628792701</v>
      </c>
      <c r="O12" s="154">
        <f>'Standardized Scores'!O12</f>
        <v>4.6841456249580649</v>
      </c>
      <c r="P12" s="154">
        <f>'Standardized Scores'!P12</f>
        <v>23.965854267152572</v>
      </c>
      <c r="Q12" s="154">
        <f>'Standardized Scores'!Q12</f>
        <v>9.1132674205042843</v>
      </c>
      <c r="R12" s="154">
        <f>'Standardized Scores'!R12</f>
        <v>8.5910719541885374</v>
      </c>
      <c r="S12" s="154">
        <f>'Standardized Scores'!S12</f>
        <v>9.6100461216108375</v>
      </c>
      <c r="T12" s="154">
        <f>'Standardized Scores'!T12</f>
        <v>10.891290828304394</v>
      </c>
      <c r="U12" s="154">
        <f>'Standardized Scores'!U12</f>
        <v>22.823588477391752</v>
      </c>
      <c r="V12" s="154">
        <f>'Standardized Scores'!V12</f>
        <v>4.7994357977048629</v>
      </c>
      <c r="W12" s="154">
        <f>'Standardized Scores'!W12</f>
        <v>39.532893522353532</v>
      </c>
      <c r="X12" s="154">
        <f>'Standardized Scores'!X12</f>
        <v>10.379951408013833</v>
      </c>
      <c r="Y12" s="154">
        <f>'Standardized Scores'!Y12</f>
        <v>5.9474151153810553</v>
      </c>
      <c r="Z12" s="154">
        <f>'Standardized Scores'!Z12</f>
        <v>14.178548911351363</v>
      </c>
      <c r="AA12" s="154">
        <f>'Standardized Scores'!AA12</f>
        <v>3.2760283772260963</v>
      </c>
      <c r="AB12" s="154">
        <f>'Standardized Scores'!AB12</f>
        <v>29.29355740727458</v>
      </c>
      <c r="AC12" s="154">
        <f>'Standardized Scores'!AC12</f>
        <v>15.169840769491696</v>
      </c>
      <c r="AD12" s="154">
        <f>'Standardized Scores'!AD12</f>
        <v>22.783466758647624</v>
      </c>
      <c r="AE12" s="154">
        <f>'Standardized Scores'!AE12</f>
        <v>16.964688110587179</v>
      </c>
      <c r="AF12" s="154">
        <f>'Standardized Scores'!AF12</f>
        <v>19.281129099432412</v>
      </c>
      <c r="AG12" s="154">
        <f>'Standardized Scores'!AG12</f>
        <v>23.922852186099522</v>
      </c>
      <c r="AH12" s="154">
        <f>'Standardized Scores'!AH12</f>
        <v>14.758258519815174</v>
      </c>
      <c r="AI12" s="154">
        <f>'Standardized Scores'!AI12</f>
        <v>29.35011314571052</v>
      </c>
      <c r="AJ12" s="154">
        <f>'Standardized Scores'!AJ12</f>
        <v>17.460419755696581</v>
      </c>
      <c r="AK12" s="154">
        <f>'Standardized Scores'!AK12</f>
        <v>13.217944017732064</v>
      </c>
      <c r="AL12" s="154">
        <f>'Standardized Scores'!AL12</f>
        <v>1.2546300551152205</v>
      </c>
      <c r="AM12" s="154">
        <f>'Standardized Scores'!AM12</f>
        <v>23.169289573450783</v>
      </c>
      <c r="AN12" s="154">
        <f>'Standardized Scores'!AN12</f>
        <v>11.472061645621697</v>
      </c>
      <c r="AO12" s="154">
        <f>'Standardized Scores'!AO12</f>
        <v>10.064416857441991</v>
      </c>
      <c r="AP12" s="154">
        <f>'Standardized Scores'!AP12</f>
        <v>12.349933172089264</v>
      </c>
      <c r="AQ12" s="154">
        <f>'Standardized Scores'!AQ12</f>
        <v>8.4601287116514587</v>
      </c>
      <c r="AR12" s="154">
        <f>'Standardized Scores'!AR12</f>
        <v>24.145301845617411</v>
      </c>
      <c r="AS12" s="154">
        <f>'Standardized Scores'!AS12</f>
        <v>25.986106632910474</v>
      </c>
      <c r="AT12" s="154">
        <f>'Standardized Scores'!AT12</f>
        <v>20.643342421146368</v>
      </c>
      <c r="AU12" s="154">
        <f>'Standardized Scores'!AU12</f>
        <v>8.0178938973845906</v>
      </c>
      <c r="AV12" s="154">
        <f>'Standardized Scores'!AV12</f>
        <v>24.107068412674518</v>
      </c>
      <c r="AW12" s="154">
        <f>'Standardized Scores'!AW12</f>
        <v>22.56597393515321</v>
      </c>
      <c r="AX12" s="154">
        <f>'Standardized Scores'!AX12</f>
        <v>7.6037100097751926</v>
      </c>
      <c r="AY12" s="154">
        <f>'Standardized Scores'!AY12</f>
        <v>8.0650938392117748</v>
      </c>
      <c r="AZ12" s="154">
        <f>'Standardized Scores'!AZ12</f>
        <v>1.8046703725231972</v>
      </c>
      <c r="BA12" s="154">
        <f>'Standardized Scores'!BA12</f>
        <v>10.005359229282284</v>
      </c>
      <c r="BB12" s="154">
        <f>'Standardized Scores'!BB12</f>
        <v>53.4126717170289</v>
      </c>
      <c r="BC12" s="154">
        <f>'Standardized Scores'!BC12</f>
        <v>16.09402984082578</v>
      </c>
      <c r="BD12" s="154">
        <f>'Standardized Scores'!BD12</f>
        <v>100</v>
      </c>
      <c r="BE12" s="154">
        <f>'Standardized Scores'!BE12</f>
        <v>5.7674668251777028</v>
      </c>
      <c r="BF12" s="154">
        <f>'Standardized Scores'!BF12</f>
        <v>23.642238038504399</v>
      </c>
      <c r="BG12" s="154">
        <f>'Standardized Scores'!BG12</f>
        <v>7.1436362386677068</v>
      </c>
      <c r="BH12" s="154">
        <f>'Standardized Scores'!BH12</f>
        <v>7.7292570795070317</v>
      </c>
      <c r="BI12" s="154">
        <f>'Standardized Scores'!BI12</f>
        <v>16.936821085903041</v>
      </c>
      <c r="BJ12" s="154">
        <f>'Standardized Scores'!BJ12</f>
        <v>0.95813419585121395</v>
      </c>
      <c r="BK12" s="154">
        <f>'Standardized Scores'!BK12</f>
        <v>13.072810345820793</v>
      </c>
      <c r="BL12" s="154">
        <f>'Standardized Scores'!BL12</f>
        <v>19.077829460797407</v>
      </c>
      <c r="BM12" s="154">
        <f>'Standardized Scores'!BM12</f>
        <v>14.963782866368694</v>
      </c>
      <c r="BN12" s="154">
        <f>'Standardized Scores'!BN12</f>
        <v>33.391129505154737</v>
      </c>
      <c r="BO12" s="154">
        <f>'Standardized Scores'!BO12</f>
        <v>0</v>
      </c>
      <c r="BP12" s="154">
        <f>'Standardized Scores'!BP12</f>
        <v>12.690883085678923</v>
      </c>
      <c r="BQ12" s="154">
        <f>'Standardized Scores'!BQ12</f>
        <v>40.934175030494146</v>
      </c>
      <c r="BR12" s="154">
        <f>'Standardized Scores'!BR12</f>
        <v>17.281417617582978</v>
      </c>
      <c r="BS12" s="154">
        <f>'Standardized Scores'!BS12</f>
        <v>27.823669599482479</v>
      </c>
      <c r="BT12" s="154">
        <f>'Standardized Scores'!BT12</f>
        <v>7.1923230739721484</v>
      </c>
      <c r="BU12" s="154">
        <f>'Standardized Scores'!BU12</f>
        <v>6.6135446728059781</v>
      </c>
      <c r="BV12" s="154">
        <f>'Standardized Scores'!BV12</f>
        <v>11.8311847877763</v>
      </c>
      <c r="BW12" s="154">
        <f>'Standardized Scores'!BW12</f>
        <v>8.9062322213880911</v>
      </c>
      <c r="BX12" s="154">
        <f>'Standardized Scores'!BX12</f>
        <v>8.8768410375823041</v>
      </c>
      <c r="BY12" s="154">
        <f>'Standardized Scores'!BY12</f>
        <v>2.5258902919071935</v>
      </c>
      <c r="BZ12" s="154">
        <f>'Standardized Scores'!BZ12</f>
        <v>17.580656565465326</v>
      </c>
      <c r="CA12" s="154">
        <f>'Standardized Scores'!CA12</f>
        <v>29.941816204937098</v>
      </c>
      <c r="CB12" s="154">
        <f>'Standardized Scores'!CB12</f>
        <v>10.651412539092922</v>
      </c>
      <c r="CC12" s="154">
        <f>'Standardized Scores'!CC12</f>
        <v>11.777196130789903</v>
      </c>
      <c r="CD12" s="154">
        <f>'Standardized Scores'!CD12</f>
        <v>24.477728752975803</v>
      </c>
      <c r="CE12" s="154">
        <f>'Standardized Scores'!CE12</f>
        <v>19.41930292726741</v>
      </c>
      <c r="CF12" s="154">
        <f>'Standardized Scores'!CF12</f>
        <v>27.949899549775346</v>
      </c>
      <c r="CG12" s="154">
        <f>'Standardized Scores'!CG12</f>
        <v>9.146521976014018</v>
      </c>
      <c r="CH12" s="154">
        <f>'Standardized Scores'!CH12</f>
        <v>7.3971257314229524</v>
      </c>
      <c r="CI12" s="154">
        <f>'Standardized Scores'!CI12</f>
        <v>5.1973772700776841</v>
      </c>
      <c r="CJ12" s="154">
        <f>'Standardized Scores'!CJ12</f>
        <v>19.355920979028383</v>
      </c>
      <c r="CK12" s="154">
        <f>'Standardized Scores'!CK12</f>
        <v>18.601926585571992</v>
      </c>
      <c r="CL12" s="154">
        <f>'Standardized Scores'!CL12</f>
        <v>16.288272154177125</v>
      </c>
      <c r="CM12" s="154">
        <f>'Standardized Scores'!CM12</f>
        <v>23.685563653460051</v>
      </c>
      <c r="CN12" s="154">
        <f>'Standardized Scores'!CN12</f>
        <v>8.4139864704261331</v>
      </c>
      <c r="CO12" s="154">
        <f>'Standardized Scores'!CO12</f>
        <v>5.513650823361802</v>
      </c>
      <c r="CP12" s="154">
        <f>'Standardized Scores'!CP12</f>
        <v>35.343551859212852</v>
      </c>
      <c r="CQ12" s="154">
        <f>'Standardized Scores'!CQ12</f>
        <v>10.485838664462529</v>
      </c>
      <c r="CR12" s="154">
        <f>'Standardized Scores'!CR12</f>
        <v>16.298446521396745</v>
      </c>
      <c r="CS12" s="154">
        <f>'Standardized Scores'!CS12</f>
        <v>13.852422516748739</v>
      </c>
      <c r="CT12" s="154">
        <f>'Standardized Scores'!CT12</f>
        <v>14.746972659270984</v>
      </c>
      <c r="CU12" s="154">
        <f>'Standardized Scores'!CU12</f>
        <v>12.453133278865351</v>
      </c>
      <c r="CV12" s="154">
        <f>'Standardized Scores'!CV12</f>
        <v>25.512421989307558</v>
      </c>
      <c r="CW12" s="154">
        <f>'Standardized Scores'!CW12</f>
        <v>2.0628630406341326</v>
      </c>
      <c r="CX12" s="154">
        <f>'Standardized Scores'!CX12</f>
        <v>19.388234807945896</v>
      </c>
      <c r="CY12" s="154">
        <f>'Standardized Scores'!CY12</f>
        <v>7.9210238364377652</v>
      </c>
      <c r="CZ12" s="154">
        <f>'Standardized Scores'!CZ12</f>
        <v>18.714655235506033</v>
      </c>
      <c r="DA12" s="154">
        <f>'Standardized Scores'!DA12</f>
        <v>23.883169708825982</v>
      </c>
      <c r="DB12" s="154">
        <f>'Standardized Scores'!DB12</f>
        <v>6.3171485492604056</v>
      </c>
      <c r="DC12" s="154">
        <f>'Standardized Scores'!DC12</f>
        <v>5.5872926372177361</v>
      </c>
      <c r="DD12" s="154">
        <f>'Standardized Scores'!DD12</f>
        <v>15.039011630531711</v>
      </c>
      <c r="DE12" s="154">
        <f>'Standardized Scores'!DE12</f>
        <v>11.082169103800902</v>
      </c>
      <c r="DF12" s="154">
        <f>'Standardized Scores'!DF12</f>
        <v>18.381004263706409</v>
      </c>
      <c r="DG12" s="154">
        <f>'Standardized Scores'!DG12</f>
        <v>6.1722575061073703</v>
      </c>
      <c r="DH12" s="154">
        <f>'Standardized Scores'!DH12</f>
        <v>5.338281538800957</v>
      </c>
      <c r="DI12" s="154">
        <f>'Standardized Scores'!DI12</f>
        <v>23.559092881150654</v>
      </c>
      <c r="DJ12" s="154">
        <f>'Standardized Scores'!DJ12</f>
        <v>37.911286670818356</v>
      </c>
      <c r="DK12" s="154">
        <f>'Standardized Scores'!DK12</f>
        <v>30.403168135544043</v>
      </c>
      <c r="DL12" s="154">
        <f>'Standardized Scores'!DL12</f>
        <v>21.321283655777311</v>
      </c>
      <c r="DM12" s="154">
        <f>'Standardized Scores'!DM12</f>
        <v>22.145583432522844</v>
      </c>
      <c r="DN12" s="154">
        <f>'Standardized Scores'!DN12</f>
        <v>8.6053186597704396</v>
      </c>
      <c r="DO12" s="154">
        <f>'Standardized Scores'!DO12</f>
        <v>7.6008691215792696</v>
      </c>
    </row>
    <row r="13" spans="2:119" ht="12" customHeight="1" x14ac:dyDescent="0.25">
      <c r="B13" s="61" t="str">
        <f>'Standardized Scores'!B13</f>
        <v xml:space="preserve">         % of labor force working in an engineering role</v>
      </c>
      <c r="C13" s="61" t="str">
        <f t="shared" si="0"/>
        <v>% of labor force working in an engineering role</v>
      </c>
      <c r="D13" s="145">
        <f>'Standardized Scores'!D13</f>
        <v>0.2</v>
      </c>
      <c r="E13" s="154">
        <f>'Standardized Scores'!E13</f>
        <v>27.724136360728199</v>
      </c>
      <c r="F13" s="154">
        <f>'Standardized Scores'!F13</f>
        <v>6.9616373649191869</v>
      </c>
      <c r="G13" s="154">
        <f>'Standardized Scores'!G13</f>
        <v>8.2062652388519641</v>
      </c>
      <c r="H13" s="154">
        <f>'Standardized Scores'!H13</f>
        <v>4.5052734709122539</v>
      </c>
      <c r="I13" s="154">
        <f>'Standardized Scores'!I13</f>
        <v>60.875855286192078</v>
      </c>
      <c r="J13" s="154">
        <f>'Standardized Scores'!J13</f>
        <v>37.102477726632053</v>
      </c>
      <c r="K13" s="154">
        <f>'Standardized Scores'!K13</f>
        <v>35.619401788744064</v>
      </c>
      <c r="L13" s="154">
        <f>'Standardized Scores'!L13</f>
        <v>37.724239335283713</v>
      </c>
      <c r="M13" s="154">
        <f>'Standardized Scores'!M13</f>
        <v>42.241846663181718</v>
      </c>
      <c r="N13" s="154">
        <f>'Standardized Scores'!N13</f>
        <v>39.346206431265344</v>
      </c>
      <c r="O13" s="154">
        <f>'Standardized Scores'!O13</f>
        <v>100</v>
      </c>
      <c r="P13" s="154">
        <f>'Standardized Scores'!P13</f>
        <v>27.418176827411894</v>
      </c>
      <c r="Q13" s="154">
        <f>'Standardized Scores'!Q13</f>
        <v>2.0183550405934589</v>
      </c>
      <c r="R13" s="154">
        <f>'Standardized Scores'!R13</f>
        <v>39.842484675063481</v>
      </c>
      <c r="S13" s="154">
        <f>'Standardized Scores'!S13</f>
        <v>25.234025468317963</v>
      </c>
      <c r="T13" s="154">
        <f>'Standardized Scores'!T13</f>
        <v>1.9433859182885289</v>
      </c>
      <c r="U13" s="154">
        <f>'Standardized Scores'!U13</f>
        <v>51.400863774500046</v>
      </c>
      <c r="V13" s="154">
        <f>'Standardized Scores'!V13</f>
        <v>8.8974489505784824</v>
      </c>
      <c r="W13" s="154">
        <f>'Standardized Scores'!W13</f>
        <v>34.240689582660757</v>
      </c>
      <c r="X13" s="154">
        <f>'Standardized Scores'!X13</f>
        <v>2.4003862271517336</v>
      </c>
      <c r="Y13" s="154">
        <f>'Standardized Scores'!Y13</f>
        <v>33.728290541143437</v>
      </c>
      <c r="Z13" s="154">
        <f>'Standardized Scores'!Z13</f>
        <v>2.9150716947720783</v>
      </c>
      <c r="AA13" s="154">
        <f>'Standardized Scores'!AA13</f>
        <v>16.350113972922745</v>
      </c>
      <c r="AB13" s="154">
        <f>'Standardized Scores'!AB13</f>
        <v>17.610912531665136</v>
      </c>
      <c r="AC13" s="154">
        <f>'Standardized Scores'!AC13</f>
        <v>39.386951236078261</v>
      </c>
      <c r="AD13" s="154">
        <f>'Standardized Scores'!AD13</f>
        <v>36.401537271087768</v>
      </c>
      <c r="AE13" s="154">
        <f>'Standardized Scores'!AE13</f>
        <v>31.581717272184438</v>
      </c>
      <c r="AF13" s="154">
        <f>'Standardized Scores'!AF13</f>
        <v>35.304937890023915</v>
      </c>
      <c r="AG13" s="154">
        <f>'Standardized Scores'!AG13</f>
        <v>6.8998450752905329</v>
      </c>
      <c r="AH13" s="154">
        <f>'Standardized Scores'!AH13</f>
        <v>0</v>
      </c>
      <c r="AI13" s="154">
        <f>'Standardized Scores'!AI13</f>
        <v>58.792801944636672</v>
      </c>
      <c r="AJ13" s="154">
        <f>'Standardized Scores'!AJ13</f>
        <v>4.6334425198619584</v>
      </c>
      <c r="AK13" s="154">
        <f>'Standardized Scores'!AK13</f>
        <v>56.525160701308046</v>
      </c>
      <c r="AL13" s="154">
        <f>'Standardized Scores'!AL13</f>
        <v>42.510889173752375</v>
      </c>
      <c r="AM13" s="154">
        <f>'Standardized Scores'!AM13</f>
        <v>54.196420661193159</v>
      </c>
      <c r="AN13" s="154">
        <f>'Standardized Scores'!AN13</f>
        <v>12.188664652985121</v>
      </c>
      <c r="AO13" s="154">
        <f>'Standardized Scores'!AO13</f>
        <v>72.920595924008822</v>
      </c>
      <c r="AP13" s="154">
        <f>'Standardized Scores'!AP13</f>
        <v>38.489611132363621</v>
      </c>
      <c r="AQ13" s="154">
        <f>'Standardized Scores'!AQ13</f>
        <v>24.755806918639301</v>
      </c>
      <c r="AR13" s="154">
        <f>'Standardized Scores'!AR13</f>
        <v>44.67030822796896</v>
      </c>
      <c r="AS13" s="154">
        <f>'Standardized Scores'!AS13</f>
        <v>3.0273354109109762</v>
      </c>
      <c r="AT13" s="154">
        <f>'Standardized Scores'!AT13</f>
        <v>3.2059422483675295</v>
      </c>
      <c r="AU13" s="154">
        <f>'Standardized Scores'!AU13</f>
        <v>28.913869745969226</v>
      </c>
      <c r="AV13" s="154">
        <f>'Standardized Scores'!AV13</f>
        <v>56.973597425615552</v>
      </c>
      <c r="AW13" s="154">
        <f>'Standardized Scores'!AW13</f>
        <v>20.493748611912924</v>
      </c>
      <c r="AX13" s="154">
        <f>'Standardized Scores'!AX13</f>
        <v>67.87505235540695</v>
      </c>
      <c r="AY13" s="154">
        <f>'Standardized Scores'!AY13</f>
        <v>21.42330327283462</v>
      </c>
      <c r="AZ13" s="154">
        <f>'Standardized Scores'!AZ13</f>
        <v>56.507313143286105</v>
      </c>
      <c r="BA13" s="154">
        <f>'Standardized Scores'!BA13</f>
        <v>58.671449302806849</v>
      </c>
      <c r="BB13" s="154">
        <f>'Standardized Scores'!BB13</f>
        <v>47.316092695819066</v>
      </c>
      <c r="BC13" s="154">
        <f>'Standardized Scores'!BC13</f>
        <v>76.604405848408618</v>
      </c>
      <c r="BD13" s="154">
        <f>'Standardized Scores'!BD13</f>
        <v>18.185888580958519</v>
      </c>
      <c r="BE13" s="154">
        <f>'Standardized Scores'!BE13</f>
        <v>43.227551813704025</v>
      </c>
      <c r="BF13" s="154">
        <f>'Standardized Scores'!BF13</f>
        <v>54.306337485643667</v>
      </c>
      <c r="BG13" s="154">
        <f>'Standardized Scores'!BG13</f>
        <v>46.613009037901527</v>
      </c>
      <c r="BH13" s="154">
        <f>'Standardized Scores'!BH13</f>
        <v>25.705278080952596</v>
      </c>
      <c r="BI13" s="154">
        <f>'Standardized Scores'!BI13</f>
        <v>53.138095564121173</v>
      </c>
      <c r="BJ13" s="154">
        <f>'Standardized Scores'!BJ13</f>
        <v>31.65917914983886</v>
      </c>
      <c r="BK13" s="154">
        <f>'Standardized Scores'!BK13</f>
        <v>38.106391360674778</v>
      </c>
      <c r="BL13" s="154">
        <f>'Standardized Scores'!BL13</f>
        <v>34.332135188176785</v>
      </c>
      <c r="BM13" s="154">
        <f>'Standardized Scores'!BM13</f>
        <v>49.446721087379913</v>
      </c>
      <c r="BN13" s="154">
        <f>'Standardized Scores'!BN13</f>
        <v>38.217076710490723</v>
      </c>
      <c r="BO13" s="154">
        <f>'Standardized Scores'!BO13</f>
        <v>8.3424122641884182</v>
      </c>
      <c r="BP13" s="154">
        <f>'Standardized Scores'!BP13</f>
        <v>41.361978365011986</v>
      </c>
      <c r="BQ13" s="154">
        <f>'Standardized Scores'!BQ13</f>
        <v>28.804198542655868</v>
      </c>
      <c r="BR13" s="154">
        <f>'Standardized Scores'!BR13</f>
        <v>26.433146680787022</v>
      </c>
      <c r="BS13" s="154">
        <f>'Standardized Scores'!BS13</f>
        <v>8.3125941028681858</v>
      </c>
      <c r="BT13" s="154">
        <f>'Standardized Scores'!BT13</f>
        <v>32.55312688219761</v>
      </c>
      <c r="BU13" s="154">
        <f>'Standardized Scores'!BU13</f>
        <v>33.595753317754998</v>
      </c>
      <c r="BV13" s="154">
        <f>'Standardized Scores'!BV13</f>
        <v>8.4184399111255495</v>
      </c>
      <c r="BW13" s="154">
        <f>'Standardized Scores'!BW13</f>
        <v>14.765549068598526</v>
      </c>
      <c r="BX13" s="154">
        <f>'Standardized Scores'!BX13</f>
        <v>16.238768875749457</v>
      </c>
      <c r="BY13" s="154">
        <f>'Standardized Scores'!BY13</f>
        <v>36.619130180695457</v>
      </c>
      <c r="BZ13" s="154">
        <f>'Standardized Scores'!BZ13</f>
        <v>35.800598201403524</v>
      </c>
      <c r="CA13" s="154">
        <f>'Standardized Scores'!CA13</f>
        <v>39.442380451655701</v>
      </c>
      <c r="CB13" s="154">
        <f>'Standardized Scores'!CB13</f>
        <v>34.506109956302012</v>
      </c>
      <c r="CC13" s="154">
        <f>'Standardized Scores'!CC13</f>
        <v>35.533150649972349</v>
      </c>
      <c r="CD13" s="154">
        <f>'Standardized Scores'!CD13</f>
        <v>55.879894690360551</v>
      </c>
      <c r="CE13" s="154">
        <f>'Standardized Scores'!CE13</f>
        <v>45.444048438794397</v>
      </c>
      <c r="CF13" s="154">
        <f>'Standardized Scores'!CF13</f>
        <v>6.438066455681045</v>
      </c>
      <c r="CG13" s="154">
        <f>'Standardized Scores'!CG13</f>
        <v>0.6228193281626474</v>
      </c>
      <c r="CH13" s="154">
        <f>'Standardized Scores'!CH13</f>
        <v>0.21706072645640423</v>
      </c>
      <c r="CI13" s="154">
        <f>'Standardized Scores'!CI13</f>
        <v>29.687642551683844</v>
      </c>
      <c r="CJ13" s="154">
        <f>'Standardized Scores'!CJ13</f>
        <v>41.587090797528532</v>
      </c>
      <c r="CK13" s="154">
        <f>'Standardized Scores'!CK13</f>
        <v>20.373049476559913</v>
      </c>
      <c r="CL13" s="154">
        <f>'Standardized Scores'!CL13</f>
        <v>69.179031949954819</v>
      </c>
      <c r="CM13" s="154">
        <f>'Standardized Scores'!CM13</f>
        <v>43.703362160387606</v>
      </c>
      <c r="CN13" s="154">
        <f>'Standardized Scores'!CN13</f>
        <v>51.6898703673955</v>
      </c>
      <c r="CO13" s="154">
        <f>'Standardized Scores'!CO13</f>
        <v>29.49318400372006</v>
      </c>
      <c r="CP13" s="154">
        <f>'Standardized Scores'!CP13</f>
        <v>62.133363739808971</v>
      </c>
      <c r="CQ13" s="154">
        <f>'Standardized Scores'!CQ13</f>
        <v>4.0241558051513211</v>
      </c>
      <c r="CR13" s="154">
        <f>'Standardized Scores'!CR13</f>
        <v>47.569795762812674</v>
      </c>
      <c r="CS13" s="154">
        <f>'Standardized Scores'!CS13</f>
        <v>61.096742149799631</v>
      </c>
      <c r="CT13" s="154">
        <f>'Standardized Scores'!CT13</f>
        <v>40.390145331961236</v>
      </c>
      <c r="CU13" s="154">
        <f>'Standardized Scores'!CU13</f>
        <v>34.438044986085927</v>
      </c>
      <c r="CV13" s="154">
        <f>'Standardized Scores'!CV13</f>
        <v>22.509902978193239</v>
      </c>
      <c r="CW13" s="154">
        <f>'Standardized Scores'!CW13</f>
        <v>54.773037598180181</v>
      </c>
      <c r="CX13" s="154">
        <f>'Standardized Scores'!CX13</f>
        <v>12.182706742038901</v>
      </c>
      <c r="CY13" s="154">
        <f>'Standardized Scores'!CY13</f>
        <v>46.710159290462741</v>
      </c>
      <c r="CZ13" s="154">
        <f>'Standardized Scores'!CZ13</f>
        <v>40.030260841718579</v>
      </c>
      <c r="DA13" s="154">
        <f>'Standardized Scores'!DA13</f>
        <v>35.910835269643378</v>
      </c>
      <c r="DB13" s="154">
        <f>'Standardized Scores'!DB13</f>
        <v>62.97915062845221</v>
      </c>
      <c r="DC13" s="154">
        <f>'Standardized Scores'!DC13</f>
        <v>23.534782866626994</v>
      </c>
      <c r="DD13" s="154">
        <f>'Standardized Scores'!DD13</f>
        <v>40.06270843771992</v>
      </c>
      <c r="DE13" s="154">
        <f>'Standardized Scores'!DE13</f>
        <v>17.010926075812957</v>
      </c>
      <c r="DF13" s="154">
        <f>'Standardized Scores'!DF13</f>
        <v>26.542617736854698</v>
      </c>
      <c r="DG13" s="154">
        <f>'Standardized Scores'!DG13</f>
        <v>25.907946946426542</v>
      </c>
      <c r="DH13" s="154">
        <f>'Standardized Scores'!DH13</f>
        <v>79.366421941853929</v>
      </c>
      <c r="DI13" s="154">
        <f>'Standardized Scores'!DI13</f>
        <v>51.584310506436822</v>
      </c>
      <c r="DJ13" s="154">
        <f>'Standardized Scores'!DJ13</f>
        <v>41.457145506617564</v>
      </c>
      <c r="DK13" s="154">
        <f>'Standardized Scores'!DK13</f>
        <v>30.915884513356385</v>
      </c>
      <c r="DL13" s="154">
        <f>'Standardized Scores'!DL13</f>
        <v>6.4349550064406262</v>
      </c>
      <c r="DM13" s="154">
        <f>'Standardized Scores'!DM13</f>
        <v>44.830200375919908</v>
      </c>
      <c r="DN13" s="154">
        <f>'Standardized Scores'!DN13</f>
        <v>22.667147822954909</v>
      </c>
      <c r="DO13" s="154">
        <f>'Standardized Scores'!DO13</f>
        <v>20.044030683203207</v>
      </c>
    </row>
    <row r="14" spans="2:119" ht="12" customHeight="1" x14ac:dyDescent="0.25">
      <c r="B14" s="61" t="str">
        <f>'Standardized Scores'!B14</f>
        <v xml:space="preserve">         Shortage of skilled labor</v>
      </c>
      <c r="C14" s="61" t="str">
        <f t="shared" si="0"/>
        <v>Shortage of skilled labor</v>
      </c>
      <c r="D14" s="145">
        <f>'Standardized Scores'!D14</f>
        <v>0.2</v>
      </c>
      <c r="E14" s="154">
        <f>'Standardized Scores'!E14</f>
        <v>74.712643678160902</v>
      </c>
      <c r="F14" s="154">
        <f>'Standardized Scores'!F14</f>
        <v>47.126436781609193</v>
      </c>
      <c r="G14" s="154">
        <f>'Standardized Scores'!G14</f>
        <v>47.126436781609193</v>
      </c>
      <c r="H14" s="154">
        <f>'Standardized Scores'!H14</f>
        <v>55.17241379310348</v>
      </c>
      <c r="I14" s="154">
        <f>'Standardized Scores'!I14</f>
        <v>100</v>
      </c>
      <c r="J14" s="154">
        <f>'Standardized Scores'!J14</f>
        <v>52.8735632183908</v>
      </c>
      <c r="K14" s="154">
        <f>'Standardized Scores'!K14</f>
        <v>80.459770114942501</v>
      </c>
      <c r="L14" s="154">
        <f>'Standardized Scores'!L14</f>
        <v>64.367816091954012</v>
      </c>
      <c r="M14" s="154">
        <f>'Standardized Scores'!M14</f>
        <v>52.8735632183908</v>
      </c>
      <c r="N14" s="154">
        <f>'Standardized Scores'!N14</f>
        <v>90.804597701149376</v>
      </c>
      <c r="O14" s="154">
        <f>'Standardized Scores'!O14</f>
        <v>55.17241379310348</v>
      </c>
      <c r="P14" s="154">
        <f>'Standardized Scores'!P14</f>
        <v>98.850574712643663</v>
      </c>
      <c r="Q14" s="154">
        <f>'Standardized Scores'!Q14</f>
        <v>58.620689655172406</v>
      </c>
      <c r="R14" s="154">
        <f>'Standardized Scores'!R14</f>
        <v>64.367816091954012</v>
      </c>
      <c r="S14" s="154">
        <f>'Standardized Scores'!S14</f>
        <v>63.218390804597682</v>
      </c>
      <c r="T14" s="154">
        <f>'Standardized Scores'!T14</f>
        <v>81.609195402298838</v>
      </c>
      <c r="U14" s="154">
        <f>'Standardized Scores'!U14</f>
        <v>70.114942528735625</v>
      </c>
      <c r="V14" s="154">
        <f>'Standardized Scores'!V14</f>
        <v>75.862068965517224</v>
      </c>
      <c r="W14" s="154">
        <f>'Standardized Scores'!W14</f>
        <v>81.609195402298838</v>
      </c>
      <c r="X14" s="154">
        <f>'Standardized Scores'!X14</f>
        <v>96.551724137930989</v>
      </c>
      <c r="Y14" s="154">
        <f>'Standardized Scores'!Y14</f>
        <v>74.712643678160902</v>
      </c>
      <c r="Z14" s="154">
        <f>'Standardized Scores'!Z14</f>
        <v>82.758620689655174</v>
      </c>
      <c r="AA14" s="154">
        <f>'Standardized Scores'!AA14</f>
        <v>13.79310344827589</v>
      </c>
      <c r="AB14" s="154">
        <f>'Standardized Scores'!AB14</f>
        <v>81.609195402298838</v>
      </c>
      <c r="AC14" s="154">
        <f>'Standardized Scores'!AC14</f>
        <v>70.114942528735625</v>
      </c>
      <c r="AD14" s="154">
        <f>'Standardized Scores'!AD14</f>
        <v>90.804597701149376</v>
      </c>
      <c r="AE14" s="154">
        <f>'Standardized Scores'!AE14</f>
        <v>58.620689655172406</v>
      </c>
      <c r="AF14" s="154">
        <f>'Standardized Scores'!AF14</f>
        <v>82.758620689655174</v>
      </c>
      <c r="AG14" s="154">
        <f>'Standardized Scores'!AG14</f>
        <v>78.160919540229912</v>
      </c>
      <c r="AH14" s="154">
        <f>'Standardized Scores'!AH14</f>
        <v>81.609195402298838</v>
      </c>
      <c r="AI14" s="154">
        <f>'Standardized Scores'!AI14</f>
        <v>50.574712643678133</v>
      </c>
      <c r="AJ14" s="154">
        <f>'Standardized Scores'!AJ14</f>
        <v>66.6666666666667</v>
      </c>
      <c r="AK14" s="154">
        <f>'Standardized Scores'!AK14</f>
        <v>63.218390804597682</v>
      </c>
      <c r="AL14" s="154">
        <f>'Standardized Scores'!AL14</f>
        <v>41.379310344827587</v>
      </c>
      <c r="AM14" s="154">
        <f>'Standardized Scores'!AM14</f>
        <v>89.655172413793125</v>
      </c>
      <c r="AN14" s="154">
        <f>'Standardized Scores'!AN14</f>
        <v>86.206896551724114</v>
      </c>
      <c r="AO14" s="154">
        <f>'Standardized Scores'!AO14</f>
        <v>97.701149425287326</v>
      </c>
      <c r="AP14" s="154">
        <f>'Standardized Scores'!AP14</f>
        <v>82.758620689655174</v>
      </c>
      <c r="AQ14" s="154">
        <f>'Standardized Scores'!AQ14</f>
        <v>72.413793103448299</v>
      </c>
      <c r="AR14" s="154">
        <f>'Standardized Scores'!AR14</f>
        <v>88.505747126436773</v>
      </c>
      <c r="AS14" s="154">
        <f>'Standardized Scores'!AS14</f>
        <v>89.655172413793125</v>
      </c>
      <c r="AT14" s="154">
        <f>'Standardized Scores'!AT14</f>
        <v>65.517241379310349</v>
      </c>
      <c r="AU14" s="154">
        <f>'Standardized Scores'!AU14</f>
        <v>93.10344827586205</v>
      </c>
      <c r="AV14" s="154">
        <f>'Standardized Scores'!AV14</f>
        <v>72.413793103448299</v>
      </c>
      <c r="AW14" s="154">
        <f>'Standardized Scores'!AW14</f>
        <v>77.011494252873561</v>
      </c>
      <c r="AX14" s="154">
        <f>'Standardized Scores'!AX14</f>
        <v>78.160919540229912</v>
      </c>
      <c r="AY14" s="154">
        <f>'Standardized Scores'!AY14</f>
        <v>64.367816091954012</v>
      </c>
      <c r="AZ14" s="154">
        <f>'Standardized Scores'!AZ14</f>
        <v>62.068965517241345</v>
      </c>
      <c r="BA14" s="154">
        <f>'Standardized Scores'!BA14</f>
        <v>9.1954022988506203</v>
      </c>
      <c r="BB14" s="154">
        <f>'Standardized Scores'!BB14</f>
        <v>77.011494252873561</v>
      </c>
      <c r="BC14" s="154">
        <f>'Standardized Scores'!BC14</f>
        <v>83.908045977011525</v>
      </c>
      <c r="BD14" s="154">
        <f>'Standardized Scores'!BD14</f>
        <v>97.701149425287326</v>
      </c>
      <c r="BE14" s="154">
        <f>'Standardized Scores'!BE14</f>
        <v>75.862068965517224</v>
      </c>
      <c r="BF14" s="154">
        <f>'Standardized Scores'!BF14</f>
        <v>81.609195402298838</v>
      </c>
      <c r="BG14" s="154">
        <f>'Standardized Scores'!BG14</f>
        <v>50.574712643678133</v>
      </c>
      <c r="BH14" s="154">
        <f>'Standardized Scores'!BH14</f>
        <v>80.459770114942501</v>
      </c>
      <c r="BI14" s="154">
        <f>'Standardized Scores'!BI14</f>
        <v>45.977011494252856</v>
      </c>
      <c r="BJ14" s="154">
        <f>'Standardized Scores'!BJ14</f>
        <v>70.114942528735625</v>
      </c>
      <c r="BK14" s="154">
        <f>'Standardized Scores'!BK14</f>
        <v>64.367816091954012</v>
      </c>
      <c r="BL14" s="154">
        <f>'Standardized Scores'!BL14</f>
        <v>44.827586206896527</v>
      </c>
      <c r="BM14" s="154">
        <f>'Standardized Scores'!BM14</f>
        <v>63.218390804597682</v>
      </c>
      <c r="BN14" s="154">
        <f>'Standardized Scores'!BN14</f>
        <v>82.183908045976978</v>
      </c>
      <c r="BO14" s="154">
        <f>'Standardized Scores'!BO14</f>
        <v>24.137931034482769</v>
      </c>
      <c r="BP14" s="154">
        <f>'Standardized Scores'!BP14</f>
        <v>78.160919540229912</v>
      </c>
      <c r="BQ14" s="154">
        <f>'Standardized Scores'!BQ14</f>
        <v>82.183908045976978</v>
      </c>
      <c r="BR14" s="154">
        <f>'Standardized Scores'!BR14</f>
        <v>82.758620689655174</v>
      </c>
      <c r="BS14" s="154">
        <f>'Standardized Scores'!BS14</f>
        <v>81.609195402298838</v>
      </c>
      <c r="BT14" s="154">
        <f>'Standardized Scores'!BT14</f>
        <v>62.068965517241345</v>
      </c>
      <c r="BU14" s="154">
        <f>'Standardized Scores'!BU14</f>
        <v>63.218390804597682</v>
      </c>
      <c r="BV14" s="154">
        <f>'Standardized Scores'!BV14</f>
        <v>73.563218390804565</v>
      </c>
      <c r="BW14" s="154">
        <f>'Standardized Scores'!BW14</f>
        <v>58.620689655172406</v>
      </c>
      <c r="BX14" s="154">
        <f>'Standardized Scores'!BX14</f>
        <v>60.919540229885087</v>
      </c>
      <c r="BY14" s="154">
        <f>'Standardized Scores'!BY14</f>
        <v>32.183908045977056</v>
      </c>
      <c r="BZ14" s="154">
        <f>'Standardized Scores'!BZ14</f>
        <v>83.908045977011525</v>
      </c>
      <c r="CA14" s="154">
        <f>'Standardized Scores'!CA14</f>
        <v>90.804597701149376</v>
      </c>
      <c r="CB14" s="154">
        <f>'Standardized Scores'!CB14</f>
        <v>49.425287356321874</v>
      </c>
      <c r="CC14" s="154">
        <f>'Standardized Scores'!CC14</f>
        <v>79.310344827586164</v>
      </c>
      <c r="CD14" s="154">
        <f>'Standardized Scores'!CD14</f>
        <v>64.367816091954012</v>
      </c>
      <c r="CE14" s="154">
        <f>'Standardized Scores'!CE14</f>
        <v>75.862068965517224</v>
      </c>
      <c r="CF14" s="154">
        <f>'Standardized Scores'!CF14</f>
        <v>83.908045977011525</v>
      </c>
      <c r="CG14" s="154">
        <f>'Standardized Scores'!CG14</f>
        <v>71.264367816091962</v>
      </c>
      <c r="CH14" s="154">
        <f>'Standardized Scores'!CH14</f>
        <v>83.908045977011525</v>
      </c>
      <c r="CI14" s="154">
        <f>'Standardized Scores'!CI14</f>
        <v>80.459770114942501</v>
      </c>
      <c r="CJ14" s="154">
        <f>'Standardized Scores'!CJ14</f>
        <v>70.114942528735625</v>
      </c>
      <c r="CK14" s="154">
        <f>'Standardized Scores'!CK14</f>
        <v>83.908045977011525</v>
      </c>
      <c r="CL14" s="154">
        <f>'Standardized Scores'!CL14</f>
        <v>47.126436781609193</v>
      </c>
      <c r="CM14" s="154">
        <f>'Standardized Scores'!CM14</f>
        <v>66.6666666666667</v>
      </c>
      <c r="CN14" s="154">
        <f>'Standardized Scores'!CN14</f>
        <v>49.425287356321874</v>
      </c>
      <c r="CO14" s="154">
        <f>'Standardized Scores'!CO14</f>
        <v>41.379310344827587</v>
      </c>
      <c r="CP14" s="154">
        <f>'Standardized Scores'!CP14</f>
        <v>49.425287356321874</v>
      </c>
      <c r="CQ14" s="154">
        <f>'Standardized Scores'!CQ14</f>
        <v>44.827586206896527</v>
      </c>
      <c r="CR14" s="154">
        <f>'Standardized Scores'!CR14</f>
        <v>86.206896551724114</v>
      </c>
      <c r="CS14" s="154">
        <f>'Standardized Scores'!CS14</f>
        <v>66.6666666666667</v>
      </c>
      <c r="CT14" s="154">
        <f>'Standardized Scores'!CT14</f>
        <v>81.609195402298838</v>
      </c>
      <c r="CU14" s="154">
        <f>'Standardized Scores'!CU14</f>
        <v>82.758620689655174</v>
      </c>
      <c r="CV14" s="154">
        <f>'Standardized Scores'!CV14</f>
        <v>47.126436781609193</v>
      </c>
      <c r="CW14" s="154">
        <f>'Standardized Scores'!CW14</f>
        <v>89.655172413793125</v>
      </c>
      <c r="CX14" s="154">
        <f>'Standardized Scores'!CX14</f>
        <v>94.252873563218387</v>
      </c>
      <c r="CY14" s="154">
        <f>'Standardized Scores'!CY14</f>
        <v>67.816091954022951</v>
      </c>
      <c r="CZ14" s="154">
        <f>'Standardized Scores'!CZ14</f>
        <v>80.459770114942501</v>
      </c>
      <c r="DA14" s="154">
        <f>'Standardized Scores'!DA14</f>
        <v>81.609195402298838</v>
      </c>
      <c r="DB14" s="154">
        <f>'Standardized Scores'!DB14</f>
        <v>80.459770114942501</v>
      </c>
      <c r="DC14" s="154">
        <f>'Standardized Scores'!DC14</f>
        <v>75.862068965517224</v>
      </c>
      <c r="DD14" s="154">
        <f>'Standardized Scores'!DD14</f>
        <v>81.609195402298838</v>
      </c>
      <c r="DE14" s="154">
        <f>'Standardized Scores'!DE14</f>
        <v>55.17241379310348</v>
      </c>
      <c r="DF14" s="154">
        <f>'Standardized Scores'!DF14</f>
        <v>72.413793103448299</v>
      </c>
      <c r="DG14" s="154">
        <f>'Standardized Scores'!DG14</f>
        <v>66.6666666666667</v>
      </c>
      <c r="DH14" s="154">
        <f>'Standardized Scores'!DH14</f>
        <v>56.321839080459739</v>
      </c>
      <c r="DI14" s="154">
        <f>'Standardized Scores'!DI14</f>
        <v>50.574712643678133</v>
      </c>
      <c r="DJ14" s="154">
        <f>'Standardized Scores'!DJ14</f>
        <v>70.114942528735625</v>
      </c>
      <c r="DK14" s="154">
        <f>'Standardized Scores'!DK14</f>
        <v>87.356321839080451</v>
      </c>
      <c r="DL14" s="154">
        <f>'Standardized Scores'!DL14</f>
        <v>80.459770114942501</v>
      </c>
      <c r="DM14" s="154">
        <f>'Standardized Scores'!DM14</f>
        <v>67.816091954022951</v>
      </c>
      <c r="DN14" s="154">
        <f>'Standardized Scores'!DN14</f>
        <v>58.620689655172406</v>
      </c>
      <c r="DO14" s="154">
        <f>'Standardized Scores'!DO14</f>
        <v>0</v>
      </c>
    </row>
    <row r="15" spans="2:119" ht="12" customHeight="1" x14ac:dyDescent="0.25">
      <c r="B15" s="61" t="str">
        <f>'Standardized Scores'!B15</f>
        <v xml:space="preserve">         Does country have an organization associated in World Federation of Engineering Organizations (WFEO) that provides certification?</v>
      </c>
      <c r="C15" s="61" t="str">
        <f t="shared" si="0"/>
        <v>Does country have an organization associated in World Federation of Engineering Organizations (WFEO) that provides certification?</v>
      </c>
      <c r="D15" s="145">
        <f>'Standardized Scores'!D15</f>
        <v>0.1</v>
      </c>
      <c r="E15" s="154">
        <f>'Standardized Scores'!E15</f>
        <v>0</v>
      </c>
      <c r="F15" s="154">
        <f>'Standardized Scores'!F15</f>
        <v>50</v>
      </c>
      <c r="G15" s="154">
        <f>'Standardized Scores'!G15</f>
        <v>50</v>
      </c>
      <c r="H15" s="154">
        <f>'Standardized Scores'!H15</f>
        <v>50</v>
      </c>
      <c r="I15" s="154">
        <f>'Standardized Scores'!I15</f>
        <v>0</v>
      </c>
      <c r="J15" s="154">
        <f>'Standardized Scores'!J15</f>
        <v>100</v>
      </c>
      <c r="K15" s="154">
        <f>'Standardized Scores'!K15</f>
        <v>0</v>
      </c>
      <c r="L15" s="154">
        <f>'Standardized Scores'!L15</f>
        <v>0</v>
      </c>
      <c r="M15" s="154">
        <f>'Standardized Scores'!M15</f>
        <v>100</v>
      </c>
      <c r="N15" s="154">
        <f>'Standardized Scores'!N15</f>
        <v>100</v>
      </c>
      <c r="O15" s="154">
        <f>'Standardized Scores'!O15</f>
        <v>0</v>
      </c>
      <c r="P15" s="154">
        <f>'Standardized Scores'!P15</f>
        <v>0</v>
      </c>
      <c r="Q15" s="154">
        <f>'Standardized Scores'!Q15</f>
        <v>50</v>
      </c>
      <c r="R15" s="154">
        <f>'Standardized Scores'!R15</f>
        <v>0</v>
      </c>
      <c r="S15" s="154">
        <f>'Standardized Scores'!S15</f>
        <v>0</v>
      </c>
      <c r="T15" s="154">
        <f>'Standardized Scores'!T15</f>
        <v>50</v>
      </c>
      <c r="U15" s="154">
        <f>'Standardized Scores'!U15</f>
        <v>100</v>
      </c>
      <c r="V15" s="154">
        <f>'Standardized Scores'!V15</f>
        <v>50</v>
      </c>
      <c r="W15" s="154">
        <f>'Standardized Scores'!W15</f>
        <v>100</v>
      </c>
      <c r="X15" s="154">
        <f>'Standardized Scores'!X15</f>
        <v>0</v>
      </c>
      <c r="Y15" s="154">
        <f>'Standardized Scores'!Y15</f>
        <v>50</v>
      </c>
      <c r="Z15" s="154">
        <f>'Standardized Scores'!Z15</f>
        <v>50</v>
      </c>
      <c r="AA15" s="154">
        <f>'Standardized Scores'!AA15</f>
        <v>50</v>
      </c>
      <c r="AB15" s="154">
        <f>'Standardized Scores'!AB15</f>
        <v>50</v>
      </c>
      <c r="AC15" s="154">
        <f>'Standardized Scores'!AC15</f>
        <v>100</v>
      </c>
      <c r="AD15" s="154">
        <f>'Standardized Scores'!AD15</f>
        <v>100</v>
      </c>
      <c r="AE15" s="154">
        <f>'Standardized Scores'!AE15</f>
        <v>50</v>
      </c>
      <c r="AF15" s="154">
        <f>'Standardized Scores'!AF15</f>
        <v>0</v>
      </c>
      <c r="AG15" s="154">
        <f>'Standardized Scores'!AG15</f>
        <v>0</v>
      </c>
      <c r="AH15" s="154">
        <f>'Standardized Scores'!AH15</f>
        <v>0</v>
      </c>
      <c r="AI15" s="154">
        <f>'Standardized Scores'!AI15</f>
        <v>50</v>
      </c>
      <c r="AJ15" s="154">
        <f>'Standardized Scores'!AJ15</f>
        <v>0</v>
      </c>
      <c r="AK15" s="154">
        <f>'Standardized Scores'!AK15</f>
        <v>0</v>
      </c>
      <c r="AL15" s="154">
        <f>'Standardized Scores'!AL15</f>
        <v>50</v>
      </c>
      <c r="AM15" s="154">
        <f>'Standardized Scores'!AM15</f>
        <v>0</v>
      </c>
      <c r="AN15" s="154">
        <f>'Standardized Scores'!AN15</f>
        <v>50</v>
      </c>
      <c r="AO15" s="154">
        <f>'Standardized Scores'!AO15</f>
        <v>0</v>
      </c>
      <c r="AP15" s="154">
        <f>'Standardized Scores'!AP15</f>
        <v>0</v>
      </c>
      <c r="AQ15" s="154">
        <f>'Standardized Scores'!AQ15</f>
        <v>100</v>
      </c>
      <c r="AR15" s="154">
        <f>'Standardized Scores'!AR15</f>
        <v>50</v>
      </c>
      <c r="AS15" s="154">
        <f>'Standardized Scores'!AS15</f>
        <v>0</v>
      </c>
      <c r="AT15" s="154">
        <f>'Standardized Scores'!AT15</f>
        <v>100</v>
      </c>
      <c r="AU15" s="154">
        <f>'Standardized Scores'!AU15</f>
        <v>100</v>
      </c>
      <c r="AV15" s="154">
        <f>'Standardized Scores'!AV15</f>
        <v>0</v>
      </c>
      <c r="AW15" s="154">
        <f>'Standardized Scores'!AW15</f>
        <v>0</v>
      </c>
      <c r="AX15" s="154">
        <f>'Standardized Scores'!AX15</f>
        <v>100</v>
      </c>
      <c r="AY15" s="154">
        <f>'Standardized Scores'!AY15</f>
        <v>100</v>
      </c>
      <c r="AZ15" s="154">
        <f>'Standardized Scores'!AZ15</f>
        <v>0</v>
      </c>
      <c r="BA15" s="154">
        <f>'Standardized Scores'!BA15</f>
        <v>100</v>
      </c>
      <c r="BB15" s="154">
        <f>'Standardized Scores'!BB15</f>
        <v>0</v>
      </c>
      <c r="BC15" s="154">
        <f>'Standardized Scores'!BC15</f>
        <v>0</v>
      </c>
      <c r="BD15" s="154">
        <f>'Standardized Scores'!BD15</f>
        <v>100</v>
      </c>
      <c r="BE15" s="154">
        <f>'Standardized Scores'!BE15</f>
        <v>50</v>
      </c>
      <c r="BF15" s="154">
        <f>'Standardized Scores'!BF15</f>
        <v>100</v>
      </c>
      <c r="BG15" s="154">
        <f>'Standardized Scores'!BG15</f>
        <v>0</v>
      </c>
      <c r="BH15" s="154">
        <f>'Standardized Scores'!BH15</f>
        <v>50</v>
      </c>
      <c r="BI15" s="154">
        <f>'Standardized Scores'!BI15</f>
        <v>100</v>
      </c>
      <c r="BJ15" s="154">
        <f>'Standardized Scores'!BJ15</f>
        <v>0</v>
      </c>
      <c r="BK15" s="154">
        <f>'Standardized Scores'!BK15</f>
        <v>0</v>
      </c>
      <c r="BL15" s="154">
        <f>'Standardized Scores'!BL15</f>
        <v>100</v>
      </c>
      <c r="BM15" s="154">
        <f>'Standardized Scores'!BM15</f>
        <v>0</v>
      </c>
      <c r="BN15" s="154">
        <f>'Standardized Scores'!BN15</f>
        <v>0</v>
      </c>
      <c r="BO15" s="154">
        <f>'Standardized Scores'!BO15</f>
        <v>50</v>
      </c>
      <c r="BP15" s="154">
        <f>'Standardized Scores'!BP15</f>
        <v>100</v>
      </c>
      <c r="BQ15" s="154">
        <f>'Standardized Scores'!BQ15</f>
        <v>100</v>
      </c>
      <c r="BR15" s="154">
        <f>'Standardized Scores'!BR15</f>
        <v>50</v>
      </c>
      <c r="BS15" s="154">
        <f>'Standardized Scores'!BS15</f>
        <v>50</v>
      </c>
      <c r="BT15" s="154">
        <f>'Standardized Scores'!BT15</f>
        <v>0</v>
      </c>
      <c r="BU15" s="154">
        <f>'Standardized Scores'!BU15</f>
        <v>100</v>
      </c>
      <c r="BV15" s="154">
        <f>'Standardized Scores'!BV15</f>
        <v>50</v>
      </c>
      <c r="BW15" s="154">
        <f>'Standardized Scores'!BW15</f>
        <v>50</v>
      </c>
      <c r="BX15" s="154">
        <f>'Standardized Scores'!BX15</f>
        <v>50</v>
      </c>
      <c r="BY15" s="154">
        <f>'Standardized Scores'!BY15</f>
        <v>50</v>
      </c>
      <c r="BZ15" s="154">
        <f>'Standardized Scores'!BZ15</f>
        <v>0</v>
      </c>
      <c r="CA15" s="154">
        <f>'Standardized Scores'!CA15</f>
        <v>100</v>
      </c>
      <c r="CB15" s="154">
        <f>'Standardized Scores'!CB15</f>
        <v>50</v>
      </c>
      <c r="CC15" s="154">
        <f>'Standardized Scores'!CC15</f>
        <v>0</v>
      </c>
      <c r="CD15" s="154">
        <f>'Standardized Scores'!CD15</f>
        <v>100</v>
      </c>
      <c r="CE15" s="154">
        <f>'Standardized Scores'!CE15</f>
        <v>50</v>
      </c>
      <c r="CF15" s="154">
        <f>'Standardized Scores'!CF15</f>
        <v>0</v>
      </c>
      <c r="CG15" s="154">
        <f>'Standardized Scores'!CG15</f>
        <v>0</v>
      </c>
      <c r="CH15" s="154">
        <f>'Standardized Scores'!CH15</f>
        <v>50</v>
      </c>
      <c r="CI15" s="154">
        <f>'Standardized Scores'!CI15</f>
        <v>50</v>
      </c>
      <c r="CJ15" s="154">
        <f>'Standardized Scores'!CJ15</f>
        <v>50</v>
      </c>
      <c r="CK15" s="154">
        <f>'Standardized Scores'!CK15</f>
        <v>50</v>
      </c>
      <c r="CL15" s="154">
        <f>'Standardized Scores'!CL15</f>
        <v>50</v>
      </c>
      <c r="CM15" s="154">
        <f>'Standardized Scores'!CM15</f>
        <v>100</v>
      </c>
      <c r="CN15" s="154">
        <f>'Standardized Scores'!CN15</f>
        <v>0</v>
      </c>
      <c r="CO15" s="154">
        <f>'Standardized Scores'!CO15</f>
        <v>100</v>
      </c>
      <c r="CP15" s="154">
        <f>'Standardized Scores'!CP15</f>
        <v>100</v>
      </c>
      <c r="CQ15" s="154">
        <f>'Standardized Scores'!CQ15</f>
        <v>50</v>
      </c>
      <c r="CR15" s="154">
        <f>'Standardized Scores'!CR15</f>
        <v>100</v>
      </c>
      <c r="CS15" s="154">
        <f>'Standardized Scores'!CS15</f>
        <v>100</v>
      </c>
      <c r="CT15" s="154">
        <f>'Standardized Scores'!CT15</f>
        <v>50</v>
      </c>
      <c r="CU15" s="154">
        <f>'Standardized Scores'!CU15</f>
        <v>100</v>
      </c>
      <c r="CV15" s="154">
        <f>'Standardized Scores'!CV15</f>
        <v>100</v>
      </c>
      <c r="CW15" s="154">
        <f>'Standardized Scores'!CW15</f>
        <v>50</v>
      </c>
      <c r="CX15" s="154">
        <f>'Standardized Scores'!CX15</f>
        <v>100</v>
      </c>
      <c r="CY15" s="154">
        <f>'Standardized Scores'!CY15</f>
        <v>100</v>
      </c>
      <c r="CZ15" s="154">
        <f>'Standardized Scores'!CZ15</f>
        <v>0</v>
      </c>
      <c r="DA15" s="154">
        <f>'Standardized Scores'!DA15</f>
        <v>50</v>
      </c>
      <c r="DB15" s="154">
        <f>'Standardized Scores'!DB15</f>
        <v>100</v>
      </c>
      <c r="DC15" s="154">
        <f>'Standardized Scores'!DC15</f>
        <v>50</v>
      </c>
      <c r="DD15" s="154">
        <f>'Standardized Scores'!DD15</f>
        <v>0</v>
      </c>
      <c r="DE15" s="154">
        <f>'Standardized Scores'!DE15</f>
        <v>50</v>
      </c>
      <c r="DF15" s="154">
        <f>'Standardized Scores'!DF15</f>
        <v>0</v>
      </c>
      <c r="DG15" s="154">
        <f>'Standardized Scores'!DG15</f>
        <v>50</v>
      </c>
      <c r="DH15" s="154">
        <f>'Standardized Scores'!DH15</f>
        <v>50</v>
      </c>
      <c r="DI15" s="154">
        <f>'Standardized Scores'!DI15</f>
        <v>100</v>
      </c>
      <c r="DJ15" s="154">
        <f>'Standardized Scores'!DJ15</f>
        <v>100</v>
      </c>
      <c r="DK15" s="154">
        <f>'Standardized Scores'!DK15</f>
        <v>100</v>
      </c>
      <c r="DL15" s="154">
        <f>'Standardized Scores'!DL15</f>
        <v>50</v>
      </c>
      <c r="DM15" s="154">
        <f>'Standardized Scores'!DM15</f>
        <v>0</v>
      </c>
      <c r="DN15" s="154">
        <f>'Standardized Scores'!DN15</f>
        <v>50</v>
      </c>
      <c r="DO15" s="154">
        <f>'Standardized Scores'!DO15</f>
        <v>100</v>
      </c>
    </row>
    <row r="16" spans="2:119" ht="12" customHeight="1" x14ac:dyDescent="0.25">
      <c r="B16" s="61" t="str">
        <f>'Standardized Scores'!B16</f>
        <v xml:space="preserve">         Number of patents related to climate change</v>
      </c>
      <c r="C16" s="61" t="str">
        <f t="shared" si="0"/>
        <v>Number of patents related to climate change</v>
      </c>
      <c r="D16" s="145">
        <f>'Standardized Scores'!D16</f>
        <v>0.05</v>
      </c>
      <c r="E16" s="154">
        <f>'Standardized Scores'!E16</f>
        <v>0</v>
      </c>
      <c r="F16" s="154">
        <f>'Standardized Scores'!F16</f>
        <v>3.6604543676447256E-2</v>
      </c>
      <c r="G16" s="154">
        <f>'Standardized Scores'!G16</f>
        <v>0</v>
      </c>
      <c r="H16" s="154">
        <f>'Standardized Scores'!H16</f>
        <v>5.2314648258613455E-2</v>
      </c>
      <c r="I16" s="154">
        <f>'Standardized Scores'!I16</f>
        <v>1.5710104582166203E-2</v>
      </c>
      <c r="J16" s="154">
        <f>'Standardized Scores'!J16</f>
        <v>2.9003995079595244</v>
      </c>
      <c r="K16" s="154">
        <f>'Standardized Scores'!K16</f>
        <v>4.7615755978087542</v>
      </c>
      <c r="L16" s="154">
        <f>'Standardized Scores'!L16</f>
        <v>3.927526145541551E-2</v>
      </c>
      <c r="M16" s="154">
        <f>'Standardized Scores'!M16</f>
        <v>0</v>
      </c>
      <c r="N16" s="154">
        <f>'Standardized Scores'!N16</f>
        <v>2.0894439094281052E-2</v>
      </c>
      <c r="O16" s="154">
        <f>'Standardized Scores'!O16</f>
        <v>3.0163400797759112E-2</v>
      </c>
      <c r="P16" s="154">
        <f>'Standardized Scores'!P16</f>
        <v>2.0817459581828435</v>
      </c>
      <c r="Q16" s="154">
        <f>'Standardized Scores'!Q16</f>
        <v>0</v>
      </c>
      <c r="R16" s="154">
        <f>'Standardized Scores'!R16</f>
        <v>4.7130313746498613E-2</v>
      </c>
      <c r="S16" s="154">
        <f>'Standardized Scores'!S16</f>
        <v>0</v>
      </c>
      <c r="T16" s="154">
        <f>'Standardized Scores'!T16</f>
        <v>0.84159030246664357</v>
      </c>
      <c r="U16" s="154">
        <f>'Standardized Scores'!U16</f>
        <v>9.4260627492997226E-2</v>
      </c>
      <c r="V16" s="154">
        <f>'Standardized Scores'!V16</f>
        <v>7.8550522910831016E-3</v>
      </c>
      <c r="W16" s="154">
        <f>'Standardized Scores'!W16</f>
        <v>8.8851638485357416</v>
      </c>
      <c r="X16" s="154">
        <f>'Standardized Scores'!X16</f>
        <v>0.3613324053898227</v>
      </c>
      <c r="Y16" s="154">
        <f>'Standardized Scores'!Y16</f>
        <v>76.199662861155659</v>
      </c>
      <c r="Z16" s="154">
        <f>'Standardized Scores'!Z16</f>
        <v>0.12615213979479459</v>
      </c>
      <c r="AA16" s="154">
        <f>'Standardized Scores'!AA16</f>
        <v>0</v>
      </c>
      <c r="AB16" s="154">
        <f>'Standardized Scores'!AB16</f>
        <v>4.4459595967530359E-2</v>
      </c>
      <c r="AC16" s="154">
        <f>'Standardized Scores'!AC16</f>
        <v>3.3619623805835677E-2</v>
      </c>
      <c r="AD16" s="154">
        <f>'Standardized Scores'!AD16</f>
        <v>6.0169700549696559E-2</v>
      </c>
      <c r="AE16" s="154">
        <f>'Standardized Scores'!AE16</f>
        <v>0.64175777218148944</v>
      </c>
      <c r="AF16" s="154">
        <f>'Standardized Scores'!AF16</f>
        <v>5.7590101377304865</v>
      </c>
      <c r="AG16" s="154">
        <f>'Standardized Scores'!AG16</f>
        <v>7.8550522910831016E-3</v>
      </c>
      <c r="AH16" s="154">
        <f>'Standardized Scores'!AH16</f>
        <v>0</v>
      </c>
      <c r="AI16" s="154">
        <f>'Standardized Scores'!AI16</f>
        <v>3.7232947859733904E-2</v>
      </c>
      <c r="AJ16" s="154">
        <f>'Standardized Scores'!AJ16</f>
        <v>0</v>
      </c>
      <c r="AK16" s="154">
        <f>'Standardized Scores'!AK16</f>
        <v>3.6604543676447256E-2</v>
      </c>
      <c r="AL16" s="154">
        <f>'Standardized Scores'!AL16</f>
        <v>3.9275261455415508E-3</v>
      </c>
      <c r="AM16" s="154">
        <f>'Standardized Scores'!AM16</f>
        <v>2.4347520081441179</v>
      </c>
      <c r="AN16" s="154">
        <f>'Standardized Scores'!AN16</f>
        <v>19.796931188170923</v>
      </c>
      <c r="AO16" s="154">
        <f>'Standardized Scores'!AO16</f>
        <v>0</v>
      </c>
      <c r="AP16" s="154">
        <f>'Standardized Scores'!AP16</f>
        <v>53.398645474782924</v>
      </c>
      <c r="AQ16" s="154">
        <f>'Standardized Scores'!AQ16</f>
        <v>7.8550522910831016E-3</v>
      </c>
      <c r="AR16" s="154">
        <f>'Standardized Scores'!AR16</f>
        <v>0.20203194492665738</v>
      </c>
      <c r="AS16" s="154">
        <f>'Standardized Scores'!AS16</f>
        <v>1.5710104582166203E-2</v>
      </c>
      <c r="AT16" s="154">
        <f>'Standardized Scores'!AT16</f>
        <v>0</v>
      </c>
      <c r="AU16" s="154">
        <f>'Standardized Scores'!AU16</f>
        <v>0.4378406147049721</v>
      </c>
      <c r="AV16" s="154">
        <f>'Standardized Scores'!AV16</f>
        <v>0.28796621699110647</v>
      </c>
      <c r="AW16" s="154">
        <f>'Standardized Scores'!AW16</f>
        <v>5.5456669175046699E-2</v>
      </c>
      <c r="AX16" s="154">
        <f>'Standardized Scores'!AX16</f>
        <v>6.5808057084236014</v>
      </c>
      <c r="AY16" s="154">
        <f>'Standardized Scores'!AY16</f>
        <v>2.4821965239822601E-2</v>
      </c>
      <c r="AZ16" s="154">
        <f>'Standardized Scores'!AZ16</f>
        <v>0.16621290647931844</v>
      </c>
      <c r="BA16" s="154">
        <f>'Standardized Scores'!BA16</f>
        <v>1.5710104582166203E-2</v>
      </c>
      <c r="BB16" s="154">
        <f>'Standardized Scores'!BB16</f>
        <v>0.63405982093622792</v>
      </c>
      <c r="BC16" s="154">
        <f>'Standardized Scores'!BC16</f>
        <v>2.2595843420529653</v>
      </c>
      <c r="BD16" s="154">
        <f>'Standardized Scores'!BD16</f>
        <v>6.9152738349779197</v>
      </c>
      <c r="BE16" s="154">
        <f>'Standardized Scores'!BE16</f>
        <v>91.380965323086158</v>
      </c>
      <c r="BF16" s="154">
        <f>'Standardized Scores'!BF16</f>
        <v>0</v>
      </c>
      <c r="BG16" s="154">
        <f>'Standardized Scores'!BG16</f>
        <v>8.6405575201914123E-2</v>
      </c>
      <c r="BH16" s="154">
        <f>'Standardized Scores'!BH16</f>
        <v>0</v>
      </c>
      <c r="BI16" s="154">
        <f>'Standardized Scores'!BI16</f>
        <v>0.10997073207516342</v>
      </c>
      <c r="BJ16" s="154">
        <f>'Standardized Scores'!BJ16</f>
        <v>0</v>
      </c>
      <c r="BK16" s="154">
        <f>'Standardized Scores'!BK16</f>
        <v>5.4985366037581709E-2</v>
      </c>
      <c r="BL16" s="154">
        <f>'Standardized Scores'!BL16</f>
        <v>0</v>
      </c>
      <c r="BM16" s="154">
        <f>'Standardized Scores'!BM16</f>
        <v>5.4985366037581709E-2</v>
      </c>
      <c r="BN16" s="154">
        <f>'Standardized Scores'!BN16</f>
        <v>0.19370558949810929</v>
      </c>
      <c r="BO16" s="154">
        <f>'Standardized Scores'!BO16</f>
        <v>0</v>
      </c>
      <c r="BP16" s="154">
        <f>'Standardized Scores'!BP16</f>
        <v>0.45040869837070507</v>
      </c>
      <c r="BQ16" s="154">
        <f>'Standardized Scores'!BQ16</f>
        <v>4.7130313746498613E-2</v>
      </c>
      <c r="BR16" s="154">
        <f>'Standardized Scores'!BR16</f>
        <v>1.5710104582166203E-2</v>
      </c>
      <c r="BS16" s="154">
        <f>'Standardized Scores'!BS16</f>
        <v>0.35724777819845949</v>
      </c>
      <c r="BT16" s="154">
        <f>'Standardized Scores'!BT16</f>
        <v>0</v>
      </c>
      <c r="BU16" s="154">
        <f>'Standardized Scores'!BU16</f>
        <v>0</v>
      </c>
      <c r="BV16" s="154">
        <f>'Standardized Scores'!BV16</f>
        <v>0.13086517116944449</v>
      </c>
      <c r="BW16" s="154">
        <f>'Standardized Scores'!BW16</f>
        <v>0</v>
      </c>
      <c r="BX16" s="154">
        <f>'Standardized Scores'!BX16</f>
        <v>0</v>
      </c>
      <c r="BY16" s="154">
        <f>'Standardized Scores'!BY16</f>
        <v>0</v>
      </c>
      <c r="BZ16" s="154">
        <f>'Standardized Scores'!BZ16</f>
        <v>5.3979919344323077</v>
      </c>
      <c r="CA16" s="154">
        <f>'Standardized Scores'!CA16</f>
        <v>0.52990182755646598</v>
      </c>
      <c r="CB16" s="154">
        <f>'Standardized Scores'!CB16</f>
        <v>5.1843345121148476E-3</v>
      </c>
      <c r="CC16" s="154">
        <f>'Standardized Scores'!CC16</f>
        <v>1.3961569942171106</v>
      </c>
      <c r="CD16" s="154">
        <f>'Standardized Scores'!CD16</f>
        <v>2.3565156873249306E-2</v>
      </c>
      <c r="CE16" s="154">
        <f>'Standardized Scores'!CE16</f>
        <v>2.0894439094281052E-2</v>
      </c>
      <c r="CF16" s="154">
        <f>'Standardized Scores'!CF16</f>
        <v>1.3039386803197949E-2</v>
      </c>
      <c r="CG16" s="154">
        <f>'Standardized Scores'!CG16</f>
        <v>1.5710104582166203E-2</v>
      </c>
      <c r="CH16" s="154">
        <f>'Standardized Scores'!CH16</f>
        <v>3.1420209164332406E-2</v>
      </c>
      <c r="CI16" s="154">
        <f>'Standardized Scores'!CI16</f>
        <v>0.10997073207516342</v>
      </c>
      <c r="CJ16" s="154">
        <f>'Standardized Scores'!CJ16</f>
        <v>0.82085296441818412</v>
      </c>
      <c r="CK16" s="154">
        <f>'Standardized Scores'!CK16</f>
        <v>0.23565156873249304</v>
      </c>
      <c r="CL16" s="154">
        <f>'Standardized Scores'!CL16</f>
        <v>4.7130313746498613E-2</v>
      </c>
      <c r="CM16" s="154">
        <f>'Standardized Scores'!CM16</f>
        <v>0.14453296215592906</v>
      </c>
      <c r="CN16" s="154">
        <f>'Standardized Scores'!CN16</f>
        <v>1.0822691046654298</v>
      </c>
      <c r="CO16" s="154">
        <f>'Standardized Scores'!CO16</f>
        <v>0</v>
      </c>
      <c r="CP16" s="154">
        <f>'Standardized Scores'!CP16</f>
        <v>1.4610397261414569</v>
      </c>
      <c r="CQ16" s="154">
        <f>'Standardized Scores'!CQ16</f>
        <v>1.5710104582166203E-2</v>
      </c>
      <c r="CR16" s="154">
        <f>'Standardized Scores'!CR16</f>
        <v>5.2314648258613455E-2</v>
      </c>
      <c r="CS16" s="154">
        <f>'Standardized Scores'!CS16</f>
        <v>1.0675016063581935</v>
      </c>
      <c r="CT16" s="154">
        <f>'Standardized Scores'!CT16</f>
        <v>0.17595317132026148</v>
      </c>
      <c r="CU16" s="154">
        <f>'Standardized Scores'!CU16</f>
        <v>0.22261218192929511</v>
      </c>
      <c r="CV16" s="154">
        <f>'Standardized Scores'!CV16</f>
        <v>0.24350662102357615</v>
      </c>
      <c r="CW16" s="154">
        <f>'Standardized Scores'!CW16</f>
        <v>61.610945544064485</v>
      </c>
      <c r="CX16" s="154">
        <f>'Standardized Scores'!CX16</f>
        <v>2.8157220442616486</v>
      </c>
      <c r="CY16" s="154">
        <f>'Standardized Scores'!CY16</f>
        <v>2.0894439094281052E-2</v>
      </c>
      <c r="CZ16" s="154">
        <f>'Standardized Scores'!CZ16</f>
        <v>4.973662009667998</v>
      </c>
      <c r="DA16" s="154">
        <f>'Standardized Scores'!DA16</f>
        <v>3.8015311067925781</v>
      </c>
      <c r="DB16" s="154">
        <f>'Standardized Scores'!DB16</f>
        <v>9.5222085893425792</v>
      </c>
      <c r="DC16" s="154">
        <f>'Standardized Scores'!DC16</f>
        <v>0</v>
      </c>
      <c r="DD16" s="154">
        <f>'Standardized Scores'!DD16</f>
        <v>0.12568083665732963</v>
      </c>
      <c r="DE16" s="154">
        <f>'Standardized Scores'!DE16</f>
        <v>1.5710104582166203E-2</v>
      </c>
      <c r="DF16" s="154">
        <f>'Standardized Scores'!DF16</f>
        <v>0.83263554285480879</v>
      </c>
      <c r="DG16" s="154">
        <f>'Standardized Scores'!DG16</f>
        <v>0</v>
      </c>
      <c r="DH16" s="154">
        <f>'Standardized Scores'!DH16</f>
        <v>0.43988292830065368</v>
      </c>
      <c r="DI16" s="154">
        <f>'Standardized Scores'!DI16</f>
        <v>7.9807331277404317E-2</v>
      </c>
      <c r="DJ16" s="154">
        <f>'Standardized Scores'!DJ16</f>
        <v>14.094634527982054</v>
      </c>
      <c r="DK16" s="154">
        <f>'Standardized Scores'!DK16</f>
        <v>100</v>
      </c>
      <c r="DL16" s="154">
        <f>'Standardized Scores'!DL16</f>
        <v>7.8550522910831016E-3</v>
      </c>
      <c r="DM16" s="154">
        <f>'Standardized Scores'!DM16</f>
        <v>0.10085887141750703</v>
      </c>
      <c r="DN16" s="154">
        <f>'Standardized Scores'!DN16</f>
        <v>0</v>
      </c>
      <c r="DO16" s="154">
        <f>'Standardized Scores'!DO16</f>
        <v>0</v>
      </c>
    </row>
    <row r="17" spans="2:119" ht="12" customHeight="1" x14ac:dyDescent="0.25">
      <c r="B17" s="61" t="s">
        <v>145</v>
      </c>
      <c r="C17" s="61" t="str">
        <f t="shared" si="0"/>
        <v>Number of patents related to infrastructure</v>
      </c>
      <c r="D17" s="145">
        <f>'Standardized Scores'!D17</f>
        <v>0.05</v>
      </c>
      <c r="E17" s="154">
        <f>'Standardized Scores'!E17</f>
        <v>0.65035295720149999</v>
      </c>
      <c r="F17" s="154">
        <f>'Standardized Scores'!F17</f>
        <v>0.25520312194447675</v>
      </c>
      <c r="G17" s="154">
        <f>'Standardized Scores'!G17</f>
        <v>0.13485658465672903</v>
      </c>
      <c r="H17" s="154">
        <f>'Standardized Scores'!H17</f>
        <v>1.5253982675053701</v>
      </c>
      <c r="I17" s="154">
        <f>'Standardized Scores'!I17</f>
        <v>2.0983434093450839</v>
      </c>
      <c r="J17" s="154">
        <f>'Standardized Scores'!J17</f>
        <v>19.912869601261377</v>
      </c>
      <c r="K17" s="154">
        <f>'Standardized Scores'!K17</f>
        <v>13.247371011301974</v>
      </c>
      <c r="L17" s="154">
        <f>'Standardized Scores'!L17</f>
        <v>0.21960009945762204</v>
      </c>
      <c r="M17" s="154">
        <f>'Standardized Scores'!M17</f>
        <v>0.57432772828116019</v>
      </c>
      <c r="N17" s="154">
        <f>'Standardized Scores'!N17</f>
        <v>2.6104275845090445E-2</v>
      </c>
      <c r="O17" s="154">
        <f>'Standardized Scores'!O17</f>
        <v>0.53408499786668528</v>
      </c>
      <c r="P17" s="154">
        <f>'Standardized Scores'!P17</f>
        <v>18.003595588427544</v>
      </c>
      <c r="Q17" s="154">
        <f>'Standardized Scores'!Q17</f>
        <v>0.81175531308742122</v>
      </c>
      <c r="R17" s="154">
        <f>'Standardized Scores'!R17</f>
        <v>1.4853389448044734</v>
      </c>
      <c r="S17" s="154">
        <f>'Standardized Scores'!S17</f>
        <v>0.60568060874555663</v>
      </c>
      <c r="T17" s="154">
        <f>'Standardized Scores'!T17</f>
        <v>1.7938214247236959</v>
      </c>
      <c r="U17" s="154">
        <f>'Standardized Scores'!U17</f>
        <v>4.3981820547267247</v>
      </c>
      <c r="V17" s="154">
        <f>'Standardized Scores'!V17</f>
        <v>0.25451743495352719</v>
      </c>
      <c r="W17" s="154">
        <f>'Standardized Scores'!W17</f>
        <v>45.934916009078982</v>
      </c>
      <c r="X17" s="154">
        <f>'Standardized Scores'!X17</f>
        <v>3.7870754755038543</v>
      </c>
      <c r="Y17" s="154">
        <f>'Standardized Scores'!Y17</f>
        <v>42.202133968224878</v>
      </c>
      <c r="Z17" s="154">
        <f>'Standardized Scores'!Z17</f>
        <v>1.1991274242103034</v>
      </c>
      <c r="AA17" s="154">
        <f>'Standardized Scores'!AA17</f>
        <v>0.39502580479588778</v>
      </c>
      <c r="AB17" s="154">
        <f>'Standardized Scores'!AB17</f>
        <v>3.2892508555142546</v>
      </c>
      <c r="AC17" s="154">
        <f>'Standardized Scores'!AC17</f>
        <v>5.0684920533406936</v>
      </c>
      <c r="AD17" s="154">
        <f>'Standardized Scores'!AD17</f>
        <v>61.536258687421878</v>
      </c>
      <c r="AE17" s="154">
        <f>'Standardized Scores'!AE17</f>
        <v>7.8036306066174816</v>
      </c>
      <c r="AF17" s="154">
        <f>'Standardized Scores'!AF17</f>
        <v>16.986703489280796</v>
      </c>
      <c r="AG17" s="154">
        <f>'Standardized Scores'!AG17</f>
        <v>0.67128416436796068</v>
      </c>
      <c r="AH17" s="154">
        <f>'Standardized Scores'!AH17</f>
        <v>0.20806651236643206</v>
      </c>
      <c r="AI17" s="154">
        <f>'Standardized Scores'!AI17</f>
        <v>0.82873621953021537</v>
      </c>
      <c r="AJ17" s="154">
        <f>'Standardized Scores'!AJ17</f>
        <v>0.78616936957428241</v>
      </c>
      <c r="AK17" s="154">
        <f>'Standardized Scores'!AK17</f>
        <v>26.542736197222002</v>
      </c>
      <c r="AL17" s="154">
        <f>'Standardized Scores'!AL17</f>
        <v>9.965054006655942E-2</v>
      </c>
      <c r="AM17" s="154">
        <f>'Standardized Scores'!AM17</f>
        <v>43.233521033588588</v>
      </c>
      <c r="AN17" s="154">
        <f>'Standardized Scores'!AN17</f>
        <v>22.980645267249155</v>
      </c>
      <c r="AO17" s="154">
        <f>'Standardized Scores'!AO17</f>
        <v>5.8879226006213825</v>
      </c>
      <c r="AP17" s="154">
        <f>'Standardized Scores'!AP17</f>
        <v>18.840965259558388</v>
      </c>
      <c r="AQ17" s="154">
        <f>'Standardized Scores'!AQ17</f>
        <v>0.44298736245197207</v>
      </c>
      <c r="AR17" s="154">
        <f>'Standardized Scores'!AR17</f>
        <v>5.8927700697876162</v>
      </c>
      <c r="AS17" s="154">
        <f>'Standardized Scores'!AS17</f>
        <v>0.12873752868753022</v>
      </c>
      <c r="AT17" s="154">
        <f>'Standardized Scores'!AT17</f>
        <v>0</v>
      </c>
      <c r="AU17" s="154">
        <f>'Standardized Scores'!AU17</f>
        <v>15.970953250156658</v>
      </c>
      <c r="AV17" s="154">
        <f>'Standardized Scores'!AV17</f>
        <v>12.132185834799722</v>
      </c>
      <c r="AW17" s="154">
        <f>'Standardized Scores'!AW17</f>
        <v>19.875264603382305</v>
      </c>
      <c r="AX17" s="154">
        <f>'Standardized Scores'!AX17</f>
        <v>3.9079828171737434</v>
      </c>
      <c r="AY17" s="154">
        <f>'Standardized Scores'!AY17</f>
        <v>0.11728011551251001</v>
      </c>
      <c r="AZ17" s="154">
        <f>'Standardized Scores'!AZ17</f>
        <v>0</v>
      </c>
      <c r="BA17" s="154">
        <f>'Standardized Scores'!BA17</f>
        <v>0.25093100738752011</v>
      </c>
      <c r="BB17" s="154">
        <f>'Standardized Scores'!BB17</f>
        <v>32.142542449984845</v>
      </c>
      <c r="BC17" s="154">
        <f>'Standardized Scores'!BC17</f>
        <v>85.944626794398005</v>
      </c>
      <c r="BD17" s="154">
        <f>'Standardized Scores'!BD17</f>
        <v>8.1665471394096869</v>
      </c>
      <c r="BE17" s="154">
        <f>'Standardized Scores'!BE17</f>
        <v>7.3613479588790485</v>
      </c>
      <c r="BF17" s="154">
        <f>'Standardized Scores'!BF17</f>
        <v>3.3762823658970955</v>
      </c>
      <c r="BG17" s="154">
        <f>'Standardized Scores'!BG17</f>
        <v>0.11473325108729461</v>
      </c>
      <c r="BH17" s="154">
        <f>'Standardized Scores'!BH17</f>
        <v>1.4414383966025535</v>
      </c>
      <c r="BI17" s="154">
        <f>'Standardized Scores'!BI17</f>
        <v>1.8371628460275864</v>
      </c>
      <c r="BJ17" s="154">
        <f>'Standardized Scores'!BJ17</f>
        <v>1.194075805136948</v>
      </c>
      <c r="BK17" s="154">
        <f>'Standardized Scores'!BK17</f>
        <v>2.5159271468554336</v>
      </c>
      <c r="BL17" s="154">
        <f>'Standardized Scores'!BL17</f>
        <v>4.1515311571349427</v>
      </c>
      <c r="BM17" s="154">
        <f>'Standardized Scores'!BM17</f>
        <v>7.5121619243703996</v>
      </c>
      <c r="BN17" s="154">
        <f>'Standardized Scores'!BN17</f>
        <v>100</v>
      </c>
      <c r="BO17" s="154">
        <f>'Standardized Scores'!BO17</f>
        <v>0</v>
      </c>
      <c r="BP17" s="154">
        <f>'Standardized Scores'!BP17</f>
        <v>4.3207752770448629</v>
      </c>
      <c r="BQ17" s="154">
        <f>'Standardized Scores'!BQ17</f>
        <v>46.940145091662203</v>
      </c>
      <c r="BR17" s="154">
        <f>'Standardized Scores'!BR17</f>
        <v>19.999200210520133</v>
      </c>
      <c r="BS17" s="154">
        <f>'Standardized Scores'!BS17</f>
        <v>1.1946028931497101</v>
      </c>
      <c r="BT17" s="154">
        <f>'Standardized Scores'!BT17</f>
        <v>1.4951048704911158</v>
      </c>
      <c r="BU17" s="154">
        <f>'Standardized Scores'!BU17</f>
        <v>1.9515698795337517</v>
      </c>
      <c r="BV17" s="154">
        <f>'Standardized Scores'!BV17</f>
        <v>0.75678485422747843</v>
      </c>
      <c r="BW17" s="154">
        <f>'Standardized Scores'!BW17</f>
        <v>0.65409650030405575</v>
      </c>
      <c r="BX17" s="154">
        <f>'Standardized Scores'!BX17</f>
        <v>4.4622844715062406</v>
      </c>
      <c r="BY17" s="154">
        <f>'Standardized Scores'!BY17</f>
        <v>1.1989005363572134</v>
      </c>
      <c r="BZ17" s="154">
        <f>'Standardized Scores'!BZ17</f>
        <v>25.041223053704858</v>
      </c>
      <c r="CA17" s="154">
        <f>'Standardized Scores'!CA17</f>
        <v>15.119609315269388</v>
      </c>
      <c r="CB17" s="154">
        <f>'Standardized Scores'!CB17</f>
        <v>0.13258743127763692</v>
      </c>
      <c r="CC17" s="154">
        <f>'Standardized Scores'!CC17</f>
        <v>17.614941479397327</v>
      </c>
      <c r="CD17" s="154">
        <f>'Standardized Scores'!CD17</f>
        <v>0.8560058302252741</v>
      </c>
      <c r="CE17" s="154">
        <f>'Standardized Scores'!CE17</f>
        <v>0.24293521461872139</v>
      </c>
      <c r="CF17" s="154">
        <f>'Standardized Scores'!CF17</f>
        <v>12.138874616764889</v>
      </c>
      <c r="CG17" s="154">
        <f>'Standardized Scores'!CG17</f>
        <v>0.2774958275439095</v>
      </c>
      <c r="CH17" s="154">
        <f>'Standardized Scores'!CH17</f>
        <v>0.6503576504078401</v>
      </c>
      <c r="CI17" s="154">
        <f>'Standardized Scores'!CI17</f>
        <v>1.13770100734137</v>
      </c>
      <c r="CJ17" s="154">
        <f>'Standardized Scores'!CJ17</f>
        <v>4.7517296379629981</v>
      </c>
      <c r="CK17" s="154">
        <f>'Standardized Scores'!CK17</f>
        <v>9.6479033238087766</v>
      </c>
      <c r="CL17" s="154">
        <f>'Standardized Scores'!CL17</f>
        <v>1.7117052063410712</v>
      </c>
      <c r="CM17" s="154">
        <f>'Standardized Scores'!CM17</f>
        <v>1.5377787198605437</v>
      </c>
      <c r="CN17" s="154">
        <f>'Standardized Scores'!CN17</f>
        <v>2.1540313696969999</v>
      </c>
      <c r="CO17" s="154">
        <f>'Standardized Scores'!CO17</f>
        <v>0</v>
      </c>
      <c r="CP17" s="154">
        <f>'Standardized Scores'!CP17</f>
        <v>1.6337989074555141</v>
      </c>
      <c r="CQ17" s="154">
        <f>'Standardized Scores'!CQ17</f>
        <v>0</v>
      </c>
      <c r="CR17" s="154">
        <f>'Standardized Scores'!CR17</f>
        <v>3.9706189905845846</v>
      </c>
      <c r="CS17" s="154">
        <f>'Standardized Scores'!CS17</f>
        <v>42.1381366719013</v>
      </c>
      <c r="CT17" s="154">
        <f>'Standardized Scores'!CT17</f>
        <v>3.19321690007519</v>
      </c>
      <c r="CU17" s="154">
        <f>'Standardized Scores'!CU17</f>
        <v>12.49363894062499</v>
      </c>
      <c r="CV17" s="154">
        <f>'Standardized Scores'!CV17</f>
        <v>9.4935256623209003</v>
      </c>
      <c r="CW17" s="154">
        <f>'Standardized Scores'!CW17</f>
        <v>8.4611538118977947</v>
      </c>
      <c r="CX17" s="154">
        <f>'Standardized Scores'!CX17</f>
        <v>8.6481409323210929</v>
      </c>
      <c r="CY17" s="154">
        <f>'Standardized Scores'!CY17</f>
        <v>1.0168032744360904</v>
      </c>
      <c r="CZ17" s="154">
        <f>'Standardized Scores'!CZ17</f>
        <v>30.191050362358283</v>
      </c>
      <c r="DA17" s="154">
        <f>'Standardized Scores'!DA17</f>
        <v>37.232344410656964</v>
      </c>
      <c r="DB17" s="154">
        <f>'Standardized Scores'!DB17</f>
        <v>13.004183512268787</v>
      </c>
      <c r="DC17" s="154">
        <f>'Standardized Scores'!DC17</f>
        <v>0</v>
      </c>
      <c r="DD17" s="154">
        <f>'Standardized Scores'!DD17</f>
        <v>1.5486606113001986</v>
      </c>
      <c r="DE17" s="154">
        <f>'Standardized Scores'!DE17</f>
        <v>5.4590348455045792</v>
      </c>
      <c r="DF17" s="154">
        <f>'Standardized Scores'!DF17</f>
        <v>4.4787362672610946</v>
      </c>
      <c r="DG17" s="154">
        <f>'Standardized Scores'!DG17</f>
        <v>1.0334321165281644</v>
      </c>
      <c r="DH17" s="154">
        <f>'Standardized Scores'!DH17</f>
        <v>2.5010092332568243</v>
      </c>
      <c r="DI17" s="154">
        <f>'Standardized Scores'!DI17</f>
        <v>4.1077936653531451</v>
      </c>
      <c r="DJ17" s="154">
        <f>'Standardized Scores'!DJ17</f>
        <v>27.365479279646863</v>
      </c>
      <c r="DK17" s="154">
        <f>'Standardized Scores'!DK17</f>
        <v>2.6435399448907941</v>
      </c>
      <c r="DL17" s="154">
        <f>'Standardized Scores'!DL17</f>
        <v>2.4142711295129535</v>
      </c>
      <c r="DM17" s="154">
        <f>'Standardized Scores'!DM17</f>
        <v>0.48313869340774884</v>
      </c>
      <c r="DN17" s="154">
        <f>'Standardized Scores'!DN17</f>
        <v>0</v>
      </c>
      <c r="DO17" s="154">
        <f>'Standardized Scores'!DO17</f>
        <v>0.9336681493112956</v>
      </c>
    </row>
    <row r="18" spans="2:119" ht="12" customHeight="1" x14ac:dyDescent="0.25">
      <c r="B18" s="72" t="str">
        <f>'Standardized Scores'!B18</f>
        <v xml:space="preserve">      Academia</v>
      </c>
      <c r="C18" s="72" t="str">
        <f>'Standardized Scores'!C18</f>
        <v>2b. Academia</v>
      </c>
      <c r="D18" s="144">
        <f>'Standardized Scores'!D18</f>
        <v>0.35</v>
      </c>
      <c r="E18" s="155" t="str">
        <f>IF('Standardized Scores'!E18&gt;=MAX('Standardized Scores'!$E18:$DO18)*0.88,"Advanced capacity",IF('Standardized Scores'!E18&gt;=MAX('Standardized Scores'!$E18:$DO18)*0.8,"High capacity",IF('Standardized Scores'!E18&gt;=MAX('Standardized Scores'!$E18:$DO18)*0.66,"Adequate capacity",IF('Standardized Scores'!E18&gt;=MAX('Standardized Scores'!$E18:$DO18)*0.555,"Low capacity","Inadequate capacity"))))</f>
        <v>Inadequate capacity</v>
      </c>
      <c r="F18" s="155" t="str">
        <f>IF('Standardized Scores'!F18&gt;=MAX('Standardized Scores'!$E18:$DO18)*0.88,"Advanced capacity",IF('Standardized Scores'!F18&gt;=MAX('Standardized Scores'!$E18:$DO18)*0.8,"High capacity",IF('Standardized Scores'!F18&gt;=MAX('Standardized Scores'!$E18:$DO18)*0.66,"Adequate capacity",IF('Standardized Scores'!F18&gt;=MAX('Standardized Scores'!$E18:$DO18)*0.555,"Low capacity","Inadequate capacity"))))</f>
        <v>Inadequate capacity</v>
      </c>
      <c r="G18" s="155" t="str">
        <f>IF('Standardized Scores'!G18&gt;=MAX('Standardized Scores'!$E18:$DO18)*0.88,"Advanced capacity",IF('Standardized Scores'!G18&gt;=MAX('Standardized Scores'!$E18:$DO18)*0.8,"High capacity",IF('Standardized Scores'!G18&gt;=MAX('Standardized Scores'!$E18:$DO18)*0.66,"Adequate capacity",IF('Standardized Scores'!G18&gt;=MAX('Standardized Scores'!$E18:$DO18)*0.555,"Low capacity","Inadequate capacity"))))</f>
        <v>Inadequate capacity</v>
      </c>
      <c r="H18" s="155" t="str">
        <f>IF('Standardized Scores'!H18&gt;=MAX('Standardized Scores'!$E18:$DO18)*0.88,"Advanced capacity",IF('Standardized Scores'!H18&gt;=MAX('Standardized Scores'!$E18:$DO18)*0.8,"High capacity",IF('Standardized Scores'!H18&gt;=MAX('Standardized Scores'!$E18:$DO18)*0.66,"Adequate capacity",IF('Standardized Scores'!H18&gt;=MAX('Standardized Scores'!$E18:$DO18)*0.555,"Low capacity","Inadequate capacity"))))</f>
        <v>Inadequate capacity</v>
      </c>
      <c r="I18" s="155" t="str">
        <f>IF('Standardized Scores'!I18&gt;=MAX('Standardized Scores'!$E18:$DO18)*0.88,"Advanced capacity",IF('Standardized Scores'!I18&gt;=MAX('Standardized Scores'!$E18:$DO18)*0.8,"High capacity",IF('Standardized Scores'!I18&gt;=MAX('Standardized Scores'!$E18:$DO18)*0.66,"Adequate capacity",IF('Standardized Scores'!I18&gt;=MAX('Standardized Scores'!$E18:$DO18)*0.555,"Low capacity","Inadequate capacity"))))</f>
        <v>Inadequate capacity</v>
      </c>
      <c r="J18" s="155" t="str">
        <f>IF('Standardized Scores'!J18&gt;=MAX('Standardized Scores'!$E18:$DO18)*0.88,"Advanced capacity",IF('Standardized Scores'!J18&gt;=MAX('Standardized Scores'!$E18:$DO18)*0.8,"High capacity",IF('Standardized Scores'!J18&gt;=MAX('Standardized Scores'!$E18:$DO18)*0.66,"Adequate capacity",IF('Standardized Scores'!J18&gt;=MAX('Standardized Scores'!$E18:$DO18)*0.555,"Low capacity","Inadequate capacity"))))</f>
        <v>Adequate capacity</v>
      </c>
      <c r="K18" s="155" t="str">
        <f>IF('Standardized Scores'!K18&gt;=MAX('Standardized Scores'!$E18:$DO18)*0.88,"Advanced capacity",IF('Standardized Scores'!K18&gt;=MAX('Standardized Scores'!$E18:$DO18)*0.8,"High capacity",IF('Standardized Scores'!K18&gt;=MAX('Standardized Scores'!$E18:$DO18)*0.66,"Adequate capacity",IF('Standardized Scores'!K18&gt;=MAX('Standardized Scores'!$E18:$DO18)*0.555,"Low capacity","Inadequate capacity"))))</f>
        <v>Adequate capacity</v>
      </c>
      <c r="L18" s="155" t="str">
        <f>IF('Standardized Scores'!L18&gt;=MAX('Standardized Scores'!$E18:$DO18)*0.88,"Advanced capacity",IF('Standardized Scores'!L18&gt;=MAX('Standardized Scores'!$E18:$DO18)*0.8,"High capacity",IF('Standardized Scores'!L18&gt;=MAX('Standardized Scores'!$E18:$DO18)*0.66,"Adequate capacity",IF('Standardized Scores'!L18&gt;=MAX('Standardized Scores'!$E18:$DO18)*0.555,"Low capacity","Inadequate capacity"))))</f>
        <v>Inadequate capacity</v>
      </c>
      <c r="M18" s="155" t="str">
        <f>IF('Standardized Scores'!M18&gt;=MAX('Standardized Scores'!$E18:$DO18)*0.88,"Advanced capacity",IF('Standardized Scores'!M18&gt;=MAX('Standardized Scores'!$E18:$DO18)*0.8,"High capacity",IF('Standardized Scores'!M18&gt;=MAX('Standardized Scores'!$E18:$DO18)*0.66,"Adequate capacity",IF('Standardized Scores'!M18&gt;=MAX('Standardized Scores'!$E18:$DO18)*0.555,"Low capacity","Inadequate capacity"))))</f>
        <v>Inadequate capacity</v>
      </c>
      <c r="N18" s="155" t="str">
        <f>IF('Standardized Scores'!N18&gt;=MAX('Standardized Scores'!$E18:$DO18)*0.88,"Advanced capacity",IF('Standardized Scores'!N18&gt;=MAX('Standardized Scores'!$E18:$DO18)*0.8,"High capacity",IF('Standardized Scores'!N18&gt;=MAX('Standardized Scores'!$E18:$DO18)*0.66,"Adequate capacity",IF('Standardized Scores'!N18&gt;=MAX('Standardized Scores'!$E18:$DO18)*0.555,"Low capacity","Inadequate capacity"))))</f>
        <v>Inadequate capacity</v>
      </c>
      <c r="O18" s="155" t="str">
        <f>IF('Standardized Scores'!O18&gt;=MAX('Standardized Scores'!$E18:$DO18)*0.88,"Advanced capacity",IF('Standardized Scores'!O18&gt;=MAX('Standardized Scores'!$E18:$DO18)*0.8,"High capacity",IF('Standardized Scores'!O18&gt;=MAX('Standardized Scores'!$E18:$DO18)*0.66,"Adequate capacity",IF('Standardized Scores'!O18&gt;=MAX('Standardized Scores'!$E18:$DO18)*0.555,"Low capacity","Inadequate capacity"))))</f>
        <v>Adequate capacity</v>
      </c>
      <c r="P18" s="155" t="str">
        <f>IF('Standardized Scores'!P18&gt;=MAX('Standardized Scores'!$E18:$DO18)*0.88,"Advanced capacity",IF('Standardized Scores'!P18&gt;=MAX('Standardized Scores'!$E18:$DO18)*0.8,"High capacity",IF('Standardized Scores'!P18&gt;=MAX('Standardized Scores'!$E18:$DO18)*0.66,"Adequate capacity",IF('Standardized Scores'!P18&gt;=MAX('Standardized Scores'!$E18:$DO18)*0.555,"Low capacity","Inadequate capacity"))))</f>
        <v>Low capacity</v>
      </c>
      <c r="Q18" s="155" t="str">
        <f>IF('Standardized Scores'!Q18&gt;=MAX('Standardized Scores'!$E18:$DO18)*0.88,"Advanced capacity",IF('Standardized Scores'!Q18&gt;=MAX('Standardized Scores'!$E18:$DO18)*0.8,"High capacity",IF('Standardized Scores'!Q18&gt;=MAX('Standardized Scores'!$E18:$DO18)*0.66,"Adequate capacity",IF('Standardized Scores'!Q18&gt;=MAX('Standardized Scores'!$E18:$DO18)*0.555,"Low capacity","Inadequate capacity"))))</f>
        <v>Inadequate capacity</v>
      </c>
      <c r="R18" s="155" t="str">
        <f>IF('Standardized Scores'!R18&gt;=MAX('Standardized Scores'!$E18:$DO18)*0.88,"Advanced capacity",IF('Standardized Scores'!R18&gt;=MAX('Standardized Scores'!$E18:$DO18)*0.8,"High capacity",IF('Standardized Scores'!R18&gt;=MAX('Standardized Scores'!$E18:$DO18)*0.66,"Adequate capacity",IF('Standardized Scores'!R18&gt;=MAX('Standardized Scores'!$E18:$DO18)*0.555,"Low capacity","Inadequate capacity"))))</f>
        <v>Inadequate capacity</v>
      </c>
      <c r="S18" s="155" t="str">
        <f>IF('Standardized Scores'!S18&gt;=MAX('Standardized Scores'!$E18:$DO18)*0.88,"Advanced capacity",IF('Standardized Scores'!S18&gt;=MAX('Standardized Scores'!$E18:$DO18)*0.8,"High capacity",IF('Standardized Scores'!S18&gt;=MAX('Standardized Scores'!$E18:$DO18)*0.66,"Adequate capacity",IF('Standardized Scores'!S18&gt;=MAX('Standardized Scores'!$E18:$DO18)*0.555,"Low capacity","Inadequate capacity"))))</f>
        <v>Inadequate capacity</v>
      </c>
      <c r="T18" s="155" t="str">
        <f>IF('Standardized Scores'!T18&gt;=MAX('Standardized Scores'!$E18:$DO18)*0.88,"Advanced capacity",IF('Standardized Scores'!T18&gt;=MAX('Standardized Scores'!$E18:$DO18)*0.8,"High capacity",IF('Standardized Scores'!T18&gt;=MAX('Standardized Scores'!$E18:$DO18)*0.66,"Adequate capacity",IF('Standardized Scores'!T18&gt;=MAX('Standardized Scores'!$E18:$DO18)*0.555,"Low capacity","Inadequate capacity"))))</f>
        <v>Inadequate capacity</v>
      </c>
      <c r="U18" s="155" t="str">
        <f>IF('Standardized Scores'!U18&gt;=MAX('Standardized Scores'!$E18:$DO18)*0.88,"Advanced capacity",IF('Standardized Scores'!U18&gt;=MAX('Standardized Scores'!$E18:$DO18)*0.8,"High capacity",IF('Standardized Scores'!U18&gt;=MAX('Standardized Scores'!$E18:$DO18)*0.66,"Adequate capacity",IF('Standardized Scores'!U18&gt;=MAX('Standardized Scores'!$E18:$DO18)*0.555,"Low capacity","Inadequate capacity"))))</f>
        <v>Inadequate capacity</v>
      </c>
      <c r="V18" s="155" t="str">
        <f>IF('Standardized Scores'!V18&gt;=MAX('Standardized Scores'!$E18:$DO18)*0.88,"Advanced capacity",IF('Standardized Scores'!V18&gt;=MAX('Standardized Scores'!$E18:$DO18)*0.8,"High capacity",IF('Standardized Scores'!V18&gt;=MAX('Standardized Scores'!$E18:$DO18)*0.66,"Adequate capacity",IF('Standardized Scores'!V18&gt;=MAX('Standardized Scores'!$E18:$DO18)*0.555,"Low capacity","Inadequate capacity"))))</f>
        <v>Inadequate capacity</v>
      </c>
      <c r="W18" s="155" t="str">
        <f>IF('Standardized Scores'!W18&gt;=MAX('Standardized Scores'!$E18:$DO18)*0.88,"Advanced capacity",IF('Standardized Scores'!W18&gt;=MAX('Standardized Scores'!$E18:$DO18)*0.8,"High capacity",IF('Standardized Scores'!W18&gt;=MAX('Standardized Scores'!$E18:$DO18)*0.66,"Adequate capacity",IF('Standardized Scores'!W18&gt;=MAX('Standardized Scores'!$E18:$DO18)*0.555,"Low capacity","Inadequate capacity"))))</f>
        <v>Adequate capacity</v>
      </c>
      <c r="X18" s="155" t="str">
        <f>IF('Standardized Scores'!X18&gt;=MAX('Standardized Scores'!$E18:$DO18)*0.88,"Advanced capacity",IF('Standardized Scores'!X18&gt;=MAX('Standardized Scores'!$E18:$DO18)*0.8,"High capacity",IF('Standardized Scores'!X18&gt;=MAX('Standardized Scores'!$E18:$DO18)*0.66,"Adequate capacity",IF('Standardized Scores'!X18&gt;=MAX('Standardized Scores'!$E18:$DO18)*0.555,"Low capacity","Inadequate capacity"))))</f>
        <v>Inadequate capacity</v>
      </c>
      <c r="Y18" s="155" t="str">
        <f>IF('Standardized Scores'!Y18&gt;=MAX('Standardized Scores'!$E18:$DO18)*0.88,"Advanced capacity",IF('Standardized Scores'!Y18&gt;=MAX('Standardized Scores'!$E18:$DO18)*0.8,"High capacity",IF('Standardized Scores'!Y18&gt;=MAX('Standardized Scores'!$E18:$DO18)*0.66,"Adequate capacity",IF('Standardized Scores'!Y18&gt;=MAX('Standardized Scores'!$E18:$DO18)*0.555,"Low capacity","Inadequate capacity"))))</f>
        <v>Adequate capacity</v>
      </c>
      <c r="Z18" s="155" t="str">
        <f>IF('Standardized Scores'!Z18&gt;=MAX('Standardized Scores'!$E18:$DO18)*0.88,"Advanced capacity",IF('Standardized Scores'!Z18&gt;=MAX('Standardized Scores'!$E18:$DO18)*0.8,"High capacity",IF('Standardized Scores'!Z18&gt;=MAX('Standardized Scores'!$E18:$DO18)*0.66,"Adequate capacity",IF('Standardized Scores'!Z18&gt;=MAX('Standardized Scores'!$E18:$DO18)*0.555,"Low capacity","Inadequate capacity"))))</f>
        <v>Inadequate capacity</v>
      </c>
      <c r="AA18" s="155" t="str">
        <f>IF('Standardized Scores'!AA18&gt;=MAX('Standardized Scores'!$E18:$DO18)*0.88,"Advanced capacity",IF('Standardized Scores'!AA18&gt;=MAX('Standardized Scores'!$E18:$DO18)*0.8,"High capacity",IF('Standardized Scores'!AA18&gt;=MAX('Standardized Scores'!$E18:$DO18)*0.66,"Adequate capacity",IF('Standardized Scores'!AA18&gt;=MAX('Standardized Scores'!$E18:$DO18)*0.555,"Low capacity","Inadequate capacity"))))</f>
        <v>Inadequate capacity</v>
      </c>
      <c r="AB18" s="155" t="str">
        <f>IF('Standardized Scores'!AB18&gt;=MAX('Standardized Scores'!$E18:$DO18)*0.88,"Advanced capacity",IF('Standardized Scores'!AB18&gt;=MAX('Standardized Scores'!$E18:$DO18)*0.8,"High capacity",IF('Standardized Scores'!AB18&gt;=MAX('Standardized Scores'!$E18:$DO18)*0.66,"Adequate capacity",IF('Standardized Scores'!AB18&gt;=MAX('Standardized Scores'!$E18:$DO18)*0.555,"Low capacity","Inadequate capacity"))))</f>
        <v>Inadequate capacity</v>
      </c>
      <c r="AC18" s="155" t="str">
        <f>IF('Standardized Scores'!AC18&gt;=MAX('Standardized Scores'!$E18:$DO18)*0.88,"Advanced capacity",IF('Standardized Scores'!AC18&gt;=MAX('Standardized Scores'!$E18:$DO18)*0.8,"High capacity",IF('Standardized Scores'!AC18&gt;=MAX('Standardized Scores'!$E18:$DO18)*0.66,"Adequate capacity",IF('Standardized Scores'!AC18&gt;=MAX('Standardized Scores'!$E18:$DO18)*0.555,"Low capacity","Inadequate capacity"))))</f>
        <v>Inadequate capacity</v>
      </c>
      <c r="AD18" s="155" t="str">
        <f>IF('Standardized Scores'!AD18&gt;=MAX('Standardized Scores'!$E18:$DO18)*0.88,"Advanced capacity",IF('Standardized Scores'!AD18&gt;=MAX('Standardized Scores'!$E18:$DO18)*0.8,"High capacity",IF('Standardized Scores'!AD18&gt;=MAX('Standardized Scores'!$E18:$DO18)*0.66,"Adequate capacity",IF('Standardized Scores'!AD18&gt;=MAX('Standardized Scores'!$E18:$DO18)*0.555,"Low capacity","Inadequate capacity"))))</f>
        <v>Inadequate capacity</v>
      </c>
      <c r="AE18" s="155" t="str">
        <f>IF('Standardized Scores'!AE18&gt;=MAX('Standardized Scores'!$E18:$DO18)*0.88,"Advanced capacity",IF('Standardized Scores'!AE18&gt;=MAX('Standardized Scores'!$E18:$DO18)*0.8,"High capacity",IF('Standardized Scores'!AE18&gt;=MAX('Standardized Scores'!$E18:$DO18)*0.66,"Adequate capacity",IF('Standardized Scores'!AE18&gt;=MAX('Standardized Scores'!$E18:$DO18)*0.555,"Low capacity","Inadequate capacity"))))</f>
        <v>Low capacity</v>
      </c>
      <c r="AF18" s="155" t="str">
        <f>IF('Standardized Scores'!AF18&gt;=MAX('Standardized Scores'!$E18:$DO18)*0.88,"Advanced capacity",IF('Standardized Scores'!AF18&gt;=MAX('Standardized Scores'!$E18:$DO18)*0.8,"High capacity",IF('Standardized Scores'!AF18&gt;=MAX('Standardized Scores'!$E18:$DO18)*0.66,"Adequate capacity",IF('Standardized Scores'!AF18&gt;=MAX('Standardized Scores'!$E18:$DO18)*0.555,"Low capacity","Inadequate capacity"))))</f>
        <v>Adequate capacity</v>
      </c>
      <c r="AG18" s="155" t="str">
        <f>IF('Standardized Scores'!AG18&gt;=MAX('Standardized Scores'!$E18:$DO18)*0.88,"Advanced capacity",IF('Standardized Scores'!AG18&gt;=MAX('Standardized Scores'!$E18:$DO18)*0.8,"High capacity",IF('Standardized Scores'!AG18&gt;=MAX('Standardized Scores'!$E18:$DO18)*0.66,"Adequate capacity",IF('Standardized Scores'!AG18&gt;=MAX('Standardized Scores'!$E18:$DO18)*0.555,"Low capacity","Inadequate capacity"))))</f>
        <v>Inadequate capacity</v>
      </c>
      <c r="AH18" s="155" t="str">
        <f>IF('Standardized Scores'!AH18&gt;=MAX('Standardized Scores'!$E18:$DO18)*0.88,"Advanced capacity",IF('Standardized Scores'!AH18&gt;=MAX('Standardized Scores'!$E18:$DO18)*0.8,"High capacity",IF('Standardized Scores'!AH18&gt;=MAX('Standardized Scores'!$E18:$DO18)*0.66,"Adequate capacity",IF('Standardized Scores'!AH18&gt;=MAX('Standardized Scores'!$E18:$DO18)*0.555,"Low capacity","Inadequate capacity"))))</f>
        <v>Inadequate capacity</v>
      </c>
      <c r="AI18" s="155" t="str">
        <f>IF('Standardized Scores'!AI18&gt;=MAX('Standardized Scores'!$E18:$DO18)*0.88,"Advanced capacity",IF('Standardized Scores'!AI18&gt;=MAX('Standardized Scores'!$E18:$DO18)*0.8,"High capacity",IF('Standardized Scores'!AI18&gt;=MAX('Standardized Scores'!$E18:$DO18)*0.66,"Adequate capacity",IF('Standardized Scores'!AI18&gt;=MAX('Standardized Scores'!$E18:$DO18)*0.555,"Low capacity","Inadequate capacity"))))</f>
        <v>Inadequate capacity</v>
      </c>
      <c r="AJ18" s="155" t="str">
        <f>IF('Standardized Scores'!AJ18&gt;=MAX('Standardized Scores'!$E18:$DO18)*0.88,"Advanced capacity",IF('Standardized Scores'!AJ18&gt;=MAX('Standardized Scores'!$E18:$DO18)*0.8,"High capacity",IF('Standardized Scores'!AJ18&gt;=MAX('Standardized Scores'!$E18:$DO18)*0.66,"Adequate capacity",IF('Standardized Scores'!AJ18&gt;=MAX('Standardized Scores'!$E18:$DO18)*0.555,"Low capacity","Inadequate capacity"))))</f>
        <v>Inadequate capacity</v>
      </c>
      <c r="AK18" s="155" t="str">
        <f>IF('Standardized Scores'!AK18&gt;=MAX('Standardized Scores'!$E18:$DO18)*0.88,"Advanced capacity",IF('Standardized Scores'!AK18&gt;=MAX('Standardized Scores'!$E18:$DO18)*0.8,"High capacity",IF('Standardized Scores'!AK18&gt;=MAX('Standardized Scores'!$E18:$DO18)*0.66,"Adequate capacity",IF('Standardized Scores'!AK18&gt;=MAX('Standardized Scores'!$E18:$DO18)*0.555,"Low capacity","Inadequate capacity"))))</f>
        <v>Low capacity</v>
      </c>
      <c r="AL18" s="155" t="str">
        <f>IF('Standardized Scores'!AL18&gt;=MAX('Standardized Scores'!$E18:$DO18)*0.88,"Advanced capacity",IF('Standardized Scores'!AL18&gt;=MAX('Standardized Scores'!$E18:$DO18)*0.8,"High capacity",IF('Standardized Scores'!AL18&gt;=MAX('Standardized Scores'!$E18:$DO18)*0.66,"Adequate capacity",IF('Standardized Scores'!AL18&gt;=MAX('Standardized Scores'!$E18:$DO18)*0.555,"Low capacity","Inadequate capacity"))))</f>
        <v>Inadequate capacity</v>
      </c>
      <c r="AM18" s="155" t="str">
        <f>IF('Standardized Scores'!AM18&gt;=MAX('Standardized Scores'!$E18:$DO18)*0.88,"Advanced capacity",IF('Standardized Scores'!AM18&gt;=MAX('Standardized Scores'!$E18:$DO18)*0.8,"High capacity",IF('Standardized Scores'!AM18&gt;=MAX('Standardized Scores'!$E18:$DO18)*0.66,"Adequate capacity",IF('Standardized Scores'!AM18&gt;=MAX('Standardized Scores'!$E18:$DO18)*0.555,"Low capacity","Inadequate capacity"))))</f>
        <v>Adequate capacity</v>
      </c>
      <c r="AN18" s="155" t="str">
        <f>IF('Standardized Scores'!AN18&gt;=MAX('Standardized Scores'!$E18:$DO18)*0.88,"Advanced capacity",IF('Standardized Scores'!AN18&gt;=MAX('Standardized Scores'!$E18:$DO18)*0.8,"High capacity",IF('Standardized Scores'!AN18&gt;=MAX('Standardized Scores'!$E18:$DO18)*0.66,"Adequate capacity",IF('Standardized Scores'!AN18&gt;=MAX('Standardized Scores'!$E18:$DO18)*0.555,"Low capacity","Inadequate capacity"))))</f>
        <v>Adequate capacity</v>
      </c>
      <c r="AO18" s="155" t="str">
        <f>IF('Standardized Scores'!AO18&gt;=MAX('Standardized Scores'!$E18:$DO18)*0.88,"Advanced capacity",IF('Standardized Scores'!AO18&gt;=MAX('Standardized Scores'!$E18:$DO18)*0.8,"High capacity",IF('Standardized Scores'!AO18&gt;=MAX('Standardized Scores'!$E18:$DO18)*0.66,"Adequate capacity",IF('Standardized Scores'!AO18&gt;=MAX('Standardized Scores'!$E18:$DO18)*0.555,"Low capacity","Inadequate capacity"))))</f>
        <v>Inadequate capacity</v>
      </c>
      <c r="AP18" s="155" t="str">
        <f>IF('Standardized Scores'!AP18&gt;=MAX('Standardized Scores'!$E18:$DO18)*0.88,"Advanced capacity",IF('Standardized Scores'!AP18&gt;=MAX('Standardized Scores'!$E18:$DO18)*0.8,"High capacity",IF('Standardized Scores'!AP18&gt;=MAX('Standardized Scores'!$E18:$DO18)*0.66,"Adequate capacity",IF('Standardized Scores'!AP18&gt;=MAX('Standardized Scores'!$E18:$DO18)*0.555,"Low capacity","Inadequate capacity"))))</f>
        <v>High capacity</v>
      </c>
      <c r="AQ18" s="155" t="str">
        <f>IF('Standardized Scores'!AQ18&gt;=MAX('Standardized Scores'!$E18:$DO18)*0.88,"Advanced capacity",IF('Standardized Scores'!AQ18&gt;=MAX('Standardized Scores'!$E18:$DO18)*0.8,"High capacity",IF('Standardized Scores'!AQ18&gt;=MAX('Standardized Scores'!$E18:$DO18)*0.66,"Adequate capacity",IF('Standardized Scores'!AQ18&gt;=MAX('Standardized Scores'!$E18:$DO18)*0.555,"Low capacity","Inadequate capacity"))))</f>
        <v>Inadequate capacity</v>
      </c>
      <c r="AR18" s="155" t="str">
        <f>IF('Standardized Scores'!AR18&gt;=MAX('Standardized Scores'!$E18:$DO18)*0.88,"Advanced capacity",IF('Standardized Scores'!AR18&gt;=MAX('Standardized Scores'!$E18:$DO18)*0.8,"High capacity",IF('Standardized Scores'!AR18&gt;=MAX('Standardized Scores'!$E18:$DO18)*0.66,"Adequate capacity",IF('Standardized Scores'!AR18&gt;=MAX('Standardized Scores'!$E18:$DO18)*0.555,"Low capacity","Inadequate capacity"))))</f>
        <v>Low capacity</v>
      </c>
      <c r="AS18" s="155" t="str">
        <f>IF('Standardized Scores'!AS18&gt;=MAX('Standardized Scores'!$E18:$DO18)*0.88,"Advanced capacity",IF('Standardized Scores'!AS18&gt;=MAX('Standardized Scores'!$E18:$DO18)*0.8,"High capacity",IF('Standardized Scores'!AS18&gt;=MAX('Standardized Scores'!$E18:$DO18)*0.66,"Adequate capacity",IF('Standardized Scores'!AS18&gt;=MAX('Standardized Scores'!$E18:$DO18)*0.555,"Low capacity","Inadequate capacity"))))</f>
        <v>Inadequate capacity</v>
      </c>
      <c r="AT18" s="155" t="str">
        <f>IF('Standardized Scores'!AT18&gt;=MAX('Standardized Scores'!$E18:$DO18)*0.88,"Advanced capacity",IF('Standardized Scores'!AT18&gt;=MAX('Standardized Scores'!$E18:$DO18)*0.8,"High capacity",IF('Standardized Scores'!AT18&gt;=MAX('Standardized Scores'!$E18:$DO18)*0.66,"Adequate capacity",IF('Standardized Scores'!AT18&gt;=MAX('Standardized Scores'!$E18:$DO18)*0.555,"Low capacity","Inadequate capacity"))))</f>
        <v>Inadequate capacity</v>
      </c>
      <c r="AU18" s="155" t="str">
        <f>IF('Standardized Scores'!AU18&gt;=MAX('Standardized Scores'!$E18:$DO18)*0.88,"Advanced capacity",IF('Standardized Scores'!AU18&gt;=MAX('Standardized Scores'!$E18:$DO18)*0.8,"High capacity",IF('Standardized Scores'!AU18&gt;=MAX('Standardized Scores'!$E18:$DO18)*0.66,"Adequate capacity",IF('Standardized Scores'!AU18&gt;=MAX('Standardized Scores'!$E18:$DO18)*0.555,"Low capacity","Inadequate capacity"))))</f>
        <v>Adequate capacity</v>
      </c>
      <c r="AV18" s="155" t="str">
        <f>IF('Standardized Scores'!AV18&gt;=MAX('Standardized Scores'!$E18:$DO18)*0.88,"Advanced capacity",IF('Standardized Scores'!AV18&gt;=MAX('Standardized Scores'!$E18:$DO18)*0.8,"High capacity",IF('Standardized Scores'!AV18&gt;=MAX('Standardized Scores'!$E18:$DO18)*0.66,"Adequate capacity",IF('Standardized Scores'!AV18&gt;=MAX('Standardized Scores'!$E18:$DO18)*0.555,"Low capacity","Inadequate capacity"))))</f>
        <v>Low capacity</v>
      </c>
      <c r="AW18" s="155" t="str">
        <f>IF('Standardized Scores'!AW18&gt;=MAX('Standardized Scores'!$E18:$DO18)*0.88,"Advanced capacity",IF('Standardized Scores'!AW18&gt;=MAX('Standardized Scores'!$E18:$DO18)*0.8,"High capacity",IF('Standardized Scores'!AW18&gt;=MAX('Standardized Scores'!$E18:$DO18)*0.66,"Adequate capacity",IF('Standardized Scores'!AW18&gt;=MAX('Standardized Scores'!$E18:$DO18)*0.555,"Low capacity","Inadequate capacity"))))</f>
        <v>Inadequate capacity</v>
      </c>
      <c r="AX18" s="155" t="str">
        <f>IF('Standardized Scores'!AX18&gt;=MAX('Standardized Scores'!$E18:$DO18)*0.88,"Advanced capacity",IF('Standardized Scores'!AX18&gt;=MAX('Standardized Scores'!$E18:$DO18)*0.8,"High capacity",IF('Standardized Scores'!AX18&gt;=MAX('Standardized Scores'!$E18:$DO18)*0.66,"Adequate capacity",IF('Standardized Scores'!AX18&gt;=MAX('Standardized Scores'!$E18:$DO18)*0.555,"Low capacity","Inadequate capacity"))))</f>
        <v>Adequate capacity</v>
      </c>
      <c r="AY18" s="155" t="str">
        <f>IF('Standardized Scores'!AY18&gt;=MAX('Standardized Scores'!$E18:$DO18)*0.88,"Advanced capacity",IF('Standardized Scores'!AY18&gt;=MAX('Standardized Scores'!$E18:$DO18)*0.8,"High capacity",IF('Standardized Scores'!AY18&gt;=MAX('Standardized Scores'!$E18:$DO18)*0.66,"Adequate capacity",IF('Standardized Scores'!AY18&gt;=MAX('Standardized Scores'!$E18:$DO18)*0.555,"Low capacity","Inadequate capacity"))))</f>
        <v>Inadequate capacity</v>
      </c>
      <c r="AZ18" s="155" t="str">
        <f>IF('Standardized Scores'!AZ18&gt;=MAX('Standardized Scores'!$E18:$DO18)*0.88,"Advanced capacity",IF('Standardized Scores'!AZ18&gt;=MAX('Standardized Scores'!$E18:$DO18)*0.8,"High capacity",IF('Standardized Scores'!AZ18&gt;=MAX('Standardized Scores'!$E18:$DO18)*0.66,"Adequate capacity",IF('Standardized Scores'!AZ18&gt;=MAX('Standardized Scores'!$E18:$DO18)*0.555,"Low capacity","Inadequate capacity"))))</f>
        <v>Inadequate capacity</v>
      </c>
      <c r="BA18" s="155" t="str">
        <f>IF('Standardized Scores'!BA18&gt;=MAX('Standardized Scores'!$E18:$DO18)*0.88,"Advanced capacity",IF('Standardized Scores'!BA18&gt;=MAX('Standardized Scores'!$E18:$DO18)*0.8,"High capacity",IF('Standardized Scores'!BA18&gt;=MAX('Standardized Scores'!$E18:$DO18)*0.66,"Adequate capacity",IF('Standardized Scores'!BA18&gt;=MAX('Standardized Scores'!$E18:$DO18)*0.555,"Low capacity","Inadequate capacity"))))</f>
        <v>Inadequate capacity</v>
      </c>
      <c r="BB18" s="155" t="str">
        <f>IF('Standardized Scores'!BB18&gt;=MAX('Standardized Scores'!$E18:$DO18)*0.88,"Advanced capacity",IF('Standardized Scores'!BB18&gt;=MAX('Standardized Scores'!$E18:$DO18)*0.8,"High capacity",IF('Standardized Scores'!BB18&gt;=MAX('Standardized Scores'!$E18:$DO18)*0.66,"Adequate capacity",IF('Standardized Scores'!BB18&gt;=MAX('Standardized Scores'!$E18:$DO18)*0.555,"Low capacity","Inadequate capacity"))))</f>
        <v>Adequate capacity</v>
      </c>
      <c r="BC18" s="155" t="str">
        <f>IF('Standardized Scores'!BC18&gt;=MAX('Standardized Scores'!$E18:$DO18)*0.88,"Advanced capacity",IF('Standardized Scores'!BC18&gt;=MAX('Standardized Scores'!$E18:$DO18)*0.8,"High capacity",IF('Standardized Scores'!BC18&gt;=MAX('Standardized Scores'!$E18:$DO18)*0.66,"Adequate capacity",IF('Standardized Scores'!BC18&gt;=MAX('Standardized Scores'!$E18:$DO18)*0.555,"Low capacity","Inadequate capacity"))))</f>
        <v>Adequate capacity</v>
      </c>
      <c r="BD18" s="155" t="str">
        <f>IF('Standardized Scores'!BD18&gt;=MAX('Standardized Scores'!$E18:$DO18)*0.88,"Advanced capacity",IF('Standardized Scores'!BD18&gt;=MAX('Standardized Scores'!$E18:$DO18)*0.8,"High capacity",IF('Standardized Scores'!BD18&gt;=MAX('Standardized Scores'!$E18:$DO18)*0.66,"Adequate capacity",IF('Standardized Scores'!BD18&gt;=MAX('Standardized Scores'!$E18:$DO18)*0.555,"Low capacity","Inadequate capacity"))))</f>
        <v>Adequate capacity</v>
      </c>
      <c r="BE18" s="155" t="str">
        <f>IF('Standardized Scores'!BE18&gt;=MAX('Standardized Scores'!$E18:$DO18)*0.88,"Advanced capacity",IF('Standardized Scores'!BE18&gt;=MAX('Standardized Scores'!$E18:$DO18)*0.8,"High capacity",IF('Standardized Scores'!BE18&gt;=MAX('Standardized Scores'!$E18:$DO18)*0.66,"Adequate capacity",IF('Standardized Scores'!BE18&gt;=MAX('Standardized Scores'!$E18:$DO18)*0.555,"Low capacity","Inadequate capacity"))))</f>
        <v>Adequate capacity</v>
      </c>
      <c r="BF18" s="155" t="str">
        <f>IF('Standardized Scores'!BF18&gt;=MAX('Standardized Scores'!$E18:$DO18)*0.88,"Advanced capacity",IF('Standardized Scores'!BF18&gt;=MAX('Standardized Scores'!$E18:$DO18)*0.8,"High capacity",IF('Standardized Scores'!BF18&gt;=MAX('Standardized Scores'!$E18:$DO18)*0.66,"Adequate capacity",IF('Standardized Scores'!BF18&gt;=MAX('Standardized Scores'!$E18:$DO18)*0.555,"Low capacity","Inadequate capacity"))))</f>
        <v>Low capacity</v>
      </c>
      <c r="BG18" s="155" t="str">
        <f>IF('Standardized Scores'!BG18&gt;=MAX('Standardized Scores'!$E18:$DO18)*0.88,"Advanced capacity",IF('Standardized Scores'!BG18&gt;=MAX('Standardized Scores'!$E18:$DO18)*0.8,"High capacity",IF('Standardized Scores'!BG18&gt;=MAX('Standardized Scores'!$E18:$DO18)*0.66,"Adequate capacity",IF('Standardized Scores'!BG18&gt;=MAX('Standardized Scores'!$E18:$DO18)*0.555,"Low capacity","Inadequate capacity"))))</f>
        <v>Low capacity</v>
      </c>
      <c r="BH18" s="155" t="str">
        <f>IF('Standardized Scores'!BH18&gt;=MAX('Standardized Scores'!$E18:$DO18)*0.88,"Advanced capacity",IF('Standardized Scores'!BH18&gt;=MAX('Standardized Scores'!$E18:$DO18)*0.8,"High capacity",IF('Standardized Scores'!BH18&gt;=MAX('Standardized Scores'!$E18:$DO18)*0.66,"Adequate capacity",IF('Standardized Scores'!BH18&gt;=MAX('Standardized Scores'!$E18:$DO18)*0.555,"Low capacity","Inadequate capacity"))))</f>
        <v>Inadequate capacity</v>
      </c>
      <c r="BI18" s="155" t="str">
        <f>IF('Standardized Scores'!BI18&gt;=MAX('Standardized Scores'!$E18:$DO18)*0.88,"Advanced capacity",IF('Standardized Scores'!BI18&gt;=MAX('Standardized Scores'!$E18:$DO18)*0.8,"High capacity",IF('Standardized Scores'!BI18&gt;=MAX('Standardized Scores'!$E18:$DO18)*0.66,"Adequate capacity",IF('Standardized Scores'!BI18&gt;=MAX('Standardized Scores'!$E18:$DO18)*0.555,"Low capacity","Inadequate capacity"))))</f>
        <v>Inadequate capacity</v>
      </c>
      <c r="BJ18" s="155" t="str">
        <f>IF('Standardized Scores'!BJ18&gt;=MAX('Standardized Scores'!$E18:$DO18)*0.88,"Advanced capacity",IF('Standardized Scores'!BJ18&gt;=MAX('Standardized Scores'!$E18:$DO18)*0.8,"High capacity",IF('Standardized Scores'!BJ18&gt;=MAX('Standardized Scores'!$E18:$DO18)*0.66,"Adequate capacity",IF('Standardized Scores'!BJ18&gt;=MAX('Standardized Scores'!$E18:$DO18)*0.555,"Low capacity","Inadequate capacity"))))</f>
        <v>Inadequate capacity</v>
      </c>
      <c r="BK18" s="155" t="str">
        <f>IF('Standardized Scores'!BK18&gt;=MAX('Standardized Scores'!$E18:$DO18)*0.88,"Advanced capacity",IF('Standardized Scores'!BK18&gt;=MAX('Standardized Scores'!$E18:$DO18)*0.8,"High capacity",IF('Standardized Scores'!BK18&gt;=MAX('Standardized Scores'!$E18:$DO18)*0.66,"Adequate capacity",IF('Standardized Scores'!BK18&gt;=MAX('Standardized Scores'!$E18:$DO18)*0.555,"Low capacity","Inadequate capacity"))))</f>
        <v>Inadequate capacity</v>
      </c>
      <c r="BL18" s="155" t="str">
        <f>IF('Standardized Scores'!BL18&gt;=MAX('Standardized Scores'!$E18:$DO18)*0.88,"Advanced capacity",IF('Standardized Scores'!BL18&gt;=MAX('Standardized Scores'!$E18:$DO18)*0.8,"High capacity",IF('Standardized Scores'!BL18&gt;=MAX('Standardized Scores'!$E18:$DO18)*0.66,"Adequate capacity",IF('Standardized Scores'!BL18&gt;=MAX('Standardized Scores'!$E18:$DO18)*0.555,"Low capacity","Inadequate capacity"))))</f>
        <v>Low capacity</v>
      </c>
      <c r="BM18" s="155" t="str">
        <f>IF('Standardized Scores'!BM18&gt;=MAX('Standardized Scores'!$E18:$DO18)*0.88,"Advanced capacity",IF('Standardized Scores'!BM18&gt;=MAX('Standardized Scores'!$E18:$DO18)*0.8,"High capacity",IF('Standardized Scores'!BM18&gt;=MAX('Standardized Scores'!$E18:$DO18)*0.66,"Adequate capacity",IF('Standardized Scores'!BM18&gt;=MAX('Standardized Scores'!$E18:$DO18)*0.555,"Low capacity","Inadequate capacity"))))</f>
        <v>Inadequate capacity</v>
      </c>
      <c r="BN18" s="155" t="str">
        <f>IF('Standardized Scores'!BN18&gt;=MAX('Standardized Scores'!$E18:$DO18)*0.88,"Advanced capacity",IF('Standardized Scores'!BN18&gt;=MAX('Standardized Scores'!$E18:$DO18)*0.8,"High capacity",IF('Standardized Scores'!BN18&gt;=MAX('Standardized Scores'!$E18:$DO18)*0.66,"Adequate capacity",IF('Standardized Scores'!BN18&gt;=MAX('Standardized Scores'!$E18:$DO18)*0.555,"Low capacity","Inadequate capacity"))))</f>
        <v>Low capacity</v>
      </c>
      <c r="BO18" s="155" t="str">
        <f>IF('Standardized Scores'!BO18&gt;=MAX('Standardized Scores'!$E18:$DO18)*0.88,"Advanced capacity",IF('Standardized Scores'!BO18&gt;=MAX('Standardized Scores'!$E18:$DO18)*0.8,"High capacity",IF('Standardized Scores'!BO18&gt;=MAX('Standardized Scores'!$E18:$DO18)*0.66,"Adequate capacity",IF('Standardized Scores'!BO18&gt;=MAX('Standardized Scores'!$E18:$DO18)*0.555,"Low capacity","Inadequate capacity"))))</f>
        <v>Inadequate capacity</v>
      </c>
      <c r="BP18" s="155" t="str">
        <f>IF('Standardized Scores'!BP18&gt;=MAX('Standardized Scores'!$E18:$DO18)*0.88,"Advanced capacity",IF('Standardized Scores'!BP18&gt;=MAX('Standardized Scores'!$E18:$DO18)*0.8,"High capacity",IF('Standardized Scores'!BP18&gt;=MAX('Standardized Scores'!$E18:$DO18)*0.66,"Adequate capacity",IF('Standardized Scores'!BP18&gt;=MAX('Standardized Scores'!$E18:$DO18)*0.555,"Low capacity","Inadequate capacity"))))</f>
        <v>Adequate capacity</v>
      </c>
      <c r="BQ18" s="155" t="str">
        <f>IF('Standardized Scores'!BQ18&gt;=MAX('Standardized Scores'!$E18:$DO18)*0.88,"Advanced capacity",IF('Standardized Scores'!BQ18&gt;=MAX('Standardized Scores'!$E18:$DO18)*0.8,"High capacity",IF('Standardized Scores'!BQ18&gt;=MAX('Standardized Scores'!$E18:$DO18)*0.66,"Adequate capacity",IF('Standardized Scores'!BQ18&gt;=MAX('Standardized Scores'!$E18:$DO18)*0.555,"Low capacity","Inadequate capacity"))))</f>
        <v>Inadequate capacity</v>
      </c>
      <c r="BR18" s="155" t="str">
        <f>IF('Standardized Scores'!BR18&gt;=MAX('Standardized Scores'!$E18:$DO18)*0.88,"Advanced capacity",IF('Standardized Scores'!BR18&gt;=MAX('Standardized Scores'!$E18:$DO18)*0.8,"High capacity",IF('Standardized Scores'!BR18&gt;=MAX('Standardized Scores'!$E18:$DO18)*0.66,"Adequate capacity",IF('Standardized Scores'!BR18&gt;=MAX('Standardized Scores'!$E18:$DO18)*0.555,"Low capacity","Inadequate capacity"))))</f>
        <v>Inadequate capacity</v>
      </c>
      <c r="BS18" s="155" t="str">
        <f>IF('Standardized Scores'!BS18&gt;=MAX('Standardized Scores'!$E18:$DO18)*0.88,"Advanced capacity",IF('Standardized Scores'!BS18&gt;=MAX('Standardized Scores'!$E18:$DO18)*0.8,"High capacity",IF('Standardized Scores'!BS18&gt;=MAX('Standardized Scores'!$E18:$DO18)*0.66,"Adequate capacity",IF('Standardized Scores'!BS18&gt;=MAX('Standardized Scores'!$E18:$DO18)*0.555,"Low capacity","Inadequate capacity"))))</f>
        <v>Low capacity</v>
      </c>
      <c r="BT18" s="155" t="str">
        <f>IF('Standardized Scores'!BT18&gt;=MAX('Standardized Scores'!$E18:$DO18)*0.88,"Advanced capacity",IF('Standardized Scores'!BT18&gt;=MAX('Standardized Scores'!$E18:$DO18)*0.8,"High capacity",IF('Standardized Scores'!BT18&gt;=MAX('Standardized Scores'!$E18:$DO18)*0.66,"Adequate capacity",IF('Standardized Scores'!BT18&gt;=MAX('Standardized Scores'!$E18:$DO18)*0.555,"Low capacity","Inadequate capacity"))))</f>
        <v>Inadequate capacity</v>
      </c>
      <c r="BU18" s="155" t="str">
        <f>IF('Standardized Scores'!BU18&gt;=MAX('Standardized Scores'!$E18:$DO18)*0.88,"Advanced capacity",IF('Standardized Scores'!BU18&gt;=MAX('Standardized Scores'!$E18:$DO18)*0.8,"High capacity",IF('Standardized Scores'!BU18&gt;=MAX('Standardized Scores'!$E18:$DO18)*0.66,"Adequate capacity",IF('Standardized Scores'!BU18&gt;=MAX('Standardized Scores'!$E18:$DO18)*0.555,"Low capacity","Inadequate capacity"))))</f>
        <v>Inadequate capacity</v>
      </c>
      <c r="BV18" s="155" t="str">
        <f>IF('Standardized Scores'!BV18&gt;=MAX('Standardized Scores'!$E18:$DO18)*0.88,"Advanced capacity",IF('Standardized Scores'!BV18&gt;=MAX('Standardized Scores'!$E18:$DO18)*0.8,"High capacity",IF('Standardized Scores'!BV18&gt;=MAX('Standardized Scores'!$E18:$DO18)*0.66,"Adequate capacity",IF('Standardized Scores'!BV18&gt;=MAX('Standardized Scores'!$E18:$DO18)*0.555,"Low capacity","Inadequate capacity"))))</f>
        <v>Inadequate capacity</v>
      </c>
      <c r="BW18" s="155" t="str">
        <f>IF('Standardized Scores'!BW18&gt;=MAX('Standardized Scores'!$E18:$DO18)*0.88,"Advanced capacity",IF('Standardized Scores'!BW18&gt;=MAX('Standardized Scores'!$E18:$DO18)*0.8,"High capacity",IF('Standardized Scores'!BW18&gt;=MAX('Standardized Scores'!$E18:$DO18)*0.66,"Adequate capacity",IF('Standardized Scores'!BW18&gt;=MAX('Standardized Scores'!$E18:$DO18)*0.555,"Low capacity","Inadequate capacity"))))</f>
        <v>Inadequate capacity</v>
      </c>
      <c r="BX18" s="155" t="str">
        <f>IF('Standardized Scores'!BX18&gt;=MAX('Standardized Scores'!$E18:$DO18)*0.88,"Advanced capacity",IF('Standardized Scores'!BX18&gt;=MAX('Standardized Scores'!$E18:$DO18)*0.8,"High capacity",IF('Standardized Scores'!BX18&gt;=MAX('Standardized Scores'!$E18:$DO18)*0.66,"Adequate capacity",IF('Standardized Scores'!BX18&gt;=MAX('Standardized Scores'!$E18:$DO18)*0.555,"Low capacity","Inadequate capacity"))))</f>
        <v>Inadequate capacity</v>
      </c>
      <c r="BY18" s="155" t="str">
        <f>IF('Standardized Scores'!BY18&gt;=MAX('Standardized Scores'!$E18:$DO18)*0.88,"Advanced capacity",IF('Standardized Scores'!BY18&gt;=MAX('Standardized Scores'!$E18:$DO18)*0.8,"High capacity",IF('Standardized Scores'!BY18&gt;=MAX('Standardized Scores'!$E18:$DO18)*0.66,"Adequate capacity",IF('Standardized Scores'!BY18&gt;=MAX('Standardized Scores'!$E18:$DO18)*0.555,"Low capacity","Inadequate capacity"))))</f>
        <v>Inadequate capacity</v>
      </c>
      <c r="BZ18" s="155" t="str">
        <f>IF('Standardized Scores'!BZ18&gt;=MAX('Standardized Scores'!$E18:$DO18)*0.88,"Advanced capacity",IF('Standardized Scores'!BZ18&gt;=MAX('Standardized Scores'!$E18:$DO18)*0.8,"High capacity",IF('Standardized Scores'!BZ18&gt;=MAX('Standardized Scores'!$E18:$DO18)*0.66,"Adequate capacity",IF('Standardized Scores'!BZ18&gt;=MAX('Standardized Scores'!$E18:$DO18)*0.555,"Low capacity","Inadequate capacity"))))</f>
        <v>Low capacity</v>
      </c>
      <c r="CA18" s="155" t="str">
        <f>IF('Standardized Scores'!CA18&gt;=MAX('Standardized Scores'!$E18:$DO18)*0.88,"Advanced capacity",IF('Standardized Scores'!CA18&gt;=MAX('Standardized Scores'!$E18:$DO18)*0.8,"High capacity",IF('Standardized Scores'!CA18&gt;=MAX('Standardized Scores'!$E18:$DO18)*0.66,"Adequate capacity",IF('Standardized Scores'!CA18&gt;=MAX('Standardized Scores'!$E18:$DO18)*0.555,"Low capacity","Inadequate capacity"))))</f>
        <v>Adequate capacity</v>
      </c>
      <c r="CB18" s="155" t="str">
        <f>IF('Standardized Scores'!CB18&gt;=MAX('Standardized Scores'!$E18:$DO18)*0.88,"Advanced capacity",IF('Standardized Scores'!CB18&gt;=MAX('Standardized Scores'!$E18:$DO18)*0.8,"High capacity",IF('Standardized Scores'!CB18&gt;=MAX('Standardized Scores'!$E18:$DO18)*0.66,"Adequate capacity",IF('Standardized Scores'!CB18&gt;=MAX('Standardized Scores'!$E18:$DO18)*0.555,"Low capacity","Inadequate capacity"))))</f>
        <v>Inadequate capacity</v>
      </c>
      <c r="CC18" s="155" t="str">
        <f>IF('Standardized Scores'!CC18&gt;=MAX('Standardized Scores'!$E18:$DO18)*0.88,"Advanced capacity",IF('Standardized Scores'!CC18&gt;=MAX('Standardized Scores'!$E18:$DO18)*0.8,"High capacity",IF('Standardized Scores'!CC18&gt;=MAX('Standardized Scores'!$E18:$DO18)*0.66,"Adequate capacity",IF('Standardized Scores'!CC18&gt;=MAX('Standardized Scores'!$E18:$DO18)*0.555,"Low capacity","Inadequate capacity"))))</f>
        <v>Adequate capacity</v>
      </c>
      <c r="CD18" s="155" t="str">
        <f>IF('Standardized Scores'!CD18&gt;=MAX('Standardized Scores'!$E18:$DO18)*0.88,"Advanced capacity",IF('Standardized Scores'!CD18&gt;=MAX('Standardized Scores'!$E18:$DO18)*0.8,"High capacity",IF('Standardized Scores'!CD18&gt;=MAX('Standardized Scores'!$E18:$DO18)*0.66,"Adequate capacity",IF('Standardized Scores'!CD18&gt;=MAX('Standardized Scores'!$E18:$DO18)*0.555,"Low capacity","Inadequate capacity"))))</f>
        <v>Low capacity</v>
      </c>
      <c r="CE18" s="155" t="str">
        <f>IF('Standardized Scores'!CE18&gt;=MAX('Standardized Scores'!$E18:$DO18)*0.88,"Advanced capacity",IF('Standardized Scores'!CE18&gt;=MAX('Standardized Scores'!$E18:$DO18)*0.8,"High capacity",IF('Standardized Scores'!CE18&gt;=MAX('Standardized Scores'!$E18:$DO18)*0.66,"Adequate capacity",IF('Standardized Scores'!CE18&gt;=MAX('Standardized Scores'!$E18:$DO18)*0.555,"Low capacity","Inadequate capacity"))))</f>
        <v>Inadequate capacity</v>
      </c>
      <c r="CF18" s="155" t="str">
        <f>IF('Standardized Scores'!CF18&gt;=MAX('Standardized Scores'!$E18:$DO18)*0.88,"Advanced capacity",IF('Standardized Scores'!CF18&gt;=MAX('Standardized Scores'!$E18:$DO18)*0.8,"High capacity",IF('Standardized Scores'!CF18&gt;=MAX('Standardized Scores'!$E18:$DO18)*0.66,"Adequate capacity",IF('Standardized Scores'!CF18&gt;=MAX('Standardized Scores'!$E18:$DO18)*0.555,"Low capacity","Inadequate capacity"))))</f>
        <v>Inadequate capacity</v>
      </c>
      <c r="CG18" s="155" t="str">
        <f>IF('Standardized Scores'!CG18&gt;=MAX('Standardized Scores'!$E18:$DO18)*0.88,"Advanced capacity",IF('Standardized Scores'!CG18&gt;=MAX('Standardized Scores'!$E18:$DO18)*0.8,"High capacity",IF('Standardized Scores'!CG18&gt;=MAX('Standardized Scores'!$E18:$DO18)*0.66,"Adequate capacity",IF('Standardized Scores'!CG18&gt;=MAX('Standardized Scores'!$E18:$DO18)*0.555,"Low capacity","Inadequate capacity"))))</f>
        <v>Inadequate capacity</v>
      </c>
      <c r="CH18" s="155" t="str">
        <f>IF('Standardized Scores'!CH18&gt;=MAX('Standardized Scores'!$E18:$DO18)*0.88,"Advanced capacity",IF('Standardized Scores'!CH18&gt;=MAX('Standardized Scores'!$E18:$DO18)*0.8,"High capacity",IF('Standardized Scores'!CH18&gt;=MAX('Standardized Scores'!$E18:$DO18)*0.66,"Adequate capacity",IF('Standardized Scores'!CH18&gt;=MAX('Standardized Scores'!$E18:$DO18)*0.555,"Low capacity","Inadequate capacity"))))</f>
        <v>Inadequate capacity</v>
      </c>
      <c r="CI18" s="155" t="str">
        <f>IF('Standardized Scores'!CI18&gt;=MAX('Standardized Scores'!$E18:$DO18)*0.88,"Advanced capacity",IF('Standardized Scores'!CI18&gt;=MAX('Standardized Scores'!$E18:$DO18)*0.8,"High capacity",IF('Standardized Scores'!CI18&gt;=MAX('Standardized Scores'!$E18:$DO18)*0.66,"Adequate capacity",IF('Standardized Scores'!CI18&gt;=MAX('Standardized Scores'!$E18:$DO18)*0.555,"Low capacity","Inadequate capacity"))))</f>
        <v>Inadequate capacity</v>
      </c>
      <c r="CJ18" s="155" t="str">
        <f>IF('Standardized Scores'!CJ18&gt;=MAX('Standardized Scores'!$E18:$DO18)*0.88,"Advanced capacity",IF('Standardized Scores'!CJ18&gt;=MAX('Standardized Scores'!$E18:$DO18)*0.8,"High capacity",IF('Standardized Scores'!CJ18&gt;=MAX('Standardized Scores'!$E18:$DO18)*0.66,"Adequate capacity",IF('Standardized Scores'!CJ18&gt;=MAX('Standardized Scores'!$E18:$DO18)*0.555,"Low capacity","Inadequate capacity"))))</f>
        <v>Low capacity</v>
      </c>
      <c r="CK18" s="155" t="str">
        <f>IF('Standardized Scores'!CK18&gt;=MAX('Standardized Scores'!$E18:$DO18)*0.88,"Advanced capacity",IF('Standardized Scores'!CK18&gt;=MAX('Standardized Scores'!$E18:$DO18)*0.8,"High capacity",IF('Standardized Scores'!CK18&gt;=MAX('Standardized Scores'!$E18:$DO18)*0.66,"Adequate capacity",IF('Standardized Scores'!CK18&gt;=MAX('Standardized Scores'!$E18:$DO18)*0.555,"Low capacity","Inadequate capacity"))))</f>
        <v>Low capacity</v>
      </c>
      <c r="CL18" s="155" t="str">
        <f>IF('Standardized Scores'!CL18&gt;=MAX('Standardized Scores'!$E18:$DO18)*0.88,"Advanced capacity",IF('Standardized Scores'!CL18&gt;=MAX('Standardized Scores'!$E18:$DO18)*0.8,"High capacity",IF('Standardized Scores'!CL18&gt;=MAX('Standardized Scores'!$E18:$DO18)*0.66,"Adequate capacity",IF('Standardized Scores'!CL18&gt;=MAX('Standardized Scores'!$E18:$DO18)*0.555,"Low capacity","Inadequate capacity"))))</f>
        <v>Low capacity</v>
      </c>
      <c r="CM18" s="155" t="str">
        <f>IF('Standardized Scores'!CM18&gt;=MAX('Standardized Scores'!$E18:$DO18)*0.88,"Advanced capacity",IF('Standardized Scores'!CM18&gt;=MAX('Standardized Scores'!$E18:$DO18)*0.8,"High capacity",IF('Standardized Scores'!CM18&gt;=MAX('Standardized Scores'!$E18:$DO18)*0.66,"Adequate capacity",IF('Standardized Scores'!CM18&gt;=MAX('Standardized Scores'!$E18:$DO18)*0.555,"Low capacity","Inadequate capacity"))))</f>
        <v>Low capacity</v>
      </c>
      <c r="CN18" s="155" t="str">
        <f>IF('Standardized Scores'!CN18&gt;=MAX('Standardized Scores'!$E18:$DO18)*0.88,"Advanced capacity",IF('Standardized Scores'!CN18&gt;=MAX('Standardized Scores'!$E18:$DO18)*0.8,"High capacity",IF('Standardized Scores'!CN18&gt;=MAX('Standardized Scores'!$E18:$DO18)*0.66,"Adequate capacity",IF('Standardized Scores'!CN18&gt;=MAX('Standardized Scores'!$E18:$DO18)*0.555,"Low capacity","Inadequate capacity"))))</f>
        <v>Adequate capacity</v>
      </c>
      <c r="CO18" s="155" t="str">
        <f>IF('Standardized Scores'!CO18&gt;=MAX('Standardized Scores'!$E18:$DO18)*0.88,"Advanced capacity",IF('Standardized Scores'!CO18&gt;=MAX('Standardized Scores'!$E18:$DO18)*0.8,"High capacity",IF('Standardized Scores'!CO18&gt;=MAX('Standardized Scores'!$E18:$DO18)*0.66,"Adequate capacity",IF('Standardized Scores'!CO18&gt;=MAX('Standardized Scores'!$E18:$DO18)*0.555,"Low capacity","Inadequate capacity"))))</f>
        <v>Inadequate capacity</v>
      </c>
      <c r="CP18" s="155" t="str">
        <f>IF('Standardized Scores'!CP18&gt;=MAX('Standardized Scores'!$E18:$DO18)*0.88,"Advanced capacity",IF('Standardized Scores'!CP18&gt;=MAX('Standardized Scores'!$E18:$DO18)*0.8,"High capacity",IF('Standardized Scores'!CP18&gt;=MAX('Standardized Scores'!$E18:$DO18)*0.66,"Adequate capacity",IF('Standardized Scores'!CP18&gt;=MAX('Standardized Scores'!$E18:$DO18)*0.555,"Low capacity","Inadequate capacity"))))</f>
        <v>Low capacity</v>
      </c>
      <c r="CQ18" s="155" t="str">
        <f>IF('Standardized Scores'!CQ18&gt;=MAX('Standardized Scores'!$E18:$DO18)*0.88,"Advanced capacity",IF('Standardized Scores'!CQ18&gt;=MAX('Standardized Scores'!$E18:$DO18)*0.8,"High capacity",IF('Standardized Scores'!CQ18&gt;=MAX('Standardized Scores'!$E18:$DO18)*0.66,"Adequate capacity",IF('Standardized Scores'!CQ18&gt;=MAX('Standardized Scores'!$E18:$DO18)*0.555,"Low capacity","Inadequate capacity"))))</f>
        <v>Inadequate capacity</v>
      </c>
      <c r="CR18" s="155" t="str">
        <f>IF('Standardized Scores'!CR18&gt;=MAX('Standardized Scores'!$E18:$DO18)*0.88,"Advanced capacity",IF('Standardized Scores'!CR18&gt;=MAX('Standardized Scores'!$E18:$DO18)*0.8,"High capacity",IF('Standardized Scores'!CR18&gt;=MAX('Standardized Scores'!$E18:$DO18)*0.66,"Adequate capacity",IF('Standardized Scores'!CR18&gt;=MAX('Standardized Scores'!$E18:$DO18)*0.555,"Low capacity","Inadequate capacity"))))</f>
        <v>Inadequate capacity</v>
      </c>
      <c r="CS18" s="155" t="str">
        <f>IF('Standardized Scores'!CS18&gt;=MAX('Standardized Scores'!$E18:$DO18)*0.88,"Advanced capacity",IF('Standardized Scores'!CS18&gt;=MAX('Standardized Scores'!$E18:$DO18)*0.8,"High capacity",IF('Standardized Scores'!CS18&gt;=MAX('Standardized Scores'!$E18:$DO18)*0.66,"Adequate capacity",IF('Standardized Scores'!CS18&gt;=MAX('Standardized Scores'!$E18:$DO18)*0.555,"Low capacity","Inadequate capacity"))))</f>
        <v>High capacity</v>
      </c>
      <c r="CT18" s="155" t="str">
        <f>IF('Standardized Scores'!CT18&gt;=MAX('Standardized Scores'!$E18:$DO18)*0.88,"Advanced capacity",IF('Standardized Scores'!CT18&gt;=MAX('Standardized Scores'!$E18:$DO18)*0.8,"High capacity",IF('Standardized Scores'!CT18&gt;=MAX('Standardized Scores'!$E18:$DO18)*0.66,"Adequate capacity",IF('Standardized Scores'!CT18&gt;=MAX('Standardized Scores'!$E18:$DO18)*0.555,"Low capacity","Inadequate capacity"))))</f>
        <v>Inadequate capacity</v>
      </c>
      <c r="CU18" s="155" t="str">
        <f>IF('Standardized Scores'!CU18&gt;=MAX('Standardized Scores'!$E18:$DO18)*0.88,"Advanced capacity",IF('Standardized Scores'!CU18&gt;=MAX('Standardized Scores'!$E18:$DO18)*0.8,"High capacity",IF('Standardized Scores'!CU18&gt;=MAX('Standardized Scores'!$E18:$DO18)*0.66,"Adequate capacity",IF('Standardized Scores'!CU18&gt;=MAX('Standardized Scores'!$E18:$DO18)*0.555,"Low capacity","Inadequate capacity"))))</f>
        <v>Inadequate capacity</v>
      </c>
      <c r="CV18" s="155" t="str">
        <f>IF('Standardized Scores'!CV18&gt;=MAX('Standardized Scores'!$E18:$DO18)*0.88,"Advanced capacity",IF('Standardized Scores'!CV18&gt;=MAX('Standardized Scores'!$E18:$DO18)*0.8,"High capacity",IF('Standardized Scores'!CV18&gt;=MAX('Standardized Scores'!$E18:$DO18)*0.66,"Adequate capacity",IF('Standardized Scores'!CV18&gt;=MAX('Standardized Scores'!$E18:$DO18)*0.555,"Low capacity","Inadequate capacity"))))</f>
        <v>Inadequate capacity</v>
      </c>
      <c r="CW18" s="155" t="str">
        <f>IF('Standardized Scores'!CW18&gt;=MAX('Standardized Scores'!$E18:$DO18)*0.88,"Advanced capacity",IF('Standardized Scores'!CW18&gt;=MAX('Standardized Scores'!$E18:$DO18)*0.8,"High capacity",IF('Standardized Scores'!CW18&gt;=MAX('Standardized Scores'!$E18:$DO18)*0.66,"Adequate capacity",IF('Standardized Scores'!CW18&gt;=MAX('Standardized Scores'!$E18:$DO18)*0.555,"Low capacity","Inadequate capacity"))))</f>
        <v>Adequate capacity</v>
      </c>
      <c r="CX18" s="155" t="str">
        <f>IF('Standardized Scores'!CX18&gt;=MAX('Standardized Scores'!$E18:$DO18)*0.88,"Advanced capacity",IF('Standardized Scores'!CX18&gt;=MAX('Standardized Scores'!$E18:$DO18)*0.8,"High capacity",IF('Standardized Scores'!CX18&gt;=MAX('Standardized Scores'!$E18:$DO18)*0.66,"Adequate capacity",IF('Standardized Scores'!CX18&gt;=MAX('Standardized Scores'!$E18:$DO18)*0.555,"Low capacity","Inadequate capacity"))))</f>
        <v>Adequate capacity</v>
      </c>
      <c r="CY18" s="155" t="str">
        <f>IF('Standardized Scores'!CY18&gt;=MAX('Standardized Scores'!$E18:$DO18)*0.88,"Advanced capacity",IF('Standardized Scores'!CY18&gt;=MAX('Standardized Scores'!$E18:$DO18)*0.8,"High capacity",IF('Standardized Scores'!CY18&gt;=MAX('Standardized Scores'!$E18:$DO18)*0.66,"Adequate capacity",IF('Standardized Scores'!CY18&gt;=MAX('Standardized Scores'!$E18:$DO18)*0.555,"Low capacity","Inadequate capacity"))))</f>
        <v>Inadequate capacity</v>
      </c>
      <c r="CZ18" s="155" t="str">
        <f>IF('Standardized Scores'!CZ18&gt;=MAX('Standardized Scores'!$E18:$DO18)*0.88,"Advanced capacity",IF('Standardized Scores'!CZ18&gt;=MAX('Standardized Scores'!$E18:$DO18)*0.8,"High capacity",IF('Standardized Scores'!CZ18&gt;=MAX('Standardized Scores'!$E18:$DO18)*0.66,"Adequate capacity",IF('Standardized Scores'!CZ18&gt;=MAX('Standardized Scores'!$E18:$DO18)*0.555,"Low capacity","Inadequate capacity"))))</f>
        <v>Adequate capacity</v>
      </c>
      <c r="DA18" s="155" t="str">
        <f>IF('Standardized Scores'!DA18&gt;=MAX('Standardized Scores'!$E18:$DO18)*0.88,"Advanced capacity",IF('Standardized Scores'!DA18&gt;=MAX('Standardized Scores'!$E18:$DO18)*0.8,"High capacity",IF('Standardized Scores'!DA18&gt;=MAX('Standardized Scores'!$E18:$DO18)*0.66,"Adequate capacity",IF('Standardized Scores'!DA18&gt;=MAX('Standardized Scores'!$E18:$DO18)*0.555,"Low capacity","Inadequate capacity"))))</f>
        <v>Adequate capacity</v>
      </c>
      <c r="DB18" s="155" t="str">
        <f>IF('Standardized Scores'!DB18&gt;=MAX('Standardized Scores'!$E18:$DO18)*0.88,"Advanced capacity",IF('Standardized Scores'!DB18&gt;=MAX('Standardized Scores'!$E18:$DO18)*0.8,"High capacity",IF('Standardized Scores'!DB18&gt;=MAX('Standardized Scores'!$E18:$DO18)*0.66,"Adequate capacity",IF('Standardized Scores'!DB18&gt;=MAX('Standardized Scores'!$E18:$DO18)*0.555,"Low capacity","Inadequate capacity"))))</f>
        <v>High capacity</v>
      </c>
      <c r="DC18" s="155" t="str">
        <f>IF('Standardized Scores'!DC18&gt;=MAX('Standardized Scores'!$E18:$DO18)*0.88,"Advanced capacity",IF('Standardized Scores'!DC18&gt;=MAX('Standardized Scores'!$E18:$DO18)*0.8,"High capacity",IF('Standardized Scores'!DC18&gt;=MAX('Standardized Scores'!$E18:$DO18)*0.66,"Adequate capacity",IF('Standardized Scores'!DC18&gt;=MAX('Standardized Scores'!$E18:$DO18)*0.555,"Low capacity","Inadequate capacity"))))</f>
        <v>Inadequate capacity</v>
      </c>
      <c r="DD18" s="155" t="str">
        <f>IF('Standardized Scores'!DD18&gt;=MAX('Standardized Scores'!$E18:$DO18)*0.88,"Advanced capacity",IF('Standardized Scores'!DD18&gt;=MAX('Standardized Scores'!$E18:$DO18)*0.8,"High capacity",IF('Standardized Scores'!DD18&gt;=MAX('Standardized Scores'!$E18:$DO18)*0.66,"Adequate capacity",IF('Standardized Scores'!DD18&gt;=MAX('Standardized Scores'!$E18:$DO18)*0.555,"Low capacity","Inadequate capacity"))))</f>
        <v>Low capacity</v>
      </c>
      <c r="DE18" s="155" t="str">
        <f>IF('Standardized Scores'!DE18&gt;=MAX('Standardized Scores'!$E18:$DO18)*0.88,"Advanced capacity",IF('Standardized Scores'!DE18&gt;=MAX('Standardized Scores'!$E18:$DO18)*0.8,"High capacity",IF('Standardized Scores'!DE18&gt;=MAX('Standardized Scores'!$E18:$DO18)*0.66,"Adequate capacity",IF('Standardized Scores'!DE18&gt;=MAX('Standardized Scores'!$E18:$DO18)*0.555,"Low capacity","Inadequate capacity"))))</f>
        <v>Inadequate capacity</v>
      </c>
      <c r="DF18" s="155" t="str">
        <f>IF('Standardized Scores'!DF18&gt;=MAX('Standardized Scores'!$E18:$DO18)*0.88,"Advanced capacity",IF('Standardized Scores'!DF18&gt;=MAX('Standardized Scores'!$E18:$DO18)*0.8,"High capacity",IF('Standardized Scores'!DF18&gt;=MAX('Standardized Scores'!$E18:$DO18)*0.66,"Adequate capacity",IF('Standardized Scores'!DF18&gt;=MAX('Standardized Scores'!$E18:$DO18)*0.555,"Low capacity","Inadequate capacity"))))</f>
        <v>Low capacity</v>
      </c>
      <c r="DG18" s="155" t="str">
        <f>IF('Standardized Scores'!DG18&gt;=MAX('Standardized Scores'!$E18:$DO18)*0.88,"Advanced capacity",IF('Standardized Scores'!DG18&gt;=MAX('Standardized Scores'!$E18:$DO18)*0.8,"High capacity",IF('Standardized Scores'!DG18&gt;=MAX('Standardized Scores'!$E18:$DO18)*0.66,"Adequate capacity",IF('Standardized Scores'!DG18&gt;=MAX('Standardized Scores'!$E18:$DO18)*0.555,"Low capacity","Inadequate capacity"))))</f>
        <v>Inadequate capacity</v>
      </c>
      <c r="DH18" s="155" t="str">
        <f>IF('Standardized Scores'!DH18&gt;=MAX('Standardized Scores'!$E18:$DO18)*0.88,"Advanced capacity",IF('Standardized Scores'!DH18&gt;=MAX('Standardized Scores'!$E18:$DO18)*0.8,"High capacity",IF('Standardized Scores'!DH18&gt;=MAX('Standardized Scores'!$E18:$DO18)*0.66,"Adequate capacity",IF('Standardized Scores'!DH18&gt;=MAX('Standardized Scores'!$E18:$DO18)*0.555,"Low capacity","Inadequate capacity"))))</f>
        <v>Adequate capacity</v>
      </c>
      <c r="DI18" s="155" t="str">
        <f>IF('Standardized Scores'!DI18&gt;=MAX('Standardized Scores'!$E18:$DO18)*0.88,"Advanced capacity",IF('Standardized Scores'!DI18&gt;=MAX('Standardized Scores'!$E18:$DO18)*0.8,"High capacity",IF('Standardized Scores'!DI18&gt;=MAX('Standardized Scores'!$E18:$DO18)*0.66,"Adequate capacity",IF('Standardized Scores'!DI18&gt;=MAX('Standardized Scores'!$E18:$DO18)*0.555,"Low capacity","Inadequate capacity"))))</f>
        <v>Adequate capacity</v>
      </c>
      <c r="DJ18" s="155" t="str">
        <f>IF('Standardized Scores'!DJ18&gt;=MAX('Standardized Scores'!$E18:$DO18)*0.88,"Advanced capacity",IF('Standardized Scores'!DJ18&gt;=MAX('Standardized Scores'!$E18:$DO18)*0.8,"High capacity",IF('Standardized Scores'!DJ18&gt;=MAX('Standardized Scores'!$E18:$DO18)*0.66,"Adequate capacity",IF('Standardized Scores'!DJ18&gt;=MAX('Standardized Scores'!$E18:$DO18)*0.555,"Low capacity","Inadequate capacity"))))</f>
        <v>Adequate capacity</v>
      </c>
      <c r="DK18" s="155" t="str">
        <f>IF('Standardized Scores'!DK18&gt;=MAX('Standardized Scores'!$E18:$DO18)*0.88,"Advanced capacity",IF('Standardized Scores'!DK18&gt;=MAX('Standardized Scores'!$E18:$DO18)*0.8,"High capacity",IF('Standardized Scores'!DK18&gt;=MAX('Standardized Scores'!$E18:$DO18)*0.66,"Adequate capacity",IF('Standardized Scores'!DK18&gt;=MAX('Standardized Scores'!$E18:$DO18)*0.555,"Low capacity","Inadequate capacity"))))</f>
        <v>Advanced capacity</v>
      </c>
      <c r="DL18" s="155" t="str">
        <f>IF('Standardized Scores'!DL18&gt;=MAX('Standardized Scores'!$E18:$DO18)*0.88,"Advanced capacity",IF('Standardized Scores'!DL18&gt;=MAX('Standardized Scores'!$E18:$DO18)*0.8,"High capacity",IF('Standardized Scores'!DL18&gt;=MAX('Standardized Scores'!$E18:$DO18)*0.66,"Adequate capacity",IF('Standardized Scores'!DL18&gt;=MAX('Standardized Scores'!$E18:$DO18)*0.555,"Low capacity","Inadequate capacity"))))</f>
        <v>Inadequate capacity</v>
      </c>
      <c r="DM18" s="155" t="str">
        <f>IF('Standardized Scores'!DM18&gt;=MAX('Standardized Scores'!$E18:$DO18)*0.88,"Advanced capacity",IF('Standardized Scores'!DM18&gt;=MAX('Standardized Scores'!$E18:$DO18)*0.8,"High capacity",IF('Standardized Scores'!DM18&gt;=MAX('Standardized Scores'!$E18:$DO18)*0.66,"Adequate capacity",IF('Standardized Scores'!DM18&gt;=MAX('Standardized Scores'!$E18:$DO18)*0.555,"Low capacity","Inadequate capacity"))))</f>
        <v>Low capacity</v>
      </c>
      <c r="DN18" s="155" t="str">
        <f>IF('Standardized Scores'!DN18&gt;=MAX('Standardized Scores'!$E18:$DO18)*0.88,"Advanced capacity",IF('Standardized Scores'!DN18&gt;=MAX('Standardized Scores'!$E18:$DO18)*0.8,"High capacity",IF('Standardized Scores'!DN18&gt;=MAX('Standardized Scores'!$E18:$DO18)*0.66,"Adequate capacity",IF('Standardized Scores'!DN18&gt;=MAX('Standardized Scores'!$E18:$DO18)*0.555,"Low capacity","Inadequate capacity"))))</f>
        <v>Inadequate capacity</v>
      </c>
      <c r="DO18" s="155" t="str">
        <f>IF('Standardized Scores'!DO18&gt;=MAX('Standardized Scores'!$E18:$DO18)*0.88,"Advanced capacity",IF('Standardized Scores'!DO18&gt;=MAX('Standardized Scores'!$E18:$DO18)*0.8,"High capacity",IF('Standardized Scores'!DO18&gt;=MAX('Standardized Scores'!$E18:$DO18)*0.66,"Adequate capacity",IF('Standardized Scores'!DO18&gt;=MAX('Standardized Scores'!$E18:$DO18)*0.555,"Low capacity","Inadequate capacity"))))</f>
        <v>Inadequate capacity</v>
      </c>
    </row>
    <row r="19" spans="2:119" ht="12" customHeight="1" x14ac:dyDescent="0.25">
      <c r="B19" s="61" t="str">
        <f>'Standardized Scores'!B19</f>
        <v xml:space="preserve">         World University Rankings 2023 by subject: engineering (count)</v>
      </c>
      <c r="C19" s="61" t="str">
        <f t="shared" si="0"/>
        <v>World University Rankings 2023 by subject: engineering (count)</v>
      </c>
      <c r="D19" s="145">
        <f>'Standardized Scores'!D19</f>
        <v>0.1</v>
      </c>
      <c r="E19" s="154">
        <f>'Standardized Scores'!E19</f>
        <v>0</v>
      </c>
      <c r="F19" s="154">
        <f>'Standardized Scores'!F19</f>
        <v>8.108108108108107</v>
      </c>
      <c r="G19" s="154">
        <f>'Standardized Scores'!G19</f>
        <v>0</v>
      </c>
      <c r="H19" s="154">
        <f>'Standardized Scores'!H19</f>
        <v>1.3513513513513513</v>
      </c>
      <c r="I19" s="154">
        <f>'Standardized Scores'!I19</f>
        <v>0</v>
      </c>
      <c r="J19" s="154">
        <f>'Standardized Scores'!J19</f>
        <v>18.918918918918919</v>
      </c>
      <c r="K19" s="154">
        <f>'Standardized Scores'!K19</f>
        <v>4.0540540540540535</v>
      </c>
      <c r="L19" s="154">
        <f>'Standardized Scores'!L19</f>
        <v>0.67567567567567566</v>
      </c>
      <c r="M19" s="154">
        <f>'Standardized Scores'!M19</f>
        <v>0</v>
      </c>
      <c r="N19" s="154">
        <f>'Standardized Scores'!N19</f>
        <v>2.7027027027027026</v>
      </c>
      <c r="O19" s="154">
        <f>'Standardized Scores'!O19</f>
        <v>0.67567567567567566</v>
      </c>
      <c r="P19" s="154">
        <f>'Standardized Scores'!P19</f>
        <v>6.0810810810810807</v>
      </c>
      <c r="Q19" s="154">
        <f>'Standardized Scores'!Q19</f>
        <v>0</v>
      </c>
      <c r="R19" s="154">
        <f>'Standardized Scores'!R19</f>
        <v>0</v>
      </c>
      <c r="S19" s="154">
        <f>'Standardized Scores'!S19</f>
        <v>0</v>
      </c>
      <c r="T19" s="154">
        <f>'Standardized Scores'!T19</f>
        <v>28.378378378378379</v>
      </c>
      <c r="U19" s="154">
        <f>'Standardized Scores'!U19</f>
        <v>1.3513513513513513</v>
      </c>
      <c r="V19" s="154">
        <f>'Standardized Scores'!V19</f>
        <v>0</v>
      </c>
      <c r="W19" s="154">
        <f>'Standardized Scores'!W19</f>
        <v>19.594594594594593</v>
      </c>
      <c r="X19" s="154">
        <f>'Standardized Scores'!X19</f>
        <v>6.0810810810810807</v>
      </c>
      <c r="Y19" s="154">
        <f>'Standardized Scores'!Y19</f>
        <v>55.405405405405411</v>
      </c>
      <c r="Z19" s="154">
        <f>'Standardized Scores'!Z19</f>
        <v>4.7297297297297298</v>
      </c>
      <c r="AA19" s="154">
        <f>'Standardized Scores'!AA19</f>
        <v>0</v>
      </c>
      <c r="AB19" s="154">
        <f>'Standardized Scores'!AB19</f>
        <v>0</v>
      </c>
      <c r="AC19" s="154">
        <f>'Standardized Scores'!AC19</f>
        <v>2.0270270270270268</v>
      </c>
      <c r="AD19" s="154">
        <f>'Standardized Scores'!AD19</f>
        <v>1.3513513513513513</v>
      </c>
      <c r="AE19" s="154">
        <f>'Standardized Scores'!AE19</f>
        <v>8.108108108108107</v>
      </c>
      <c r="AF19" s="154">
        <f>'Standardized Scores'!AF19</f>
        <v>2.7027027027027026</v>
      </c>
      <c r="AG19" s="154">
        <f>'Standardized Scores'!AG19</f>
        <v>0</v>
      </c>
      <c r="AH19" s="154">
        <f>'Standardized Scores'!AH19</f>
        <v>2.7027027027027026</v>
      </c>
      <c r="AI19" s="154">
        <f>'Standardized Scores'!AI19</f>
        <v>16.891891891891891</v>
      </c>
      <c r="AJ19" s="154">
        <f>'Standardized Scores'!AJ19</f>
        <v>0</v>
      </c>
      <c r="AK19" s="154">
        <f>'Standardized Scores'!AK19</f>
        <v>0.67567567567567566</v>
      </c>
      <c r="AL19" s="154">
        <f>'Standardized Scores'!AL19</f>
        <v>0.67567567567567566</v>
      </c>
      <c r="AM19" s="154">
        <f>'Standardized Scores'!AM19</f>
        <v>4.0540540540540535</v>
      </c>
      <c r="AN19" s="154">
        <f>'Standardized Scores'!AN19</f>
        <v>22.297297297297298</v>
      </c>
      <c r="AO19" s="154">
        <f>'Standardized Scores'!AO19</f>
        <v>0</v>
      </c>
      <c r="AP19" s="154">
        <f>'Standardized Scores'!AP19</f>
        <v>15.54054054054054</v>
      </c>
      <c r="AQ19" s="154">
        <f>'Standardized Scores'!AQ19</f>
        <v>0.67567567567567566</v>
      </c>
      <c r="AR19" s="154">
        <f>'Standardized Scores'!AR19</f>
        <v>8.7837837837837842</v>
      </c>
      <c r="AS19" s="154">
        <f>'Standardized Scores'!AS19</f>
        <v>0</v>
      </c>
      <c r="AT19" s="154">
        <f>'Standardized Scores'!AT19</f>
        <v>0</v>
      </c>
      <c r="AU19" s="154">
        <f>'Standardized Scores'!AU19</f>
        <v>3.3783783783783785</v>
      </c>
      <c r="AV19" s="154">
        <f>'Standardized Scores'!AV19</f>
        <v>4.7297297297297298</v>
      </c>
      <c r="AW19" s="154">
        <f>'Standardized Scores'!AW19</f>
        <v>1.3513513513513513</v>
      </c>
      <c r="AX19" s="154">
        <f>'Standardized Scores'!AX19</f>
        <v>40.54054054054054</v>
      </c>
      <c r="AY19" s="154">
        <f>'Standardized Scores'!AY19</f>
        <v>10.810810810810811</v>
      </c>
      <c r="AZ19" s="154">
        <f>'Standardized Scores'!AZ19</f>
        <v>28.378378378378379</v>
      </c>
      <c r="BA19" s="154">
        <f>'Standardized Scores'!BA19</f>
        <v>5.4054054054054053</v>
      </c>
      <c r="BB19" s="154">
        <f>'Standardized Scores'!BB19</f>
        <v>4.7297297297297298</v>
      </c>
      <c r="BC19" s="154">
        <f>'Standardized Scores'!BC19</f>
        <v>3.3783783783783785</v>
      </c>
      <c r="BD19" s="154">
        <f>'Standardized Scores'!BD19</f>
        <v>26.351351351351351</v>
      </c>
      <c r="BE19" s="154">
        <f>'Standardized Scores'!BE19</f>
        <v>53.378378378378365</v>
      </c>
      <c r="BF19" s="154">
        <f>'Standardized Scores'!BF19</f>
        <v>3.3783783783783785</v>
      </c>
      <c r="BG19" s="154">
        <f>'Standardized Scores'!BG19</f>
        <v>2.0270270270270268</v>
      </c>
      <c r="BH19" s="154">
        <f>'Standardized Scores'!BH19</f>
        <v>0</v>
      </c>
      <c r="BI19" s="154">
        <f>'Standardized Scores'!BI19</f>
        <v>0.67567567567567566</v>
      </c>
      <c r="BJ19" s="154">
        <f>'Standardized Scores'!BJ19</f>
        <v>0</v>
      </c>
      <c r="BK19" s="154">
        <f>'Standardized Scores'!BK19</f>
        <v>1.3513513513513513</v>
      </c>
      <c r="BL19" s="154">
        <f>'Standardized Scores'!BL19</f>
        <v>2.0270270270270268</v>
      </c>
      <c r="BM19" s="154">
        <f>'Standardized Scores'!BM19</f>
        <v>1.3513513513513513</v>
      </c>
      <c r="BN19" s="154">
        <f>'Standardized Scores'!BN19</f>
        <v>0.67567567567567566</v>
      </c>
      <c r="BO19" s="154">
        <f>'Standardized Scores'!BO19</f>
        <v>0</v>
      </c>
      <c r="BP19" s="154">
        <f>'Standardized Scores'!BP19</f>
        <v>12.837837837837839</v>
      </c>
      <c r="BQ19" s="154">
        <f>'Standardized Scores'!BQ19</f>
        <v>0.67567567567567566</v>
      </c>
      <c r="BR19" s="154">
        <f>'Standardized Scores'!BR19</f>
        <v>0.67567567567567566</v>
      </c>
      <c r="BS19" s="154">
        <f>'Standardized Scores'!BS19</f>
        <v>12.162162162162161</v>
      </c>
      <c r="BT19" s="154">
        <f>'Standardized Scores'!BT19</f>
        <v>0</v>
      </c>
      <c r="BU19" s="154">
        <f>'Standardized Scores'!BU19</f>
        <v>0.67567567567567566</v>
      </c>
      <c r="BV19" s="154">
        <f>'Standardized Scores'!BV19</f>
        <v>5.4054054054054053</v>
      </c>
      <c r="BW19" s="154">
        <f>'Standardized Scores'!BW19</f>
        <v>0</v>
      </c>
      <c r="BX19" s="154">
        <f>'Standardized Scores'!BX19</f>
        <v>0</v>
      </c>
      <c r="BY19" s="154">
        <f>'Standardized Scores'!BY19</f>
        <v>0.67567567567567566</v>
      </c>
      <c r="BZ19" s="154">
        <f>'Standardized Scores'!BZ19</f>
        <v>3.3783783783783785</v>
      </c>
      <c r="CA19" s="154">
        <f>'Standardized Scores'!CA19</f>
        <v>3.3783783783783785</v>
      </c>
      <c r="CB19" s="154">
        <f>'Standardized Scores'!CB19</f>
        <v>4.7297297297297298</v>
      </c>
      <c r="CC19" s="154">
        <f>'Standardized Scores'!CC19</f>
        <v>2.7027027027027026</v>
      </c>
      <c r="CD19" s="154">
        <f>'Standardized Scores'!CD19</f>
        <v>0.67567567567567566</v>
      </c>
      <c r="CE19" s="154">
        <f>'Standardized Scores'!CE19</f>
        <v>12.162162162162161</v>
      </c>
      <c r="CF19" s="154">
        <f>'Standardized Scores'!CF19</f>
        <v>0</v>
      </c>
      <c r="CG19" s="154">
        <f>'Standardized Scores'!CG19</f>
        <v>0</v>
      </c>
      <c r="CH19" s="154">
        <f>'Standardized Scores'!CH19</f>
        <v>0.67567567567567566</v>
      </c>
      <c r="CI19" s="154">
        <f>'Standardized Scores'!CI19</f>
        <v>2.0270270270270268</v>
      </c>
      <c r="CJ19" s="154">
        <f>'Standardized Scores'!CJ19</f>
        <v>10.135135135135135</v>
      </c>
      <c r="CK19" s="154">
        <f>'Standardized Scores'!CK19</f>
        <v>8.108108108108107</v>
      </c>
      <c r="CL19" s="154">
        <f>'Standardized Scores'!CL19</f>
        <v>0.67567567567567566</v>
      </c>
      <c r="CM19" s="154">
        <f>'Standardized Scores'!CM19</f>
        <v>6.0810810810810807</v>
      </c>
      <c r="CN19" s="154">
        <f>'Standardized Scores'!CN19</f>
        <v>40.54054054054054</v>
      </c>
      <c r="CO19" s="154">
        <f>'Standardized Scores'!CO19</f>
        <v>0</v>
      </c>
      <c r="CP19" s="154">
        <f>'Standardized Scores'!CP19</f>
        <v>12.162162162162161</v>
      </c>
      <c r="CQ19" s="154">
        <f>'Standardized Scores'!CQ19</f>
        <v>0</v>
      </c>
      <c r="CR19" s="154">
        <f>'Standardized Scores'!CR19</f>
        <v>2.0270270270270268</v>
      </c>
      <c r="CS19" s="154">
        <f>'Standardized Scores'!CS19</f>
        <v>1.3513513513513513</v>
      </c>
      <c r="CT19" s="154">
        <f>'Standardized Scores'!CT19</f>
        <v>2.0270270270270268</v>
      </c>
      <c r="CU19" s="154">
        <f>'Standardized Scores'!CU19</f>
        <v>1.3513513513513513</v>
      </c>
      <c r="CV19" s="154">
        <f>'Standardized Scores'!CV19</f>
        <v>6.756756756756757</v>
      </c>
      <c r="CW19" s="154">
        <f>'Standardized Scores'!CW19</f>
        <v>24.324324324324323</v>
      </c>
      <c r="CX19" s="154">
        <f>'Standardized Scores'!CX19</f>
        <v>30.405405405405403</v>
      </c>
      <c r="CY19" s="154">
        <f>'Standardized Scores'!CY19</f>
        <v>0.67567567567567566</v>
      </c>
      <c r="CZ19" s="154">
        <f>'Standardized Scores'!CZ19</f>
        <v>6.756756756756757</v>
      </c>
      <c r="DA19" s="154">
        <f>'Standardized Scores'!DA19</f>
        <v>2.0270270270270268</v>
      </c>
      <c r="DB19" s="154">
        <f>'Standardized Scores'!DB19</f>
        <v>22.297297297297298</v>
      </c>
      <c r="DC19" s="154">
        <f>'Standardized Scores'!DC19</f>
        <v>0</v>
      </c>
      <c r="DD19" s="154">
        <f>'Standardized Scores'!DD19</f>
        <v>9.4594594594594597</v>
      </c>
      <c r="DE19" s="154">
        <f>'Standardized Scores'!DE19</f>
        <v>4.7297297297297298</v>
      </c>
      <c r="DF19" s="154">
        <f>'Standardized Scores'!DF19</f>
        <v>28.378378378378379</v>
      </c>
      <c r="DG19" s="154">
        <f>'Standardized Scores'!DG19</f>
        <v>0</v>
      </c>
      <c r="DH19" s="154">
        <f>'Standardized Scores'!DH19</f>
        <v>6.0810810810810807</v>
      </c>
      <c r="DI19" s="154">
        <f>'Standardized Scores'!DI19</f>
        <v>3.3783783783783785</v>
      </c>
      <c r="DJ19" s="154">
        <f>'Standardized Scores'!DJ19</f>
        <v>43.918918918918926</v>
      </c>
      <c r="DK19" s="154">
        <f>'Standardized Scores'!DK19</f>
        <v>100</v>
      </c>
      <c r="DL19" s="154">
        <f>'Standardized Scores'!DL19</f>
        <v>0</v>
      </c>
      <c r="DM19" s="154">
        <f>'Standardized Scores'!DM19</f>
        <v>3.3783783783783785</v>
      </c>
      <c r="DN19" s="154">
        <f>'Standardized Scores'!DN19</f>
        <v>0</v>
      </c>
      <c r="DO19" s="154">
        <f>'Standardized Scores'!DO19</f>
        <v>0</v>
      </c>
    </row>
    <row r="20" spans="2:119" ht="12" customHeight="1" x14ac:dyDescent="0.25">
      <c r="B20" s="61" t="str">
        <f>'Standardized Scores'!B20</f>
        <v xml:space="preserve">         World University Rankings 2023 by subject: engineering (rank)</v>
      </c>
      <c r="C20" s="61" t="str">
        <f t="shared" si="0"/>
        <v>World University Rankings 2023 by subject: engineering (rank)</v>
      </c>
      <c r="D20" s="145">
        <f>'Standardized Scores'!D20</f>
        <v>0.15</v>
      </c>
      <c r="E20" s="154">
        <f>'Standardized Scores'!E20</f>
        <v>0</v>
      </c>
      <c r="F20" s="154">
        <f>'Standardized Scores'!F20</f>
        <v>54.05819295558959</v>
      </c>
      <c r="G20" s="154">
        <f>'Standardized Scores'!G20</f>
        <v>0</v>
      </c>
      <c r="H20" s="154">
        <f>'Standardized Scores'!H20</f>
        <v>10.490045941807045</v>
      </c>
      <c r="I20" s="154">
        <f>'Standardized Scores'!I20</f>
        <v>0</v>
      </c>
      <c r="J20" s="154">
        <f>'Standardized Scores'!J20</f>
        <v>96.707503828483922</v>
      </c>
      <c r="K20" s="154">
        <f>'Standardized Scores'!K20</f>
        <v>85.068912710566622</v>
      </c>
      <c r="L20" s="154">
        <f>'Standardized Scores'!L20</f>
        <v>21.898928024502297</v>
      </c>
      <c r="M20" s="154">
        <f>'Standardized Scores'!M20</f>
        <v>0</v>
      </c>
      <c r="N20" s="154">
        <f>'Standardized Scores'!N20</f>
        <v>72.434915773353751</v>
      </c>
      <c r="O20" s="154">
        <f>'Standardized Scores'!O20</f>
        <v>21.669218989280246</v>
      </c>
      <c r="P20" s="154">
        <f>'Standardized Scores'!P20</f>
        <v>96.248085758039821</v>
      </c>
      <c r="Q20" s="154">
        <f>'Standardized Scores'!Q20</f>
        <v>0</v>
      </c>
      <c r="R20" s="154">
        <f>'Standardized Scores'!R20</f>
        <v>0</v>
      </c>
      <c r="S20" s="154">
        <f>'Standardized Scores'!S20</f>
        <v>0</v>
      </c>
      <c r="T20" s="154">
        <f>'Standardized Scores'!T20</f>
        <v>71.362940275650843</v>
      </c>
      <c r="U20" s="154">
        <f>'Standardized Scores'!U20</f>
        <v>4.2879019908116387</v>
      </c>
      <c r="V20" s="154">
        <f>'Standardized Scores'!V20</f>
        <v>0</v>
      </c>
      <c r="W20" s="154">
        <f>'Standardized Scores'!W20</f>
        <v>98.009188361408889</v>
      </c>
      <c r="X20" s="154">
        <f>'Standardized Scores'!X20</f>
        <v>56.891271056661559</v>
      </c>
      <c r="Y20" s="154">
        <f>'Standardized Scores'!Y20</f>
        <v>99.157733537519135</v>
      </c>
      <c r="Z20" s="154">
        <f>'Standardized Scores'!Z20</f>
        <v>37.901990811638591</v>
      </c>
      <c r="AA20" s="154">
        <f>'Standardized Scores'!AA20</f>
        <v>0</v>
      </c>
      <c r="AB20" s="154">
        <f>'Standardized Scores'!AB20</f>
        <v>0</v>
      </c>
      <c r="AC20" s="154">
        <f>'Standardized Scores'!AC20</f>
        <v>26.646248085758039</v>
      </c>
      <c r="AD20" s="154">
        <f>'Standardized Scores'!AD20</f>
        <v>60.490045941807047</v>
      </c>
      <c r="AE20" s="154">
        <f>'Standardized Scores'!AE20</f>
        <v>57.120980091883617</v>
      </c>
      <c r="AF20" s="154">
        <f>'Standardized Scores'!AF20</f>
        <v>95.558958652373661</v>
      </c>
      <c r="AG20" s="154">
        <f>'Standardized Scores'!AG20</f>
        <v>0</v>
      </c>
      <c r="AH20" s="154">
        <f>'Standardized Scores'!AH20</f>
        <v>35.068912710566615</v>
      </c>
      <c r="AI20" s="154">
        <f>'Standardized Scores'!AI20</f>
        <v>80.781010719754974</v>
      </c>
      <c r="AJ20" s="154">
        <f>'Standardized Scores'!AJ20</f>
        <v>0</v>
      </c>
      <c r="AK20" s="154">
        <f>'Standardized Scores'!AK20</f>
        <v>62.710566615620216</v>
      </c>
      <c r="AL20" s="154">
        <f>'Standardized Scores'!AL20</f>
        <v>23.124042879019907</v>
      </c>
      <c r="AM20" s="154">
        <f>'Standardized Scores'!AM20</f>
        <v>92.343032159264936</v>
      </c>
      <c r="AN20" s="154">
        <f>'Standardized Scores'!AN20</f>
        <v>93.491577335375197</v>
      </c>
      <c r="AO20" s="154">
        <f>'Standardized Scores'!AO20</f>
        <v>0</v>
      </c>
      <c r="AP20" s="154">
        <f>'Standardized Scores'!AP20</f>
        <v>98.545176110260343</v>
      </c>
      <c r="AQ20" s="154">
        <f>'Standardized Scores'!AQ20</f>
        <v>31.470137825421133</v>
      </c>
      <c r="AR20" s="154">
        <f>'Standardized Scores'!AR20</f>
        <v>72.588055130168456</v>
      </c>
      <c r="AS20" s="154">
        <f>'Standardized Scores'!AS20</f>
        <v>0</v>
      </c>
      <c r="AT20" s="154">
        <f>'Standardized Scores'!AT20</f>
        <v>0</v>
      </c>
      <c r="AU20" s="154">
        <f>'Standardized Scores'!AU20</f>
        <v>98.085758039816227</v>
      </c>
      <c r="AV20" s="154">
        <f>'Standardized Scores'!AV20</f>
        <v>43.415007656967838</v>
      </c>
      <c r="AW20" s="154">
        <f>'Standardized Scores'!AW20</f>
        <v>74.272588055130171</v>
      </c>
      <c r="AX20" s="154">
        <f>'Standardized Scores'!AX20</f>
        <v>91.960183767228173</v>
      </c>
      <c r="AY20" s="154">
        <f>'Standardized Scores'!AY20</f>
        <v>47.702909647779478</v>
      </c>
      <c r="AZ20" s="154">
        <f>'Standardized Scores'!AZ20</f>
        <v>86.906584992343028</v>
      </c>
      <c r="BA20" s="154">
        <f>'Standardized Scores'!BA20</f>
        <v>68.912710566615615</v>
      </c>
      <c r="BB20" s="154">
        <f>'Standardized Scores'!BB20</f>
        <v>84.992343032159269</v>
      </c>
      <c r="BC20" s="154">
        <f>'Standardized Scores'!BC20</f>
        <v>76.339969372128635</v>
      </c>
      <c r="BD20" s="154">
        <f>'Standardized Scores'!BD20</f>
        <v>94.333843797856048</v>
      </c>
      <c r="BE20" s="154">
        <f>'Standardized Scores'!BE20</f>
        <v>97.47320061255742</v>
      </c>
      <c r="BF20" s="154">
        <f>'Standardized Scores'!BF20</f>
        <v>66.156202143950992</v>
      </c>
      <c r="BG20" s="154">
        <f>'Standardized Scores'!BG20</f>
        <v>65.390505359877494</v>
      </c>
      <c r="BH20" s="154">
        <f>'Standardized Scores'!BH20</f>
        <v>0</v>
      </c>
      <c r="BI20" s="154">
        <f>'Standardized Scores'!BI20</f>
        <v>13.016845329249618</v>
      </c>
      <c r="BJ20" s="154">
        <f>'Standardized Scores'!BJ20</f>
        <v>0</v>
      </c>
      <c r="BK20" s="154">
        <f>'Standardized Scores'!BK20</f>
        <v>42.036753445635526</v>
      </c>
      <c r="BL20" s="154">
        <f>'Standardized Scores'!BL20</f>
        <v>84.609494640122506</v>
      </c>
      <c r="BM20" s="154">
        <f>'Standardized Scores'!BM20</f>
        <v>32.08269525267994</v>
      </c>
      <c r="BN20" s="154">
        <f>'Standardized Scores'!BN20</f>
        <v>89.280245022970902</v>
      </c>
      <c r="BO20" s="154">
        <f>'Standardized Scores'!BO20</f>
        <v>0</v>
      </c>
      <c r="BP20" s="154">
        <f>'Standardized Scores'!BP20</f>
        <v>85.681470137825414</v>
      </c>
      <c r="BQ20" s="154">
        <f>'Standardized Scores'!BQ20</f>
        <v>31.010719754977028</v>
      </c>
      <c r="BR20" s="154">
        <f>'Standardized Scores'!BR20</f>
        <v>12.021439509954059</v>
      </c>
      <c r="BS20" s="154">
        <f>'Standardized Scores'!BS20</f>
        <v>64.701378254211335</v>
      </c>
      <c r="BT20" s="154">
        <f>'Standardized Scores'!BT20</f>
        <v>0</v>
      </c>
      <c r="BU20" s="154">
        <f>'Standardized Scores'!BU20</f>
        <v>10.949464012251148</v>
      </c>
      <c r="BV20" s="154">
        <f>'Standardized Scores'!BV20</f>
        <v>74.349157733537524</v>
      </c>
      <c r="BW20" s="154">
        <f>'Standardized Scores'!BW20</f>
        <v>0</v>
      </c>
      <c r="BX20" s="154">
        <f>'Standardized Scores'!BX20</f>
        <v>0</v>
      </c>
      <c r="BY20" s="154">
        <f>'Standardized Scores'!BY20</f>
        <v>25.191424196018378</v>
      </c>
      <c r="BZ20" s="154">
        <f>'Standardized Scores'!BZ20</f>
        <v>98.46860643185299</v>
      </c>
      <c r="CA20" s="154">
        <f>'Standardized Scores'!CA20</f>
        <v>90.352220520673811</v>
      </c>
      <c r="CB20" s="154">
        <f>'Standardized Scores'!CB20</f>
        <v>67.993874425727412</v>
      </c>
      <c r="CC20" s="154">
        <f>'Standardized Scores'!CC20</f>
        <v>91.271056661562028</v>
      </c>
      <c r="CD20" s="154">
        <f>'Standardized Scores'!CD20</f>
        <v>40.352220520673811</v>
      </c>
      <c r="CE20" s="154">
        <f>'Standardized Scores'!CE20</f>
        <v>76.722817764165384</v>
      </c>
      <c r="CF20" s="154">
        <f>'Standardized Scores'!CF20</f>
        <v>0</v>
      </c>
      <c r="CG20" s="154">
        <f>'Standardized Scores'!CG20</f>
        <v>0</v>
      </c>
      <c r="CH20" s="154">
        <f>'Standardized Scores'!CH20</f>
        <v>6.5849923430321589</v>
      </c>
      <c r="CI20" s="154">
        <f>'Standardized Scores'!CI20</f>
        <v>35.375191424196018</v>
      </c>
      <c r="CJ20" s="154">
        <f>'Standardized Scores'!CJ20</f>
        <v>49.004594180704444</v>
      </c>
      <c r="CK20" s="154">
        <f>'Standardized Scores'!CK20</f>
        <v>65.467075038284833</v>
      </c>
      <c r="CL20" s="154">
        <f>'Standardized Scores'!CL20</f>
        <v>91.04134762633997</v>
      </c>
      <c r="CM20" s="154">
        <f>'Standardized Scores'!CM20</f>
        <v>61.179173047473199</v>
      </c>
      <c r="CN20" s="154">
        <f>'Standardized Scores'!CN20</f>
        <v>87.519142419601835</v>
      </c>
      <c r="CO20" s="154">
        <f>'Standardized Scores'!CO20</f>
        <v>0</v>
      </c>
      <c r="CP20" s="154">
        <f>'Standardized Scores'!CP20</f>
        <v>95.712098009188367</v>
      </c>
      <c r="CQ20" s="154">
        <f>'Standardized Scores'!CQ20</f>
        <v>0</v>
      </c>
      <c r="CR20" s="154">
        <f>'Standardized Scores'!CR20</f>
        <v>21.592649310872893</v>
      </c>
      <c r="CS20" s="154">
        <f>'Standardized Scores'!CS20</f>
        <v>99.464012251148546</v>
      </c>
      <c r="CT20" s="154">
        <f>'Standardized Scores'!CT20</f>
        <v>4.3644716692189895</v>
      </c>
      <c r="CU20" s="154">
        <f>'Standardized Scores'!CU20</f>
        <v>31.316998468606432</v>
      </c>
      <c r="CV20" s="154">
        <f>'Standardized Scores'!CV20</f>
        <v>64.012251148545175</v>
      </c>
      <c r="CW20" s="154">
        <f>'Standardized Scores'!CW20</f>
        <v>97.396630934150082</v>
      </c>
      <c r="CX20" s="154">
        <f>'Standardized Scores'!CX20</f>
        <v>82.542113323124042</v>
      </c>
      <c r="CY20" s="154">
        <f>'Standardized Scores'!CY20</f>
        <v>7.1209800918836139</v>
      </c>
      <c r="CZ20" s="154">
        <f>'Standardized Scores'!CZ20</f>
        <v>96.018376722817763</v>
      </c>
      <c r="DA20" s="154">
        <f>'Standardized Scores'!DA20</f>
        <v>99.310872894333841</v>
      </c>
      <c r="DB20" s="154">
        <f>'Standardized Scores'!DB20</f>
        <v>92.57274119448698</v>
      </c>
      <c r="DC20" s="154">
        <f>'Standardized Scores'!DC20</f>
        <v>0</v>
      </c>
      <c r="DD20" s="154">
        <f>'Standardized Scores'!DD20</f>
        <v>50.842266462480858</v>
      </c>
      <c r="DE20" s="154">
        <f>'Standardized Scores'!DE20</f>
        <v>34.226646248085757</v>
      </c>
      <c r="DF20" s="154">
        <f>'Standardized Scores'!DF20</f>
        <v>87.67228177641654</v>
      </c>
      <c r="DG20" s="154">
        <f>'Standardized Scores'!DG20</f>
        <v>0</v>
      </c>
      <c r="DH20" s="154">
        <f>'Standardized Scores'!DH20</f>
        <v>70.750382848392036</v>
      </c>
      <c r="DI20" s="154">
        <f>'Standardized Scores'!DI20</f>
        <v>87.748851454823892</v>
      </c>
      <c r="DJ20" s="154">
        <f>'Standardized Scores'!DJ20</f>
        <v>99.693721286370604</v>
      </c>
      <c r="DK20" s="154">
        <f>'Standardized Scores'!DK20</f>
        <v>100</v>
      </c>
      <c r="DL20" s="154">
        <f>'Standardized Scores'!DL20</f>
        <v>0</v>
      </c>
      <c r="DM20" s="154">
        <f>'Standardized Scores'!DM20</f>
        <v>80.168453292496167</v>
      </c>
      <c r="DN20" s="154">
        <f>'Standardized Scores'!DN20</f>
        <v>0</v>
      </c>
      <c r="DO20" s="154">
        <f>'Standardized Scores'!DO20</f>
        <v>0</v>
      </c>
    </row>
    <row r="21" spans="2:119" ht="12" customHeight="1" x14ac:dyDescent="0.25">
      <c r="B21" s="61" t="str">
        <f>'Standardized Scores'!B21</f>
        <v xml:space="preserve">         Harmonized test scores in science, math and reading</v>
      </c>
      <c r="C21" s="61" t="str">
        <f t="shared" si="0"/>
        <v>Harmonized test scores in science, math and reading</v>
      </c>
      <c r="D21" s="145">
        <f>'Standardized Scores'!D21</f>
        <v>0.2</v>
      </c>
      <c r="E21" s="154">
        <f>'Standardized Scores'!E21</f>
        <v>47.333405073388398</v>
      </c>
      <c r="F21" s="154">
        <f>'Standardized Scores'!F21</f>
        <v>24.930671207925933</v>
      </c>
      <c r="G21" s="154">
        <f>'Standardized Scores'!G21</f>
        <v>6.9738621372501166</v>
      </c>
      <c r="H21" s="154">
        <f>'Standardized Scores'!H21</f>
        <v>37.648588742163227</v>
      </c>
      <c r="I21" s="154">
        <f>'Standardized Scores'!I21</f>
        <v>50.632650493269736</v>
      </c>
      <c r="J21" s="154">
        <f>'Standardized Scores'!J21</f>
        <v>77.765821101938457</v>
      </c>
      <c r="K21" s="154">
        <f>'Standardized Scores'!K21</f>
        <v>74.763545347970521</v>
      </c>
      <c r="L21" s="154">
        <f>'Standardized Scores'!L21</f>
        <v>40.549209976878089</v>
      </c>
      <c r="M21" s="154">
        <f>'Standardized Scores'!M21</f>
        <v>53.892598305226578</v>
      </c>
      <c r="N21" s="154">
        <f>'Standardized Scores'!N21</f>
        <v>22.776237644056309</v>
      </c>
      <c r="O21" s="154">
        <f>'Standardized Scores'!O21</f>
        <v>67.488716598883556</v>
      </c>
      <c r="P21" s="154">
        <f>'Standardized Scores'!P21</f>
        <v>78.184669150238946</v>
      </c>
      <c r="Q21" s="154">
        <f>'Standardized Scores'!Q21</f>
        <v>39.873412964794383</v>
      </c>
      <c r="R21" s="154">
        <f>'Standardized Scores'!R21</f>
        <v>40.61931025922626</v>
      </c>
      <c r="S21" s="154">
        <f>'Standardized Scores'!S21</f>
        <v>31.359570835048505</v>
      </c>
      <c r="T21" s="154">
        <f>'Standardized Scores'!T21</f>
        <v>39.541193879776259</v>
      </c>
      <c r="U21" s="154">
        <f>'Standardized Scores'!U21</f>
        <v>49.932592816542829</v>
      </c>
      <c r="V21" s="154">
        <f>'Standardized Scores'!V21</f>
        <v>26.714185912644478</v>
      </c>
      <c r="W21" s="154">
        <f>'Standardized Scores'!W21</f>
        <v>84.598981632837805</v>
      </c>
      <c r="X21" s="154">
        <f>'Standardized Scores'!X21</f>
        <v>54.083734308998011</v>
      </c>
      <c r="Y21" s="154">
        <f>'Standardized Scores'!Y21</f>
        <v>49.897770421575188</v>
      </c>
      <c r="Z21" s="154">
        <f>'Standardized Scores'!Z21</f>
        <v>41.698975312880549</v>
      </c>
      <c r="AA21" s="154">
        <f>'Standardized Scores'!AA21</f>
        <v>1.0900730552894202</v>
      </c>
      <c r="AB21" s="154">
        <f>'Standardized Scores'!AB21</f>
        <v>45.254309954615714</v>
      </c>
      <c r="AC21" s="154">
        <f>'Standardized Scores'!AC21</f>
        <v>67.279064828527012</v>
      </c>
      <c r="AD21" s="154">
        <f>'Standardized Scores'!AD21</f>
        <v>72.719785053130153</v>
      </c>
      <c r="AE21" s="154">
        <f>'Standardized Scores'!AE21</f>
        <v>76.473361380278646</v>
      </c>
      <c r="AF21" s="154">
        <f>'Standardized Scores'!AF21</f>
        <v>78.583908250163347</v>
      </c>
      <c r="AG21" s="154">
        <f>'Standardized Scores'!AG21</f>
        <v>14.157182460581305</v>
      </c>
      <c r="AH21" s="154">
        <f>'Standardized Scores'!AH21</f>
        <v>42.117276770285564</v>
      </c>
      <c r="AI21" s="154">
        <f>'Standardized Scores'!AI21</f>
        <v>18.175889533979966</v>
      </c>
      <c r="AJ21" s="154">
        <f>'Standardized Scores'!AJ21</f>
        <v>48.003252215828276</v>
      </c>
      <c r="AK21" s="154">
        <f>'Standardized Scores'!AK21</f>
        <v>88.034874776595117</v>
      </c>
      <c r="AL21" s="154">
        <f>'Standardized Scores'!AL21</f>
        <v>15.270075685757837</v>
      </c>
      <c r="AM21" s="154">
        <f>'Standardized Scores'!AM21</f>
        <v>84.490642762424912</v>
      </c>
      <c r="AN21" s="154">
        <f>'Standardized Scores'!AN21</f>
        <v>75.741624206233055</v>
      </c>
      <c r="AO21" s="154">
        <f>'Standardized Scores'!AO21</f>
        <v>34.511851627901379</v>
      </c>
      <c r="AP21" s="154">
        <f>'Standardized Scores'!AP21</f>
        <v>78.361377431831272</v>
      </c>
      <c r="AQ21" s="154">
        <f>'Standardized Scores'!AQ21</f>
        <v>0</v>
      </c>
      <c r="AR21" s="154">
        <f>'Standardized Scores'!AR21</f>
        <v>60.209936453114629</v>
      </c>
      <c r="AS21" s="154">
        <f>'Standardized Scores'!AS21</f>
        <v>36.560861472800433</v>
      </c>
      <c r="AT21" s="154">
        <f>'Standardized Scores'!AT21</f>
        <v>34.506066874257122</v>
      </c>
      <c r="AU21" s="154">
        <f>'Standardized Scores'!AU21</f>
        <v>90.059288031196502</v>
      </c>
      <c r="AV21" s="154">
        <f>'Standardized Scores'!AV21</f>
        <v>70.226863689909734</v>
      </c>
      <c r="AW21" s="154">
        <f>'Standardized Scores'!AW21</f>
        <v>71.048344256610804</v>
      </c>
      <c r="AX21" s="154">
        <f>'Standardized Scores'!AX21</f>
        <v>34.225916265690877</v>
      </c>
      <c r="AY21" s="154">
        <f>'Standardized Scores'!AY21</f>
        <v>32.701679229716568</v>
      </c>
      <c r="AZ21" s="154">
        <f>'Standardized Scores'!AZ21</f>
        <v>46.579895362005239</v>
      </c>
      <c r="BA21" s="154">
        <f>'Standardized Scores'!BA21</f>
        <v>20.954279379687712</v>
      </c>
      <c r="BB21" s="154">
        <f>'Standardized Scores'!BB21</f>
        <v>79.871516977625632</v>
      </c>
      <c r="BC21" s="154">
        <f>'Standardized Scores'!BC21</f>
        <v>64.730880848308956</v>
      </c>
      <c r="BD21" s="154">
        <f>'Standardized Scores'!BD21</f>
        <v>69.296474887279714</v>
      </c>
      <c r="BE21" s="154">
        <f>'Standardized Scores'!BE21</f>
        <v>85.989098927827627</v>
      </c>
      <c r="BF21" s="154">
        <f>'Standardized Scores'!BF21</f>
        <v>45.77609928823609</v>
      </c>
      <c r="BG21" s="154">
        <f>'Standardized Scores'!BG21</f>
        <v>40.626985306383851</v>
      </c>
      <c r="BH21" s="154">
        <f>'Standardized Scores'!BH21</f>
        <v>55.106200902899872</v>
      </c>
      <c r="BI21" s="154">
        <f>'Standardized Scores'!BI21</f>
        <v>28.405770861125546</v>
      </c>
      <c r="BJ21" s="154">
        <f>'Standardized Scores'!BJ21</f>
        <v>42.094126368398577</v>
      </c>
      <c r="BK21" s="154">
        <f>'Standardized Scores'!BK21</f>
        <v>73.356962002253596</v>
      </c>
      <c r="BL21" s="154">
        <f>'Standardized Scores'!BL21</f>
        <v>30.826257543381441</v>
      </c>
      <c r="BM21" s="154">
        <f>'Standardized Scores'!BM21</f>
        <v>70.378007459826804</v>
      </c>
      <c r="BN21" s="154">
        <f>'Standardized Scores'!BN21</f>
        <v>69.244241294828257</v>
      </c>
      <c r="BO21" s="154">
        <f>'Standardized Scores'!BO21</f>
        <v>16.230640860744064</v>
      </c>
      <c r="BP21" s="154">
        <f>'Standardized Scores'!BP21</f>
        <v>51.642317750368363</v>
      </c>
      <c r="BQ21" s="154">
        <f>'Standardized Scores'!BQ21</f>
        <v>62.373684836828353</v>
      </c>
      <c r="BR21" s="154">
        <f>'Standardized Scores'!BR21</f>
        <v>61.751368327676765</v>
      </c>
      <c r="BS21" s="154">
        <f>'Standardized Scores'!BS21</f>
        <v>45.817537710501519</v>
      </c>
      <c r="BT21" s="154">
        <f>'Standardized Scores'!BT21</f>
        <v>47.516649671105853</v>
      </c>
      <c r="BU21" s="154">
        <f>'Standardized Scores'!BU21</f>
        <v>48.080480954438535</v>
      </c>
      <c r="BV21" s="154">
        <f>'Standardized Scores'!BV21</f>
        <v>27.287468663545358</v>
      </c>
      <c r="BW21" s="154">
        <f>'Standardized Scores'!BW21</f>
        <v>22.749488852107827</v>
      </c>
      <c r="BX21" s="154">
        <f>'Standardized Scores'!BX21</f>
        <v>37.084859944623382</v>
      </c>
      <c r="BY21" s="154">
        <f>'Standardized Scores'!BY21</f>
        <v>22.866652888021086</v>
      </c>
      <c r="BZ21" s="154">
        <f>'Standardized Scores'!BZ21</f>
        <v>79.239452930837544</v>
      </c>
      <c r="CA21" s="154">
        <f>'Standardized Scores'!CA21</f>
        <v>79.281904823721661</v>
      </c>
      <c r="CB21" s="154">
        <f>'Standardized Scores'!CB21</f>
        <v>0.65268646578289236</v>
      </c>
      <c r="CC21" s="154">
        <f>'Standardized Scores'!CC21</f>
        <v>76.9831484888185</v>
      </c>
      <c r="CD21" s="154">
        <f>'Standardized Scores'!CD21</f>
        <v>43.372841606498845</v>
      </c>
      <c r="CE21" s="154">
        <f>'Standardized Scores'!CE21</f>
        <v>11.70940039548106</v>
      </c>
      <c r="CF21" s="154">
        <f>'Standardized Scores'!CF21</f>
        <v>25.966358469112727</v>
      </c>
      <c r="CG21" s="154">
        <f>'Standardized Scores'!CG21</f>
        <v>29.205057560006576</v>
      </c>
      <c r="CH21" s="154">
        <f>'Standardized Scores'!CH21</f>
        <v>40.205632049812486</v>
      </c>
      <c r="CI21" s="154">
        <f>'Standardized Scores'!CI21</f>
        <v>20.287666233379372</v>
      </c>
      <c r="CJ21" s="154">
        <f>'Standardized Scores'!CJ21</f>
        <v>83.139196773291829</v>
      </c>
      <c r="CK21" s="154">
        <f>'Standardized Scores'!CK21</f>
        <v>75.0902358938269</v>
      </c>
      <c r="CL21" s="154">
        <f>'Standardized Scores'!CL21</f>
        <v>44.8521215413178</v>
      </c>
      <c r="CM21" s="154">
        <f>'Standardized Scores'!CM21</f>
        <v>50.331262550951166</v>
      </c>
      <c r="CN21" s="154">
        <f>'Standardized Scores'!CN21</f>
        <v>70.997397430225419</v>
      </c>
      <c r="CO21" s="154">
        <f>'Standardized Scores'!CO21</f>
        <v>18.958539372479354</v>
      </c>
      <c r="CP21" s="154">
        <f>'Standardized Scores'!CP21</f>
        <v>34.214323983782151</v>
      </c>
      <c r="CQ21" s="154">
        <f>'Standardized Scores'!CQ21</f>
        <v>39.246080345445321</v>
      </c>
      <c r="CR21" s="154">
        <f>'Standardized Scores'!CR21</f>
        <v>56.037216007597692</v>
      </c>
      <c r="CS21" s="154">
        <f>'Standardized Scores'!CS21</f>
        <v>100</v>
      </c>
      <c r="CT21" s="154">
        <f>'Standardized Scores'!CT21</f>
        <v>66.446504408881921</v>
      </c>
      <c r="CU21" s="154">
        <f>'Standardized Scores'!CU21</f>
        <v>79.677659406686956</v>
      </c>
      <c r="CV21" s="154">
        <f>'Standardized Scores'!CV21</f>
        <v>13.242041266473654</v>
      </c>
      <c r="CW21" s="154">
        <f>'Standardized Scores'!CW21</f>
        <v>85.797404945850403</v>
      </c>
      <c r="CX21" s="154">
        <f>'Standardized Scores'!CX21</f>
        <v>74.383619126353906</v>
      </c>
      <c r="CY21" s="154">
        <f>'Standardized Scores'!CY21</f>
        <v>34.599055650354785</v>
      </c>
      <c r="CZ21" s="154">
        <f>'Standardized Scores'!CZ21</f>
        <v>79.137627601929225</v>
      </c>
      <c r="DA21" s="154">
        <f>'Standardized Scores'!DA21</f>
        <v>77.561965472536443</v>
      </c>
      <c r="DB21" s="154">
        <f>'Standardized Scores'!DB21</f>
        <v>87.576941098529204</v>
      </c>
      <c r="DC21" s="154">
        <f>'Standardized Scores'!DC21</f>
        <v>30.300550975009934</v>
      </c>
      <c r="DD21" s="154">
        <f>'Standardized Scores'!DD21</f>
        <v>44.524554172566788</v>
      </c>
      <c r="DE21" s="154">
        <f>'Standardized Scores'!DE21</f>
        <v>28.658204756365709</v>
      </c>
      <c r="DF21" s="154">
        <f>'Standardized Scores'!DF21</f>
        <v>63.689989586304598</v>
      </c>
      <c r="DG21" s="154">
        <f>'Standardized Scores'!DG21</f>
        <v>33.539215903972959</v>
      </c>
      <c r="DH21" s="154">
        <f>'Standardized Scores'!DH21</f>
        <v>63.768607576774563</v>
      </c>
      <c r="DI21" s="154">
        <f>'Standardized Scores'!DI21</f>
        <v>52.524925398883283</v>
      </c>
      <c r="DJ21" s="154">
        <f>'Standardized Scores'!DJ21</f>
        <v>79.508785594596844</v>
      </c>
      <c r="DK21" s="154">
        <f>'Standardized Scores'!DK21</f>
        <v>76.315544646512009</v>
      </c>
      <c r="DL21" s="154">
        <f>'Standardized Scores'!DL21</f>
        <v>48.66515101566241</v>
      </c>
      <c r="DM21" s="154">
        <f>'Standardized Scores'!DM21</f>
        <v>79.040061127081799</v>
      </c>
      <c r="DN21" s="154">
        <f>'Standardized Scores'!DN21</f>
        <v>18.97960589657681</v>
      </c>
      <c r="DO21" s="154">
        <f>'Standardized Scores'!DO21</f>
        <v>33.158298986358595</v>
      </c>
    </row>
    <row r="22" spans="2:119" ht="12" customHeight="1" x14ac:dyDescent="0.25">
      <c r="B22" s="61" t="str">
        <f>'Standardized Scores'!B22</f>
        <v xml:space="preserve">         Tertiary science, technology, engineering, and math (STEM) graduates</v>
      </c>
      <c r="C22" s="61" t="str">
        <f t="shared" si="0"/>
        <v>Tertiary science, technology, engineering, and math (STEM) graduates</v>
      </c>
      <c r="D22" s="145">
        <f>'Standardized Scores'!D22</f>
        <v>0.1</v>
      </c>
      <c r="E22" s="154">
        <f>'Standardized Scores'!E22</f>
        <v>43.868719379584661</v>
      </c>
      <c r="F22" s="154">
        <f>'Standardized Scores'!F22</f>
        <v>70.10822490955664</v>
      </c>
      <c r="G22" s="154">
        <f>'Standardized Scores'!G22</f>
        <v>29.265326033351204</v>
      </c>
      <c r="H22" s="154">
        <f>'Standardized Scores'!H22</f>
        <v>27.19251125137777</v>
      </c>
      <c r="I22" s="154">
        <f>'Standardized Scores'!I22</f>
        <v>36.869513947858778</v>
      </c>
      <c r="J22" s="154">
        <f>'Standardized Scores'!J22</f>
        <v>43.480057687148182</v>
      </c>
      <c r="K22" s="154">
        <f>'Standardized Scores'!K22</f>
        <v>72.147347568989503</v>
      </c>
      <c r="L22" s="154">
        <f>'Standardized Scores'!L22</f>
        <v>56.812711621650585</v>
      </c>
      <c r="M22" s="154">
        <f>'Standardized Scores'!M22</f>
        <v>31.007159140703749</v>
      </c>
      <c r="N22" s="154">
        <f>'Standardized Scores'!N22</f>
        <v>15.930339977519909</v>
      </c>
      <c r="O22" s="154">
        <f>'Standardized Scores'!O22</f>
        <v>76.063532494496741</v>
      </c>
      <c r="P22" s="154">
        <f>'Standardized Scores'!P22</f>
        <v>37.489661584723301</v>
      </c>
      <c r="Q22" s="154">
        <f>'Standardized Scores'!Q22</f>
        <v>43.786368325936955</v>
      </c>
      <c r="R22" s="154">
        <f>'Standardized Scores'!R22</f>
        <v>54.581122374136029</v>
      </c>
      <c r="S22" s="154">
        <f>'Standardized Scores'!S22</f>
        <v>40.765668937108238</v>
      </c>
      <c r="T22" s="154">
        <f>'Standardized Scores'!T22</f>
        <v>34.28842688038872</v>
      </c>
      <c r="U22" s="154">
        <f>'Standardized Scores'!U22</f>
        <v>40.093842330505019</v>
      </c>
      <c r="V22" s="154">
        <f>'Standardized Scores'!V22</f>
        <v>13.603323873186033</v>
      </c>
      <c r="W22" s="154">
        <f>'Standardized Scores'!W22</f>
        <v>59.410215722013028</v>
      </c>
      <c r="X22" s="154">
        <f>'Standardized Scores'!X22</f>
        <v>42.983066700203494</v>
      </c>
      <c r="Y22" s="154">
        <f>'Standardized Scores'!Y22</f>
        <v>67.793997216951539</v>
      </c>
      <c r="Z22" s="154">
        <f>'Standardized Scores'!Z22</f>
        <v>52.826465274081464</v>
      </c>
      <c r="AA22" s="154">
        <f>'Standardized Scores'!AA22</f>
        <v>30.333991880955271</v>
      </c>
      <c r="AB22" s="154">
        <f>'Standardized Scores'!AB22</f>
        <v>29.652002443181868</v>
      </c>
      <c r="AC22" s="154">
        <f>'Standardized Scores'!AC22</f>
        <v>66.069490301894959</v>
      </c>
      <c r="AD22" s="154">
        <f>'Standardized Scores'!AD22</f>
        <v>15.994100496112519</v>
      </c>
      <c r="AE22" s="154">
        <f>'Standardized Scores'!AE22</f>
        <v>57.33013719002998</v>
      </c>
      <c r="AF22" s="154">
        <f>'Standardized Scores'!AF22</f>
        <v>53.068500896336474</v>
      </c>
      <c r="AG22" s="154">
        <f>'Standardized Scores'!AG22</f>
        <v>22.749593918421844</v>
      </c>
      <c r="AH22" s="154">
        <f>'Standardized Scores'!AH22</f>
        <v>36.605916518319063</v>
      </c>
      <c r="AI22" s="154">
        <f>'Standardized Scores'!AI22</f>
        <v>32.501687198449375</v>
      </c>
      <c r="AJ22" s="154">
        <f>'Standardized Scores'!AJ22</f>
        <v>51.432925091205554</v>
      </c>
      <c r="AK22" s="154">
        <f>'Standardized Scores'!AK22</f>
        <v>64.998972583112916</v>
      </c>
      <c r="AL22" s="154">
        <f>'Standardized Scores'!AL22</f>
        <v>43.120176502948944</v>
      </c>
      <c r="AM22" s="154">
        <f>'Standardized Scores'!AM22</f>
        <v>65.260546786768018</v>
      </c>
      <c r="AN22" s="154">
        <f>'Standardized Scores'!AN22</f>
        <v>57.574542876892693</v>
      </c>
      <c r="AO22" s="154">
        <f>'Standardized Scores'!AO22</f>
        <v>40.487157442476139</v>
      </c>
      <c r="AP22" s="154">
        <f>'Standardized Scores'!AP22</f>
        <v>85.277967947298634</v>
      </c>
      <c r="AQ22" s="154">
        <f>'Standardized Scores'!AQ22</f>
        <v>24.978437359378688</v>
      </c>
      <c r="AR22" s="154">
        <f>'Standardized Scores'!AR22</f>
        <v>63.195035481154264</v>
      </c>
      <c r="AS22" s="154">
        <f>'Standardized Scores'!AS22</f>
        <v>54.489071587198474</v>
      </c>
      <c r="AT22" s="154">
        <f>'Standardized Scores'!AT22</f>
        <v>29.187787715568106</v>
      </c>
      <c r="AU22" s="154">
        <f>'Standardized Scores'!AU22</f>
        <v>57.56355965066188</v>
      </c>
      <c r="AV22" s="154">
        <f>'Standardized Scores'!AV22</f>
        <v>46.062589915964409</v>
      </c>
      <c r="AW22" s="154">
        <f>'Standardized Scores'!AW22</f>
        <v>32.963907603405438</v>
      </c>
      <c r="AX22" s="154">
        <f>'Standardized Scores'!AX22</f>
        <v>68.482187169310393</v>
      </c>
      <c r="AY22" s="154">
        <f>'Standardized Scores'!AY22</f>
        <v>16.456417190639524</v>
      </c>
      <c r="AZ22" s="154">
        <f>'Standardized Scores'!AZ22</f>
        <v>50.243253115819314</v>
      </c>
      <c r="BA22" s="154">
        <f>'Standardized Scores'!BA22</f>
        <v>34.601360396724914</v>
      </c>
      <c r="BB22" s="154">
        <f>'Standardized Scores'!BB22</f>
        <v>55.708579449956822</v>
      </c>
      <c r="BC22" s="154">
        <f>'Standardized Scores'!BC22</f>
        <v>62.271288348688294</v>
      </c>
      <c r="BD22" s="154">
        <f>'Standardized Scores'!BD22</f>
        <v>52.772416239735051</v>
      </c>
      <c r="BE22" s="154">
        <f>'Standardized Scores'!BE22</f>
        <v>51.958568541213403</v>
      </c>
      <c r="BF22" s="154">
        <f>'Standardized Scores'!BF22</f>
        <v>62.205938152614905</v>
      </c>
      <c r="BG22" s="154">
        <f>'Standardized Scores'!BG22</f>
        <v>53.260851871510475</v>
      </c>
      <c r="BH22" s="154">
        <f>'Standardized Scores'!BH22</f>
        <v>79.791317826958945</v>
      </c>
      <c r="BI22" s="154">
        <f>'Standardized Scores'!BI22</f>
        <v>73.174328494564222</v>
      </c>
      <c r="BJ22" s="154">
        <f>'Standardized Scores'!BJ22</f>
        <v>38.46820923543568</v>
      </c>
      <c r="BK22" s="154">
        <f>'Standardized Scores'!BK22</f>
        <v>39.686133411526143</v>
      </c>
      <c r="BL22" s="154">
        <f>'Standardized Scores'!BL22</f>
        <v>65.902169521236488</v>
      </c>
      <c r="BM22" s="154">
        <f>'Standardized Scores'!BM22</f>
        <v>58.188158384472565</v>
      </c>
      <c r="BN22" s="154">
        <f>'Standardized Scores'!BN22</f>
        <v>40.895444425993475</v>
      </c>
      <c r="BO22" s="154">
        <f>'Standardized Scores'!BO22</f>
        <v>51.686926649406765</v>
      </c>
      <c r="BP22" s="154">
        <f>'Standardized Scores'!BP22</f>
        <v>100</v>
      </c>
      <c r="BQ22" s="154">
        <f>'Standardized Scores'!BQ22</f>
        <v>27.508799263598519</v>
      </c>
      <c r="BR22" s="154">
        <f>'Standardized Scores'!BR22</f>
        <v>44.863250514785591</v>
      </c>
      <c r="BS22" s="154">
        <f>'Standardized Scores'!BS22</f>
        <v>54.066095773591265</v>
      </c>
      <c r="BT22" s="154">
        <f>'Standardized Scores'!BT22</f>
        <v>35.280183305805011</v>
      </c>
      <c r="BU22" s="154">
        <f>'Standardized Scores'!BU22</f>
        <v>42.832856629883537</v>
      </c>
      <c r="BV22" s="154">
        <f>'Standardized Scores'!BV22</f>
        <v>62.405543837746634</v>
      </c>
      <c r="BW22" s="154">
        <f>'Standardized Scores'!BW22</f>
        <v>22.436264603100593</v>
      </c>
      <c r="BX22" s="154">
        <f>'Standardized Scores'!BX22</f>
        <v>9.5007304387698426</v>
      </c>
      <c r="BY22" s="154">
        <f>'Standardized Scores'!BY22</f>
        <v>38.516672787086925</v>
      </c>
      <c r="BZ22" s="154">
        <f>'Standardized Scores'!BZ22</f>
        <v>39.607834569791152</v>
      </c>
      <c r="CA22" s="154">
        <f>'Standardized Scores'!CA22</f>
        <v>49.445279078922944</v>
      </c>
      <c r="CB22" s="154">
        <f>'Standardized Scores'!CB22</f>
        <v>44.238091127981093</v>
      </c>
      <c r="CC22" s="154">
        <f>'Standardized Scores'!CC22</f>
        <v>50.102798588199178</v>
      </c>
      <c r="CD22" s="154">
        <f>'Standardized Scores'!CD22</f>
        <v>97.806620818477938</v>
      </c>
      <c r="CE22" s="154">
        <f>'Standardized Scores'!CE22</f>
        <v>4.7739828489015022</v>
      </c>
      <c r="CF22" s="154">
        <f>'Standardized Scores'!CF22</f>
        <v>27.73753940146884</v>
      </c>
      <c r="CG22" s="154">
        <f>'Standardized Scores'!CG22</f>
        <v>33.360126610540114</v>
      </c>
      <c r="CH22" s="154">
        <f>'Standardized Scores'!CH22</f>
        <v>36.808383413843821</v>
      </c>
      <c r="CI22" s="154">
        <f>'Standardized Scores'!CI22</f>
        <v>59.633088504817955</v>
      </c>
      <c r="CJ22" s="154">
        <f>'Standardized Scores'!CJ22</f>
        <v>40.488024539283835</v>
      </c>
      <c r="CK22" s="154">
        <f>'Standardized Scores'!CK22</f>
        <v>63.834895118780409</v>
      </c>
      <c r="CL22" s="154">
        <f>'Standardized Scores'!CL22</f>
        <v>35.258708208201064</v>
      </c>
      <c r="CM22" s="154">
        <f>'Standardized Scores'!CM22</f>
        <v>68.306195420574937</v>
      </c>
      <c r="CN22" s="154">
        <f>'Standardized Scores'!CN22</f>
        <v>74.363675912688592</v>
      </c>
      <c r="CO22" s="154">
        <f>'Standardized Scores'!CO22</f>
        <v>73.413626843722511</v>
      </c>
      <c r="CP22" s="154">
        <f>'Standardized Scores'!CP22</f>
        <v>64.842721738366023</v>
      </c>
      <c r="CQ22" s="154">
        <f>'Standardized Scores'!CQ22</f>
        <v>46.012090850820201</v>
      </c>
      <c r="CR22" s="154">
        <f>'Standardized Scores'!CR22</f>
        <v>69.911451740663395</v>
      </c>
      <c r="CS22" s="154">
        <f>'Standardized Scores'!CS22</f>
        <v>87.595544294909743</v>
      </c>
      <c r="CT22" s="154">
        <f>'Standardized Scores'!CT22</f>
        <v>45.297521499306896</v>
      </c>
      <c r="CU22" s="154">
        <f>'Standardized Scores'!CU22</f>
        <v>65.049466520547767</v>
      </c>
      <c r="CV22" s="154">
        <f>'Standardized Scores'!CV22</f>
        <v>37.813030887540236</v>
      </c>
      <c r="CW22" s="154">
        <f>'Standardized Scores'!CW22</f>
        <v>71.555871933232822</v>
      </c>
      <c r="CX22" s="154">
        <f>'Standardized Scores'!CX22</f>
        <v>45.748093903812901</v>
      </c>
      <c r="CY22" s="154">
        <f>'Standardized Scores'!CY22</f>
        <v>53.304669163526064</v>
      </c>
      <c r="CZ22" s="154">
        <f>'Standardized Scores'!CZ22</f>
        <v>65.12715839451738</v>
      </c>
      <c r="DA22" s="154">
        <f>'Standardized Scores'!DA22</f>
        <v>56.920202722578026</v>
      </c>
      <c r="DB22" s="154">
        <f>'Standardized Scores'!DB22</f>
        <v>64.225233198378433</v>
      </c>
      <c r="DC22" s="154">
        <f>'Standardized Scores'!DC22</f>
        <v>11.180152439143285</v>
      </c>
      <c r="DD22" s="154">
        <f>'Standardized Scores'!DD22</f>
        <v>75.443616083447623</v>
      </c>
      <c r="DE22" s="154">
        <f>'Standardized Scores'!DE22</f>
        <v>93.198666059790455</v>
      </c>
      <c r="DF22" s="154">
        <f>'Standardized Scores'!DF22</f>
        <v>29.396266691365252</v>
      </c>
      <c r="DG22" s="154">
        <f>'Standardized Scores'!DG22</f>
        <v>57.818136798730102</v>
      </c>
      <c r="DH22" s="154">
        <f>'Standardized Scores'!DH22</f>
        <v>57.891958114963451</v>
      </c>
      <c r="DI22" s="154">
        <f>'Standardized Scores'!DI22</f>
        <v>79.51793056345177</v>
      </c>
      <c r="DJ22" s="154">
        <f>'Standardized Scores'!DJ22</f>
        <v>48.056103283312439</v>
      </c>
      <c r="DK22" s="154">
        <f>'Standardized Scores'!DK22</f>
        <v>41.728840071097473</v>
      </c>
      <c r="DL22" s="154">
        <f>'Standardized Scores'!DL22</f>
        <v>37.388529193718973</v>
      </c>
      <c r="DM22" s="154">
        <f>'Standardized Scores'!DM22</f>
        <v>17.925998309381555</v>
      </c>
      <c r="DN22" s="154">
        <f>'Standardized Scores'!DN22</f>
        <v>0</v>
      </c>
      <c r="DO22" s="154">
        <f>'Standardized Scores'!DO22</f>
        <v>42.752874346679583</v>
      </c>
    </row>
    <row r="23" spans="2:119" ht="12" customHeight="1" x14ac:dyDescent="0.25">
      <c r="B23" s="61" t="str">
        <f>'Standardized Scores'!B23</f>
        <v xml:space="preserve">         Tertiary engineering graduates</v>
      </c>
      <c r="C23" s="61" t="str">
        <f t="shared" si="0"/>
        <v>Tertiary engineering graduates</v>
      </c>
      <c r="D23" s="145">
        <f>'Standardized Scores'!D23</f>
        <v>0.1</v>
      </c>
      <c r="E23" s="154">
        <f>'Standardized Scores'!E23</f>
        <v>37.361083471126832</v>
      </c>
      <c r="F23" s="154">
        <f>'Standardized Scores'!F23</f>
        <v>49.550367731288482</v>
      </c>
      <c r="G23" s="154">
        <f>'Standardized Scores'!G23</f>
        <v>31.108163150110951</v>
      </c>
      <c r="H23" s="154">
        <f>'Standardized Scores'!H23</f>
        <v>18.804994325220466</v>
      </c>
      <c r="I23" s="154">
        <f>'Standardized Scores'!I23</f>
        <v>23.065089944028369</v>
      </c>
      <c r="J23" s="154">
        <f>'Standardized Scores'!J23</f>
        <v>26.61042015482036</v>
      </c>
      <c r="K23" s="154">
        <f>'Standardized Scores'!K23</f>
        <v>68.310912609348989</v>
      </c>
      <c r="L23" s="154">
        <f>'Standardized Scores'!L23</f>
        <v>56.091616498595904</v>
      </c>
      <c r="M23" s="154">
        <f>'Standardized Scores'!M23</f>
        <v>32.476438355756358</v>
      </c>
      <c r="N23" s="154">
        <f>'Standardized Scores'!N23</f>
        <v>1.1006717995250257</v>
      </c>
      <c r="O23" s="154">
        <f>'Standardized Scores'!O23</f>
        <v>82.802921035622745</v>
      </c>
      <c r="P23" s="154">
        <f>'Standardized Scores'!P23</f>
        <v>38.87668192599417</v>
      </c>
      <c r="Q23" s="154">
        <f>'Standardized Scores'!Q23</f>
        <v>51.713814817435782</v>
      </c>
      <c r="R23" s="154">
        <f>'Standardized Scores'!R23</f>
        <v>46.780728428090434</v>
      </c>
      <c r="S23" s="154">
        <f>'Standardized Scores'!S23</f>
        <v>37.314658889743207</v>
      </c>
      <c r="T23" s="154">
        <f>'Standardized Scores'!T23</f>
        <v>39.362426613571373</v>
      </c>
      <c r="U23" s="154">
        <f>'Standardized Scores'!U23</f>
        <v>39.373717129478969</v>
      </c>
      <c r="V23" s="154">
        <f>'Standardized Scores'!V23</f>
        <v>1.8061860632185427</v>
      </c>
      <c r="W23" s="154">
        <f>'Standardized Scores'!W23</f>
        <v>41.872564410573787</v>
      </c>
      <c r="X23" s="154">
        <f>'Standardized Scores'!X23</f>
        <v>54.619773301862466</v>
      </c>
      <c r="Y23" s="154">
        <f>'Standardized Scores'!Y23</f>
        <v>46.474912495362268</v>
      </c>
      <c r="Z23" s="154">
        <f>'Standardized Scores'!Z23</f>
        <v>62.091750156862368</v>
      </c>
      <c r="AA23" s="154">
        <f>'Standardized Scores'!AA23</f>
        <v>18.156749684157059</v>
      </c>
      <c r="AB23" s="154">
        <f>'Standardized Scores'!AB23</f>
        <v>23.338118426151627</v>
      </c>
      <c r="AC23" s="154">
        <f>'Standardized Scores'!AC23</f>
        <v>62.987596682629459</v>
      </c>
      <c r="AD23" s="154">
        <f>'Standardized Scores'!AD23</f>
        <v>18.005820587416153</v>
      </c>
      <c r="AE23" s="154">
        <f>'Standardized Scores'!AE23</f>
        <v>46.759013122734622</v>
      </c>
      <c r="AF23" s="154">
        <f>'Standardized Scores'!AF23</f>
        <v>41.129266101334537</v>
      </c>
      <c r="AG23" s="154">
        <f>'Standardized Scores'!AG23</f>
        <v>23.52287888135513</v>
      </c>
      <c r="AH23" s="154">
        <f>'Standardized Scores'!AH23</f>
        <v>36.767952630652168</v>
      </c>
      <c r="AI23" s="154">
        <f>'Standardized Scores'!AI23</f>
        <v>19.091333351656509</v>
      </c>
      <c r="AJ23" s="154">
        <f>'Standardized Scores'!AJ23</f>
        <v>47.623404920478002</v>
      </c>
      <c r="AK23" s="154">
        <f>'Standardized Scores'!AK23</f>
        <v>41.890888953963753</v>
      </c>
      <c r="AL23" s="154">
        <f>'Standardized Scores'!AL23</f>
        <v>35.976925961377837</v>
      </c>
      <c r="AM23" s="154">
        <f>'Standardized Scores'!AM23</f>
        <v>55.111253427232981</v>
      </c>
      <c r="AN23" s="154">
        <f>'Standardized Scores'!AN23</f>
        <v>46.283512864926607</v>
      </c>
      <c r="AO23" s="154">
        <f>'Standardized Scores'!AO23</f>
        <v>21.433231640055034</v>
      </c>
      <c r="AP23" s="154">
        <f>'Standardized Scores'!AP23</f>
        <v>76.081240445408653</v>
      </c>
      <c r="AQ23" s="154">
        <f>'Standardized Scores'!AQ23</f>
        <v>17.915135740797329</v>
      </c>
      <c r="AR23" s="154">
        <f>'Standardized Scores'!AR23</f>
        <v>48.896708182529657</v>
      </c>
      <c r="AS23" s="154">
        <f>'Standardized Scores'!AS23</f>
        <v>48.50880522189383</v>
      </c>
      <c r="AT23" s="154">
        <f>'Standardized Scores'!AT23</f>
        <v>35.019545902086378</v>
      </c>
      <c r="AU23" s="154">
        <f>'Standardized Scores'!AU23</f>
        <v>61.3303798077838</v>
      </c>
      <c r="AV23" s="154">
        <f>'Standardized Scores'!AV23</f>
        <v>42.334934483748043</v>
      </c>
      <c r="AW23" s="154">
        <f>'Standardized Scores'!AW23</f>
        <v>26.451559349526285</v>
      </c>
      <c r="AX23" s="154">
        <f>'Standardized Scores'!AX23</f>
        <v>29.708278001926395</v>
      </c>
      <c r="AY23" s="154">
        <f>'Standardized Scores'!AY23</f>
        <v>29.462502436433184</v>
      </c>
      <c r="AZ23" s="154">
        <f>'Standardized Scores'!AZ23</f>
        <v>32.840328026748594</v>
      </c>
      <c r="BA23" s="154">
        <f>'Standardized Scores'!BA23</f>
        <v>31.05235298543645</v>
      </c>
      <c r="BB23" s="154">
        <f>'Standardized Scores'!BB23</f>
        <v>30.619779747833736</v>
      </c>
      <c r="BC23" s="154">
        <f>'Standardized Scores'!BC23</f>
        <v>55.995556933541828</v>
      </c>
      <c r="BD23" s="154">
        <f>'Standardized Scores'!BD23</f>
        <v>48.837586279741963</v>
      </c>
      <c r="BE23" s="154">
        <f>'Standardized Scores'!BE23</f>
        <v>37.604946446494218</v>
      </c>
      <c r="BF23" s="154">
        <f>'Standardized Scores'!BF23</f>
        <v>43.095294818624019</v>
      </c>
      <c r="BG23" s="154">
        <f>'Standardized Scores'!BG23</f>
        <v>62.826824064737608</v>
      </c>
      <c r="BH23" s="154">
        <f>'Standardized Scores'!BH23</f>
        <v>65.995544629935978</v>
      </c>
      <c r="BI23" s="154">
        <f>'Standardized Scores'!BI23</f>
        <v>53.849758590483901</v>
      </c>
      <c r="BJ23" s="154">
        <f>'Standardized Scores'!BJ23</f>
        <v>42.570195649081363</v>
      </c>
      <c r="BK23" s="154">
        <f>'Standardized Scores'!BK23</f>
        <v>37.2312245022216</v>
      </c>
      <c r="BL23" s="154">
        <f>'Standardized Scores'!BL23</f>
        <v>41.44669913643623</v>
      </c>
      <c r="BM23" s="154">
        <f>'Standardized Scores'!BM23</f>
        <v>57.419244095972921</v>
      </c>
      <c r="BN23" s="154">
        <f>'Standardized Scores'!BN23</f>
        <v>18.359361630260661</v>
      </c>
      <c r="BO23" s="154">
        <f>'Standardized Scores'!BO23</f>
        <v>23.376715397465127</v>
      </c>
      <c r="BP23" s="154">
        <f>'Standardized Scores'!BP23</f>
        <v>100</v>
      </c>
      <c r="BQ23" s="154">
        <f>'Standardized Scores'!BQ23</f>
        <v>15.800021712817481</v>
      </c>
      <c r="BR23" s="154">
        <f>'Standardized Scores'!BR23</f>
        <v>23.308972302019562</v>
      </c>
      <c r="BS23" s="154">
        <f>'Standardized Scores'!BS23</f>
        <v>58.542668464746427</v>
      </c>
      <c r="BT23" s="154">
        <f>'Standardized Scores'!BT23</f>
        <v>42.559229780596034</v>
      </c>
      <c r="BU23" s="154">
        <f>'Standardized Scores'!BU23</f>
        <v>43.352595936735412</v>
      </c>
      <c r="BV23" s="154">
        <f>'Standardized Scores'!BV23</f>
        <v>40.737633094277825</v>
      </c>
      <c r="BW23" s="154">
        <f>'Standardized Scores'!BW23</f>
        <v>7.3725355426542123</v>
      </c>
      <c r="BX23" s="154">
        <f>'Standardized Scores'!BX23</f>
        <v>8.7717657401796174</v>
      </c>
      <c r="BY23" s="154">
        <f>'Standardized Scores'!BY23</f>
        <v>53.921663999174946</v>
      </c>
      <c r="BZ23" s="154">
        <f>'Standardized Scores'!BZ23</f>
        <v>27.381133135272936</v>
      </c>
      <c r="CA23" s="154">
        <f>'Standardized Scores'!CA23</f>
        <v>28.282859386576579</v>
      </c>
      <c r="CB23" s="154">
        <f>'Standardized Scores'!CB23</f>
        <v>29.782423306211925</v>
      </c>
      <c r="CC23" s="154">
        <f>'Standardized Scores'!CC23</f>
        <v>40.656940173877551</v>
      </c>
      <c r="CD23" s="154">
        <f>'Standardized Scores'!CD23</f>
        <v>81.720762961412447</v>
      </c>
      <c r="CE23" s="154">
        <f>'Standardized Scores'!CE23</f>
        <v>13.221843027852056</v>
      </c>
      <c r="CF23" s="154">
        <f>'Standardized Scores'!CF23</f>
        <v>25.01434521116758</v>
      </c>
      <c r="CG23" s="154">
        <f>'Standardized Scores'!CG23</f>
        <v>28.006696207649352</v>
      </c>
      <c r="CH23" s="154">
        <f>'Standardized Scores'!CH23</f>
        <v>42.882683821369824</v>
      </c>
      <c r="CI23" s="154">
        <f>'Standardized Scores'!CI23</f>
        <v>51.651990855276509</v>
      </c>
      <c r="CJ23" s="154">
        <f>'Standardized Scores'!CJ23</f>
        <v>40.50092905151223</v>
      </c>
      <c r="CK23" s="154">
        <f>'Standardized Scores'!CK23</f>
        <v>64.808508002167329</v>
      </c>
      <c r="CL23" s="154">
        <f>'Standardized Scores'!CL23</f>
        <v>39.3281222026189</v>
      </c>
      <c r="CM23" s="154">
        <f>'Standardized Scores'!CM23</f>
        <v>60.092246683143983</v>
      </c>
      <c r="CN23" s="154">
        <f>'Standardized Scores'!CN23</f>
        <v>80.775894674883617</v>
      </c>
      <c r="CO23" s="154">
        <f>'Standardized Scores'!CO23</f>
        <v>50.838424415085207</v>
      </c>
      <c r="CP23" s="154">
        <f>'Standardized Scores'!CP23</f>
        <v>34.397124649736419</v>
      </c>
      <c r="CQ23" s="154">
        <f>'Standardized Scores'!CQ23</f>
        <v>40.48039606651701</v>
      </c>
      <c r="CR23" s="154">
        <f>'Standardized Scores'!CR23</f>
        <v>59.363557507906563</v>
      </c>
      <c r="CS23" s="154">
        <f>'Standardized Scores'!CS23</f>
        <v>71.729089246421267</v>
      </c>
      <c r="CT23" s="154">
        <f>'Standardized Scores'!CT23</f>
        <v>39.715462649314581</v>
      </c>
      <c r="CU23" s="154">
        <f>'Standardized Scores'!CU23</f>
        <v>59.396382969490944</v>
      </c>
      <c r="CV23" s="154">
        <f>'Standardized Scores'!CV23</f>
        <v>23.004489091872589</v>
      </c>
      <c r="CW23" s="154">
        <f>'Standardized Scores'!CW23</f>
        <v>72.219992220818881</v>
      </c>
      <c r="CX23" s="154">
        <f>'Standardized Scores'!CX23</f>
        <v>39.868407657136302</v>
      </c>
      <c r="CY23" s="154">
        <f>'Standardized Scores'!CY23</f>
        <v>28.892907964944737</v>
      </c>
      <c r="CZ23" s="154">
        <f>'Standardized Scores'!CZ23</f>
        <v>63.350588572655411</v>
      </c>
      <c r="DA23" s="154">
        <f>'Standardized Scores'!DA23</f>
        <v>51.689830315938067</v>
      </c>
      <c r="DB23" s="154">
        <f>'Standardized Scores'!DB23</f>
        <v>64.950559285375334</v>
      </c>
      <c r="DC23" s="154">
        <f>'Standardized Scores'!DC23</f>
        <v>12.103297587443464</v>
      </c>
      <c r="DD23" s="154">
        <f>'Standardized Scores'!DD23</f>
        <v>86.815491030922942</v>
      </c>
      <c r="DE23" s="154">
        <f>'Standardized Scores'!DE23</f>
        <v>59.702236913198583</v>
      </c>
      <c r="DF23" s="154">
        <f>'Standardized Scores'!DF23</f>
        <v>37.257484871489098</v>
      </c>
      <c r="DG23" s="154">
        <f>'Standardized Scores'!DG23</f>
        <v>36.7486880347371</v>
      </c>
      <c r="DH23" s="154">
        <f>'Standardized Scores'!DH23</f>
        <v>50.941950870851322</v>
      </c>
      <c r="DI23" s="154">
        <f>'Standardized Scores'!DI23</f>
        <v>84.789294324707384</v>
      </c>
      <c r="DJ23" s="154">
        <f>'Standardized Scores'!DJ23</f>
        <v>29.311450636113474</v>
      </c>
      <c r="DK23" s="154">
        <f>'Standardized Scores'!DK23</f>
        <v>21.399396164268055</v>
      </c>
      <c r="DL23" s="154">
        <f>'Standardized Scores'!DL23</f>
        <v>38.660971749868253</v>
      </c>
      <c r="DM23" s="154">
        <f>'Standardized Scores'!DM23</f>
        <v>10.511809906651404</v>
      </c>
      <c r="DN23" s="154">
        <f>'Standardized Scores'!DN23</f>
        <v>0</v>
      </c>
      <c r="DO23" s="154">
        <f>'Standardized Scores'!DO23</f>
        <v>29.506731585851853</v>
      </c>
    </row>
    <row r="24" spans="2:119" ht="12" customHeight="1" x14ac:dyDescent="0.25">
      <c r="B24" s="61" t="str">
        <f>'Standardized Scores'!B24</f>
        <v xml:space="preserve">         Number of accredited engineering programs</v>
      </c>
      <c r="C24" s="61" t="str">
        <f t="shared" si="0"/>
        <v>Number of accredited engineering programs</v>
      </c>
      <c r="D24" s="145">
        <f>'Standardized Scores'!D24</f>
        <v>0.15</v>
      </c>
      <c r="E24" s="154">
        <f>'Standardized Scores'!E24</f>
        <v>0</v>
      </c>
      <c r="F24" s="154">
        <f>'Standardized Scores'!F24</f>
        <v>0</v>
      </c>
      <c r="G24" s="154">
        <f>'Standardized Scores'!G24</f>
        <v>0</v>
      </c>
      <c r="H24" s="154">
        <f>'Standardized Scores'!H24</f>
        <v>10.860366713681239</v>
      </c>
      <c r="I24" s="154">
        <f>'Standardized Scores'!I24</f>
        <v>0.14104372355430181</v>
      </c>
      <c r="J24" s="154">
        <f>'Standardized Scores'!J24</f>
        <v>9.4499294781382215</v>
      </c>
      <c r="K24" s="154">
        <f>'Standardized Scores'!K24</f>
        <v>3.3850493653032436</v>
      </c>
      <c r="L24" s="154">
        <f>'Standardized Scores'!L24</f>
        <v>0.14104372355430181</v>
      </c>
      <c r="M24" s="154">
        <f>'Standardized Scores'!M24</f>
        <v>0.42313117066290545</v>
      </c>
      <c r="N24" s="154">
        <f>'Standardized Scores'!N24</f>
        <v>3.5260930888575452</v>
      </c>
      <c r="O24" s="154">
        <f>'Standardized Scores'!O24</f>
        <v>0</v>
      </c>
      <c r="P24" s="154">
        <f>'Standardized Scores'!P24</f>
        <v>3.6671368124118473</v>
      </c>
      <c r="Q24" s="154">
        <f>'Standardized Scores'!Q24</f>
        <v>0</v>
      </c>
      <c r="R24" s="154">
        <f>'Standardized Scores'!R24</f>
        <v>0.14104372355430181</v>
      </c>
      <c r="S24" s="154">
        <f>'Standardized Scores'!S24</f>
        <v>0</v>
      </c>
      <c r="T24" s="154">
        <f>'Standardized Scores'!T24</f>
        <v>24.541607898448515</v>
      </c>
      <c r="U24" s="154">
        <f>'Standardized Scores'!U24</f>
        <v>0.14104372355430181</v>
      </c>
      <c r="V24" s="154">
        <f>'Standardized Scores'!V24</f>
        <v>0.28208744710860362</v>
      </c>
      <c r="W24" s="154">
        <f>'Standardized Scores'!W24</f>
        <v>9.4499294781382215</v>
      </c>
      <c r="X24" s="154">
        <f>'Standardized Scores'!X24</f>
        <v>2.5387870239774331</v>
      </c>
      <c r="Y24" s="154">
        <f>'Standardized Scores'!Y24</f>
        <v>23.272214386459797</v>
      </c>
      <c r="Z24" s="154">
        <f>'Standardized Scores'!Z24</f>
        <v>10.01410437235543</v>
      </c>
      <c r="AA24" s="154">
        <f>'Standardized Scores'!AA24</f>
        <v>0</v>
      </c>
      <c r="AB24" s="154">
        <f>'Standardized Scores'!AB24</f>
        <v>0.56417489421720723</v>
      </c>
      <c r="AC24" s="154">
        <f>'Standardized Scores'!AC24</f>
        <v>0.14104372355430181</v>
      </c>
      <c r="AD24" s="154">
        <f>'Standardized Scores'!AD24</f>
        <v>2.2566995768688289</v>
      </c>
      <c r="AE24" s="154">
        <f>'Standardized Scores'!AE24</f>
        <v>0</v>
      </c>
      <c r="AF24" s="154">
        <f>'Standardized Scores'!AF24</f>
        <v>0</v>
      </c>
      <c r="AG24" s="154">
        <f>'Standardized Scores'!AG24</f>
        <v>0</v>
      </c>
      <c r="AH24" s="154">
        <f>'Standardized Scores'!AH24</f>
        <v>0.42313117066290545</v>
      </c>
      <c r="AI24" s="154">
        <f>'Standardized Scores'!AI24</f>
        <v>0.70521861777150918</v>
      </c>
      <c r="AJ24" s="154">
        <f>'Standardized Scores'!AJ24</f>
        <v>0.42313117066290545</v>
      </c>
      <c r="AK24" s="154">
        <f>'Standardized Scores'!AK24</f>
        <v>0</v>
      </c>
      <c r="AL24" s="154">
        <f>'Standardized Scores'!AL24</f>
        <v>0</v>
      </c>
      <c r="AM24" s="154">
        <f>'Standardized Scores'!AM24</f>
        <v>1.1283497884344145</v>
      </c>
      <c r="AN24" s="154">
        <f>'Standardized Scores'!AN24</f>
        <v>21.015514809590975</v>
      </c>
      <c r="AO24" s="154">
        <f>'Standardized Scores'!AO24</f>
        <v>0.14104372355430181</v>
      </c>
      <c r="AP24" s="154">
        <f>'Standardized Scores'!AP24</f>
        <v>19.040902679830744</v>
      </c>
      <c r="AQ24" s="154">
        <f>'Standardized Scores'!AQ24</f>
        <v>0.14104372355430181</v>
      </c>
      <c r="AR24" s="154">
        <f>'Standardized Scores'!AR24</f>
        <v>0.28208744710860362</v>
      </c>
      <c r="AS24" s="154">
        <f>'Standardized Scores'!AS24</f>
        <v>0.28208744710860362</v>
      </c>
      <c r="AT24" s="154">
        <f>'Standardized Scores'!AT24</f>
        <v>0.14104372355430181</v>
      </c>
      <c r="AU24" s="154">
        <f>'Standardized Scores'!AU24</f>
        <v>1.55148095909732</v>
      </c>
      <c r="AV24" s="154">
        <f>'Standardized Scores'!AV24</f>
        <v>3.8081805359661489</v>
      </c>
      <c r="AW24" s="154">
        <f>'Standardized Scores'!AW24</f>
        <v>0.14104372355430181</v>
      </c>
      <c r="AX24" s="154">
        <f>'Standardized Scores'!AX24</f>
        <v>29.760225669957684</v>
      </c>
      <c r="AY24" s="154">
        <f>'Standardized Scores'!AY24</f>
        <v>2.6798307475317351</v>
      </c>
      <c r="AZ24" s="154">
        <f>'Standardized Scores'!AZ24</f>
        <v>0</v>
      </c>
      <c r="BA24" s="154">
        <f>'Standardized Scores'!BA24</f>
        <v>0.14104372355430181</v>
      </c>
      <c r="BB24" s="154">
        <f>'Standardized Scores'!BB24</f>
        <v>2.5387870239774331</v>
      </c>
      <c r="BC24" s="154">
        <f>'Standardized Scores'!BC24</f>
        <v>4.6544428772919604</v>
      </c>
      <c r="BD24" s="154">
        <f>'Standardized Scores'!BD24</f>
        <v>1.8335684062059237</v>
      </c>
      <c r="BE24" s="154">
        <f>'Standardized Scores'!BE24</f>
        <v>18.194640338504936</v>
      </c>
      <c r="BF24" s="154">
        <f>'Standardized Scores'!BF24</f>
        <v>1.4104372355430184</v>
      </c>
      <c r="BG24" s="154">
        <f>'Standardized Scores'!BG24</f>
        <v>2.1156558533145273</v>
      </c>
      <c r="BH24" s="154">
        <f>'Standardized Scores'!BH24</f>
        <v>1.55148095909732</v>
      </c>
      <c r="BI24" s="154">
        <f>'Standardized Scores'!BI24</f>
        <v>0.98730606488011274</v>
      </c>
      <c r="BJ24" s="154">
        <f>'Standardized Scores'!BJ24</f>
        <v>0</v>
      </c>
      <c r="BK24" s="154">
        <f>'Standardized Scores'!BK24</f>
        <v>0</v>
      </c>
      <c r="BL24" s="154">
        <f>'Standardized Scores'!BL24</f>
        <v>1.2693935119887165</v>
      </c>
      <c r="BM24" s="154">
        <f>'Standardized Scores'!BM24</f>
        <v>0</v>
      </c>
      <c r="BN24" s="154">
        <f>'Standardized Scores'!BN24</f>
        <v>0</v>
      </c>
      <c r="BO24" s="154">
        <f>'Standardized Scores'!BO24</f>
        <v>0</v>
      </c>
      <c r="BP24" s="154">
        <f>'Standardized Scores'!BP24</f>
        <v>9.16784203102962</v>
      </c>
      <c r="BQ24" s="154">
        <f>'Standardized Scores'!BQ24</f>
        <v>0.14104372355430181</v>
      </c>
      <c r="BR24" s="154">
        <f>'Standardized Scores'!BR24</f>
        <v>0.28208744710860362</v>
      </c>
      <c r="BS24" s="154">
        <f>'Standardized Scores'!BS24</f>
        <v>40.761636107193226</v>
      </c>
      <c r="BT24" s="154">
        <f>'Standardized Scores'!BT24</f>
        <v>0.42313117066290545</v>
      </c>
      <c r="BU24" s="154">
        <f>'Standardized Scores'!BU24</f>
        <v>0</v>
      </c>
      <c r="BV24" s="154">
        <f>'Standardized Scores'!BV24</f>
        <v>0.28208744710860362</v>
      </c>
      <c r="BW24" s="154">
        <f>'Standardized Scores'!BW24</f>
        <v>0</v>
      </c>
      <c r="BX24" s="154">
        <f>'Standardized Scores'!BX24</f>
        <v>0.14104372355430181</v>
      </c>
      <c r="BY24" s="154">
        <f>'Standardized Scores'!BY24</f>
        <v>0</v>
      </c>
      <c r="BZ24" s="154">
        <f>'Standardized Scores'!BZ24</f>
        <v>5.6417489421720735</v>
      </c>
      <c r="CA24" s="154">
        <f>'Standardized Scores'!CA24</f>
        <v>1.2693935119887165</v>
      </c>
      <c r="CB24" s="154">
        <f>'Standardized Scores'!CB24</f>
        <v>8.3215796897038068</v>
      </c>
      <c r="CC24" s="154">
        <f>'Standardized Scores'!CC24</f>
        <v>0</v>
      </c>
      <c r="CD24" s="154">
        <f>'Standardized Scores'!CD24</f>
        <v>0.70521861777150918</v>
      </c>
      <c r="CE24" s="154">
        <f>'Standardized Scores'!CE24</f>
        <v>11.142454160789843</v>
      </c>
      <c r="CF24" s="154">
        <f>'Standardized Scores'!CF24</f>
        <v>0.28208744710860362</v>
      </c>
      <c r="CG24" s="154">
        <f>'Standardized Scores'!CG24</f>
        <v>0</v>
      </c>
      <c r="CH24" s="154">
        <f>'Standardized Scores'!CH24</f>
        <v>4.9365303244005645</v>
      </c>
      <c r="CI24" s="154">
        <f>'Standardized Scores'!CI24</f>
        <v>1.8335684062059237</v>
      </c>
      <c r="CJ24" s="154">
        <f>'Standardized Scores'!CJ24</f>
        <v>2.5387870239774331</v>
      </c>
      <c r="CK24" s="154">
        <f>'Standardized Scores'!CK24</f>
        <v>1.2693935119887165</v>
      </c>
      <c r="CL24" s="154">
        <f>'Standardized Scores'!CL24</f>
        <v>0.42313117066290545</v>
      </c>
      <c r="CM24" s="154">
        <f>'Standardized Scores'!CM24</f>
        <v>0.70521861777150918</v>
      </c>
      <c r="CN24" s="154">
        <f>'Standardized Scores'!CN24</f>
        <v>5.3596614950634702</v>
      </c>
      <c r="CO24" s="154">
        <f>'Standardized Scores'!CO24</f>
        <v>0</v>
      </c>
      <c r="CP24" s="154">
        <f>'Standardized Scores'!CP24</f>
        <v>4.7954866008462629</v>
      </c>
      <c r="CQ24" s="154">
        <f>'Standardized Scores'!CQ24</f>
        <v>0</v>
      </c>
      <c r="CR24" s="154">
        <f>'Standardized Scores'!CR24</f>
        <v>0.14104372355430181</v>
      </c>
      <c r="CS24" s="154">
        <f>'Standardized Scores'!CS24</f>
        <v>1.4104372355430184</v>
      </c>
      <c r="CT24" s="154">
        <f>'Standardized Scores'!CT24</f>
        <v>0.42313117066290545</v>
      </c>
      <c r="CU24" s="154">
        <f>'Standardized Scores'!CU24</f>
        <v>0.14104372355430181</v>
      </c>
      <c r="CV24" s="154">
        <f>'Standardized Scores'!CV24</f>
        <v>2.9619181946403383</v>
      </c>
      <c r="CW24" s="154">
        <f>'Standardized Scores'!CW24</f>
        <v>11.706629055007051</v>
      </c>
      <c r="CX24" s="154">
        <f>'Standardized Scores'!CX24</f>
        <v>10.860366713681239</v>
      </c>
      <c r="CY24" s="154">
        <f>'Standardized Scores'!CY24</f>
        <v>0.70521861777150918</v>
      </c>
      <c r="CZ24" s="154">
        <f>'Standardized Scores'!CZ24</f>
        <v>3.3850493653032436</v>
      </c>
      <c r="DA24" s="154">
        <f>'Standardized Scores'!DA24</f>
        <v>1.8335684062059237</v>
      </c>
      <c r="DB24" s="154">
        <f>'Standardized Scores'!DB24</f>
        <v>8.4626234132581093</v>
      </c>
      <c r="DC24" s="154">
        <f>'Standardized Scores'!DC24</f>
        <v>0</v>
      </c>
      <c r="DD24" s="154">
        <f>'Standardized Scores'!DD24</f>
        <v>0.84626234132581091</v>
      </c>
      <c r="DE24" s="154">
        <f>'Standardized Scores'!DE24</f>
        <v>2.1156558533145273</v>
      </c>
      <c r="DF24" s="154">
        <f>'Standardized Scores'!DF24</f>
        <v>9.7320169252468265</v>
      </c>
      <c r="DG24" s="154">
        <f>'Standardized Scores'!DG24</f>
        <v>3.10296191819464</v>
      </c>
      <c r="DH24" s="154">
        <f>'Standardized Scores'!DH24</f>
        <v>0.14104372355430181</v>
      </c>
      <c r="DI24" s="154">
        <f>'Standardized Scores'!DI24</f>
        <v>4.3723554301833563</v>
      </c>
      <c r="DJ24" s="154">
        <f>'Standardized Scores'!DJ24</f>
        <v>15.3737658674189</v>
      </c>
      <c r="DK24" s="154">
        <f>'Standardized Scores'!DK24</f>
        <v>100.00000000000001</v>
      </c>
      <c r="DL24" s="154">
        <f>'Standardized Scores'!DL24</f>
        <v>0</v>
      </c>
      <c r="DM24" s="154">
        <f>'Standardized Scores'!DM24</f>
        <v>1.55148095909732</v>
      </c>
      <c r="DN24" s="154">
        <f>'Standardized Scores'!DN24</f>
        <v>0</v>
      </c>
      <c r="DO24" s="154">
        <f>'Standardized Scores'!DO24</f>
        <v>0</v>
      </c>
    </row>
    <row r="25" spans="2:119" ht="12" customHeight="1" x14ac:dyDescent="0.25">
      <c r="B25" s="61" t="str">
        <f>'Standardized Scores'!B25</f>
        <v xml:space="preserve">         % of employees with engineering degrees that work in an engineering role (formal workforce)</v>
      </c>
      <c r="C25" s="61" t="str">
        <f t="shared" si="0"/>
        <v>% of employees with engineering degrees that work in an engineering role (formal workforce)</v>
      </c>
      <c r="D25" s="145">
        <f>'Standardized Scores'!D25</f>
        <v>0.2</v>
      </c>
      <c r="E25" s="154">
        <f>'Standardized Scores'!E25</f>
        <v>54.104378060559831</v>
      </c>
      <c r="F25" s="154">
        <f>'Standardized Scores'!F25</f>
        <v>20.369717452948873</v>
      </c>
      <c r="G25" s="154">
        <f>'Standardized Scores'!G25</f>
        <v>14.962899231018682</v>
      </c>
      <c r="H25" s="154">
        <f>'Standardized Scores'!H25</f>
        <v>55.441042182247607</v>
      </c>
      <c r="I25" s="154">
        <f>'Standardized Scores'!I25</f>
        <v>68.749774089336839</v>
      </c>
      <c r="J25" s="154">
        <f>'Standardized Scores'!J25</f>
        <v>70.519618898666025</v>
      </c>
      <c r="K25" s="154">
        <f>'Standardized Scores'!K25</f>
        <v>51.05329297995268</v>
      </c>
      <c r="L25" s="154">
        <f>'Standardized Scores'!L25</f>
        <v>41.329874662304213</v>
      </c>
      <c r="M25" s="154">
        <f>'Standardized Scores'!M25</f>
        <v>47.868635718524018</v>
      </c>
      <c r="N25" s="154">
        <f>'Standardized Scores'!N25</f>
        <v>28.200542837222201</v>
      </c>
      <c r="O25" s="154">
        <f>'Standardized Scores'!O25</f>
        <v>100</v>
      </c>
      <c r="P25" s="154">
        <f>'Standardized Scores'!P25</f>
        <v>28.297101210096539</v>
      </c>
      <c r="Q25" s="154">
        <f>'Standardized Scores'!Q25</f>
        <v>34.136272218882418</v>
      </c>
      <c r="R25" s="154">
        <f>'Standardized Scores'!R25</f>
        <v>59.039559624486778</v>
      </c>
      <c r="S25" s="154">
        <f>'Standardized Scores'!S25</f>
        <v>31.186254496895575</v>
      </c>
      <c r="T25" s="154">
        <f>'Standardized Scores'!T25</f>
        <v>0</v>
      </c>
      <c r="U25" s="154">
        <f>'Standardized Scores'!U25</f>
        <v>41.72354311365558</v>
      </c>
      <c r="V25" s="154">
        <f>'Standardized Scores'!V25</f>
        <v>29.257838056822347</v>
      </c>
      <c r="W25" s="154">
        <f>'Standardized Scores'!W25</f>
        <v>53.152162523660849</v>
      </c>
      <c r="X25" s="154">
        <f>'Standardized Scores'!X25</f>
        <v>13.746164916515701</v>
      </c>
      <c r="Y25" s="154">
        <f>'Standardized Scores'!Y25</f>
        <v>25.026297130654264</v>
      </c>
      <c r="Z25" s="154">
        <f>'Standardized Scores'!Z25</f>
        <v>34.018924134765342</v>
      </c>
      <c r="AA25" s="154">
        <f>'Standardized Scores'!AA25</f>
        <v>27.726180430493347</v>
      </c>
      <c r="AB25" s="154">
        <f>'Standardized Scores'!AB25</f>
        <v>71.132462060470516</v>
      </c>
      <c r="AC25" s="154">
        <f>'Standardized Scores'!AC25</f>
        <v>48.371366445566075</v>
      </c>
      <c r="AD25" s="154">
        <f>'Standardized Scores'!AD25</f>
        <v>51.185434786398339</v>
      </c>
      <c r="AE25" s="154">
        <f>'Standardized Scores'!AE25</f>
        <v>48.014822669322967</v>
      </c>
      <c r="AF25" s="154">
        <f>'Standardized Scores'!AF25</f>
        <v>53.355543765180641</v>
      </c>
      <c r="AG25" s="154">
        <f>'Standardized Scores'!AG25</f>
        <v>43.827764938390835</v>
      </c>
      <c r="AH25" s="154">
        <f>'Standardized Scores'!AH25</f>
        <v>5.1186844949340466</v>
      </c>
      <c r="AI25" s="154">
        <f>'Standardized Scores'!AI25</f>
        <v>85.836775871357034</v>
      </c>
      <c r="AJ25" s="154">
        <f>'Standardized Scores'!AJ25</f>
        <v>19.499577406950024</v>
      </c>
      <c r="AK25" s="154">
        <f>'Standardized Scores'!AK25</f>
        <v>50.246386794199481</v>
      </c>
      <c r="AL25" s="154">
        <f>'Standardized Scores'!AL25</f>
        <v>21.866509570708779</v>
      </c>
      <c r="AM25" s="154">
        <f>'Standardized Scores'!AM25</f>
        <v>45.582762544766439</v>
      </c>
      <c r="AN25" s="154">
        <f>'Standardized Scores'!AN25</f>
        <v>46.491977036157358</v>
      </c>
      <c r="AO25" s="154">
        <f>'Standardized Scores'!AO25</f>
        <v>56.571886581615395</v>
      </c>
      <c r="AP25" s="154">
        <f>'Standardized Scores'!AP25</f>
        <v>47.107645730348978</v>
      </c>
      <c r="AQ25" s="154">
        <f>'Standardized Scores'!AQ25</f>
        <v>23.408281344923811</v>
      </c>
      <c r="AR25" s="154">
        <f>'Standardized Scores'!AR25</f>
        <v>61.646768592131401</v>
      </c>
      <c r="AS25" s="154">
        <f>'Standardized Scores'!AS25</f>
        <v>23.537557782758423</v>
      </c>
      <c r="AT25" s="154">
        <f>'Standardized Scores'!AT25</f>
        <v>18.136501225983388</v>
      </c>
      <c r="AU25" s="154">
        <f>'Standardized Scores'!AU25</f>
        <v>39.054207553659715</v>
      </c>
      <c r="AV25" s="154">
        <f>'Standardized Scores'!AV25</f>
        <v>62.457616035127465</v>
      </c>
      <c r="AW25" s="154">
        <f>'Standardized Scores'!AW25</f>
        <v>43.002465186732451</v>
      </c>
      <c r="AX25" s="154">
        <f>'Standardized Scores'!AX25</f>
        <v>51.249388749548046</v>
      </c>
      <c r="AY25" s="154">
        <f>'Standardized Scores'!AY25</f>
        <v>29.551248228696771</v>
      </c>
      <c r="AZ25" s="154">
        <f>'Standardized Scores'!AZ25</f>
        <v>5.8511539987050343</v>
      </c>
      <c r="BA25" s="154">
        <f>'Standardized Scores'!BA25</f>
        <v>55.88896405582485</v>
      </c>
      <c r="BB25" s="154">
        <f>'Standardized Scores'!BB25</f>
        <v>80.097986239161344</v>
      </c>
      <c r="BC25" s="154">
        <f>'Standardized Scores'!BC25</f>
        <v>61.564876243967376</v>
      </c>
      <c r="BD25" s="154">
        <f>'Standardized Scores'!BD25</f>
        <v>49.113874500324279</v>
      </c>
      <c r="BE25" s="154">
        <f>'Standardized Scores'!BE25</f>
        <v>44.597452507024315</v>
      </c>
      <c r="BF25" s="154">
        <f>'Standardized Scores'!BF25</f>
        <v>56.049751125250623</v>
      </c>
      <c r="BG25" s="154">
        <f>'Standardized Scores'!BG25</f>
        <v>65.953651367626065</v>
      </c>
      <c r="BH25" s="154">
        <f>'Standardized Scores'!BH25</f>
        <v>30.554851917414574</v>
      </c>
      <c r="BI25" s="154">
        <f>'Standardized Scores'!BI25</f>
        <v>74.378522694804673</v>
      </c>
      <c r="BJ25" s="154">
        <f>'Standardized Scores'!BJ25</f>
        <v>52.06563298123698</v>
      </c>
      <c r="BK25" s="154">
        <f>'Standardized Scores'!BK25</f>
        <v>31.383998756734421</v>
      </c>
      <c r="BL25" s="154">
        <f>'Standardized Scores'!BL25</f>
        <v>60.345167919869724</v>
      </c>
      <c r="BM25" s="154">
        <f>'Standardized Scores'!BM25</f>
        <v>36.804773315035085</v>
      </c>
      <c r="BN25" s="154">
        <f>'Standardized Scores'!BN25</f>
        <v>51.014854340893486</v>
      </c>
      <c r="BO25" s="154">
        <f>'Standardized Scores'!BO25</f>
        <v>21.792993302840358</v>
      </c>
      <c r="BP25" s="154">
        <f>'Standardized Scores'!BP25</f>
        <v>57.844719924156692</v>
      </c>
      <c r="BQ25" s="154">
        <f>'Standardized Scores'!BQ25</f>
        <v>64.282430310526038</v>
      </c>
      <c r="BR25" s="154">
        <f>'Standardized Scores'!BR25</f>
        <v>61.863693780414231</v>
      </c>
      <c r="BS25" s="154">
        <f>'Standardized Scores'!BS25</f>
        <v>47.537769992672423</v>
      </c>
      <c r="BT25" s="154">
        <f>'Standardized Scores'!BT25</f>
        <v>28.354334040791304</v>
      </c>
      <c r="BU25" s="154">
        <f>'Standardized Scores'!BU25</f>
        <v>59.17325917526319</v>
      </c>
      <c r="BV25" s="154">
        <f>'Standardized Scores'!BV25</f>
        <v>30.346789066638252</v>
      </c>
      <c r="BW25" s="154">
        <f>'Standardized Scores'!BW25</f>
        <v>21.098481906138773</v>
      </c>
      <c r="BX25" s="154">
        <f>'Standardized Scores'!BX25</f>
        <v>29.188613090286676</v>
      </c>
      <c r="BY25" s="154">
        <f>'Standardized Scores'!BY25</f>
        <v>64.831990685068334</v>
      </c>
      <c r="BZ25" s="154">
        <f>'Standardized Scores'!BZ25</f>
        <v>45.098085461248424</v>
      </c>
      <c r="CA25" s="154">
        <f>'Standardized Scores'!CA25</f>
        <v>71.035020702962228</v>
      </c>
      <c r="CB25" s="154">
        <f>'Standardized Scores'!CB25</f>
        <v>42.307594322220176</v>
      </c>
      <c r="CC25" s="154">
        <f>'Standardized Scores'!CC25</f>
        <v>66.751108474397725</v>
      </c>
      <c r="CD25" s="154">
        <f>'Standardized Scores'!CD25</f>
        <v>56.474433342202644</v>
      </c>
      <c r="CE25" s="154">
        <f>'Standardized Scores'!CE25</f>
        <v>31.074705078876779</v>
      </c>
      <c r="CF25" s="154">
        <f>'Standardized Scores'!CF25</f>
        <v>16.192571817850851</v>
      </c>
      <c r="CG25" s="154">
        <f>'Standardized Scores'!CG25</f>
        <v>0.70811984576187381</v>
      </c>
      <c r="CH25" s="154">
        <f>'Standardized Scores'!CH25</f>
        <v>12.810714282129968</v>
      </c>
      <c r="CI25" s="154">
        <f>'Standardized Scores'!CI25</f>
        <v>38.657642508530301</v>
      </c>
      <c r="CJ25" s="154">
        <f>'Standardized Scores'!CJ25</f>
        <v>56.144413976725431</v>
      </c>
      <c r="CK25" s="154">
        <f>'Standardized Scores'!CK25</f>
        <v>43.090327573820311</v>
      </c>
      <c r="CL25" s="154">
        <f>'Standardized Scores'!CL25</f>
        <v>71.031936443954464</v>
      </c>
      <c r="CM25" s="154">
        <f>'Standardized Scores'!CM25</f>
        <v>70.237956220082225</v>
      </c>
      <c r="CN25" s="154">
        <f>'Standardized Scores'!CN25</f>
        <v>51.76898483862238</v>
      </c>
      <c r="CO25" s="154">
        <f>'Standardized Scores'!CO25</f>
        <v>34.274814762483174</v>
      </c>
      <c r="CP25" s="154">
        <f>'Standardized Scores'!CP25</f>
        <v>73.653762964498114</v>
      </c>
      <c r="CQ25" s="154">
        <f>'Standardized Scores'!CQ25</f>
        <v>33.729949080521351</v>
      </c>
      <c r="CR25" s="154">
        <f>'Standardized Scores'!CR25</f>
        <v>43.810675947827832</v>
      </c>
      <c r="CS25" s="154">
        <f>'Standardized Scores'!CS25</f>
        <v>53.991580909649159</v>
      </c>
      <c r="CT25" s="154">
        <f>'Standardized Scores'!CT25</f>
        <v>40.836598231297934</v>
      </c>
      <c r="CU25" s="154">
        <f>'Standardized Scores'!CU25</f>
        <v>29.746002492547518</v>
      </c>
      <c r="CV25" s="154">
        <f>'Standardized Scores'!CV25</f>
        <v>28.882057734685677</v>
      </c>
      <c r="CW25" s="154">
        <f>'Standardized Scores'!CW25</f>
        <v>18.260509245624096</v>
      </c>
      <c r="CX25" s="154">
        <f>'Standardized Scores'!CX25</f>
        <v>55.754001879193879</v>
      </c>
      <c r="CY25" s="154">
        <f>'Standardized Scores'!CY25</f>
        <v>68.338693283085476</v>
      </c>
      <c r="CZ25" s="154">
        <f>'Standardized Scores'!CZ25</f>
        <v>56.894633416812574</v>
      </c>
      <c r="DA25" s="154">
        <f>'Standardized Scores'!DA25</f>
        <v>51.252816675702491</v>
      </c>
      <c r="DB25" s="154">
        <f>'Standardized Scores'!DB25</f>
        <v>74.438977993847914</v>
      </c>
      <c r="DC25" s="154">
        <f>'Standardized Scores'!DC25</f>
        <v>44.02944522238294</v>
      </c>
      <c r="DD25" s="154">
        <f>'Standardized Scores'!DD25</f>
        <v>58.687489761757739</v>
      </c>
      <c r="DE25" s="154">
        <f>'Standardized Scores'!DE25</f>
        <v>58.579932871534908</v>
      </c>
      <c r="DF25" s="154">
        <f>'Standardized Scores'!DF25</f>
        <v>45.570332589576672</v>
      </c>
      <c r="DG25" s="154">
        <f>'Standardized Scores'!DG25</f>
        <v>42.88372118467025</v>
      </c>
      <c r="DH25" s="154">
        <f>'Standardized Scores'!DH25</f>
        <v>72.921030855098849</v>
      </c>
      <c r="DI25" s="154">
        <f>'Standardized Scores'!DI25</f>
        <v>56.760235111875396</v>
      </c>
      <c r="DJ25" s="154">
        <f>'Standardized Scores'!DJ25</f>
        <v>67.239513809851388</v>
      </c>
      <c r="DK25" s="154">
        <f>'Standardized Scores'!DK25</f>
        <v>60.417118523138399</v>
      </c>
      <c r="DL25" s="154">
        <f>'Standardized Scores'!DL25</f>
        <v>62.624899372571811</v>
      </c>
      <c r="DM25" s="154">
        <f>'Standardized Scores'!DM25</f>
        <v>54.021780984028545</v>
      </c>
      <c r="DN25" s="154">
        <f>'Standardized Scores'!DN25</f>
        <v>29.015734781998464</v>
      </c>
      <c r="DO25" s="154">
        <f>'Standardized Scores'!DO25</f>
        <v>6.0393843520508543</v>
      </c>
    </row>
    <row r="26" spans="2:119" ht="12" customHeight="1" x14ac:dyDescent="0.25">
      <c r="B26" s="72" t="str">
        <f>'Standardized Scores'!B26</f>
        <v>Diversity</v>
      </c>
      <c r="C26" s="72" t="str">
        <f>'Standardized Scores'!C26</f>
        <v>2c. Diversity</v>
      </c>
      <c r="D26" s="144">
        <f>'Standardized Scores'!D26</f>
        <v>0.3</v>
      </c>
      <c r="E26" s="155" t="str">
        <f>IF('Standardized Scores'!E26&gt;=MAX('Standardized Scores'!$E26:$DO26)*0.88,"Advanced capacity",IF('Standardized Scores'!E26&gt;=MAX('Standardized Scores'!$E26:$DO26)*0.8,"High capacity",IF('Standardized Scores'!E26&gt;=MAX('Standardized Scores'!$E26:$DO26)*0.66,"Adequate capacity",IF('Standardized Scores'!E26&gt;=MAX('Standardized Scores'!$E26:$DO26)*0.555,"Low capacity","Inadequate capacity"))))</f>
        <v>Adequate capacity</v>
      </c>
      <c r="F26" s="155" t="str">
        <f>IF('Standardized Scores'!F26&gt;=MAX('Standardized Scores'!$E26:$DO26)*0.88,"Advanced capacity",IF('Standardized Scores'!F26&gt;=MAX('Standardized Scores'!$E26:$DO26)*0.8,"High capacity",IF('Standardized Scores'!F26&gt;=MAX('Standardized Scores'!$E26:$DO26)*0.66,"Adequate capacity",IF('Standardized Scores'!F26&gt;=MAX('Standardized Scores'!$E26:$DO26)*0.555,"Low capacity","Inadequate capacity"))))</f>
        <v>Inadequate capacity</v>
      </c>
      <c r="G26" s="155" t="str">
        <f>IF('Standardized Scores'!G26&gt;=MAX('Standardized Scores'!$E26:$DO26)*0.88,"Advanced capacity",IF('Standardized Scores'!G26&gt;=MAX('Standardized Scores'!$E26:$DO26)*0.8,"High capacity",IF('Standardized Scores'!G26&gt;=MAX('Standardized Scores'!$E26:$DO26)*0.66,"Adequate capacity",IF('Standardized Scores'!G26&gt;=MAX('Standardized Scores'!$E26:$DO26)*0.555,"Low capacity","Inadequate capacity"))))</f>
        <v>Inadequate capacity</v>
      </c>
      <c r="H26" s="155" t="str">
        <f>IF('Standardized Scores'!H26&gt;=MAX('Standardized Scores'!$E26:$DO26)*0.88,"Advanced capacity",IF('Standardized Scores'!H26&gt;=MAX('Standardized Scores'!$E26:$DO26)*0.8,"High capacity",IF('Standardized Scores'!H26&gt;=MAX('Standardized Scores'!$E26:$DO26)*0.66,"Adequate capacity",IF('Standardized Scores'!H26&gt;=MAX('Standardized Scores'!$E26:$DO26)*0.555,"Low capacity","Inadequate capacity"))))</f>
        <v>Inadequate capacity</v>
      </c>
      <c r="I26" s="155" t="str">
        <f>IF('Standardized Scores'!I26&gt;=MAX('Standardized Scores'!$E26:$DO26)*0.88,"Advanced capacity",IF('Standardized Scores'!I26&gt;=MAX('Standardized Scores'!$E26:$DO26)*0.8,"High capacity",IF('Standardized Scores'!I26&gt;=MAX('Standardized Scores'!$E26:$DO26)*0.66,"Adequate capacity",IF('Standardized Scores'!I26&gt;=MAX('Standardized Scores'!$E26:$DO26)*0.555,"Low capacity","Inadequate capacity"))))</f>
        <v>Adequate capacity</v>
      </c>
      <c r="J26" s="155" t="str">
        <f>IF('Standardized Scores'!J26&gt;=MAX('Standardized Scores'!$E26:$DO26)*0.88,"Advanced capacity",IF('Standardized Scores'!J26&gt;=MAX('Standardized Scores'!$E26:$DO26)*0.8,"High capacity",IF('Standardized Scores'!J26&gt;=MAX('Standardized Scores'!$E26:$DO26)*0.66,"Adequate capacity",IF('Standardized Scores'!J26&gt;=MAX('Standardized Scores'!$E26:$DO26)*0.555,"Low capacity","Inadequate capacity"))))</f>
        <v>High capacity</v>
      </c>
      <c r="K26" s="155" t="str">
        <f>IF('Standardized Scores'!K26&gt;=MAX('Standardized Scores'!$E26:$DO26)*0.88,"Advanced capacity",IF('Standardized Scores'!K26&gt;=MAX('Standardized Scores'!$E26:$DO26)*0.8,"High capacity",IF('Standardized Scores'!K26&gt;=MAX('Standardized Scores'!$E26:$DO26)*0.66,"Adequate capacity",IF('Standardized Scores'!K26&gt;=MAX('Standardized Scores'!$E26:$DO26)*0.555,"Low capacity","Inadequate capacity"))))</f>
        <v>Adequate capacity</v>
      </c>
      <c r="L26" s="155" t="str">
        <f>IF('Standardized Scores'!L26&gt;=MAX('Standardized Scores'!$E26:$DO26)*0.88,"Advanced capacity",IF('Standardized Scores'!L26&gt;=MAX('Standardized Scores'!$E26:$DO26)*0.8,"High capacity",IF('Standardized Scores'!L26&gt;=MAX('Standardized Scores'!$E26:$DO26)*0.66,"Adequate capacity",IF('Standardized Scores'!L26&gt;=MAX('Standardized Scores'!$E26:$DO26)*0.555,"Low capacity","Inadequate capacity"))))</f>
        <v>Inadequate capacity</v>
      </c>
      <c r="M26" s="155" t="str">
        <f>IF('Standardized Scores'!M26&gt;=MAX('Standardized Scores'!$E26:$DO26)*0.88,"Advanced capacity",IF('Standardized Scores'!M26&gt;=MAX('Standardized Scores'!$E26:$DO26)*0.8,"High capacity",IF('Standardized Scores'!M26&gt;=MAX('Standardized Scores'!$E26:$DO26)*0.66,"Adequate capacity",IF('Standardized Scores'!M26&gt;=MAX('Standardized Scores'!$E26:$DO26)*0.555,"Low capacity","Inadequate capacity"))))</f>
        <v>Low capacity</v>
      </c>
      <c r="N26" s="155" t="str">
        <f>IF('Standardized Scores'!N26&gt;=MAX('Standardized Scores'!$E26:$DO26)*0.88,"Advanced capacity",IF('Standardized Scores'!N26&gt;=MAX('Standardized Scores'!$E26:$DO26)*0.8,"High capacity",IF('Standardized Scores'!N26&gt;=MAX('Standardized Scores'!$E26:$DO26)*0.66,"Adequate capacity",IF('Standardized Scores'!N26&gt;=MAX('Standardized Scores'!$E26:$DO26)*0.555,"Low capacity","Inadequate capacity"))))</f>
        <v>Low capacity</v>
      </c>
      <c r="O26" s="155" t="str">
        <f>IF('Standardized Scores'!O26&gt;=MAX('Standardized Scores'!$E26:$DO26)*0.88,"Advanced capacity",IF('Standardized Scores'!O26&gt;=MAX('Standardized Scores'!$E26:$DO26)*0.8,"High capacity",IF('Standardized Scores'!O26&gt;=MAX('Standardized Scores'!$E26:$DO26)*0.66,"Adequate capacity",IF('Standardized Scores'!O26&gt;=MAX('Standardized Scores'!$E26:$DO26)*0.555,"Low capacity","Inadequate capacity"))))</f>
        <v>High capacity</v>
      </c>
      <c r="P26" s="155" t="str">
        <f>IF('Standardized Scores'!P26&gt;=MAX('Standardized Scores'!$E26:$DO26)*0.88,"Advanced capacity",IF('Standardized Scores'!P26&gt;=MAX('Standardized Scores'!$E26:$DO26)*0.8,"High capacity",IF('Standardized Scores'!P26&gt;=MAX('Standardized Scores'!$E26:$DO26)*0.66,"Adequate capacity",IF('Standardized Scores'!P26&gt;=MAX('Standardized Scores'!$E26:$DO26)*0.555,"Low capacity","Inadequate capacity"))))</f>
        <v>Adequate capacity</v>
      </c>
      <c r="Q26" s="155" t="str">
        <f>IF('Standardized Scores'!Q26&gt;=MAX('Standardized Scores'!$E26:$DO26)*0.88,"Advanced capacity",IF('Standardized Scores'!Q26&gt;=MAX('Standardized Scores'!$E26:$DO26)*0.8,"High capacity",IF('Standardized Scores'!Q26&gt;=MAX('Standardized Scores'!$E26:$DO26)*0.66,"Adequate capacity",IF('Standardized Scores'!Q26&gt;=MAX('Standardized Scores'!$E26:$DO26)*0.555,"Low capacity","Inadequate capacity"))))</f>
        <v>Adequate capacity</v>
      </c>
      <c r="R26" s="155" t="str">
        <f>IF('Standardized Scores'!R26&gt;=MAX('Standardized Scores'!$E26:$DO26)*0.88,"Advanced capacity",IF('Standardized Scores'!R26&gt;=MAX('Standardized Scores'!$E26:$DO26)*0.8,"High capacity",IF('Standardized Scores'!R26&gt;=MAX('Standardized Scores'!$E26:$DO26)*0.66,"Adequate capacity",IF('Standardized Scores'!R26&gt;=MAX('Standardized Scores'!$E26:$DO26)*0.555,"Low capacity","Inadequate capacity"))))</f>
        <v>Adequate capacity</v>
      </c>
      <c r="S26" s="155" t="str">
        <f>IF('Standardized Scores'!S26&gt;=MAX('Standardized Scores'!$E26:$DO26)*0.88,"Advanced capacity",IF('Standardized Scores'!S26&gt;=MAX('Standardized Scores'!$E26:$DO26)*0.8,"High capacity",IF('Standardized Scores'!S26&gt;=MAX('Standardized Scores'!$E26:$DO26)*0.66,"Adequate capacity",IF('Standardized Scores'!S26&gt;=MAX('Standardized Scores'!$E26:$DO26)*0.555,"Low capacity","Inadequate capacity"))))</f>
        <v>Inadequate capacity</v>
      </c>
      <c r="T26" s="155" t="str">
        <f>IF('Standardized Scores'!T26&gt;=MAX('Standardized Scores'!$E26:$DO26)*0.88,"Advanced capacity",IF('Standardized Scores'!T26&gt;=MAX('Standardized Scores'!$E26:$DO26)*0.8,"High capacity",IF('Standardized Scores'!T26&gt;=MAX('Standardized Scores'!$E26:$DO26)*0.66,"Adequate capacity",IF('Standardized Scores'!T26&gt;=MAX('Standardized Scores'!$E26:$DO26)*0.555,"Low capacity","Inadequate capacity"))))</f>
        <v>Adequate capacity</v>
      </c>
      <c r="U26" s="155" t="str">
        <f>IF('Standardized Scores'!U26&gt;=MAX('Standardized Scores'!$E26:$DO26)*0.88,"Advanced capacity",IF('Standardized Scores'!U26&gt;=MAX('Standardized Scores'!$E26:$DO26)*0.8,"High capacity",IF('Standardized Scores'!U26&gt;=MAX('Standardized Scores'!$E26:$DO26)*0.66,"Adequate capacity",IF('Standardized Scores'!U26&gt;=MAX('Standardized Scores'!$E26:$DO26)*0.555,"Low capacity","Inadequate capacity"))))</f>
        <v>High capacity</v>
      </c>
      <c r="V26" s="155" t="str">
        <f>IF('Standardized Scores'!V26&gt;=MAX('Standardized Scores'!$E26:$DO26)*0.88,"Advanced capacity",IF('Standardized Scores'!V26&gt;=MAX('Standardized Scores'!$E26:$DO26)*0.8,"High capacity",IF('Standardized Scores'!V26&gt;=MAX('Standardized Scores'!$E26:$DO26)*0.66,"Adequate capacity",IF('Standardized Scores'!V26&gt;=MAX('Standardized Scores'!$E26:$DO26)*0.555,"Low capacity","Inadequate capacity"))))</f>
        <v>Adequate capacity</v>
      </c>
      <c r="W26" s="155" t="str">
        <f>IF('Standardized Scores'!W26&gt;=MAX('Standardized Scores'!$E26:$DO26)*0.88,"Advanced capacity",IF('Standardized Scores'!W26&gt;=MAX('Standardized Scores'!$E26:$DO26)*0.8,"High capacity",IF('Standardized Scores'!W26&gt;=MAX('Standardized Scores'!$E26:$DO26)*0.66,"Adequate capacity",IF('Standardized Scores'!W26&gt;=MAX('Standardized Scores'!$E26:$DO26)*0.555,"Low capacity","Inadequate capacity"))))</f>
        <v>High capacity</v>
      </c>
      <c r="X26" s="155" t="str">
        <f>IF('Standardized Scores'!X26&gt;=MAX('Standardized Scores'!$E26:$DO26)*0.88,"Advanced capacity",IF('Standardized Scores'!X26&gt;=MAX('Standardized Scores'!$E26:$DO26)*0.8,"High capacity",IF('Standardized Scores'!X26&gt;=MAX('Standardized Scores'!$E26:$DO26)*0.66,"Adequate capacity",IF('Standardized Scores'!X26&gt;=MAX('Standardized Scores'!$E26:$DO26)*0.555,"Low capacity","Inadequate capacity"))))</f>
        <v>Low capacity</v>
      </c>
      <c r="Y26" s="155" t="str">
        <f>IF('Standardized Scores'!Y26&gt;=MAX('Standardized Scores'!$E26:$DO26)*0.88,"Advanced capacity",IF('Standardized Scores'!Y26&gt;=MAX('Standardized Scores'!$E26:$DO26)*0.8,"High capacity",IF('Standardized Scores'!Y26&gt;=MAX('Standardized Scores'!$E26:$DO26)*0.66,"Adequate capacity",IF('Standardized Scores'!Y26&gt;=MAX('Standardized Scores'!$E26:$DO26)*0.555,"Low capacity","Inadequate capacity"))))</f>
        <v>Adequate capacity</v>
      </c>
      <c r="Z26" s="155" t="str">
        <f>IF('Standardized Scores'!Z26&gt;=MAX('Standardized Scores'!$E26:$DO26)*0.88,"Advanced capacity",IF('Standardized Scores'!Z26&gt;=MAX('Standardized Scores'!$E26:$DO26)*0.8,"High capacity",IF('Standardized Scores'!Z26&gt;=MAX('Standardized Scores'!$E26:$DO26)*0.66,"Adequate capacity",IF('Standardized Scores'!Z26&gt;=MAX('Standardized Scores'!$E26:$DO26)*0.555,"Low capacity","Inadequate capacity"))))</f>
        <v>Adequate capacity</v>
      </c>
      <c r="AA26" s="155" t="str">
        <f>IF('Standardized Scores'!AA26&gt;=MAX('Standardized Scores'!$E26:$DO26)*0.88,"Advanced capacity",IF('Standardized Scores'!AA26&gt;=MAX('Standardized Scores'!$E26:$DO26)*0.8,"High capacity",IF('Standardized Scores'!AA26&gt;=MAX('Standardized Scores'!$E26:$DO26)*0.66,"Adequate capacity",IF('Standardized Scores'!AA26&gt;=MAX('Standardized Scores'!$E26:$DO26)*0.555,"Low capacity","Inadequate capacity"))))</f>
        <v>Adequate capacity</v>
      </c>
      <c r="AB26" s="155" t="str">
        <f>IF('Standardized Scores'!AB26&gt;=MAX('Standardized Scores'!$E26:$DO26)*0.88,"Advanced capacity",IF('Standardized Scores'!AB26&gt;=MAX('Standardized Scores'!$E26:$DO26)*0.8,"High capacity",IF('Standardized Scores'!AB26&gt;=MAX('Standardized Scores'!$E26:$DO26)*0.66,"Adequate capacity",IF('Standardized Scores'!AB26&gt;=MAX('Standardized Scores'!$E26:$DO26)*0.555,"Low capacity","Inadequate capacity"))))</f>
        <v>Low capacity</v>
      </c>
      <c r="AC26" s="155" t="str">
        <f>IF('Standardized Scores'!AC26&gt;=MAX('Standardized Scores'!$E26:$DO26)*0.88,"Advanced capacity",IF('Standardized Scores'!AC26&gt;=MAX('Standardized Scores'!$E26:$DO26)*0.8,"High capacity",IF('Standardized Scores'!AC26&gt;=MAX('Standardized Scores'!$E26:$DO26)*0.66,"Adequate capacity",IF('Standardized Scores'!AC26&gt;=MAX('Standardized Scores'!$E26:$DO26)*0.555,"Low capacity","Inadequate capacity"))))</f>
        <v>High capacity</v>
      </c>
      <c r="AD26" s="155" t="str">
        <f>IF('Standardized Scores'!AD26&gt;=MAX('Standardized Scores'!$E26:$DO26)*0.88,"Advanced capacity",IF('Standardized Scores'!AD26&gt;=MAX('Standardized Scores'!$E26:$DO26)*0.8,"High capacity",IF('Standardized Scores'!AD26&gt;=MAX('Standardized Scores'!$E26:$DO26)*0.66,"Adequate capacity",IF('Standardized Scores'!AD26&gt;=MAX('Standardized Scores'!$E26:$DO26)*0.555,"Low capacity","Inadequate capacity"))))</f>
        <v>Adequate capacity</v>
      </c>
      <c r="AE26" s="155" t="str">
        <f>IF('Standardized Scores'!AE26&gt;=MAX('Standardized Scores'!$E26:$DO26)*0.88,"Advanced capacity",IF('Standardized Scores'!AE26&gt;=MAX('Standardized Scores'!$E26:$DO26)*0.8,"High capacity",IF('Standardized Scores'!AE26&gt;=MAX('Standardized Scores'!$E26:$DO26)*0.66,"Adequate capacity",IF('Standardized Scores'!AE26&gt;=MAX('Standardized Scores'!$E26:$DO26)*0.555,"Low capacity","Inadequate capacity"))))</f>
        <v>Adequate capacity</v>
      </c>
      <c r="AF26" s="155" t="str">
        <f>IF('Standardized Scores'!AF26&gt;=MAX('Standardized Scores'!$E26:$DO26)*0.88,"Advanced capacity",IF('Standardized Scores'!AF26&gt;=MAX('Standardized Scores'!$E26:$DO26)*0.8,"High capacity",IF('Standardized Scores'!AF26&gt;=MAX('Standardized Scores'!$E26:$DO26)*0.66,"Adequate capacity",IF('Standardized Scores'!AF26&gt;=MAX('Standardized Scores'!$E26:$DO26)*0.555,"Low capacity","Inadequate capacity"))))</f>
        <v>Advanced capacity</v>
      </c>
      <c r="AG26" s="155" t="str">
        <f>IF('Standardized Scores'!AG26&gt;=MAX('Standardized Scores'!$E26:$DO26)*0.88,"Advanced capacity",IF('Standardized Scores'!AG26&gt;=MAX('Standardized Scores'!$E26:$DO26)*0.8,"High capacity",IF('Standardized Scores'!AG26&gt;=MAX('Standardized Scores'!$E26:$DO26)*0.66,"Adequate capacity",IF('Standardized Scores'!AG26&gt;=MAX('Standardized Scores'!$E26:$DO26)*0.555,"Low capacity","Inadequate capacity"))))</f>
        <v>Adequate capacity</v>
      </c>
      <c r="AH26" s="155" t="str">
        <f>IF('Standardized Scores'!AH26&gt;=MAX('Standardized Scores'!$E26:$DO26)*0.88,"Advanced capacity",IF('Standardized Scores'!AH26&gt;=MAX('Standardized Scores'!$E26:$DO26)*0.8,"High capacity",IF('Standardized Scores'!AH26&gt;=MAX('Standardized Scores'!$E26:$DO26)*0.66,"Adequate capacity",IF('Standardized Scores'!AH26&gt;=MAX('Standardized Scores'!$E26:$DO26)*0.555,"Low capacity","Inadequate capacity"))))</f>
        <v>Inadequate capacity</v>
      </c>
      <c r="AI26" s="155" t="str">
        <f>IF('Standardized Scores'!AI26&gt;=MAX('Standardized Scores'!$E26:$DO26)*0.88,"Advanced capacity",IF('Standardized Scores'!AI26&gt;=MAX('Standardized Scores'!$E26:$DO26)*0.8,"High capacity",IF('Standardized Scores'!AI26&gt;=MAX('Standardized Scores'!$E26:$DO26)*0.66,"Adequate capacity",IF('Standardized Scores'!AI26&gt;=MAX('Standardized Scores'!$E26:$DO26)*0.555,"Low capacity","Inadequate capacity"))))</f>
        <v>Low capacity</v>
      </c>
      <c r="AJ26" s="155" t="str">
        <f>IF('Standardized Scores'!AJ26&gt;=MAX('Standardized Scores'!$E26:$DO26)*0.88,"Advanced capacity",IF('Standardized Scores'!AJ26&gt;=MAX('Standardized Scores'!$E26:$DO26)*0.8,"High capacity",IF('Standardized Scores'!AJ26&gt;=MAX('Standardized Scores'!$E26:$DO26)*0.66,"Adequate capacity",IF('Standardized Scores'!AJ26&gt;=MAX('Standardized Scores'!$E26:$DO26)*0.555,"Low capacity","Inadequate capacity"))))</f>
        <v>High capacity</v>
      </c>
      <c r="AK26" s="155" t="str">
        <f>IF('Standardized Scores'!AK26&gt;=MAX('Standardized Scores'!$E26:$DO26)*0.88,"Advanced capacity",IF('Standardized Scores'!AK26&gt;=MAX('Standardized Scores'!$E26:$DO26)*0.8,"High capacity",IF('Standardized Scores'!AK26&gt;=MAX('Standardized Scores'!$E26:$DO26)*0.66,"Adequate capacity",IF('Standardized Scores'!AK26&gt;=MAX('Standardized Scores'!$E26:$DO26)*0.555,"Low capacity","Inadequate capacity"))))</f>
        <v>High capacity</v>
      </c>
      <c r="AL26" s="155" t="str">
        <f>IF('Standardized Scores'!AL26&gt;=MAX('Standardized Scores'!$E26:$DO26)*0.88,"Advanced capacity",IF('Standardized Scores'!AL26&gt;=MAX('Standardized Scores'!$E26:$DO26)*0.8,"High capacity",IF('Standardized Scores'!AL26&gt;=MAX('Standardized Scores'!$E26:$DO26)*0.66,"Adequate capacity",IF('Standardized Scores'!AL26&gt;=MAX('Standardized Scores'!$E26:$DO26)*0.555,"Low capacity","Inadequate capacity"))))</f>
        <v>Inadequate capacity</v>
      </c>
      <c r="AM26" s="155" t="str">
        <f>IF('Standardized Scores'!AM26&gt;=MAX('Standardized Scores'!$E26:$DO26)*0.88,"Advanced capacity",IF('Standardized Scores'!AM26&gt;=MAX('Standardized Scores'!$E26:$DO26)*0.8,"High capacity",IF('Standardized Scores'!AM26&gt;=MAX('Standardized Scores'!$E26:$DO26)*0.66,"Adequate capacity",IF('Standardized Scores'!AM26&gt;=MAX('Standardized Scores'!$E26:$DO26)*0.555,"Low capacity","Inadequate capacity"))))</f>
        <v>High capacity</v>
      </c>
      <c r="AN26" s="155" t="str">
        <f>IF('Standardized Scores'!AN26&gt;=MAX('Standardized Scores'!$E26:$DO26)*0.88,"Advanced capacity",IF('Standardized Scores'!AN26&gt;=MAX('Standardized Scores'!$E26:$DO26)*0.8,"High capacity",IF('Standardized Scores'!AN26&gt;=MAX('Standardized Scores'!$E26:$DO26)*0.66,"Adequate capacity",IF('Standardized Scores'!AN26&gt;=MAX('Standardized Scores'!$E26:$DO26)*0.555,"Low capacity","Inadequate capacity"))))</f>
        <v>Advanced capacity</v>
      </c>
      <c r="AO26" s="155" t="str">
        <f>IF('Standardized Scores'!AO26&gt;=MAX('Standardized Scores'!$E26:$DO26)*0.88,"Advanced capacity",IF('Standardized Scores'!AO26&gt;=MAX('Standardized Scores'!$E26:$DO26)*0.8,"High capacity",IF('Standardized Scores'!AO26&gt;=MAX('Standardized Scores'!$E26:$DO26)*0.66,"Adequate capacity",IF('Standardized Scores'!AO26&gt;=MAX('Standardized Scores'!$E26:$DO26)*0.555,"Low capacity","Inadequate capacity"))))</f>
        <v>Adequate capacity</v>
      </c>
      <c r="AP26" s="155" t="str">
        <f>IF('Standardized Scores'!AP26&gt;=MAX('Standardized Scores'!$E26:$DO26)*0.88,"Advanced capacity",IF('Standardized Scores'!AP26&gt;=MAX('Standardized Scores'!$E26:$DO26)*0.8,"High capacity",IF('Standardized Scores'!AP26&gt;=MAX('Standardized Scores'!$E26:$DO26)*0.66,"Adequate capacity",IF('Standardized Scores'!AP26&gt;=MAX('Standardized Scores'!$E26:$DO26)*0.555,"Low capacity","Inadequate capacity"))))</f>
        <v>High capacity</v>
      </c>
      <c r="AQ26" s="155" t="str">
        <f>IF('Standardized Scores'!AQ26&gt;=MAX('Standardized Scores'!$E26:$DO26)*0.88,"Advanced capacity",IF('Standardized Scores'!AQ26&gt;=MAX('Standardized Scores'!$E26:$DO26)*0.8,"High capacity",IF('Standardized Scores'!AQ26&gt;=MAX('Standardized Scores'!$E26:$DO26)*0.66,"Adequate capacity",IF('Standardized Scores'!AQ26&gt;=MAX('Standardized Scores'!$E26:$DO26)*0.555,"Low capacity","Inadequate capacity"))))</f>
        <v>Low capacity</v>
      </c>
      <c r="AR26" s="155" t="str">
        <f>IF('Standardized Scores'!AR26&gt;=MAX('Standardized Scores'!$E26:$DO26)*0.88,"Advanced capacity",IF('Standardized Scores'!AR26&gt;=MAX('Standardized Scores'!$E26:$DO26)*0.8,"High capacity",IF('Standardized Scores'!AR26&gt;=MAX('Standardized Scores'!$E26:$DO26)*0.66,"Adequate capacity",IF('Standardized Scores'!AR26&gt;=MAX('Standardized Scores'!$E26:$DO26)*0.555,"Low capacity","Inadequate capacity"))))</f>
        <v>High capacity</v>
      </c>
      <c r="AS26" s="155" t="str">
        <f>IF('Standardized Scores'!AS26&gt;=MAX('Standardized Scores'!$E26:$DO26)*0.88,"Advanced capacity",IF('Standardized Scores'!AS26&gt;=MAX('Standardized Scores'!$E26:$DO26)*0.8,"High capacity",IF('Standardized Scores'!AS26&gt;=MAX('Standardized Scores'!$E26:$DO26)*0.66,"Adequate capacity",IF('Standardized Scores'!AS26&gt;=MAX('Standardized Scores'!$E26:$DO26)*0.555,"Low capacity","Inadequate capacity"))))</f>
        <v>Low capacity</v>
      </c>
      <c r="AT26" s="155" t="str">
        <f>IF('Standardized Scores'!AT26&gt;=MAX('Standardized Scores'!$E26:$DO26)*0.88,"Advanced capacity",IF('Standardized Scores'!AT26&gt;=MAX('Standardized Scores'!$E26:$DO26)*0.8,"High capacity",IF('Standardized Scores'!AT26&gt;=MAX('Standardized Scores'!$E26:$DO26)*0.66,"Adequate capacity",IF('Standardized Scores'!AT26&gt;=MAX('Standardized Scores'!$E26:$DO26)*0.555,"Low capacity","Inadequate capacity"))))</f>
        <v>Inadequate capacity</v>
      </c>
      <c r="AU26" s="155" t="str">
        <f>IF('Standardized Scores'!AU26&gt;=MAX('Standardized Scores'!$E26:$DO26)*0.88,"Advanced capacity",IF('Standardized Scores'!AU26&gt;=MAX('Standardized Scores'!$E26:$DO26)*0.8,"High capacity",IF('Standardized Scores'!AU26&gt;=MAX('Standardized Scores'!$E26:$DO26)*0.66,"Adequate capacity",IF('Standardized Scores'!AU26&gt;=MAX('Standardized Scores'!$E26:$DO26)*0.555,"Low capacity","Inadequate capacity"))))</f>
        <v>Adequate capacity</v>
      </c>
      <c r="AV26" s="155" t="str">
        <f>IF('Standardized Scores'!AV26&gt;=MAX('Standardized Scores'!$E26:$DO26)*0.88,"Advanced capacity",IF('Standardized Scores'!AV26&gt;=MAX('Standardized Scores'!$E26:$DO26)*0.8,"High capacity",IF('Standardized Scores'!AV26&gt;=MAX('Standardized Scores'!$E26:$DO26)*0.66,"Adequate capacity",IF('Standardized Scores'!AV26&gt;=MAX('Standardized Scores'!$E26:$DO26)*0.555,"Low capacity","Inadequate capacity"))))</f>
        <v>Adequate capacity</v>
      </c>
      <c r="AW26" s="155" t="str">
        <f>IF('Standardized Scores'!AW26&gt;=MAX('Standardized Scores'!$E26:$DO26)*0.88,"Advanced capacity",IF('Standardized Scores'!AW26&gt;=MAX('Standardized Scores'!$E26:$DO26)*0.8,"High capacity",IF('Standardized Scores'!AW26&gt;=MAX('Standardized Scores'!$E26:$DO26)*0.66,"Adequate capacity",IF('Standardized Scores'!AW26&gt;=MAX('Standardized Scores'!$E26:$DO26)*0.555,"Low capacity","Inadequate capacity"))))</f>
        <v>Advanced capacity</v>
      </c>
      <c r="AX26" s="155" t="str">
        <f>IF('Standardized Scores'!AX26&gt;=MAX('Standardized Scores'!$E26:$DO26)*0.88,"Advanced capacity",IF('Standardized Scores'!AX26&gt;=MAX('Standardized Scores'!$E26:$DO26)*0.8,"High capacity",IF('Standardized Scores'!AX26&gt;=MAX('Standardized Scores'!$E26:$DO26)*0.66,"Adequate capacity",IF('Standardized Scores'!AX26&gt;=MAX('Standardized Scores'!$E26:$DO26)*0.555,"Low capacity","Inadequate capacity"))))</f>
        <v>Low capacity</v>
      </c>
      <c r="AY26" s="155" t="str">
        <f>IF('Standardized Scores'!AY26&gt;=MAX('Standardized Scores'!$E26:$DO26)*0.88,"Advanced capacity",IF('Standardized Scores'!AY26&gt;=MAX('Standardized Scores'!$E26:$DO26)*0.8,"High capacity",IF('Standardized Scores'!AY26&gt;=MAX('Standardized Scores'!$E26:$DO26)*0.66,"Adequate capacity",IF('Standardized Scores'!AY26&gt;=MAX('Standardized Scores'!$E26:$DO26)*0.555,"Low capacity","Inadequate capacity"))))</f>
        <v>Low capacity</v>
      </c>
      <c r="AZ26" s="155" t="str">
        <f>IF('Standardized Scores'!AZ26&gt;=MAX('Standardized Scores'!$E26:$DO26)*0.88,"Advanced capacity",IF('Standardized Scores'!AZ26&gt;=MAX('Standardized Scores'!$E26:$DO26)*0.8,"High capacity",IF('Standardized Scores'!AZ26&gt;=MAX('Standardized Scores'!$E26:$DO26)*0.66,"Adequate capacity",IF('Standardized Scores'!AZ26&gt;=MAX('Standardized Scores'!$E26:$DO26)*0.555,"Low capacity","Inadequate capacity"))))</f>
        <v>Inadequate capacity</v>
      </c>
      <c r="BA26" s="155" t="str">
        <f>IF('Standardized Scores'!BA26&gt;=MAX('Standardized Scores'!$E26:$DO26)*0.88,"Advanced capacity",IF('Standardized Scores'!BA26&gt;=MAX('Standardized Scores'!$E26:$DO26)*0.8,"High capacity",IF('Standardized Scores'!BA26&gt;=MAX('Standardized Scores'!$E26:$DO26)*0.66,"Adequate capacity",IF('Standardized Scores'!BA26&gt;=MAX('Standardized Scores'!$E26:$DO26)*0.555,"Low capacity","Inadequate capacity"))))</f>
        <v>Low capacity</v>
      </c>
      <c r="BB26" s="155" t="str">
        <f>IF('Standardized Scores'!BB26&gt;=MAX('Standardized Scores'!$E26:$DO26)*0.88,"Advanced capacity",IF('Standardized Scores'!BB26&gt;=MAX('Standardized Scores'!$E26:$DO26)*0.8,"High capacity",IF('Standardized Scores'!BB26&gt;=MAX('Standardized Scores'!$E26:$DO26)*0.66,"Adequate capacity",IF('Standardized Scores'!BB26&gt;=MAX('Standardized Scores'!$E26:$DO26)*0.555,"Low capacity","Inadequate capacity"))))</f>
        <v>Adequate capacity</v>
      </c>
      <c r="BC26" s="155" t="str">
        <f>IF('Standardized Scores'!BC26&gt;=MAX('Standardized Scores'!$E26:$DO26)*0.88,"Advanced capacity",IF('Standardized Scores'!BC26&gt;=MAX('Standardized Scores'!$E26:$DO26)*0.8,"High capacity",IF('Standardized Scores'!BC26&gt;=MAX('Standardized Scores'!$E26:$DO26)*0.66,"Adequate capacity",IF('Standardized Scores'!BC26&gt;=MAX('Standardized Scores'!$E26:$DO26)*0.555,"Low capacity","Inadequate capacity"))))</f>
        <v>High capacity</v>
      </c>
      <c r="BD26" s="155" t="str">
        <f>IF('Standardized Scores'!BD26&gt;=MAX('Standardized Scores'!$E26:$DO26)*0.88,"Advanced capacity",IF('Standardized Scores'!BD26&gt;=MAX('Standardized Scores'!$E26:$DO26)*0.8,"High capacity",IF('Standardized Scores'!BD26&gt;=MAX('Standardized Scores'!$E26:$DO26)*0.66,"Adequate capacity",IF('Standardized Scores'!BD26&gt;=MAX('Standardized Scores'!$E26:$DO26)*0.555,"Low capacity","Inadequate capacity"))))</f>
        <v>Adequate capacity</v>
      </c>
      <c r="BE26" s="155" t="str">
        <f>IF('Standardized Scores'!BE26&gt;=MAX('Standardized Scores'!$E26:$DO26)*0.88,"Advanced capacity",IF('Standardized Scores'!BE26&gt;=MAX('Standardized Scores'!$E26:$DO26)*0.8,"High capacity",IF('Standardized Scores'!BE26&gt;=MAX('Standardized Scores'!$E26:$DO26)*0.66,"Adequate capacity",IF('Standardized Scores'!BE26&gt;=MAX('Standardized Scores'!$E26:$DO26)*0.555,"Low capacity","Inadequate capacity"))))</f>
        <v>Adequate capacity</v>
      </c>
      <c r="BF26" s="155" t="str">
        <f>IF('Standardized Scores'!BF26&gt;=MAX('Standardized Scores'!$E26:$DO26)*0.88,"Advanced capacity",IF('Standardized Scores'!BF26&gt;=MAX('Standardized Scores'!$E26:$DO26)*0.8,"High capacity",IF('Standardized Scores'!BF26&gt;=MAX('Standardized Scores'!$E26:$DO26)*0.66,"Adequate capacity",IF('Standardized Scores'!BF26&gt;=MAX('Standardized Scores'!$E26:$DO26)*0.555,"Low capacity","Inadequate capacity"))))</f>
        <v>Inadequate capacity</v>
      </c>
      <c r="BG26" s="155" t="str">
        <f>IF('Standardized Scores'!BG26&gt;=MAX('Standardized Scores'!$E26:$DO26)*0.88,"Advanced capacity",IF('Standardized Scores'!BG26&gt;=MAX('Standardized Scores'!$E26:$DO26)*0.8,"High capacity",IF('Standardized Scores'!BG26&gt;=MAX('Standardized Scores'!$E26:$DO26)*0.66,"Adequate capacity",IF('Standardized Scores'!BG26&gt;=MAX('Standardized Scores'!$E26:$DO26)*0.555,"Low capacity","Inadequate capacity"))))</f>
        <v>High capacity</v>
      </c>
      <c r="BH26" s="155" t="str">
        <f>IF('Standardized Scores'!BH26&gt;=MAX('Standardized Scores'!$E26:$DO26)*0.88,"Advanced capacity",IF('Standardized Scores'!BH26&gt;=MAX('Standardized Scores'!$E26:$DO26)*0.8,"High capacity",IF('Standardized Scores'!BH26&gt;=MAX('Standardized Scores'!$E26:$DO26)*0.66,"Adequate capacity",IF('Standardized Scores'!BH26&gt;=MAX('Standardized Scores'!$E26:$DO26)*0.555,"Low capacity","Inadequate capacity"))))</f>
        <v>Low capacity</v>
      </c>
      <c r="BI26" s="155" t="str">
        <f>IF('Standardized Scores'!BI26&gt;=MAX('Standardized Scores'!$E26:$DO26)*0.88,"Advanced capacity",IF('Standardized Scores'!BI26&gt;=MAX('Standardized Scores'!$E26:$DO26)*0.8,"High capacity",IF('Standardized Scores'!BI26&gt;=MAX('Standardized Scores'!$E26:$DO26)*0.66,"Adequate capacity",IF('Standardized Scores'!BI26&gt;=MAX('Standardized Scores'!$E26:$DO26)*0.555,"Low capacity","Inadequate capacity"))))</f>
        <v>Low capacity</v>
      </c>
      <c r="BJ26" s="155" t="str">
        <f>IF('Standardized Scores'!BJ26&gt;=MAX('Standardized Scores'!$E26:$DO26)*0.88,"Advanced capacity",IF('Standardized Scores'!BJ26&gt;=MAX('Standardized Scores'!$E26:$DO26)*0.8,"High capacity",IF('Standardized Scores'!BJ26&gt;=MAX('Standardized Scores'!$E26:$DO26)*0.66,"Adequate capacity",IF('Standardized Scores'!BJ26&gt;=MAX('Standardized Scores'!$E26:$DO26)*0.555,"Low capacity","Inadequate capacity"))))</f>
        <v>Adequate capacity</v>
      </c>
      <c r="BK26" s="155" t="str">
        <f>IF('Standardized Scores'!BK26&gt;=MAX('Standardized Scores'!$E26:$DO26)*0.88,"Advanced capacity",IF('Standardized Scores'!BK26&gt;=MAX('Standardized Scores'!$E26:$DO26)*0.8,"High capacity",IF('Standardized Scores'!BK26&gt;=MAX('Standardized Scores'!$E26:$DO26)*0.66,"Adequate capacity",IF('Standardized Scores'!BK26&gt;=MAX('Standardized Scores'!$E26:$DO26)*0.555,"Low capacity","Inadequate capacity"))))</f>
        <v>Advanced capacity</v>
      </c>
      <c r="BL26" s="155" t="str">
        <f>IF('Standardized Scores'!BL26&gt;=MAX('Standardized Scores'!$E26:$DO26)*0.88,"Advanced capacity",IF('Standardized Scores'!BL26&gt;=MAX('Standardized Scores'!$E26:$DO26)*0.8,"High capacity",IF('Standardized Scores'!BL26&gt;=MAX('Standardized Scores'!$E26:$DO26)*0.66,"Adequate capacity",IF('Standardized Scores'!BL26&gt;=MAX('Standardized Scores'!$E26:$DO26)*0.555,"Low capacity","Inadequate capacity"))))</f>
        <v>High capacity</v>
      </c>
      <c r="BM26" s="155" t="str">
        <f>IF('Standardized Scores'!BM26&gt;=MAX('Standardized Scores'!$E26:$DO26)*0.88,"Advanced capacity",IF('Standardized Scores'!BM26&gt;=MAX('Standardized Scores'!$E26:$DO26)*0.8,"High capacity",IF('Standardized Scores'!BM26&gt;=MAX('Standardized Scores'!$E26:$DO26)*0.66,"Adequate capacity",IF('Standardized Scores'!BM26&gt;=MAX('Standardized Scores'!$E26:$DO26)*0.555,"Low capacity","Inadequate capacity"))))</f>
        <v>Adequate capacity</v>
      </c>
      <c r="BN26" s="155" t="str">
        <f>IF('Standardized Scores'!BN26&gt;=MAX('Standardized Scores'!$E26:$DO26)*0.88,"Advanced capacity",IF('Standardized Scores'!BN26&gt;=MAX('Standardized Scores'!$E26:$DO26)*0.8,"High capacity",IF('Standardized Scores'!BN26&gt;=MAX('Standardized Scores'!$E26:$DO26)*0.66,"Adequate capacity",IF('Standardized Scores'!BN26&gt;=MAX('Standardized Scores'!$E26:$DO26)*0.555,"Low capacity","Inadequate capacity"))))</f>
        <v>Adequate capacity</v>
      </c>
      <c r="BO26" s="155" t="str">
        <f>IF('Standardized Scores'!BO26&gt;=MAX('Standardized Scores'!$E26:$DO26)*0.88,"Advanced capacity",IF('Standardized Scores'!BO26&gt;=MAX('Standardized Scores'!$E26:$DO26)*0.8,"High capacity",IF('Standardized Scores'!BO26&gt;=MAX('Standardized Scores'!$E26:$DO26)*0.66,"Adequate capacity",IF('Standardized Scores'!BO26&gt;=MAX('Standardized Scores'!$E26:$DO26)*0.555,"Low capacity","Inadequate capacity"))))</f>
        <v>Adequate capacity</v>
      </c>
      <c r="BP26" s="155" t="str">
        <f>IF('Standardized Scores'!BP26&gt;=MAX('Standardized Scores'!$E26:$DO26)*0.88,"Advanced capacity",IF('Standardized Scores'!BP26&gt;=MAX('Standardized Scores'!$E26:$DO26)*0.8,"High capacity",IF('Standardized Scores'!BP26&gt;=MAX('Standardized Scores'!$E26:$DO26)*0.66,"Adequate capacity",IF('Standardized Scores'!BP26&gt;=MAX('Standardized Scores'!$E26:$DO26)*0.555,"Low capacity","Inadequate capacity"))))</f>
        <v>Advanced capacity</v>
      </c>
      <c r="BQ26" s="155" t="str">
        <f>IF('Standardized Scores'!BQ26&gt;=MAX('Standardized Scores'!$E26:$DO26)*0.88,"Advanced capacity",IF('Standardized Scores'!BQ26&gt;=MAX('Standardized Scores'!$E26:$DO26)*0.8,"High capacity",IF('Standardized Scores'!BQ26&gt;=MAX('Standardized Scores'!$E26:$DO26)*0.66,"Adequate capacity",IF('Standardized Scores'!BQ26&gt;=MAX('Standardized Scores'!$E26:$DO26)*0.555,"Low capacity","Inadequate capacity"))))</f>
        <v>Low capacity</v>
      </c>
      <c r="BR26" s="155" t="str">
        <f>IF('Standardized Scores'!BR26&gt;=MAX('Standardized Scores'!$E26:$DO26)*0.88,"Advanced capacity",IF('Standardized Scores'!BR26&gt;=MAX('Standardized Scores'!$E26:$DO26)*0.8,"High capacity",IF('Standardized Scores'!BR26&gt;=MAX('Standardized Scores'!$E26:$DO26)*0.66,"Adequate capacity",IF('Standardized Scores'!BR26&gt;=MAX('Standardized Scores'!$E26:$DO26)*0.555,"Low capacity","Inadequate capacity"))))</f>
        <v>Low capacity</v>
      </c>
      <c r="BS26" s="155" t="str">
        <f>IF('Standardized Scores'!BS26&gt;=MAX('Standardized Scores'!$E26:$DO26)*0.88,"Advanced capacity",IF('Standardized Scores'!BS26&gt;=MAX('Standardized Scores'!$E26:$DO26)*0.8,"High capacity",IF('Standardized Scores'!BS26&gt;=MAX('Standardized Scores'!$E26:$DO26)*0.66,"Adequate capacity",IF('Standardized Scores'!BS26&gt;=MAX('Standardized Scores'!$E26:$DO26)*0.555,"Low capacity","Inadequate capacity"))))</f>
        <v>Adequate capacity</v>
      </c>
      <c r="BT26" s="155" t="str">
        <f>IF('Standardized Scores'!BT26&gt;=MAX('Standardized Scores'!$E26:$DO26)*0.88,"Advanced capacity",IF('Standardized Scores'!BT26&gt;=MAX('Standardized Scores'!$E26:$DO26)*0.8,"High capacity",IF('Standardized Scores'!BT26&gt;=MAX('Standardized Scores'!$E26:$DO26)*0.66,"Adequate capacity",IF('Standardized Scores'!BT26&gt;=MAX('Standardized Scores'!$E26:$DO26)*0.555,"Low capacity","Inadequate capacity"))))</f>
        <v>Low capacity</v>
      </c>
      <c r="BU26" s="155" t="str">
        <f>IF('Standardized Scores'!BU26&gt;=MAX('Standardized Scores'!$E26:$DO26)*0.88,"Advanced capacity",IF('Standardized Scores'!BU26&gt;=MAX('Standardized Scores'!$E26:$DO26)*0.8,"High capacity",IF('Standardized Scores'!BU26&gt;=MAX('Standardized Scores'!$E26:$DO26)*0.66,"Adequate capacity",IF('Standardized Scores'!BU26&gt;=MAX('Standardized Scores'!$E26:$DO26)*0.555,"Low capacity","Inadequate capacity"))))</f>
        <v>Adequate capacity</v>
      </c>
      <c r="BV26" s="155" t="str">
        <f>IF('Standardized Scores'!BV26&gt;=MAX('Standardized Scores'!$E26:$DO26)*0.88,"Advanced capacity",IF('Standardized Scores'!BV26&gt;=MAX('Standardized Scores'!$E26:$DO26)*0.8,"High capacity",IF('Standardized Scores'!BV26&gt;=MAX('Standardized Scores'!$E26:$DO26)*0.66,"Adequate capacity",IF('Standardized Scores'!BV26&gt;=MAX('Standardized Scores'!$E26:$DO26)*0.555,"Low capacity","Inadequate capacity"))))</f>
        <v>Adequate capacity</v>
      </c>
      <c r="BW26" s="155" t="str">
        <f>IF('Standardized Scores'!BW26&gt;=MAX('Standardized Scores'!$E26:$DO26)*0.88,"Advanced capacity",IF('Standardized Scores'!BW26&gt;=MAX('Standardized Scores'!$E26:$DO26)*0.8,"High capacity",IF('Standardized Scores'!BW26&gt;=MAX('Standardized Scores'!$E26:$DO26)*0.66,"Adequate capacity",IF('Standardized Scores'!BW26&gt;=MAX('Standardized Scores'!$E26:$DO26)*0.555,"Low capacity","Inadequate capacity"))))</f>
        <v>Low capacity</v>
      </c>
      <c r="BX26" s="155" t="str">
        <f>IF('Standardized Scores'!BX26&gt;=MAX('Standardized Scores'!$E26:$DO26)*0.88,"Advanced capacity",IF('Standardized Scores'!BX26&gt;=MAX('Standardized Scores'!$E26:$DO26)*0.8,"High capacity",IF('Standardized Scores'!BX26&gt;=MAX('Standardized Scores'!$E26:$DO26)*0.66,"Adequate capacity",IF('Standardized Scores'!BX26&gt;=MAX('Standardized Scores'!$E26:$DO26)*0.555,"Low capacity","Inadequate capacity"))))</f>
        <v>Low capacity</v>
      </c>
      <c r="BY26" s="155" t="str">
        <f>IF('Standardized Scores'!BY26&gt;=MAX('Standardized Scores'!$E26:$DO26)*0.88,"Advanced capacity",IF('Standardized Scores'!BY26&gt;=MAX('Standardized Scores'!$E26:$DO26)*0.8,"High capacity",IF('Standardized Scores'!BY26&gt;=MAX('Standardized Scores'!$E26:$DO26)*0.66,"Adequate capacity",IF('Standardized Scores'!BY26&gt;=MAX('Standardized Scores'!$E26:$DO26)*0.555,"Low capacity","Inadequate capacity"))))</f>
        <v>Low capacity</v>
      </c>
      <c r="BZ26" s="155" t="str">
        <f>IF('Standardized Scores'!BZ26&gt;=MAX('Standardized Scores'!$E26:$DO26)*0.88,"Advanced capacity",IF('Standardized Scores'!BZ26&gt;=MAX('Standardized Scores'!$E26:$DO26)*0.8,"High capacity",IF('Standardized Scores'!BZ26&gt;=MAX('Standardized Scores'!$E26:$DO26)*0.66,"Adequate capacity",IF('Standardized Scores'!BZ26&gt;=MAX('Standardized Scores'!$E26:$DO26)*0.555,"Low capacity","Inadequate capacity"))))</f>
        <v>Adequate capacity</v>
      </c>
      <c r="CA26" s="155" t="str">
        <f>IF('Standardized Scores'!CA26&gt;=MAX('Standardized Scores'!$E26:$DO26)*0.88,"Advanced capacity",IF('Standardized Scores'!CA26&gt;=MAX('Standardized Scores'!$E26:$DO26)*0.8,"High capacity",IF('Standardized Scores'!CA26&gt;=MAX('Standardized Scores'!$E26:$DO26)*0.66,"Adequate capacity",IF('Standardized Scores'!CA26&gt;=MAX('Standardized Scores'!$E26:$DO26)*0.555,"Low capacity","Inadequate capacity"))))</f>
        <v>Low capacity</v>
      </c>
      <c r="CB26" s="155" t="str">
        <f>IF('Standardized Scores'!CB26&gt;=MAX('Standardized Scores'!$E26:$DO26)*0.88,"Advanced capacity",IF('Standardized Scores'!CB26&gt;=MAX('Standardized Scores'!$E26:$DO26)*0.8,"High capacity",IF('Standardized Scores'!CB26&gt;=MAX('Standardized Scores'!$E26:$DO26)*0.66,"Adequate capacity",IF('Standardized Scores'!CB26&gt;=MAX('Standardized Scores'!$E26:$DO26)*0.555,"Low capacity","Inadequate capacity"))))</f>
        <v>Low capacity</v>
      </c>
      <c r="CC26" s="155" t="str">
        <f>IF('Standardized Scores'!CC26&gt;=MAX('Standardized Scores'!$E26:$DO26)*0.88,"Advanced capacity",IF('Standardized Scores'!CC26&gt;=MAX('Standardized Scores'!$E26:$DO26)*0.8,"High capacity",IF('Standardized Scores'!CC26&gt;=MAX('Standardized Scores'!$E26:$DO26)*0.66,"Adequate capacity",IF('Standardized Scores'!CC26&gt;=MAX('Standardized Scores'!$E26:$DO26)*0.555,"Low capacity","Inadequate capacity"))))</f>
        <v>High capacity</v>
      </c>
      <c r="CD26" s="155" t="str">
        <f>IF('Standardized Scores'!CD26&gt;=MAX('Standardized Scores'!$E26:$DO26)*0.88,"Advanced capacity",IF('Standardized Scores'!CD26&gt;=MAX('Standardized Scores'!$E26:$DO26)*0.8,"High capacity",IF('Standardized Scores'!CD26&gt;=MAX('Standardized Scores'!$E26:$DO26)*0.66,"Adequate capacity",IF('Standardized Scores'!CD26&gt;=MAX('Standardized Scores'!$E26:$DO26)*0.555,"Low capacity","Inadequate capacity"))))</f>
        <v>Adequate capacity</v>
      </c>
      <c r="CE26" s="155" t="str">
        <f>IF('Standardized Scores'!CE26&gt;=MAX('Standardized Scores'!$E26:$DO26)*0.88,"Advanced capacity",IF('Standardized Scores'!CE26&gt;=MAX('Standardized Scores'!$E26:$DO26)*0.8,"High capacity",IF('Standardized Scores'!CE26&gt;=MAX('Standardized Scores'!$E26:$DO26)*0.66,"Adequate capacity",IF('Standardized Scores'!CE26&gt;=MAX('Standardized Scores'!$E26:$DO26)*0.555,"Low capacity","Inadequate capacity"))))</f>
        <v>Adequate capacity</v>
      </c>
      <c r="CF26" s="155" t="str">
        <f>IF('Standardized Scores'!CF26&gt;=MAX('Standardized Scores'!$E26:$DO26)*0.88,"Advanced capacity",IF('Standardized Scores'!CF26&gt;=MAX('Standardized Scores'!$E26:$DO26)*0.8,"High capacity",IF('Standardized Scores'!CF26&gt;=MAX('Standardized Scores'!$E26:$DO26)*0.66,"Adequate capacity",IF('Standardized Scores'!CF26&gt;=MAX('Standardized Scores'!$E26:$DO26)*0.555,"Low capacity","Inadequate capacity"))))</f>
        <v>Adequate capacity</v>
      </c>
      <c r="CG26" s="155" t="str">
        <f>IF('Standardized Scores'!CG26&gt;=MAX('Standardized Scores'!$E26:$DO26)*0.88,"Advanced capacity",IF('Standardized Scores'!CG26&gt;=MAX('Standardized Scores'!$E26:$DO26)*0.8,"High capacity",IF('Standardized Scores'!CG26&gt;=MAX('Standardized Scores'!$E26:$DO26)*0.66,"Adequate capacity",IF('Standardized Scores'!CG26&gt;=MAX('Standardized Scores'!$E26:$DO26)*0.555,"Low capacity","Inadequate capacity"))))</f>
        <v>Inadequate capacity</v>
      </c>
      <c r="CH26" s="155" t="str">
        <f>IF('Standardized Scores'!CH26&gt;=MAX('Standardized Scores'!$E26:$DO26)*0.88,"Advanced capacity",IF('Standardized Scores'!CH26&gt;=MAX('Standardized Scores'!$E26:$DO26)*0.8,"High capacity",IF('Standardized Scores'!CH26&gt;=MAX('Standardized Scores'!$E26:$DO26)*0.66,"Adequate capacity",IF('Standardized Scores'!CH26&gt;=MAX('Standardized Scores'!$E26:$DO26)*0.555,"Low capacity","Inadequate capacity"))))</f>
        <v>Low capacity</v>
      </c>
      <c r="CI26" s="155" t="str">
        <f>IF('Standardized Scores'!CI26&gt;=MAX('Standardized Scores'!$E26:$DO26)*0.88,"Advanced capacity",IF('Standardized Scores'!CI26&gt;=MAX('Standardized Scores'!$E26:$DO26)*0.8,"High capacity",IF('Standardized Scores'!CI26&gt;=MAX('Standardized Scores'!$E26:$DO26)*0.66,"Adequate capacity",IF('Standardized Scores'!CI26&gt;=MAX('Standardized Scores'!$E26:$DO26)*0.555,"Low capacity","Inadequate capacity"))))</f>
        <v>Adequate capacity</v>
      </c>
      <c r="CJ26" s="155" t="str">
        <f>IF('Standardized Scores'!CJ26&gt;=MAX('Standardized Scores'!$E26:$DO26)*0.88,"Advanced capacity",IF('Standardized Scores'!CJ26&gt;=MAX('Standardized Scores'!$E26:$DO26)*0.8,"High capacity",IF('Standardized Scores'!CJ26&gt;=MAX('Standardized Scores'!$E26:$DO26)*0.66,"Adequate capacity",IF('Standardized Scores'!CJ26&gt;=MAX('Standardized Scores'!$E26:$DO26)*0.555,"Low capacity","Inadequate capacity"))))</f>
        <v>Adequate capacity</v>
      </c>
      <c r="CK26" s="155" t="str">
        <f>IF('Standardized Scores'!CK26&gt;=MAX('Standardized Scores'!$E26:$DO26)*0.88,"Advanced capacity",IF('Standardized Scores'!CK26&gt;=MAX('Standardized Scores'!$E26:$DO26)*0.8,"High capacity",IF('Standardized Scores'!CK26&gt;=MAX('Standardized Scores'!$E26:$DO26)*0.66,"Adequate capacity",IF('Standardized Scores'!CK26&gt;=MAX('Standardized Scores'!$E26:$DO26)*0.555,"Low capacity","Inadequate capacity"))))</f>
        <v>Advanced capacity</v>
      </c>
      <c r="CL26" s="155" t="str">
        <f>IF('Standardized Scores'!CL26&gt;=MAX('Standardized Scores'!$E26:$DO26)*0.88,"Advanced capacity",IF('Standardized Scores'!CL26&gt;=MAX('Standardized Scores'!$E26:$DO26)*0.8,"High capacity",IF('Standardized Scores'!CL26&gt;=MAX('Standardized Scores'!$E26:$DO26)*0.66,"Adequate capacity",IF('Standardized Scores'!CL26&gt;=MAX('Standardized Scores'!$E26:$DO26)*0.555,"Low capacity","Inadequate capacity"))))</f>
        <v>Inadequate capacity</v>
      </c>
      <c r="CM26" s="155" t="str">
        <f>IF('Standardized Scores'!CM26&gt;=MAX('Standardized Scores'!$E26:$DO26)*0.88,"Advanced capacity",IF('Standardized Scores'!CM26&gt;=MAX('Standardized Scores'!$E26:$DO26)*0.8,"High capacity",IF('Standardized Scores'!CM26&gt;=MAX('Standardized Scores'!$E26:$DO26)*0.66,"Adequate capacity",IF('Standardized Scores'!CM26&gt;=MAX('Standardized Scores'!$E26:$DO26)*0.555,"Low capacity","Inadequate capacity"))))</f>
        <v>Adequate capacity</v>
      </c>
      <c r="CN26" s="155" t="str">
        <f>IF('Standardized Scores'!CN26&gt;=MAX('Standardized Scores'!$E26:$DO26)*0.88,"Advanced capacity",IF('Standardized Scores'!CN26&gt;=MAX('Standardized Scores'!$E26:$DO26)*0.8,"High capacity",IF('Standardized Scores'!CN26&gt;=MAX('Standardized Scores'!$E26:$DO26)*0.66,"Adequate capacity",IF('Standardized Scores'!CN26&gt;=MAX('Standardized Scores'!$E26:$DO26)*0.555,"Low capacity","Inadequate capacity"))))</f>
        <v>Adequate capacity</v>
      </c>
      <c r="CO26" s="155" t="str">
        <f>IF('Standardized Scores'!CO26&gt;=MAX('Standardized Scores'!$E26:$DO26)*0.88,"Advanced capacity",IF('Standardized Scores'!CO26&gt;=MAX('Standardized Scores'!$E26:$DO26)*0.8,"High capacity",IF('Standardized Scores'!CO26&gt;=MAX('Standardized Scores'!$E26:$DO26)*0.66,"Adequate capacity",IF('Standardized Scores'!CO26&gt;=MAX('Standardized Scores'!$E26:$DO26)*0.555,"Low capacity","Inadequate capacity"))))</f>
        <v>Inadequate capacity</v>
      </c>
      <c r="CP26" s="155" t="str">
        <f>IF('Standardized Scores'!CP26&gt;=MAX('Standardized Scores'!$E26:$DO26)*0.88,"Advanced capacity",IF('Standardized Scores'!CP26&gt;=MAX('Standardized Scores'!$E26:$DO26)*0.8,"High capacity",IF('Standardized Scores'!CP26&gt;=MAX('Standardized Scores'!$E26:$DO26)*0.66,"Adequate capacity",IF('Standardized Scores'!CP26&gt;=MAX('Standardized Scores'!$E26:$DO26)*0.555,"Low capacity","Inadequate capacity"))))</f>
        <v>Low capacity</v>
      </c>
      <c r="CQ26" s="155" t="str">
        <f>IF('Standardized Scores'!CQ26&gt;=MAX('Standardized Scores'!$E26:$DO26)*0.88,"Advanced capacity",IF('Standardized Scores'!CQ26&gt;=MAX('Standardized Scores'!$E26:$DO26)*0.8,"High capacity",IF('Standardized Scores'!CQ26&gt;=MAX('Standardized Scores'!$E26:$DO26)*0.66,"Adequate capacity",IF('Standardized Scores'!CQ26&gt;=MAX('Standardized Scores'!$E26:$DO26)*0.555,"Low capacity","Inadequate capacity"))))</f>
        <v>Inadequate capacity</v>
      </c>
      <c r="CR26" s="155" t="str">
        <f>IF('Standardized Scores'!CR26&gt;=MAX('Standardized Scores'!$E26:$DO26)*0.88,"Advanced capacity",IF('Standardized Scores'!CR26&gt;=MAX('Standardized Scores'!$E26:$DO26)*0.8,"High capacity",IF('Standardized Scores'!CR26&gt;=MAX('Standardized Scores'!$E26:$DO26)*0.66,"Adequate capacity",IF('Standardized Scores'!CR26&gt;=MAX('Standardized Scores'!$E26:$DO26)*0.555,"Low capacity","Inadequate capacity"))))</f>
        <v>High capacity</v>
      </c>
      <c r="CS26" s="155" t="str">
        <f>IF('Standardized Scores'!CS26&gt;=MAX('Standardized Scores'!$E26:$DO26)*0.88,"Advanced capacity",IF('Standardized Scores'!CS26&gt;=MAX('Standardized Scores'!$E26:$DO26)*0.8,"High capacity",IF('Standardized Scores'!CS26&gt;=MAX('Standardized Scores'!$E26:$DO26)*0.66,"Adequate capacity",IF('Standardized Scores'!CS26&gt;=MAX('Standardized Scores'!$E26:$DO26)*0.555,"Low capacity","Inadequate capacity"))))</f>
        <v>Adequate capacity</v>
      </c>
      <c r="CT26" s="155" t="str">
        <f>IF('Standardized Scores'!CT26&gt;=MAX('Standardized Scores'!$E26:$DO26)*0.88,"Advanced capacity",IF('Standardized Scores'!CT26&gt;=MAX('Standardized Scores'!$E26:$DO26)*0.8,"High capacity",IF('Standardized Scores'!CT26&gt;=MAX('Standardized Scores'!$E26:$DO26)*0.66,"Adequate capacity",IF('Standardized Scores'!CT26&gt;=MAX('Standardized Scores'!$E26:$DO26)*0.555,"Low capacity","Inadequate capacity"))))</f>
        <v>Low capacity</v>
      </c>
      <c r="CU26" s="155" t="str">
        <f>IF('Standardized Scores'!CU26&gt;=MAX('Standardized Scores'!$E26:$DO26)*0.88,"Advanced capacity",IF('Standardized Scores'!CU26&gt;=MAX('Standardized Scores'!$E26:$DO26)*0.8,"High capacity",IF('Standardized Scores'!CU26&gt;=MAX('Standardized Scores'!$E26:$DO26)*0.66,"Adequate capacity",IF('Standardized Scores'!CU26&gt;=MAX('Standardized Scores'!$E26:$DO26)*0.555,"Low capacity","Inadequate capacity"))))</f>
        <v>High capacity</v>
      </c>
      <c r="CV26" s="155" t="str">
        <f>IF('Standardized Scores'!CV26&gt;=MAX('Standardized Scores'!$E26:$DO26)*0.88,"Advanced capacity",IF('Standardized Scores'!CV26&gt;=MAX('Standardized Scores'!$E26:$DO26)*0.8,"High capacity",IF('Standardized Scores'!CV26&gt;=MAX('Standardized Scores'!$E26:$DO26)*0.66,"Adequate capacity",IF('Standardized Scores'!CV26&gt;=MAX('Standardized Scores'!$E26:$DO26)*0.555,"Low capacity","Inadequate capacity"))))</f>
        <v>Inadequate capacity</v>
      </c>
      <c r="CW26" s="155" t="str">
        <f>IF('Standardized Scores'!CW26&gt;=MAX('Standardized Scores'!$E26:$DO26)*0.88,"Advanced capacity",IF('Standardized Scores'!CW26&gt;=MAX('Standardized Scores'!$E26:$DO26)*0.8,"High capacity",IF('Standardized Scores'!CW26&gt;=MAX('Standardized Scores'!$E26:$DO26)*0.66,"Adequate capacity",IF('Standardized Scores'!CW26&gt;=MAX('Standardized Scores'!$E26:$DO26)*0.555,"Low capacity","Inadequate capacity"))))</f>
        <v>High capacity</v>
      </c>
      <c r="CX26" s="155" t="str">
        <f>IF('Standardized Scores'!CX26&gt;=MAX('Standardized Scores'!$E26:$DO26)*0.88,"Advanced capacity",IF('Standardized Scores'!CX26&gt;=MAX('Standardized Scores'!$E26:$DO26)*0.8,"High capacity",IF('Standardized Scores'!CX26&gt;=MAX('Standardized Scores'!$E26:$DO26)*0.66,"Adequate capacity",IF('Standardized Scores'!CX26&gt;=MAX('Standardized Scores'!$E26:$DO26)*0.555,"Low capacity","Inadequate capacity"))))</f>
        <v>Adequate capacity</v>
      </c>
      <c r="CY26" s="155" t="str">
        <f>IF('Standardized Scores'!CY26&gt;=MAX('Standardized Scores'!$E26:$DO26)*0.88,"Advanced capacity",IF('Standardized Scores'!CY26&gt;=MAX('Standardized Scores'!$E26:$DO26)*0.8,"High capacity",IF('Standardized Scores'!CY26&gt;=MAX('Standardized Scores'!$E26:$DO26)*0.66,"Adequate capacity",IF('Standardized Scores'!CY26&gt;=MAX('Standardized Scores'!$E26:$DO26)*0.555,"Low capacity","Inadequate capacity"))))</f>
        <v>Adequate capacity</v>
      </c>
      <c r="CZ26" s="155" t="str">
        <f>IF('Standardized Scores'!CZ26&gt;=MAX('Standardized Scores'!$E26:$DO26)*0.88,"Advanced capacity",IF('Standardized Scores'!CZ26&gt;=MAX('Standardized Scores'!$E26:$DO26)*0.8,"High capacity",IF('Standardized Scores'!CZ26&gt;=MAX('Standardized Scores'!$E26:$DO26)*0.66,"Adequate capacity",IF('Standardized Scores'!CZ26&gt;=MAX('Standardized Scores'!$E26:$DO26)*0.555,"Low capacity","Inadequate capacity"))))</f>
        <v>High capacity</v>
      </c>
      <c r="DA26" s="155" t="str">
        <f>IF('Standardized Scores'!DA26&gt;=MAX('Standardized Scores'!$E26:$DO26)*0.88,"Advanced capacity",IF('Standardized Scores'!DA26&gt;=MAX('Standardized Scores'!$E26:$DO26)*0.8,"High capacity",IF('Standardized Scores'!DA26&gt;=MAX('Standardized Scores'!$E26:$DO26)*0.66,"Adequate capacity",IF('Standardized Scores'!DA26&gt;=MAX('Standardized Scores'!$E26:$DO26)*0.555,"Low capacity","Inadequate capacity"))))</f>
        <v>Adequate capacity</v>
      </c>
      <c r="DB26" s="155" t="str">
        <f>IF('Standardized Scores'!DB26&gt;=MAX('Standardized Scores'!$E26:$DO26)*0.88,"Advanced capacity",IF('Standardized Scores'!DB26&gt;=MAX('Standardized Scores'!$E26:$DO26)*0.8,"High capacity",IF('Standardized Scores'!DB26&gt;=MAX('Standardized Scores'!$E26:$DO26)*0.66,"Adequate capacity",IF('Standardized Scores'!DB26&gt;=MAX('Standardized Scores'!$E26:$DO26)*0.555,"Low capacity","Inadequate capacity"))))</f>
        <v>Adequate capacity</v>
      </c>
      <c r="DC26" s="155" t="str">
        <f>IF('Standardized Scores'!DC26&gt;=MAX('Standardized Scores'!$E26:$DO26)*0.88,"Advanced capacity",IF('Standardized Scores'!DC26&gt;=MAX('Standardized Scores'!$E26:$DO26)*0.8,"High capacity",IF('Standardized Scores'!DC26&gt;=MAX('Standardized Scores'!$E26:$DO26)*0.66,"Adequate capacity",IF('Standardized Scores'!DC26&gt;=MAX('Standardized Scores'!$E26:$DO26)*0.555,"Low capacity","Inadequate capacity"))))</f>
        <v>Adequate capacity</v>
      </c>
      <c r="DD26" s="155" t="str">
        <f>IF('Standardized Scores'!DD26&gt;=MAX('Standardized Scores'!$E26:$DO26)*0.88,"Advanced capacity",IF('Standardized Scores'!DD26&gt;=MAX('Standardized Scores'!$E26:$DO26)*0.8,"High capacity",IF('Standardized Scores'!DD26&gt;=MAX('Standardized Scores'!$E26:$DO26)*0.66,"Adequate capacity",IF('Standardized Scores'!DD26&gt;=MAX('Standardized Scores'!$E26:$DO26)*0.555,"Low capacity","Inadequate capacity"))))</f>
        <v>Low capacity</v>
      </c>
      <c r="DE26" s="155" t="str">
        <f>IF('Standardized Scores'!DE26&gt;=MAX('Standardized Scores'!$E26:$DO26)*0.88,"Advanced capacity",IF('Standardized Scores'!DE26&gt;=MAX('Standardized Scores'!$E26:$DO26)*0.8,"High capacity",IF('Standardized Scores'!DE26&gt;=MAX('Standardized Scores'!$E26:$DO26)*0.66,"Adequate capacity",IF('Standardized Scores'!DE26&gt;=MAX('Standardized Scores'!$E26:$DO26)*0.555,"Low capacity","Inadequate capacity"))))</f>
        <v>Inadequate capacity</v>
      </c>
      <c r="DF26" s="155" t="str">
        <f>IF('Standardized Scores'!DF26&gt;=MAX('Standardized Scores'!$E26:$DO26)*0.88,"Advanced capacity",IF('Standardized Scores'!DF26&gt;=MAX('Standardized Scores'!$E26:$DO26)*0.8,"High capacity",IF('Standardized Scores'!DF26&gt;=MAX('Standardized Scores'!$E26:$DO26)*0.66,"Adequate capacity",IF('Standardized Scores'!DF26&gt;=MAX('Standardized Scores'!$E26:$DO26)*0.555,"Low capacity","Inadequate capacity"))))</f>
        <v>Low capacity</v>
      </c>
      <c r="DG26" s="155" t="str">
        <f>IF('Standardized Scores'!DG26&gt;=MAX('Standardized Scores'!$E26:$DO26)*0.88,"Advanced capacity",IF('Standardized Scores'!DG26&gt;=MAX('Standardized Scores'!$E26:$DO26)*0.8,"High capacity",IF('Standardized Scores'!DG26&gt;=MAX('Standardized Scores'!$E26:$DO26)*0.66,"Adequate capacity",IF('Standardized Scores'!DG26&gt;=MAX('Standardized Scores'!$E26:$DO26)*0.555,"Low capacity","Inadequate capacity"))))</f>
        <v>Inadequate capacity</v>
      </c>
      <c r="DH26" s="155" t="str">
        <f>IF('Standardized Scores'!DH26&gt;=MAX('Standardized Scores'!$E26:$DO26)*0.88,"Advanced capacity",IF('Standardized Scores'!DH26&gt;=MAX('Standardized Scores'!$E26:$DO26)*0.8,"High capacity",IF('Standardized Scores'!DH26&gt;=MAX('Standardized Scores'!$E26:$DO26)*0.66,"Adequate capacity",IF('Standardized Scores'!DH26&gt;=MAX('Standardized Scores'!$E26:$DO26)*0.555,"Low capacity","Inadequate capacity"))))</f>
        <v>High capacity</v>
      </c>
      <c r="DI26" s="155" t="str">
        <f>IF('Standardized Scores'!DI26&gt;=MAX('Standardized Scores'!$E26:$DO26)*0.88,"Advanced capacity",IF('Standardized Scores'!DI26&gt;=MAX('Standardized Scores'!$E26:$DO26)*0.8,"High capacity",IF('Standardized Scores'!DI26&gt;=MAX('Standardized Scores'!$E26:$DO26)*0.66,"Adequate capacity",IF('Standardized Scores'!DI26&gt;=MAX('Standardized Scores'!$E26:$DO26)*0.555,"Low capacity","Inadequate capacity"))))</f>
        <v>Inadequate capacity</v>
      </c>
      <c r="DJ26" s="155" t="str">
        <f>IF('Standardized Scores'!DJ26&gt;=MAX('Standardized Scores'!$E26:$DO26)*0.88,"Advanced capacity",IF('Standardized Scores'!DJ26&gt;=MAX('Standardized Scores'!$E26:$DO26)*0.8,"High capacity",IF('Standardized Scores'!DJ26&gt;=MAX('Standardized Scores'!$E26:$DO26)*0.66,"Adequate capacity",IF('Standardized Scores'!DJ26&gt;=MAX('Standardized Scores'!$E26:$DO26)*0.555,"Low capacity","Inadequate capacity"))))</f>
        <v>Adequate capacity</v>
      </c>
      <c r="DK26" s="155" t="str">
        <f>IF('Standardized Scores'!DK26&gt;=MAX('Standardized Scores'!$E26:$DO26)*0.88,"Advanced capacity",IF('Standardized Scores'!DK26&gt;=MAX('Standardized Scores'!$E26:$DO26)*0.8,"High capacity",IF('Standardized Scores'!DK26&gt;=MAX('Standardized Scores'!$E26:$DO26)*0.66,"Adequate capacity",IF('Standardized Scores'!DK26&gt;=MAX('Standardized Scores'!$E26:$DO26)*0.555,"Low capacity","Inadequate capacity"))))</f>
        <v>Advanced capacity</v>
      </c>
      <c r="DL26" s="155" t="str">
        <f>IF('Standardized Scores'!DL26&gt;=MAX('Standardized Scores'!$E26:$DO26)*0.88,"Advanced capacity",IF('Standardized Scores'!DL26&gt;=MAX('Standardized Scores'!$E26:$DO26)*0.8,"High capacity",IF('Standardized Scores'!DL26&gt;=MAX('Standardized Scores'!$E26:$DO26)*0.66,"Adequate capacity",IF('Standardized Scores'!DL26&gt;=MAX('Standardized Scores'!$E26:$DO26)*0.555,"Low capacity","Inadequate capacity"))))</f>
        <v>Adequate capacity</v>
      </c>
      <c r="DM26" s="155" t="str">
        <f>IF('Standardized Scores'!DM26&gt;=MAX('Standardized Scores'!$E26:$DO26)*0.88,"Advanced capacity",IF('Standardized Scores'!DM26&gt;=MAX('Standardized Scores'!$E26:$DO26)*0.8,"High capacity",IF('Standardized Scores'!DM26&gt;=MAX('Standardized Scores'!$E26:$DO26)*0.66,"Adequate capacity",IF('Standardized Scores'!DM26&gt;=MAX('Standardized Scores'!$E26:$DO26)*0.555,"Low capacity","Inadequate capacity"))))</f>
        <v>Inadequate capacity</v>
      </c>
      <c r="DN26" s="155" t="str">
        <f>IF('Standardized Scores'!DN26&gt;=MAX('Standardized Scores'!$E26:$DO26)*0.88,"Advanced capacity",IF('Standardized Scores'!DN26&gt;=MAX('Standardized Scores'!$E26:$DO26)*0.8,"High capacity",IF('Standardized Scores'!DN26&gt;=MAX('Standardized Scores'!$E26:$DO26)*0.66,"Adequate capacity",IF('Standardized Scores'!DN26&gt;=MAX('Standardized Scores'!$E26:$DO26)*0.555,"Low capacity","Inadequate capacity"))))</f>
        <v>Inadequate capacity</v>
      </c>
      <c r="DO26" s="155" t="str">
        <f>IF('Standardized Scores'!DO26&gt;=MAX('Standardized Scores'!$E26:$DO26)*0.88,"Advanced capacity",IF('Standardized Scores'!DO26&gt;=MAX('Standardized Scores'!$E26:$DO26)*0.8,"High capacity",IF('Standardized Scores'!DO26&gt;=MAX('Standardized Scores'!$E26:$DO26)*0.66,"Adequate capacity",IF('Standardized Scores'!DO26&gt;=MAX('Standardized Scores'!$E26:$DO26)*0.555,"Low capacity","Inadequate capacity"))))</f>
        <v>Inadequate capacity</v>
      </c>
    </row>
    <row r="27" spans="2:119" ht="12" customHeight="1" x14ac:dyDescent="0.25">
      <c r="B27" s="61" t="str">
        <f>'Standardized Scores'!B27</f>
        <v xml:space="preserve">         World University Rankings 2023 by subject: engineering (ratio of female to male in top engineering universities)</v>
      </c>
      <c r="C27" s="61" t="str">
        <f t="shared" si="0"/>
        <v>World University Rankings 2023 by subject: engineering (ratio of female to male in top engineering universities)</v>
      </c>
      <c r="D27" s="145">
        <f>'Standardized Scores'!D27</f>
        <v>0.2</v>
      </c>
      <c r="E27" s="154">
        <f>'Standardized Scores'!E27</f>
        <v>45.704988013866895</v>
      </c>
      <c r="F27" s="154">
        <f>'Standardized Scores'!F27</f>
        <v>28.946492408782369</v>
      </c>
      <c r="G27" s="154">
        <f>'Standardized Scores'!G27</f>
        <v>48.847205939820249</v>
      </c>
      <c r="H27" s="154">
        <f>'Standardized Scores'!H27</f>
        <v>31.240133968291822</v>
      </c>
      <c r="I27" s="154">
        <f>'Standardized Scores'!I27</f>
        <v>45.704988013866895</v>
      </c>
      <c r="J27" s="154">
        <f>'Standardized Scores'!J27</f>
        <v>48.774546133824579</v>
      </c>
      <c r="K27" s="154">
        <f>'Standardized Scores'!K27</f>
        <v>42.72124716591815</v>
      </c>
      <c r="L27" s="154">
        <f>'Standardized Scores'!L27</f>
        <v>21.709869306586775</v>
      </c>
      <c r="M27" s="154">
        <f>'Standardized Scores'!M27</f>
        <v>48.093527761189328</v>
      </c>
      <c r="N27" s="154">
        <f>'Standardized Scores'!N27</f>
        <v>21.335561215093897</v>
      </c>
      <c r="O27" s="154">
        <f>'Standardized Scores'!O27</f>
        <v>36.906777821197508</v>
      </c>
      <c r="P27" s="154">
        <f>'Standardized Scores'!P27</f>
        <v>45.704988013866895</v>
      </c>
      <c r="Q27" s="154">
        <f>'Standardized Scores'!Q27</f>
        <v>58.985305285820679</v>
      </c>
      <c r="R27" s="154">
        <f>'Standardized Scores'!R27</f>
        <v>45.704988013866895</v>
      </c>
      <c r="S27" s="154">
        <f>'Standardized Scores'!S27</f>
        <v>48.847205939820249</v>
      </c>
      <c r="T27" s="154">
        <f>'Standardized Scores'!T27</f>
        <v>62.624622999769549</v>
      </c>
      <c r="U27" s="154">
        <f>'Standardized Scores'!U27</f>
        <v>60.116116132615325</v>
      </c>
      <c r="V27" s="154">
        <f>'Standardized Scores'!V27</f>
        <v>48.847205939820249</v>
      </c>
      <c r="W27" s="154">
        <f>'Standardized Scores'!W27</f>
        <v>52.103686335808256</v>
      </c>
      <c r="X27" s="154">
        <f>'Standardized Scores'!X27</f>
        <v>59.593591246580694</v>
      </c>
      <c r="Y27" s="154">
        <f>'Standardized Scores'!Y27</f>
        <v>55.480777116832869</v>
      </c>
      <c r="Z27" s="154">
        <f>'Standardized Scores'!Z27</f>
        <v>66.406659055441892</v>
      </c>
      <c r="AA27" s="154">
        <f>'Standardized Scores'!AA27</f>
        <v>48.847205939820249</v>
      </c>
      <c r="AB27" s="154">
        <f>'Standardized Scores'!AB27</f>
        <v>58.985305285820679</v>
      </c>
      <c r="AC27" s="154">
        <f>'Standardized Scores'!AC27</f>
        <v>42.671122430187793</v>
      </c>
      <c r="AD27" s="154">
        <f>'Standardized Scores'!AD27</f>
        <v>42.387630072368609</v>
      </c>
      <c r="AE27" s="154">
        <f>'Standardized Scores'!AE27</f>
        <v>52.03003411360497</v>
      </c>
      <c r="AF27" s="154">
        <f>'Standardized Scores'!AF27</f>
        <v>58.985305285820679</v>
      </c>
      <c r="AG27" s="154">
        <f>'Standardized Scores'!AG27</f>
        <v>58.985305285820679</v>
      </c>
      <c r="AH27" s="154">
        <f>'Standardized Scores'!AH27</f>
        <v>30.230409410784816</v>
      </c>
      <c r="AI27" s="154">
        <f>'Standardized Scores'!AI27</f>
        <v>62.624622999769549</v>
      </c>
      <c r="AJ27" s="154">
        <f>'Standardized Scores'!AJ27</f>
        <v>58.985305285820679</v>
      </c>
      <c r="AK27" s="154">
        <f>'Standardized Scores'!AK27</f>
        <v>36.906777821197508</v>
      </c>
      <c r="AL27" s="154">
        <f>'Standardized Scores'!AL27</f>
        <v>11.007821056860902</v>
      </c>
      <c r="AM27" s="154">
        <f>'Standardized Scores'!AM27</f>
        <v>58.985305285820679</v>
      </c>
      <c r="AN27" s="154">
        <f>'Standardized Scores'!AN27</f>
        <v>62.624622999769549</v>
      </c>
      <c r="AO27" s="154">
        <f>'Standardized Scores'!AO27</f>
        <v>45.704988013866895</v>
      </c>
      <c r="AP27" s="154">
        <f>'Standardized Scores'!AP27</f>
        <v>52.103686335808263</v>
      </c>
      <c r="AQ27" s="154">
        <f>'Standardized Scores'!AQ27</f>
        <v>45.704988013866895</v>
      </c>
      <c r="AR27" s="154">
        <f>'Standardized Scores'!AR27</f>
        <v>55.480777116832854</v>
      </c>
      <c r="AS27" s="154">
        <f>'Standardized Scores'!AS27</f>
        <v>58.985305285820679</v>
      </c>
      <c r="AT27" s="154">
        <f>'Standardized Scores'!AT27</f>
        <v>58.985305285820679</v>
      </c>
      <c r="AU27" s="154">
        <f>'Standardized Scores'!AU27</f>
        <v>55.480777116832854</v>
      </c>
      <c r="AV27" s="154">
        <f>'Standardized Scores'!AV27</f>
        <v>66.406659055441892</v>
      </c>
      <c r="AW27" s="154">
        <f>'Standardized Scores'!AW27</f>
        <v>36.644967337782141</v>
      </c>
      <c r="AX27" s="154">
        <f>'Standardized Scores'!AX27</f>
        <v>25.253379224657063</v>
      </c>
      <c r="AY27" s="154">
        <f>'Standardized Scores'!AY27</f>
        <v>50.442485809919631</v>
      </c>
      <c r="AZ27" s="154">
        <f>'Standardized Scores'!AZ27</f>
        <v>58.985305285820679</v>
      </c>
      <c r="BA27" s="154">
        <f>'Standardized Scores'!BA27</f>
        <v>52.03003411360497</v>
      </c>
      <c r="BB27" s="154">
        <f>'Standardized Scores'!BB27</f>
        <v>39.740099747650376</v>
      </c>
      <c r="BC27" s="154">
        <f>'Standardized Scores'!BC27</f>
        <v>62.624622999769549</v>
      </c>
      <c r="BD27" s="154">
        <f>'Standardized Scores'!BD27</f>
        <v>48.847205939820249</v>
      </c>
      <c r="BE27" s="154">
        <f>'Standardized Scores'!BE27</f>
        <v>24.047855231911502</v>
      </c>
      <c r="BF27" s="154">
        <f>'Standardized Scores'!BF27</f>
        <v>34.166351695611979</v>
      </c>
      <c r="BG27" s="154">
        <f>'Standardized Scores'!BG27</f>
        <v>48.847205939820249</v>
      </c>
      <c r="BH27" s="154">
        <f>'Standardized Scores'!BH27</f>
        <v>48.847205939820249</v>
      </c>
      <c r="BI27" s="154">
        <f>'Standardized Scores'!BI27</f>
        <v>1.7139370505200135</v>
      </c>
      <c r="BJ27" s="154">
        <f>'Standardized Scores'!BJ27</f>
        <v>49.644845874869944</v>
      </c>
      <c r="BK27" s="154">
        <f>'Standardized Scores'!BK27</f>
        <v>49.06997512113783</v>
      </c>
      <c r="BL27" s="154">
        <f>'Standardized Scores'!BL27</f>
        <v>66.406659055441892</v>
      </c>
      <c r="BM27" s="154">
        <f>'Standardized Scores'!BM27</f>
        <v>19.475029819144019</v>
      </c>
      <c r="BN27" s="154">
        <f>'Standardized Scores'!BN27</f>
        <v>58.985305285820679</v>
      </c>
      <c r="BO27" s="154">
        <f>'Standardized Scores'!BO27</f>
        <v>48.847205939820249</v>
      </c>
      <c r="BP27" s="154">
        <f>'Standardized Scores'!BP27</f>
        <v>52.872069350591957</v>
      </c>
      <c r="BQ27" s="154">
        <f>'Standardized Scores'!BQ27</f>
        <v>36.906777821197508</v>
      </c>
      <c r="BR27" s="154">
        <f>'Standardized Scores'!BR27</f>
        <v>52.103686335808256</v>
      </c>
      <c r="BS27" s="154">
        <f>'Standardized Scores'!BS27</f>
        <v>58.985305285820679</v>
      </c>
      <c r="BT27" s="154">
        <f>'Standardized Scores'!BT27</f>
        <v>49.644845874869944</v>
      </c>
      <c r="BU27" s="154">
        <f>'Standardized Scores'!BU27</f>
        <v>45.704988013866895</v>
      </c>
      <c r="BV27" s="154">
        <f>'Standardized Scores'!BV27</f>
        <v>68.333984629412541</v>
      </c>
      <c r="BW27" s="154">
        <f>'Standardized Scores'!BW27</f>
        <v>48.847205939820249</v>
      </c>
      <c r="BX27" s="154">
        <f>'Standardized Scores'!BX27</f>
        <v>48.847205939820249</v>
      </c>
      <c r="BY27" s="154">
        <f>'Standardized Scores'!BY27</f>
        <v>70.33997655334116</v>
      </c>
      <c r="BZ27" s="154">
        <f>'Standardized Scores'!BZ27</f>
        <v>53.822384322579708</v>
      </c>
      <c r="CA27" s="154">
        <f>'Standardized Scores'!CA27</f>
        <v>39.740099747650376</v>
      </c>
      <c r="CB27" s="154">
        <f>'Standardized Scores'!CB27</f>
        <v>55.480777116832869</v>
      </c>
      <c r="CC27" s="154">
        <f>'Standardized Scores'!CC27</f>
        <v>44.15702140877368</v>
      </c>
      <c r="CD27" s="154">
        <f>'Standardized Scores'!CD27</f>
        <v>70.33997655334116</v>
      </c>
      <c r="CE27" s="154">
        <f>'Standardized Scores'!CE27</f>
        <v>50.475446137814252</v>
      </c>
      <c r="CF27" s="154">
        <f>'Standardized Scores'!CF27</f>
        <v>58.985305285820679</v>
      </c>
      <c r="CG27" s="154">
        <f>'Standardized Scores'!CG27</f>
        <v>58.985305285820679</v>
      </c>
      <c r="CH27" s="154">
        <f>'Standardized Scores'!CH27</f>
        <v>55.480777116832869</v>
      </c>
      <c r="CI27" s="154">
        <f>'Standardized Scores'!CI27</f>
        <v>70.33997655334116</v>
      </c>
      <c r="CJ27" s="154">
        <f>'Standardized Scores'!CJ27</f>
        <v>28.986614815094942</v>
      </c>
      <c r="CK27" s="154">
        <f>'Standardized Scores'!CK27</f>
        <v>55.480777116832854</v>
      </c>
      <c r="CL27" s="154">
        <f>'Standardized Scores'!CL27</f>
        <v>0</v>
      </c>
      <c r="CM27" s="154">
        <f>'Standardized Scores'!CM27</f>
        <v>66.406659055441892</v>
      </c>
      <c r="CN27" s="154">
        <f>'Standardized Scores'!CN27</f>
        <v>36.906777821197508</v>
      </c>
      <c r="CO27" s="154">
        <f>'Standardized Scores'!CO27</f>
        <v>48.847205939820249</v>
      </c>
      <c r="CP27" s="154">
        <f>'Standardized Scores'!CP27</f>
        <v>44.15702140877368</v>
      </c>
      <c r="CQ27" s="154">
        <f>'Standardized Scores'!CQ27</f>
        <v>48.847205939820249</v>
      </c>
      <c r="CR27" s="154">
        <f>'Standardized Scores'!CR27</f>
        <v>45.704988013866895</v>
      </c>
      <c r="CS27" s="154">
        <f>'Standardized Scores'!CS27</f>
        <v>68.529230311176391</v>
      </c>
      <c r="CT27" s="154">
        <f>'Standardized Scores'!CT27</f>
        <v>9.0457788777444907</v>
      </c>
      <c r="CU27" s="154">
        <f>'Standardized Scores'!CU27</f>
        <v>46.381773413302994</v>
      </c>
      <c r="CV27" s="154">
        <f>'Standardized Scores'!CV27</f>
        <v>48.847205939820249</v>
      </c>
      <c r="CW27" s="154">
        <f>'Standardized Scores'!CW27</f>
        <v>58.985305285820679</v>
      </c>
      <c r="CX27" s="154">
        <f>'Standardized Scores'!CX27</f>
        <v>45.704988013866895</v>
      </c>
      <c r="CY27" s="154">
        <f>'Standardized Scores'!CY27</f>
        <v>39.740099747650376</v>
      </c>
      <c r="CZ27" s="154">
        <f>'Standardized Scores'!CZ27</f>
        <v>36.906777821197508</v>
      </c>
      <c r="DA27" s="154">
        <f>'Standardized Scores'!DA27</f>
        <v>19.441674005898605</v>
      </c>
      <c r="DB27" s="154">
        <f>'Standardized Scores'!DB27</f>
        <v>39.740099747650376</v>
      </c>
      <c r="DC27" s="154">
        <f>'Standardized Scores'!DC27</f>
        <v>48.847205939820249</v>
      </c>
      <c r="DD27" s="154">
        <f>'Standardized Scores'!DD27</f>
        <v>27.675868766593588</v>
      </c>
      <c r="DE27" s="154">
        <f>'Standardized Scores'!DE27</f>
        <v>15.102517778495155</v>
      </c>
      <c r="DF27" s="154">
        <f>'Standardized Scores'!DF27</f>
        <v>57.23304120132677</v>
      </c>
      <c r="DG27" s="154">
        <f>'Standardized Scores'!DG27</f>
        <v>48.847205939820249</v>
      </c>
      <c r="DH27" s="154">
        <f>'Standardized Scores'!DH27</f>
        <v>69.943535461655642</v>
      </c>
      <c r="DI27" s="154">
        <f>'Standardized Scores'!DI27</f>
        <v>42.671122430187793</v>
      </c>
      <c r="DJ27" s="154">
        <f>'Standardized Scores'!DJ27</f>
        <v>52.103686335808256</v>
      </c>
      <c r="DK27" s="154">
        <f>'Standardized Scores'!DK27</f>
        <v>62.624622999769549</v>
      </c>
      <c r="DL27" s="154">
        <f>'Standardized Scores'!DL27</f>
        <v>58.985305285820679</v>
      </c>
      <c r="DM27" s="154">
        <f>'Standardized Scores'!DM27</f>
        <v>48.847205939820249</v>
      </c>
      <c r="DN27" s="154">
        <f>'Standardized Scores'!DN27</f>
        <v>48.847205939820249</v>
      </c>
      <c r="DO27" s="154">
        <f>'Standardized Scores'!DO27</f>
        <v>48.847205939820249</v>
      </c>
    </row>
    <row r="28" spans="2:119" ht="12" customHeight="1" x14ac:dyDescent="0.25">
      <c r="B28" s="61" t="str">
        <f>'Standardized Scores'!B28</f>
        <v xml:space="preserve">         Distribution of engineers by age</v>
      </c>
      <c r="C28" s="61" t="str">
        <f t="shared" si="0"/>
        <v>Distribution of engineers by age</v>
      </c>
      <c r="D28" s="145">
        <f>'Standardized Scores'!D28</f>
        <v>0.2</v>
      </c>
      <c r="E28" s="154">
        <f>'Standardized Scores'!E28</f>
        <v>53.152837994592169</v>
      </c>
      <c r="F28" s="154">
        <f>'Standardized Scores'!F28</f>
        <v>30.092350559694225</v>
      </c>
      <c r="G28" s="154">
        <f>'Standardized Scores'!G28</f>
        <v>24.178831925698585</v>
      </c>
      <c r="H28" s="154">
        <f>'Standardized Scores'!H28</f>
        <v>47.630254255061558</v>
      </c>
      <c r="I28" s="154">
        <f>'Standardized Scores'!I28</f>
        <v>78.72549342101135</v>
      </c>
      <c r="J28" s="154">
        <f>'Standardized Scores'!J28</f>
        <v>59.659843413619235</v>
      </c>
      <c r="K28" s="154">
        <f>'Standardized Scores'!K28</f>
        <v>52.822157616867528</v>
      </c>
      <c r="L28" s="154">
        <f>'Standardized Scores'!L28</f>
        <v>58.351947820041175</v>
      </c>
      <c r="M28" s="154">
        <f>'Standardized Scores'!M28</f>
        <v>30.092350559694225</v>
      </c>
      <c r="N28" s="154">
        <f>'Standardized Scores'!N28</f>
        <v>71.393292873622443</v>
      </c>
      <c r="O28" s="154">
        <f>'Standardized Scores'!O28</f>
        <v>50.616503449688004</v>
      </c>
      <c r="P28" s="154">
        <f>'Standardized Scores'!P28</f>
        <v>45.796875347834899</v>
      </c>
      <c r="Q28" s="154">
        <f>'Standardized Scores'!Q28</f>
        <v>40.810324893483511</v>
      </c>
      <c r="R28" s="154">
        <f>'Standardized Scores'!R28</f>
        <v>46.802264725441489</v>
      </c>
      <c r="S28" s="154">
        <f>'Standardized Scores'!S28</f>
        <v>0</v>
      </c>
      <c r="T28" s="154">
        <f>'Standardized Scores'!T28</f>
        <v>49.830758085452999</v>
      </c>
      <c r="U28" s="154">
        <f>'Standardized Scores'!U28</f>
        <v>66.227938690541365</v>
      </c>
      <c r="V28" s="154">
        <f>'Standardized Scores'!V28</f>
        <v>50.702929240800529</v>
      </c>
      <c r="W28" s="154">
        <f>'Standardized Scores'!W28</f>
        <v>64.335756843986019</v>
      </c>
      <c r="X28" s="154">
        <f>'Standardized Scores'!X28</f>
        <v>34.412666864966191</v>
      </c>
      <c r="Y28" s="154">
        <f>'Standardized Scores'!Y28</f>
        <v>58.351947820041175</v>
      </c>
      <c r="Z28" s="154">
        <f>'Standardized Scores'!Z28</f>
        <v>77.55285116146301</v>
      </c>
      <c r="AA28" s="154">
        <f>'Standardized Scores'!AA28</f>
        <v>86.524205640449509</v>
      </c>
      <c r="AB28" s="154">
        <f>'Standardized Scores'!AB28</f>
        <v>46.226640533500834</v>
      </c>
      <c r="AC28" s="154">
        <f>'Standardized Scores'!AC28</f>
        <v>49.481149182223803</v>
      </c>
      <c r="AD28" s="154">
        <f>'Standardized Scores'!AD28</f>
        <v>30.926638944821239</v>
      </c>
      <c r="AE28" s="154">
        <f>'Standardized Scores'!AE28</f>
        <v>52.963400961583247</v>
      </c>
      <c r="AF28" s="154">
        <f>'Standardized Scores'!AF28</f>
        <v>61.497371729142863</v>
      </c>
      <c r="AG28" s="154">
        <f>'Standardized Scores'!AG28</f>
        <v>62.44964323877435</v>
      </c>
      <c r="AH28" s="154">
        <f>'Standardized Scores'!AH28</f>
        <v>45.70389638050375</v>
      </c>
      <c r="AI28" s="154">
        <f>'Standardized Scores'!AI28</f>
        <v>36.253587018884431</v>
      </c>
      <c r="AJ28" s="154">
        <f>'Standardized Scores'!AJ28</f>
        <v>53.261404285517067</v>
      </c>
      <c r="AK28" s="154">
        <f>'Standardized Scores'!AK28</f>
        <v>59.760138683028153</v>
      </c>
      <c r="AL28" s="154">
        <f>'Standardized Scores'!AL28</f>
        <v>9.9392656114733189</v>
      </c>
      <c r="AM28" s="154">
        <f>'Standardized Scores'!AM28</f>
        <v>56.007251914504117</v>
      </c>
      <c r="AN28" s="154">
        <f>'Standardized Scores'!AN28</f>
        <v>61.606913563103149</v>
      </c>
      <c r="AO28" s="154">
        <f>'Standardized Scores'!AO28</f>
        <v>89.079267264243143</v>
      </c>
      <c r="AP28" s="154">
        <f>'Standardized Scores'!AP28</f>
        <v>62.917202283881593</v>
      </c>
      <c r="AQ28" s="154">
        <f>'Standardized Scores'!AQ28</f>
        <v>60.761448597671333</v>
      </c>
      <c r="AR28" s="154">
        <f>'Standardized Scores'!AR28</f>
        <v>53.354883880904758</v>
      </c>
      <c r="AS28" s="154">
        <f>'Standardized Scores'!AS28</f>
        <v>33.862221865075213</v>
      </c>
      <c r="AT28" s="154">
        <f>'Standardized Scores'!AT28</f>
        <v>52.772979129001683</v>
      </c>
      <c r="AU28" s="154">
        <f>'Standardized Scores'!AU28</f>
        <v>35.674881468824381</v>
      </c>
      <c r="AV28" s="154">
        <f>'Standardized Scores'!AV28</f>
        <v>46.676411028108227</v>
      </c>
      <c r="AW28" s="154">
        <f>'Standardized Scores'!AW28</f>
        <v>76.32338673898829</v>
      </c>
      <c r="AX28" s="154">
        <f>'Standardized Scores'!AX28</f>
        <v>58.351947820041175</v>
      </c>
      <c r="AY28" s="154">
        <f>'Standardized Scores'!AY28</f>
        <v>53.626637542085199</v>
      </c>
      <c r="AZ28" s="154">
        <f>'Standardized Scores'!AZ28</f>
        <v>1.6469584333652256</v>
      </c>
      <c r="BA28" s="154">
        <f>'Standardized Scores'!BA28</f>
        <v>33.089283327860102</v>
      </c>
      <c r="BB28" s="154">
        <f>'Standardized Scores'!BB28</f>
        <v>38.860488708892682</v>
      </c>
      <c r="BC28" s="154">
        <f>'Standardized Scores'!BC28</f>
        <v>51.453612301048715</v>
      </c>
      <c r="BD28" s="154">
        <f>'Standardized Scores'!BD28</f>
        <v>57.257688186539433</v>
      </c>
      <c r="BE28" s="154">
        <f>'Standardized Scores'!BE28</f>
        <v>100</v>
      </c>
      <c r="BF28" s="154">
        <f>'Standardized Scores'!BF28</f>
        <v>21.095580083593692</v>
      </c>
      <c r="BG28" s="154">
        <f>'Standardized Scores'!BG28</f>
        <v>58.351947820041175</v>
      </c>
      <c r="BH28" s="154">
        <f>'Standardized Scores'!BH28</f>
        <v>47.643600794150622</v>
      </c>
      <c r="BI28" s="154">
        <f>'Standardized Scores'!BI28</f>
        <v>30.092350559694225</v>
      </c>
      <c r="BJ28" s="154">
        <f>'Standardized Scores'!BJ28</f>
        <v>60.694297034235397</v>
      </c>
      <c r="BK28" s="154">
        <f>'Standardized Scores'!BK28</f>
        <v>84.326543481561956</v>
      </c>
      <c r="BL28" s="154">
        <f>'Standardized Scores'!BL28</f>
        <v>75.068375943776914</v>
      </c>
      <c r="BM28" s="154">
        <f>'Standardized Scores'!BM28</f>
        <v>71.977994125909007</v>
      </c>
      <c r="BN28" s="154">
        <f>'Standardized Scores'!BN28</f>
        <v>17.262924263978299</v>
      </c>
      <c r="BO28" s="154">
        <f>'Standardized Scores'!BO28</f>
        <v>50.702929240800529</v>
      </c>
      <c r="BP28" s="154">
        <f>'Standardized Scores'!BP28</f>
        <v>58.351947820041175</v>
      </c>
      <c r="BQ28" s="154">
        <f>'Standardized Scores'!BQ28</f>
        <v>35.505124883671613</v>
      </c>
      <c r="BR28" s="154">
        <f>'Standardized Scores'!BR28</f>
        <v>37.409649743529286</v>
      </c>
      <c r="BS28" s="154">
        <f>'Standardized Scores'!BS28</f>
        <v>50.947763872611503</v>
      </c>
      <c r="BT28" s="154">
        <f>'Standardized Scores'!BT28</f>
        <v>22.688459908223479</v>
      </c>
      <c r="BU28" s="154">
        <f>'Standardized Scores'!BU28</f>
        <v>53.556034393901179</v>
      </c>
      <c r="BV28" s="154">
        <f>'Standardized Scores'!BV28</f>
        <v>30.092350559694225</v>
      </c>
      <c r="BW28" s="154">
        <f>'Standardized Scores'!BW28</f>
        <v>50.702929240800529</v>
      </c>
      <c r="BX28" s="154">
        <f>'Standardized Scores'!BX28</f>
        <v>50.702929240800529</v>
      </c>
      <c r="BY28" s="154">
        <f>'Standardized Scores'!BY28</f>
        <v>52.752039767690938</v>
      </c>
      <c r="BZ28" s="154">
        <f>'Standardized Scores'!BZ28</f>
        <v>59.614101388014333</v>
      </c>
      <c r="CA28" s="154">
        <f>'Standardized Scores'!CA28</f>
        <v>38.990230001355741</v>
      </c>
      <c r="CB28" s="154">
        <f>'Standardized Scores'!CB28</f>
        <v>63.920158863349286</v>
      </c>
      <c r="CC28" s="154">
        <f>'Standardized Scores'!CC28</f>
        <v>68.65958939198687</v>
      </c>
      <c r="CD28" s="154">
        <f>'Standardized Scores'!CD28</f>
        <v>30.092350559694225</v>
      </c>
      <c r="CE28" s="154">
        <f>'Standardized Scores'!CE28</f>
        <v>63.282661326167144</v>
      </c>
      <c r="CF28" s="154">
        <f>'Standardized Scores'!CF28</f>
        <v>77.855205104703231</v>
      </c>
      <c r="CG28" s="154">
        <f>'Standardized Scores'!CG28</f>
        <v>21.162089244811678</v>
      </c>
      <c r="CH28" s="154">
        <f>'Standardized Scores'!CH28</f>
        <v>61.444602164319143</v>
      </c>
      <c r="CI28" s="154">
        <f>'Standardized Scores'!CI28</f>
        <v>49.764174329875388</v>
      </c>
      <c r="CJ28" s="154">
        <f>'Standardized Scores'!CJ28</f>
        <v>47.548258769014019</v>
      </c>
      <c r="CK28" s="154">
        <f>'Standardized Scores'!CK28</f>
        <v>64.142786591843048</v>
      </c>
      <c r="CL28" s="154">
        <f>'Standardized Scores'!CL28</f>
        <v>30.092350559694225</v>
      </c>
      <c r="CM28" s="154">
        <f>'Standardized Scores'!CM28</f>
        <v>25.732279213806056</v>
      </c>
      <c r="CN28" s="154">
        <f>'Standardized Scores'!CN28</f>
        <v>40.083152294041533</v>
      </c>
      <c r="CO28" s="154">
        <f>'Standardized Scores'!CO28</f>
        <v>9.5647166545502582</v>
      </c>
      <c r="CP28" s="154">
        <f>'Standardized Scores'!CP28</f>
        <v>30.092350559694225</v>
      </c>
      <c r="CQ28" s="154">
        <f>'Standardized Scores'!CQ28</f>
        <v>32.228342372327496</v>
      </c>
      <c r="CR28" s="154">
        <f>'Standardized Scores'!CR28</f>
        <v>41.782956927384667</v>
      </c>
      <c r="CS28" s="154">
        <f>'Standardized Scores'!CS28</f>
        <v>26.418225904046384</v>
      </c>
      <c r="CT28" s="154">
        <f>'Standardized Scores'!CT28</f>
        <v>43.268640286431399</v>
      </c>
      <c r="CU28" s="154">
        <f>'Standardized Scores'!CU28</f>
        <v>43.622879328075093</v>
      </c>
      <c r="CV28" s="154">
        <f>'Standardized Scores'!CV28</f>
        <v>48.971225711986811</v>
      </c>
      <c r="CW28" s="154">
        <f>'Standardized Scores'!CW28</f>
        <v>34.396964863769512</v>
      </c>
      <c r="CX28" s="154">
        <f>'Standardized Scores'!CX28</f>
        <v>53.205424413304591</v>
      </c>
      <c r="CY28" s="154">
        <f>'Standardized Scores'!CY28</f>
        <v>64.981037822307584</v>
      </c>
      <c r="CZ28" s="154">
        <f>'Standardized Scores'!CZ28</f>
        <v>64.136508116222913</v>
      </c>
      <c r="DA28" s="154">
        <f>'Standardized Scores'!DA28</f>
        <v>69.256229922701593</v>
      </c>
      <c r="DB28" s="154">
        <f>'Standardized Scores'!DB28</f>
        <v>58.351947820041175</v>
      </c>
      <c r="DC28" s="154">
        <f>'Standardized Scores'!DC28</f>
        <v>64.198701051480796</v>
      </c>
      <c r="DD28" s="154">
        <f>'Standardized Scores'!DD28</f>
        <v>38.2537443910606</v>
      </c>
      <c r="DE28" s="154">
        <f>'Standardized Scores'!DE28</f>
        <v>27.104917627161608</v>
      </c>
      <c r="DF28" s="154">
        <f>'Standardized Scores'!DF28</f>
        <v>20.893831912118205</v>
      </c>
      <c r="DG28" s="154">
        <f>'Standardized Scores'!DG28</f>
        <v>15.59198660013047</v>
      </c>
      <c r="DH28" s="154">
        <f>'Standardized Scores'!DH28</f>
        <v>69.686020674370909</v>
      </c>
      <c r="DI28" s="154">
        <f>'Standardized Scores'!DI28</f>
        <v>12.556642889001902</v>
      </c>
      <c r="DJ28" s="154">
        <f>'Standardized Scores'!DJ28</f>
        <v>64.119633149838094</v>
      </c>
      <c r="DK28" s="154">
        <f>'Standardized Scores'!DK28</f>
        <v>81.772516949639922</v>
      </c>
      <c r="DL28" s="154">
        <f>'Standardized Scores'!DL28</f>
        <v>49.48032874678217</v>
      </c>
      <c r="DM28" s="154">
        <f>'Standardized Scores'!DM28</f>
        <v>4.8189988768829473</v>
      </c>
      <c r="DN28" s="154">
        <f>'Standardized Scores'!DN28</f>
        <v>20.260578258825372</v>
      </c>
      <c r="DO28" s="154">
        <f>'Standardized Scores'!DO28</f>
        <v>39.417962118384892</v>
      </c>
    </row>
    <row r="29" spans="2:119" ht="12" customHeight="1" x14ac:dyDescent="0.25">
      <c r="B29" s="61" t="str">
        <f>'Standardized Scores'!B29</f>
        <v xml:space="preserve">         Ratio of female to male engineering occupation labor force</v>
      </c>
      <c r="C29" s="61" t="str">
        <f t="shared" si="0"/>
        <v>Ratio of female to male engineering occupation labor force</v>
      </c>
      <c r="D29" s="145">
        <f>'Standardized Scores'!D29</f>
        <v>0.2</v>
      </c>
      <c r="E29" s="154">
        <f>'Standardized Scores'!E29</f>
        <v>40.818990130000003</v>
      </c>
      <c r="F29" s="154">
        <f>'Standardized Scores'!F29</f>
        <v>28.949695024148198</v>
      </c>
      <c r="G29" s="154">
        <f>'Standardized Scores'!G29</f>
        <v>0</v>
      </c>
      <c r="H29" s="154">
        <f>'Standardized Scores'!H29</f>
        <v>26.582327450000001</v>
      </c>
      <c r="I29" s="154">
        <f>'Standardized Scores'!I29</f>
        <v>19.012296942601001</v>
      </c>
      <c r="J29" s="154">
        <f>'Standardized Scores'!J29</f>
        <v>63.013654479999992</v>
      </c>
      <c r="K29" s="154">
        <f>'Standardized Scores'!K29</f>
        <v>41.386554619999998</v>
      </c>
      <c r="L29" s="154">
        <f>'Standardized Scores'!L29</f>
        <v>1.9217598008707899</v>
      </c>
      <c r="M29" s="154">
        <f>'Standardized Scores'!M29</f>
        <v>42.8704859466351</v>
      </c>
      <c r="N29" s="154">
        <f>'Standardized Scores'!N29</f>
        <v>13.975134349999998</v>
      </c>
      <c r="O29" s="154">
        <f>'Standardized Scores'!O29</f>
        <v>56.950035210000003</v>
      </c>
      <c r="P29" s="154">
        <f>'Standardized Scores'!P29</f>
        <v>50.802644000000001</v>
      </c>
      <c r="Q29" s="154">
        <f>'Standardized Scores'!Q29</f>
        <v>57.828518170000009</v>
      </c>
      <c r="R29" s="154">
        <f>'Standardized Scores'!R29</f>
        <v>35.05565807</v>
      </c>
      <c r="S29" s="154">
        <f>'Standardized Scores'!S29</f>
        <v>28.342372080000001</v>
      </c>
      <c r="T29" s="154">
        <f>'Standardized Scores'!T29</f>
        <v>45.67372134</v>
      </c>
      <c r="U29" s="154">
        <f>'Standardized Scores'!U29</f>
        <v>65.246636769999995</v>
      </c>
      <c r="V29" s="154">
        <f>'Standardized Scores'!V29</f>
        <v>35.226430918548203</v>
      </c>
      <c r="W29" s="154">
        <f>'Standardized Scores'!W29</f>
        <v>51.403429634297801</v>
      </c>
      <c r="X29" s="154">
        <f>'Standardized Scores'!X29</f>
        <v>46.219573339999997</v>
      </c>
      <c r="Y29" s="154">
        <f>'Standardized Scores'!Y29</f>
        <v>18.772319862054498</v>
      </c>
      <c r="Z29" s="154">
        <f>'Standardized Scores'!Z29</f>
        <v>48.251247599999999</v>
      </c>
      <c r="AA29" s="154">
        <f>'Standardized Scores'!AA29</f>
        <v>20.24932879</v>
      </c>
      <c r="AB29" s="154">
        <f>'Standardized Scores'!AB29</f>
        <v>45.954300259999997</v>
      </c>
      <c r="AC29" s="154">
        <f>'Standardized Scores'!AC29</f>
        <v>60.869565219999998</v>
      </c>
      <c r="AD29" s="154">
        <f>'Standardized Scores'!AD29</f>
        <v>66.666666669999998</v>
      </c>
      <c r="AE29" s="154">
        <f>'Standardized Scores'!AE29</f>
        <v>35.53299492</v>
      </c>
      <c r="AF29" s="154">
        <f>'Standardized Scores'!AF29</f>
        <v>73.10606061</v>
      </c>
      <c r="AG29" s="154">
        <f>'Standardized Scores'!AG29</f>
        <v>26.983530120000001</v>
      </c>
      <c r="AH29" s="154">
        <f>'Standardized Scores'!AH29</f>
        <v>29.669005089999999</v>
      </c>
      <c r="AI29" s="154">
        <f>'Standardized Scores'!AI29</f>
        <v>17.546634430000001</v>
      </c>
      <c r="AJ29" s="154">
        <f>'Standardized Scores'!AJ29</f>
        <v>63.535245240000002</v>
      </c>
      <c r="AK29" s="154">
        <f>'Standardized Scores'!AK29</f>
        <v>71.428571430000005</v>
      </c>
      <c r="AL29" s="154">
        <f>'Standardized Scores'!AL29</f>
        <v>22.413505300000001</v>
      </c>
      <c r="AM29" s="154">
        <f>'Standardized Scores'!AM29</f>
        <v>41.191489359999998</v>
      </c>
      <c r="AN29" s="154">
        <f>'Standardized Scores'!AN29</f>
        <v>51.548826230000003</v>
      </c>
      <c r="AO29" s="154">
        <f>'Standardized Scores'!AO29</f>
        <v>22.3450454</v>
      </c>
      <c r="AP29" s="154">
        <f>'Standardized Scores'!AP29</f>
        <v>36.3855985</v>
      </c>
      <c r="AQ29" s="154">
        <f>'Standardized Scores'!AQ29</f>
        <v>0</v>
      </c>
      <c r="AR29" s="154">
        <f>'Standardized Scores'!AR29</f>
        <v>49.488054609999999</v>
      </c>
      <c r="AS29" s="154">
        <f>'Standardized Scores'!AS29</f>
        <v>22.36359332</v>
      </c>
      <c r="AT29" s="154">
        <f>'Standardized Scores'!AT29</f>
        <v>0</v>
      </c>
      <c r="AU29" s="154">
        <f>'Standardized Scores'!AU29</f>
        <v>48.7549172094688</v>
      </c>
      <c r="AV29" s="154">
        <f>'Standardized Scores'!AV29</f>
        <v>39.180327869999999</v>
      </c>
      <c r="AW29" s="154">
        <f>'Standardized Scores'!AW29</f>
        <v>81.578947369999995</v>
      </c>
      <c r="AX29" s="154">
        <f>'Standardized Scores'!AX29</f>
        <v>28.3906944829852</v>
      </c>
      <c r="AY29" s="154">
        <f>'Standardized Scores'!AY29</f>
        <v>16.122400679456199</v>
      </c>
      <c r="AZ29" s="154">
        <f>'Standardized Scores'!AZ29</f>
        <v>22.679115000000003</v>
      </c>
      <c r="BA29" s="154">
        <f>'Standardized Scores'!BA29</f>
        <v>23.499710180000001</v>
      </c>
      <c r="BB29" s="154">
        <f>'Standardized Scores'!BB29</f>
        <v>44.109589040000003</v>
      </c>
      <c r="BC29" s="154">
        <f>'Standardized Scores'!BC29</f>
        <v>60.296576430000002</v>
      </c>
      <c r="BD29" s="154">
        <f>'Standardized Scores'!BD29</f>
        <v>50.23345235</v>
      </c>
      <c r="BE29" s="154">
        <f>'Standardized Scores'!BE29</f>
        <v>13.928104899999999</v>
      </c>
      <c r="BF29" s="154">
        <f>'Standardized Scores'!BF29</f>
        <v>30.999611049999999</v>
      </c>
      <c r="BG29" s="154">
        <f>'Standardized Scores'!BG29</f>
        <v>45.6129510579445</v>
      </c>
      <c r="BH29" s="154">
        <f>'Standardized Scores'!BH29</f>
        <v>13.91128739</v>
      </c>
      <c r="BI29" s="154">
        <f>'Standardized Scores'!BI29</f>
        <v>65.355418463038006</v>
      </c>
      <c r="BJ29" s="154">
        <f>'Standardized Scores'!BJ29</f>
        <v>24.67103539</v>
      </c>
      <c r="BK29" s="154">
        <f>'Standardized Scores'!BK29</f>
        <v>58.08823529</v>
      </c>
      <c r="BL29" s="154">
        <f>'Standardized Scores'!BL29</f>
        <v>32.3441525</v>
      </c>
      <c r="BM29" s="154">
        <f>'Standardized Scores'!BM29</f>
        <v>49.324324320000002</v>
      </c>
      <c r="BN29" s="154">
        <f>'Standardized Scores'!BN29</f>
        <v>46.938775509999999</v>
      </c>
      <c r="BO29" s="154">
        <f>'Standardized Scores'!BO29</f>
        <v>23.492126548736501</v>
      </c>
      <c r="BP29" s="154">
        <f>'Standardized Scores'!BP29</f>
        <v>53.723132627674602</v>
      </c>
      <c r="BQ29" s="154">
        <f>'Standardized Scores'!BQ29</f>
        <v>23.4375</v>
      </c>
      <c r="BR29" s="154">
        <f>'Standardized Scores'!BR29</f>
        <v>14.9817296</v>
      </c>
      <c r="BS29" s="154">
        <f>'Standardized Scores'!BS29</f>
        <v>37.875516410000003</v>
      </c>
      <c r="BT29" s="154">
        <f>'Standardized Scores'!BT29</f>
        <v>36.849710979999998</v>
      </c>
      <c r="BU29" s="154">
        <f>'Standardized Scores'!BU29</f>
        <v>32.608311229999998</v>
      </c>
      <c r="BV29" s="154">
        <f>'Standardized Scores'!BV29</f>
        <v>32.078407778778598</v>
      </c>
      <c r="BW29" s="154">
        <f>'Standardized Scores'!BW29</f>
        <v>18.343364161587299</v>
      </c>
      <c r="BX29" s="154">
        <f>'Standardized Scores'!BX29</f>
        <v>27.687660739246699</v>
      </c>
      <c r="BY29" s="154">
        <f>'Standardized Scores'!BY29</f>
        <v>0</v>
      </c>
      <c r="BZ29" s="154">
        <f>'Standardized Scores'!BZ29</f>
        <v>38.750969740000002</v>
      </c>
      <c r="CA29" s="154">
        <f>'Standardized Scores'!CA29</f>
        <v>29.075745813515699</v>
      </c>
      <c r="CB29" s="154">
        <f>'Standardized Scores'!CB29</f>
        <v>11.344391500000002</v>
      </c>
      <c r="CC29" s="154">
        <f>'Standardized Scores'!CC29</f>
        <v>52.972027969999999</v>
      </c>
      <c r="CD29" s="154">
        <f>'Standardized Scores'!CD29</f>
        <v>43.009287152412796</v>
      </c>
      <c r="CE29" s="154">
        <f>'Standardized Scores'!CE29</f>
        <v>8.1461301420000005</v>
      </c>
      <c r="CF29" s="154">
        <f>'Standardized Scores'!CF29</f>
        <v>45.234303219806698</v>
      </c>
      <c r="CG29" s="154">
        <f>'Standardized Scores'!CG29</f>
        <v>23.5558889017491</v>
      </c>
      <c r="CH29" s="154">
        <f>'Standardized Scores'!CH29</f>
        <v>7.3296884440635699</v>
      </c>
      <c r="CI29" s="154">
        <f>'Standardized Scores'!CI29</f>
        <v>34.559359069999999</v>
      </c>
      <c r="CJ29" s="154">
        <f>'Standardized Scores'!CJ29</f>
        <v>52.313386800000011</v>
      </c>
      <c r="CK29" s="154">
        <f>'Standardized Scores'!CK29</f>
        <v>66.849315070000003</v>
      </c>
      <c r="CL29" s="154">
        <f>'Standardized Scores'!CL29</f>
        <v>61.905407748067702</v>
      </c>
      <c r="CM29" s="154">
        <f>'Standardized Scores'!CM29</f>
        <v>29.580573950000002</v>
      </c>
      <c r="CN29" s="154">
        <f>'Standardized Scores'!CN29</f>
        <v>52.664960483435109</v>
      </c>
      <c r="CO29" s="154">
        <f>'Standardized Scores'!CO29</f>
        <v>25.50867744</v>
      </c>
      <c r="CP29" s="154">
        <f>'Standardized Scores'!CP29</f>
        <v>39.398146798333897</v>
      </c>
      <c r="CQ29" s="154">
        <f>'Standardized Scores'!CQ29</f>
        <v>0</v>
      </c>
      <c r="CR29" s="154">
        <f>'Standardized Scores'!CR29</f>
        <v>56.803455720000002</v>
      </c>
      <c r="CS29" s="154">
        <f>'Standardized Scores'!CS29</f>
        <v>40.299833620000001</v>
      </c>
      <c r="CT29" s="154">
        <f>'Standardized Scores'!CT29</f>
        <v>38.76923077</v>
      </c>
      <c r="CU29" s="154">
        <f>'Standardized Scores'!CU29</f>
        <v>47.010869569999997</v>
      </c>
      <c r="CV29" s="154">
        <f>'Standardized Scores'!CV29</f>
        <v>6.0377835596042901</v>
      </c>
      <c r="CW29" s="154">
        <f>'Standardized Scores'!CW29</f>
        <v>62.233320192958303</v>
      </c>
      <c r="CX29" s="154">
        <f>'Standardized Scores'!CX29</f>
        <v>48.425971470000007</v>
      </c>
      <c r="CY29" s="154">
        <f>'Standardized Scores'!CY29</f>
        <v>27.496029360000001</v>
      </c>
      <c r="CZ29" s="154">
        <f>'Standardized Scores'!CZ29</f>
        <v>63.843137249999998</v>
      </c>
      <c r="DA29" s="154">
        <f>'Standardized Scores'!DA29</f>
        <v>40.611028320000003</v>
      </c>
      <c r="DB29" s="154">
        <f>'Standardized Scores'!DB29</f>
        <v>26.083532375000001</v>
      </c>
      <c r="DC29" s="154">
        <f>'Standardized Scores'!DC29</f>
        <v>23.839499499999999</v>
      </c>
      <c r="DD29" s="154">
        <f>'Standardized Scores'!DD29</f>
        <v>39.759757780000001</v>
      </c>
      <c r="DE29" s="154">
        <f>'Standardized Scores'!DE29</f>
        <v>38.277746370000003</v>
      </c>
      <c r="DF29" s="154">
        <f>'Standardized Scores'!DF29</f>
        <v>49.329790600000003</v>
      </c>
      <c r="DG29" s="154">
        <f>'Standardized Scores'!DG29</f>
        <v>30.182045469999998</v>
      </c>
      <c r="DH29" s="154">
        <f>'Standardized Scores'!DH29</f>
        <v>22.055251071064298</v>
      </c>
      <c r="DI29" s="154">
        <f>'Standardized Scores'!DI29</f>
        <v>15.924472270000001</v>
      </c>
      <c r="DJ29" s="154">
        <f>'Standardized Scores'!DJ29</f>
        <v>28.514145540000001</v>
      </c>
      <c r="DK29" s="154">
        <f>'Standardized Scores'!DK29</f>
        <v>80.583278679950197</v>
      </c>
      <c r="DL29" s="154">
        <f>'Standardized Scores'!DL29</f>
        <v>61.531141869999999</v>
      </c>
      <c r="DM29" s="154">
        <f>'Standardized Scores'!DM29</f>
        <v>19.262702712152599</v>
      </c>
      <c r="DN29" s="154">
        <f>'Standardized Scores'!DN29</f>
        <v>10.68324142</v>
      </c>
      <c r="DO29" s="154">
        <f>'Standardized Scores'!DO29</f>
        <v>12.467950630000001</v>
      </c>
    </row>
    <row r="30" spans="2:119" ht="12" customHeight="1" x14ac:dyDescent="0.25">
      <c r="B30" s="61" t="str">
        <f>'Standardized Scores'!B30</f>
        <v xml:space="preserve">         Ratio of female to male science, technology, engineering, and math (STEM) education at tertiary level</v>
      </c>
      <c r="C30" s="61" t="str">
        <f t="shared" si="0"/>
        <v>Ratio of female to male science, technology, engineering, and math (STEM) education at tertiary level</v>
      </c>
      <c r="D30" s="145">
        <f>'Standardized Scores'!D30</f>
        <v>0.2</v>
      </c>
      <c r="E30" s="154">
        <f>'Standardized Scores'!E30</f>
        <v>18.799534758610577</v>
      </c>
      <c r="F30" s="154">
        <f>'Standardized Scores'!F30</f>
        <v>30.351850492510742</v>
      </c>
      <c r="G30" s="154">
        <f>'Standardized Scores'!G30</f>
        <v>20.814010421763307</v>
      </c>
      <c r="H30" s="154">
        <f>'Standardized Scores'!H30</f>
        <v>14.418950763859154</v>
      </c>
      <c r="I30" s="154">
        <f>'Standardized Scores'!I30</f>
        <v>17.977463776293533</v>
      </c>
      <c r="J30" s="154">
        <f>'Standardized Scores'!J30</f>
        <v>20.802124751632778</v>
      </c>
      <c r="K30" s="154">
        <f>'Standardized Scores'!K30</f>
        <v>30.794988708311884</v>
      </c>
      <c r="L30" s="154">
        <f>'Standardized Scores'!L30</f>
        <v>24.402444572684185</v>
      </c>
      <c r="M30" s="154">
        <f>'Standardized Scores'!M30</f>
        <v>16.044641511814632</v>
      </c>
      <c r="N30" s="154">
        <f>'Standardized Scores'!N30</f>
        <v>11.428029473564399</v>
      </c>
      <c r="O30" s="154">
        <f>'Standardized Scores'!O30</f>
        <v>34.822029049934997</v>
      </c>
      <c r="P30" s="154">
        <f>'Standardized Scores'!P30</f>
        <v>17.844736628764746</v>
      </c>
      <c r="Q30" s="154">
        <f>'Standardized Scores'!Q30</f>
        <v>21.050936820503406</v>
      </c>
      <c r="R30" s="154">
        <f>'Standardized Scores'!R30</f>
        <v>24.203637946299349</v>
      </c>
      <c r="S30" s="154">
        <f>'Standardized Scores'!S30</f>
        <v>19.993321499947413</v>
      </c>
      <c r="T30" s="154">
        <f>'Standardized Scores'!T30</f>
        <v>17.759428410323039</v>
      </c>
      <c r="U30" s="154">
        <f>'Standardized Scores'!U30</f>
        <v>19.761619673649317</v>
      </c>
      <c r="V30" s="154">
        <f>'Standardized Scores'!V30</f>
        <v>22.344005718518506</v>
      </c>
      <c r="W30" s="154">
        <f>'Standardized Scores'!W30</f>
        <v>25.94141161177744</v>
      </c>
      <c r="X30" s="154">
        <f>'Standardized Scores'!X30</f>
        <v>21.659323820160221</v>
      </c>
      <c r="Y30" s="154">
        <f>'Standardized Scores'!Y30</f>
        <v>27.498333614859337</v>
      </c>
      <c r="Z30" s="154">
        <f>'Standardized Scores'!Z30</f>
        <v>24.152889624251348</v>
      </c>
      <c r="AA30" s="154">
        <f>'Standardized Scores'!AA30</f>
        <v>15.400164736059569</v>
      </c>
      <c r="AB30" s="154">
        <f>'Standardized Scores'!AB30</f>
        <v>16.160402710782094</v>
      </c>
      <c r="AC30" s="154">
        <f>'Standardized Scores'!AC30</f>
        <v>28.720188767358891</v>
      </c>
      <c r="AD30" s="154">
        <f>'Standardized Scores'!AD30</f>
        <v>13.387536722942631</v>
      </c>
      <c r="AE30" s="154">
        <f>'Standardized Scores'!AE30</f>
        <v>26.111410017632185</v>
      </c>
      <c r="AF30" s="154">
        <f>'Standardized Scores'!AF30</f>
        <v>23.250943115599487</v>
      </c>
      <c r="AG30" s="154">
        <f>'Standardized Scores'!AG30</f>
        <v>11.832849765587797</v>
      </c>
      <c r="AH30" s="154">
        <f>'Standardized Scores'!AH30</f>
        <v>19.933791156346814</v>
      </c>
      <c r="AI30" s="154">
        <f>'Standardized Scores'!AI30</f>
        <v>11.523066696586513</v>
      </c>
      <c r="AJ30" s="154">
        <f>'Standardized Scores'!AJ30</f>
        <v>22.09505563185968</v>
      </c>
      <c r="AK30" s="154">
        <f>'Standardized Scores'!AK30</f>
        <v>27.70645838845634</v>
      </c>
      <c r="AL30" s="154">
        <f>'Standardized Scores'!AL30</f>
        <v>14.585307493919025</v>
      </c>
      <c r="AM30" s="154">
        <f>'Standardized Scores'!AM30</f>
        <v>28.169483247841402</v>
      </c>
      <c r="AN30" s="154">
        <f>'Standardized Scores'!AN30</f>
        <v>26.12512631917177</v>
      </c>
      <c r="AO30" s="154">
        <f>'Standardized Scores'!AO30</f>
        <v>19.834118700609654</v>
      </c>
      <c r="AP30" s="154">
        <f>'Standardized Scores'!AP30</f>
        <v>36.02543514518586</v>
      </c>
      <c r="AQ30" s="154">
        <f>'Standardized Scores'!AQ30</f>
        <v>16.985992482665619</v>
      </c>
      <c r="AR30" s="154">
        <f>'Standardized Scores'!AR30</f>
        <v>27.652928926779317</v>
      </c>
      <c r="AS30" s="154">
        <f>'Standardized Scores'!AS30</f>
        <v>24.398737059959721</v>
      </c>
      <c r="AT30" s="154">
        <f>'Standardized Scores'!AT30</f>
        <v>16.000302769628522</v>
      </c>
      <c r="AU30" s="154">
        <f>'Standardized Scores'!AU30</f>
        <v>24.31025826698788</v>
      </c>
      <c r="AV30" s="154">
        <f>'Standardized Scores'!AV30</f>
        <v>15.76742469072747</v>
      </c>
      <c r="AW30" s="154">
        <f>'Standardized Scores'!AW30</f>
        <v>18.429663124434416</v>
      </c>
      <c r="AX30" s="154">
        <f>'Standardized Scores'!AX30</f>
        <v>34.211145251061055</v>
      </c>
      <c r="AY30" s="154">
        <f>'Standardized Scores'!AY30</f>
        <v>19.674606885757559</v>
      </c>
      <c r="AZ30" s="154">
        <f>'Standardized Scores'!AZ30</f>
        <v>39.17205041349429</v>
      </c>
      <c r="BA30" s="154">
        <f>'Standardized Scores'!BA30</f>
        <v>16.129288999833019</v>
      </c>
      <c r="BB30" s="154">
        <f>'Standardized Scores'!BB30</f>
        <v>26.641909909809012</v>
      </c>
      <c r="BC30" s="154">
        <f>'Standardized Scores'!BC30</f>
        <v>27.153519982641715</v>
      </c>
      <c r="BD30" s="154">
        <f>'Standardized Scores'!BD30</f>
        <v>22.923645844704989</v>
      </c>
      <c r="BE30" s="154">
        <f>'Standardized Scores'!BE30</f>
        <v>37.862451949696172</v>
      </c>
      <c r="BF30" s="154">
        <f>'Standardized Scores'!BF30</f>
        <v>27.084031364885565</v>
      </c>
      <c r="BG30" s="154">
        <f>'Standardized Scores'!BG30</f>
        <v>24.302702339250239</v>
      </c>
      <c r="BH30" s="154">
        <f>'Standardized Scores'!BH30</f>
        <v>15.026206555219257</v>
      </c>
      <c r="BI30" s="154">
        <f>'Standardized Scores'!BI30</f>
        <v>36.1178787592631</v>
      </c>
      <c r="BJ30" s="154">
        <f>'Standardized Scores'!BJ30</f>
        <v>18.587500274563656</v>
      </c>
      <c r="BK30" s="154">
        <f>'Standardized Scores'!BK30</f>
        <v>19.58837162077284</v>
      </c>
      <c r="BL30" s="154">
        <f>'Standardized Scores'!BL30</f>
        <v>28.377341038323589</v>
      </c>
      <c r="BM30" s="154">
        <f>'Standardized Scores'!BM30</f>
        <v>26.262987111535505</v>
      </c>
      <c r="BN30" s="154">
        <f>'Standardized Scores'!BN30</f>
        <v>19.499534644522253</v>
      </c>
      <c r="BO30" s="154">
        <f>'Standardized Scores'!BO30</f>
        <v>29.319898166504732</v>
      </c>
      <c r="BP30" s="154">
        <f>'Standardized Scores'!BP30</f>
        <v>43.705158485176838</v>
      </c>
      <c r="BQ30" s="154">
        <f>'Standardized Scores'!BQ30</f>
        <v>17.493057036964853</v>
      </c>
      <c r="BR30" s="154">
        <f>'Standardized Scores'!BR30</f>
        <v>24.992086047008083</v>
      </c>
      <c r="BS30" s="154">
        <f>'Standardized Scores'!BS30</f>
        <v>26.058518523468628</v>
      </c>
      <c r="BT30" s="154">
        <f>'Standardized Scores'!BT30</f>
        <v>18.909863265471159</v>
      </c>
      <c r="BU30" s="154">
        <f>'Standardized Scores'!BU30</f>
        <v>20.706260164491631</v>
      </c>
      <c r="BV30" s="154">
        <f>'Standardized Scores'!BV30</f>
        <v>29.125786582289329</v>
      </c>
      <c r="BW30" s="154">
        <f>'Standardized Scores'!BW30</f>
        <v>9.8472257211269216</v>
      </c>
      <c r="BX30" s="154">
        <f>'Standardized Scores'!BX30</f>
        <v>9.2105640474118591</v>
      </c>
      <c r="BY30" s="154">
        <f>'Standardized Scores'!BY30</f>
        <v>0</v>
      </c>
      <c r="BZ30" s="154">
        <f>'Standardized Scores'!BZ30</f>
        <v>19.090996198084419</v>
      </c>
      <c r="CA30" s="154">
        <f>'Standardized Scores'!CA30</f>
        <v>23.872831854080772</v>
      </c>
      <c r="CB30" s="154">
        <f>'Standardized Scores'!CB30</f>
        <v>12.493007439973407</v>
      </c>
      <c r="CC30" s="154">
        <f>'Standardized Scores'!CC30</f>
        <v>21.475539335069104</v>
      </c>
      <c r="CD30" s="154">
        <f>'Standardized Scores'!CD30</f>
        <v>39.665797395949852</v>
      </c>
      <c r="CE30" s="154">
        <f>'Standardized Scores'!CE30</f>
        <v>20.162801884713335</v>
      </c>
      <c r="CF30" s="154">
        <f>'Standardized Scores'!CF30</f>
        <v>14.010771174147646</v>
      </c>
      <c r="CG30" s="154">
        <f>'Standardized Scores'!CG30</f>
        <v>15.130663633333661</v>
      </c>
      <c r="CH30" s="154">
        <f>'Standardized Scores'!CH30</f>
        <v>29.866257532336707</v>
      </c>
      <c r="CI30" s="154">
        <f>'Standardized Scores'!CI30</f>
        <v>26.500380804242834</v>
      </c>
      <c r="CJ30" s="154">
        <f>'Standardized Scores'!CJ30</f>
        <v>19.705239294646478</v>
      </c>
      <c r="CK30" s="154">
        <f>'Standardized Scores'!CK30</f>
        <v>28.053542620510775</v>
      </c>
      <c r="CL30" s="154">
        <f>'Standardized Scores'!CL30</f>
        <v>18.985422542847662</v>
      </c>
      <c r="CM30" s="154">
        <f>'Standardized Scores'!CM30</f>
        <v>29.316847884330954</v>
      </c>
      <c r="CN30" s="154">
        <f>'Standardized Scores'!CN30</f>
        <v>31.580715478845981</v>
      </c>
      <c r="CO30" s="154">
        <f>'Standardized Scores'!CO30</f>
        <v>32.320069985744794</v>
      </c>
      <c r="CP30" s="154">
        <f>'Standardized Scores'!CP30</f>
        <v>23.025640900920877</v>
      </c>
      <c r="CQ30" s="154">
        <f>'Standardized Scores'!CQ30</f>
        <v>13.983739730736295</v>
      </c>
      <c r="CR30" s="154">
        <f>'Standardized Scores'!CR30</f>
        <v>30.324647159006723</v>
      </c>
      <c r="CS30" s="154">
        <f>'Standardized Scores'!CS30</f>
        <v>36.476318685330213</v>
      </c>
      <c r="CT30" s="154">
        <f>'Standardized Scores'!CT30</f>
        <v>22.429858989279833</v>
      </c>
      <c r="CU30" s="154">
        <f>'Standardized Scores'!CU30</f>
        <v>28.869961609388188</v>
      </c>
      <c r="CV30" s="154">
        <f>'Standardized Scores'!CV30</f>
        <v>17.67469834994041</v>
      </c>
      <c r="CW30" s="154">
        <f>'Standardized Scores'!CW30</f>
        <v>30.404333288735984</v>
      </c>
      <c r="CX30" s="154">
        <f>'Standardized Scores'!CX30</f>
        <v>21.059175818348876</v>
      </c>
      <c r="CY30" s="154">
        <f>'Standardized Scores'!CY30</f>
        <v>24.317814194725536</v>
      </c>
      <c r="CZ30" s="154">
        <f>'Standardized Scores'!CZ30</f>
        <v>27.240124072595158</v>
      </c>
      <c r="DA30" s="154">
        <f>'Standardized Scores'!DA30</f>
        <v>25.407841500942045</v>
      </c>
      <c r="DB30" s="154">
        <f>'Standardized Scores'!DB30</f>
        <v>24.31025826698788</v>
      </c>
      <c r="DC30" s="154">
        <f>'Standardized Scores'!DC30</f>
        <v>23.084347107535887</v>
      </c>
      <c r="DD30" s="154">
        <f>'Standardized Scores'!DD30</f>
        <v>28.084135156430104</v>
      </c>
      <c r="DE30" s="154">
        <f>'Standardized Scores'!DE30</f>
        <v>38.076590415170898</v>
      </c>
      <c r="DF30" s="154">
        <f>'Standardized Scores'!DF30</f>
        <v>15.482243243964342</v>
      </c>
      <c r="DG30" s="154">
        <f>'Standardized Scores'!DG30</f>
        <v>27.515115909665177</v>
      </c>
      <c r="DH30" s="154">
        <f>'Standardized Scores'!DH30</f>
        <v>25.899893882189954</v>
      </c>
      <c r="DI30" s="154">
        <f>'Standardized Scores'!DI30</f>
        <v>36.393103797792079</v>
      </c>
      <c r="DJ30" s="154">
        <f>'Standardized Scores'!DJ30</f>
        <v>22.999603851777415</v>
      </c>
      <c r="DK30" s="154">
        <f>'Standardized Scores'!DK30</f>
        <v>19.808540190616498</v>
      </c>
      <c r="DL30" s="154">
        <f>'Standardized Scores'!DL30</f>
        <v>15.506416231779385</v>
      </c>
      <c r="DM30" s="154">
        <f>'Standardized Scores'!DM30</f>
        <v>22.921044133439125</v>
      </c>
      <c r="DN30" s="154">
        <f>'Standardized Scores'!DN30</f>
        <v>20.598898063078927</v>
      </c>
      <c r="DO30" s="154">
        <f>'Standardized Scores'!DO30</f>
        <v>17.505323584853098</v>
      </c>
    </row>
    <row r="31" spans="2:119" ht="12" customHeight="1" x14ac:dyDescent="0.25">
      <c r="B31" s="61" t="str">
        <f>'Standardized Scores'!B31</f>
        <v xml:space="preserve">         Gini Coefficient - economic inequality</v>
      </c>
      <c r="C31" s="61" t="str">
        <f t="shared" si="0"/>
        <v>Gini Coefficient - economic inequality</v>
      </c>
      <c r="D31" s="145">
        <f>'Standardized Scores'!D31</f>
        <v>0.2</v>
      </c>
      <c r="E31" s="154">
        <f>'Standardized Scores'!E31</f>
        <v>43.198300129359609</v>
      </c>
      <c r="F31" s="154">
        <f>'Standardized Scores'!F31</f>
        <v>30.837669258753561</v>
      </c>
      <c r="G31" s="154">
        <f>'Standardized Scores'!G31</f>
        <v>5.3565653637152728</v>
      </c>
      <c r="H31" s="154">
        <f>'Standardized Scores'!H31</f>
        <v>21.838317028676595</v>
      </c>
      <c r="I31" s="154">
        <f>'Standardized Scores'!I31</f>
        <v>53.53536025910995</v>
      </c>
      <c r="J31" s="154">
        <f>'Standardized Scores'!J31</f>
        <v>41.300228309369238</v>
      </c>
      <c r="K31" s="154">
        <f>'Standardized Scores'!K31</f>
        <v>49.791390252039108</v>
      </c>
      <c r="L31" s="154">
        <f>'Standardized Scores'!L31</f>
        <v>35.419515492911088</v>
      </c>
      <c r="M31" s="154">
        <f>'Standardized Scores'!M31</f>
        <v>30.837669258753561</v>
      </c>
      <c r="N31" s="154">
        <f>'Standardized Scores'!N31</f>
        <v>35.419515492911088</v>
      </c>
      <c r="O31" s="154">
        <f>'Standardized Scores'!O31</f>
        <v>54.990648242339887</v>
      </c>
      <c r="P31" s="154">
        <f>'Standardized Scores'!P31</f>
        <v>54.221561700388605</v>
      </c>
      <c r="Q31" s="154">
        <f>'Standardized Scores'!Q31</f>
        <v>19.490256541821513</v>
      </c>
      <c r="R31" s="154">
        <f>'Standardized Scores'!R31</f>
        <v>43.198300129359609</v>
      </c>
      <c r="S31" s="154">
        <f>'Standardized Scores'!S31</f>
        <v>29.629546278530746</v>
      </c>
      <c r="T31" s="154">
        <f>'Standardized Scores'!T31</f>
        <v>9.7714717819934584</v>
      </c>
      <c r="U31" s="154">
        <f>'Standardized Scores'!U31</f>
        <v>25.662860218185052</v>
      </c>
      <c r="V31" s="154">
        <f>'Standardized Scores'!V31</f>
        <v>29.629546278530746</v>
      </c>
      <c r="W31" s="154">
        <f>'Standardized Scores'!W31</f>
        <v>48.314666435922618</v>
      </c>
      <c r="X31" s="154">
        <f>'Standardized Scores'!X31</f>
        <v>17.080223459578313</v>
      </c>
      <c r="Y31" s="154">
        <f>'Standardized Scores'!Y31</f>
        <v>29.544874576930713</v>
      </c>
      <c r="Z31" s="154">
        <f>'Standardized Scores'!Z31</f>
        <v>0</v>
      </c>
      <c r="AA31" s="154">
        <f>'Standardized Scores'!AA31</f>
        <v>29.629546278530746</v>
      </c>
      <c r="AB31" s="154">
        <f>'Standardized Scores'!AB31</f>
        <v>9.088605809411888</v>
      </c>
      <c r="AC31" s="154">
        <f>'Standardized Scores'!AC31</f>
        <v>46.636573419632853</v>
      </c>
      <c r="AD31" s="154">
        <f>'Standardized Scores'!AD31</f>
        <v>42.363050265352747</v>
      </c>
      <c r="AE31" s="154">
        <f>'Standardized Scores'!AE31</f>
        <v>52.929428361286675</v>
      </c>
      <c r="AF31" s="154">
        <f>'Standardized Scores'!AF31</f>
        <v>50.529752160097367</v>
      </c>
      <c r="AG31" s="154">
        <f>'Standardized Scores'!AG31</f>
        <v>26.826059415039573</v>
      </c>
      <c r="AH31" s="154">
        <f>'Standardized Scores'!AH31</f>
        <v>12.667893384441699</v>
      </c>
      <c r="AI31" s="154">
        <f>'Standardized Scores'!AI31</f>
        <v>30.837669258753561</v>
      </c>
      <c r="AJ31" s="154">
        <f>'Standardized Scores'!AJ31</f>
        <v>28.418094708626853</v>
      </c>
      <c r="AK31" s="154">
        <f>'Standardized Scores'!AK31</f>
        <v>43.206045967060447</v>
      </c>
      <c r="AL31" s="154">
        <f>'Standardized Scores'!AL31</f>
        <v>29.629546278530746</v>
      </c>
      <c r="AM31" s="154">
        <f>'Standardized Scores'!AM31</f>
        <v>49.606799775024555</v>
      </c>
      <c r="AN31" s="154">
        <f>'Standardized Scores'!AN31</f>
        <v>46.099580711747869</v>
      </c>
      <c r="AO31" s="154">
        <f>'Standardized Scores'!AO31</f>
        <v>36.380546738217724</v>
      </c>
      <c r="AP31" s="154">
        <f>'Standardized Scores'!AP31</f>
        <v>45.36121880368961</v>
      </c>
      <c r="AQ31" s="154">
        <f>'Standardized Scores'!AQ31</f>
        <v>29.629546278530746</v>
      </c>
      <c r="AR31" s="154">
        <f>'Standardized Scores'!AR31</f>
        <v>40.931047355340141</v>
      </c>
      <c r="AS31" s="154">
        <f>'Standardized Scores'!AS31</f>
        <v>19.160193663123557</v>
      </c>
      <c r="AT31" s="154">
        <f>'Standardized Scores'!AT31</f>
        <v>11.086149969143582</v>
      </c>
      <c r="AU31" s="154">
        <f>'Standardized Scores'!AU31</f>
        <v>35.419515492911088</v>
      </c>
      <c r="AV31" s="154">
        <f>'Standardized Scores'!AV31</f>
        <v>44.714279412798255</v>
      </c>
      <c r="AW31" s="154">
        <f>'Standardized Scores'!AW31</f>
        <v>45.36121880368961</v>
      </c>
      <c r="AX31" s="154">
        <f>'Standardized Scores'!AX31</f>
        <v>34.038702689447277</v>
      </c>
      <c r="AY31" s="154">
        <f>'Standardized Scores'!AY31</f>
        <v>30.011320543993509</v>
      </c>
      <c r="AZ31" s="154">
        <f>'Standardized Scores'!AZ31</f>
        <v>24.436100702458258</v>
      </c>
      <c r="BA31" s="154">
        <f>'Standardized Scores'!BA31</f>
        <v>30.837669258753561</v>
      </c>
      <c r="BB31" s="154">
        <f>'Standardized Scores'!BB31</f>
        <v>47.945485481893485</v>
      </c>
      <c r="BC31" s="154">
        <f>'Standardized Scores'!BC31</f>
        <v>37.239237815048867</v>
      </c>
      <c r="BD31" s="154">
        <f>'Standardized Scores'!BD31</f>
        <v>38.900552108179966</v>
      </c>
      <c r="BE31" s="154">
        <f>'Standardized Scores'!BE31</f>
        <v>38.346780677136252</v>
      </c>
      <c r="BF31" s="154">
        <f>'Standardized Scores'!BF31</f>
        <v>30.837669258753561</v>
      </c>
      <c r="BG31" s="154">
        <f>'Standardized Scores'!BG31</f>
        <v>48.697000241383293</v>
      </c>
      <c r="BH31" s="154">
        <f>'Standardized Scores'!BH31</f>
        <v>29.629546278530746</v>
      </c>
      <c r="BI31" s="154">
        <f>'Standardized Scores'!BI31</f>
        <v>30.837669258753561</v>
      </c>
      <c r="BJ31" s="154">
        <f>'Standardized Scores'!BJ31</f>
        <v>46.488561730710217</v>
      </c>
      <c r="BK31" s="154">
        <f>'Standardized Scores'!BK31</f>
        <v>36.335595644940959</v>
      </c>
      <c r="BL31" s="154">
        <f>'Standardized Scores'!BL31</f>
        <v>30.837669258753561</v>
      </c>
      <c r="BM31" s="154">
        <f>'Standardized Scores'!BM31</f>
        <v>34.926039510176821</v>
      </c>
      <c r="BN31" s="154">
        <f>'Standardized Scores'!BN31</f>
        <v>46.468761665777002</v>
      </c>
      <c r="BO31" s="154">
        <f>'Standardized Scores'!BO31</f>
        <v>29.629546278530746</v>
      </c>
      <c r="BP31" s="154">
        <f>'Standardized Scores'!BP31</f>
        <v>35.419515492911088</v>
      </c>
      <c r="BQ31" s="154">
        <f>'Standardized Scores'!BQ31</f>
        <v>42.699272506204949</v>
      </c>
      <c r="BR31" s="154">
        <f>'Standardized Scores'!BR31</f>
        <v>29.629546278530746</v>
      </c>
      <c r="BS31" s="154">
        <f>'Standardized Scores'!BS31</f>
        <v>22.471999653883937</v>
      </c>
      <c r="BT31" s="154">
        <f>'Standardized Scores'!BT31</f>
        <v>39.563249678877298</v>
      </c>
      <c r="BU31" s="154">
        <f>'Standardized Scores'!BU31</f>
        <v>32.048688850386711</v>
      </c>
      <c r="BV31" s="154">
        <f>'Standardized Scores'!BV31</f>
        <v>30.837669258753561</v>
      </c>
      <c r="BW31" s="154">
        <f>'Standardized Scores'!BW31</f>
        <v>29.629546278530746</v>
      </c>
      <c r="BX31" s="154">
        <f>'Standardized Scores'!BX31</f>
        <v>29.629546278530746</v>
      </c>
      <c r="BY31" s="154">
        <f>'Standardized Scores'!BY31</f>
        <v>35.419515492911088</v>
      </c>
      <c r="BZ31" s="154">
        <f>'Standardized Scores'!BZ31</f>
        <v>45.176628326675079</v>
      </c>
      <c r="CA31" s="154">
        <f>'Standardized Scores'!CA31</f>
        <v>40.931047355340141</v>
      </c>
      <c r="CB31" s="154">
        <f>'Standardized Scores'!CB31</f>
        <v>35.157532012359475</v>
      </c>
      <c r="CC31" s="154">
        <f>'Standardized Scores'!CC31</f>
        <v>47.391714050849835</v>
      </c>
      <c r="CD31" s="154">
        <f>'Standardized Scores'!CD31</f>
        <v>30.837669258753561</v>
      </c>
      <c r="CE31" s="154">
        <f>'Standardized Scores'!CE31</f>
        <v>45.381033488288686</v>
      </c>
      <c r="CF31" s="154">
        <f>'Standardized Scores'!CF31</f>
        <v>8.0031777899757213</v>
      </c>
      <c r="CG31" s="154">
        <f>'Standardized Scores'!CG31</f>
        <v>19.736472172432858</v>
      </c>
      <c r="CH31" s="154">
        <f>'Standardized Scores'!CH31</f>
        <v>19.160193663123557</v>
      </c>
      <c r="CI31" s="154">
        <f>'Standardized Scores'!CI31</f>
        <v>30.203191197740967</v>
      </c>
      <c r="CJ31" s="154">
        <f>'Standardized Scores'!CJ31</f>
        <v>51.083523591141052</v>
      </c>
      <c r="CK31" s="154">
        <f>'Standardized Scores'!CK31</f>
        <v>39.638914016238218</v>
      </c>
      <c r="CL31" s="154">
        <f>'Standardized Scores'!CL31</f>
        <v>30.837669258753561</v>
      </c>
      <c r="CM31" s="154">
        <f>'Standardized Scores'!CM31</f>
        <v>35.754761018608257</v>
      </c>
      <c r="CN31" s="154">
        <f>'Standardized Scores'!CN31</f>
        <v>33.492403299570896</v>
      </c>
      <c r="CO31" s="154">
        <f>'Standardized Scores'!CO31</f>
        <v>29.629546278530746</v>
      </c>
      <c r="CP31" s="154">
        <f>'Standardized Scores'!CP31</f>
        <v>30.837669258753561</v>
      </c>
      <c r="CQ31" s="154">
        <f>'Standardized Scores'!CQ31</f>
        <v>29.629546278530746</v>
      </c>
      <c r="CR31" s="154">
        <f>'Standardized Scores'!CR31</f>
        <v>46.555064926112621</v>
      </c>
      <c r="CS31" s="154">
        <f>'Standardized Scores'!CS31</f>
        <v>35.419515492911088</v>
      </c>
      <c r="CT31" s="154">
        <f>'Standardized Scores'!CT31</f>
        <v>59.020914102767215</v>
      </c>
      <c r="CU31" s="154">
        <f>'Standardized Scores'!CU31</f>
        <v>56.067466470534228</v>
      </c>
      <c r="CV31" s="154">
        <f>'Standardized Scores'!CV31</f>
        <v>29.629546278530746</v>
      </c>
      <c r="CW31" s="154">
        <f>'Standardized Scores'!CW31</f>
        <v>38.900552108179966</v>
      </c>
      <c r="CX31" s="154">
        <f>'Standardized Scores'!CX31</f>
        <v>39.269733062209085</v>
      </c>
      <c r="CY31" s="154">
        <f>'Standardized Scores'!CY31</f>
        <v>35.419515492911088</v>
      </c>
      <c r="CZ31" s="154">
        <f>'Standardized Scores'!CZ31</f>
        <v>47.207123573835233</v>
      </c>
      <c r="DA31" s="154">
        <f>'Standardized Scores'!DA31</f>
        <v>41.669409263398371</v>
      </c>
      <c r="DB31" s="154">
        <f>'Standardized Scores'!DB31</f>
        <v>35.419515492911088</v>
      </c>
      <c r="DC31" s="154">
        <f>'Standardized Scores'!DC31</f>
        <v>25.257045482958247</v>
      </c>
      <c r="DD31" s="154">
        <f>'Standardized Scores'!DD31</f>
        <v>35.419515492911088</v>
      </c>
      <c r="DE31" s="154">
        <f>'Standardized Scores'!DE31</f>
        <v>30.837669258753561</v>
      </c>
      <c r="DF31" s="154">
        <f>'Standardized Scores'!DF31</f>
        <v>23.394952038956735</v>
      </c>
      <c r="DG31" s="154">
        <f>'Standardized Scores'!DG31</f>
        <v>21.169799097864846</v>
      </c>
      <c r="DH31" s="154">
        <f>'Standardized Scores'!DH31</f>
        <v>52.694331507379736</v>
      </c>
      <c r="DI31" s="154">
        <f>'Standardized Scores'!DI31</f>
        <v>30.837669258753561</v>
      </c>
      <c r="DJ31" s="154">
        <f>'Standardized Scores'!DJ31</f>
        <v>34.470380659830461</v>
      </c>
      <c r="DK31" s="154">
        <f>'Standardized Scores'!DK31</f>
        <v>30.778571119539219</v>
      </c>
      <c r="DL31" s="154">
        <f>'Standardized Scores'!DL31</f>
        <v>25.882966610491483</v>
      </c>
      <c r="DM31" s="154">
        <f>'Standardized Scores'!DM31</f>
        <v>34.07250316254941</v>
      </c>
      <c r="DN31" s="154">
        <f>'Standardized Scores'!DN31</f>
        <v>29.629546278530746</v>
      </c>
      <c r="DO31" s="154">
        <f>'Standardized Scores'!DO31</f>
        <v>7.2313772844171957</v>
      </c>
    </row>
    <row r="32" spans="2:119" ht="12" customHeight="1" x14ac:dyDescent="0.25">
      <c r="B32" s="77" t="str">
        <f>'Standardized Scores'!B32</f>
        <v xml:space="preserve">   Government</v>
      </c>
      <c r="C32" s="77" t="str">
        <f>'Standardized Scores'!C32</f>
        <v>3. Government</v>
      </c>
      <c r="D32" s="146">
        <f>'Standardized Scores'!D32</f>
        <v>0.4</v>
      </c>
      <c r="E32" s="156" t="str">
        <f>IF('Standardized Scores'!E32&gt;=MAX('Standardized Scores'!$E32:$DO32)*0.88,"Advanced capacity",IF('Standardized Scores'!E32&gt;=MAX('Standardized Scores'!$E32:$DO32)*0.8,"High capacity",IF('Standardized Scores'!E32&gt;=MAX('Standardized Scores'!$E32:$DO32)*0.66,"Adequate capacity",IF('Standardized Scores'!E32&gt;=MAX('Standardized Scores'!$E32:$DO32)*0.555,"Low capacity","Inadequate capacity"))))</f>
        <v>Low capacity</v>
      </c>
      <c r="F32" s="156" t="str">
        <f>IF('Standardized Scores'!F32&gt;=MAX('Standardized Scores'!$E32:$DO32)*0.88,"Advanced capacity",IF('Standardized Scores'!F32&gt;=MAX('Standardized Scores'!$E32:$DO32)*0.8,"High capacity",IF('Standardized Scores'!F32&gt;=MAX('Standardized Scores'!$E32:$DO32)*0.66,"Adequate capacity",IF('Standardized Scores'!F32&gt;=MAX('Standardized Scores'!$E32:$DO32)*0.555,"Low capacity","Inadequate capacity"))))</f>
        <v>Inadequate capacity</v>
      </c>
      <c r="G32" s="156" t="str">
        <f>IF('Standardized Scores'!G32&gt;=MAX('Standardized Scores'!$E32:$DO32)*0.88,"Advanced capacity",IF('Standardized Scores'!G32&gt;=MAX('Standardized Scores'!$E32:$DO32)*0.8,"High capacity",IF('Standardized Scores'!G32&gt;=MAX('Standardized Scores'!$E32:$DO32)*0.66,"Adequate capacity",IF('Standardized Scores'!G32&gt;=MAX('Standardized Scores'!$E32:$DO32)*0.555,"Low capacity","Inadequate capacity"))))</f>
        <v>Inadequate capacity</v>
      </c>
      <c r="H32" s="156" t="str">
        <f>IF('Standardized Scores'!H32&gt;=MAX('Standardized Scores'!$E32:$DO32)*0.88,"Advanced capacity",IF('Standardized Scores'!H32&gt;=MAX('Standardized Scores'!$E32:$DO32)*0.8,"High capacity",IF('Standardized Scores'!H32&gt;=MAX('Standardized Scores'!$E32:$DO32)*0.66,"Adequate capacity",IF('Standardized Scores'!H32&gt;=MAX('Standardized Scores'!$E32:$DO32)*0.555,"Low capacity","Inadequate capacity"))))</f>
        <v>Low capacity</v>
      </c>
      <c r="I32" s="156" t="str">
        <f>IF('Standardized Scores'!I32&gt;=MAX('Standardized Scores'!$E32:$DO32)*0.88,"Advanced capacity",IF('Standardized Scores'!I32&gt;=MAX('Standardized Scores'!$E32:$DO32)*0.8,"High capacity",IF('Standardized Scores'!I32&gt;=MAX('Standardized Scores'!$E32:$DO32)*0.66,"Adequate capacity",IF('Standardized Scores'!I32&gt;=MAX('Standardized Scores'!$E32:$DO32)*0.555,"Low capacity","Inadequate capacity"))))</f>
        <v>Low capacity</v>
      </c>
      <c r="J32" s="156" t="str">
        <f>IF('Standardized Scores'!J32&gt;=MAX('Standardized Scores'!$E32:$DO32)*0.88,"Advanced capacity",IF('Standardized Scores'!J32&gt;=MAX('Standardized Scores'!$E32:$DO32)*0.8,"High capacity",IF('Standardized Scores'!J32&gt;=MAX('Standardized Scores'!$E32:$DO32)*0.66,"Adequate capacity",IF('Standardized Scores'!J32&gt;=MAX('Standardized Scores'!$E32:$DO32)*0.555,"Low capacity","Inadequate capacity"))))</f>
        <v>Advanced capacity</v>
      </c>
      <c r="K32" s="156" t="str">
        <f>IF('Standardized Scores'!K32&gt;=MAX('Standardized Scores'!$E32:$DO32)*0.88,"Advanced capacity",IF('Standardized Scores'!K32&gt;=MAX('Standardized Scores'!$E32:$DO32)*0.8,"High capacity",IF('Standardized Scores'!K32&gt;=MAX('Standardized Scores'!$E32:$DO32)*0.66,"Adequate capacity",IF('Standardized Scores'!K32&gt;=MAX('Standardized Scores'!$E32:$DO32)*0.555,"Low capacity","Inadequate capacity"))))</f>
        <v>Adequate capacity</v>
      </c>
      <c r="L32" s="156" t="str">
        <f>IF('Standardized Scores'!L32&gt;=MAX('Standardized Scores'!$E32:$DO32)*0.88,"Advanced capacity",IF('Standardized Scores'!L32&gt;=MAX('Standardized Scores'!$E32:$DO32)*0.8,"High capacity",IF('Standardized Scores'!L32&gt;=MAX('Standardized Scores'!$E32:$DO32)*0.66,"Adequate capacity",IF('Standardized Scores'!L32&gt;=MAX('Standardized Scores'!$E32:$DO32)*0.555,"Low capacity","Inadequate capacity"))))</f>
        <v>Low capacity</v>
      </c>
      <c r="M32" s="156" t="str">
        <f>IF('Standardized Scores'!M32&gt;=MAX('Standardized Scores'!$E32:$DO32)*0.88,"Advanced capacity",IF('Standardized Scores'!M32&gt;=MAX('Standardized Scores'!$E32:$DO32)*0.8,"High capacity",IF('Standardized Scores'!M32&gt;=MAX('Standardized Scores'!$E32:$DO32)*0.66,"Adequate capacity",IF('Standardized Scores'!M32&gt;=MAX('Standardized Scores'!$E32:$DO32)*0.555,"Low capacity","Inadequate capacity"))))</f>
        <v>Low capacity</v>
      </c>
      <c r="N32" s="156" t="str">
        <f>IF('Standardized Scores'!N32&gt;=MAX('Standardized Scores'!$E32:$DO32)*0.88,"Advanced capacity",IF('Standardized Scores'!N32&gt;=MAX('Standardized Scores'!$E32:$DO32)*0.8,"High capacity",IF('Standardized Scores'!N32&gt;=MAX('Standardized Scores'!$E32:$DO32)*0.66,"Adequate capacity",IF('Standardized Scores'!N32&gt;=MAX('Standardized Scores'!$E32:$DO32)*0.555,"Low capacity","Inadequate capacity"))))</f>
        <v>Inadequate capacity</v>
      </c>
      <c r="O32" s="156" t="str">
        <f>IF('Standardized Scores'!O32&gt;=MAX('Standardized Scores'!$E32:$DO32)*0.88,"Advanced capacity",IF('Standardized Scores'!O32&gt;=MAX('Standardized Scores'!$E32:$DO32)*0.8,"High capacity",IF('Standardized Scores'!O32&gt;=MAX('Standardized Scores'!$E32:$DO32)*0.66,"Adequate capacity",IF('Standardized Scores'!O32&gt;=MAX('Standardized Scores'!$E32:$DO32)*0.555,"Low capacity","Inadequate capacity"))))</f>
        <v>Inadequate capacity</v>
      </c>
      <c r="P32" s="156" t="str">
        <f>IF('Standardized Scores'!P32&gt;=MAX('Standardized Scores'!$E32:$DO32)*0.88,"Advanced capacity",IF('Standardized Scores'!P32&gt;=MAX('Standardized Scores'!$E32:$DO32)*0.8,"High capacity",IF('Standardized Scores'!P32&gt;=MAX('Standardized Scores'!$E32:$DO32)*0.66,"Adequate capacity",IF('Standardized Scores'!P32&gt;=MAX('Standardized Scores'!$E32:$DO32)*0.555,"Low capacity","Inadequate capacity"))))</f>
        <v>High capacity</v>
      </c>
      <c r="Q32" s="156" t="str">
        <f>IF('Standardized Scores'!Q32&gt;=MAX('Standardized Scores'!$E32:$DO32)*0.88,"Advanced capacity",IF('Standardized Scores'!Q32&gt;=MAX('Standardized Scores'!$E32:$DO32)*0.8,"High capacity",IF('Standardized Scores'!Q32&gt;=MAX('Standardized Scores'!$E32:$DO32)*0.66,"Adequate capacity",IF('Standardized Scores'!Q32&gt;=MAX('Standardized Scores'!$E32:$DO32)*0.555,"Low capacity","Inadequate capacity"))))</f>
        <v>Inadequate capacity</v>
      </c>
      <c r="R32" s="156" t="str">
        <f>IF('Standardized Scores'!R32&gt;=MAX('Standardized Scores'!$E32:$DO32)*0.88,"Advanced capacity",IF('Standardized Scores'!R32&gt;=MAX('Standardized Scores'!$E32:$DO32)*0.8,"High capacity",IF('Standardized Scores'!R32&gt;=MAX('Standardized Scores'!$E32:$DO32)*0.66,"Adequate capacity",IF('Standardized Scores'!R32&gt;=MAX('Standardized Scores'!$E32:$DO32)*0.555,"Low capacity","Inadequate capacity"))))</f>
        <v>Low capacity</v>
      </c>
      <c r="S32" s="156" t="str">
        <f>IF('Standardized Scores'!S32&gt;=MAX('Standardized Scores'!$E32:$DO32)*0.88,"Advanced capacity",IF('Standardized Scores'!S32&gt;=MAX('Standardized Scores'!$E32:$DO32)*0.8,"High capacity",IF('Standardized Scores'!S32&gt;=MAX('Standardized Scores'!$E32:$DO32)*0.66,"Adequate capacity",IF('Standardized Scores'!S32&gt;=MAX('Standardized Scores'!$E32:$DO32)*0.555,"Low capacity","Inadequate capacity"))))</f>
        <v>Adequate capacity</v>
      </c>
      <c r="T32" s="156" t="str">
        <f>IF('Standardized Scores'!T32&gt;=MAX('Standardized Scores'!$E32:$DO32)*0.88,"Advanced capacity",IF('Standardized Scores'!T32&gt;=MAX('Standardized Scores'!$E32:$DO32)*0.8,"High capacity",IF('Standardized Scores'!T32&gt;=MAX('Standardized Scores'!$E32:$DO32)*0.66,"Adequate capacity",IF('Standardized Scores'!T32&gt;=MAX('Standardized Scores'!$E32:$DO32)*0.555,"Low capacity","Inadequate capacity"))))</f>
        <v>Low capacity</v>
      </c>
      <c r="U32" s="156" t="str">
        <f>IF('Standardized Scores'!U32&gt;=MAX('Standardized Scores'!$E32:$DO32)*0.88,"Advanced capacity",IF('Standardized Scores'!U32&gt;=MAX('Standardized Scores'!$E32:$DO32)*0.8,"High capacity",IF('Standardized Scores'!U32&gt;=MAX('Standardized Scores'!$E32:$DO32)*0.66,"Adequate capacity",IF('Standardized Scores'!U32&gt;=MAX('Standardized Scores'!$E32:$DO32)*0.555,"Low capacity","Inadequate capacity"))))</f>
        <v>Adequate capacity</v>
      </c>
      <c r="V32" s="156" t="str">
        <f>IF('Standardized Scores'!V32&gt;=MAX('Standardized Scores'!$E32:$DO32)*0.88,"Advanced capacity",IF('Standardized Scores'!V32&gt;=MAX('Standardized Scores'!$E32:$DO32)*0.8,"High capacity",IF('Standardized Scores'!V32&gt;=MAX('Standardized Scores'!$E32:$DO32)*0.66,"Adequate capacity",IF('Standardized Scores'!V32&gt;=MAX('Standardized Scores'!$E32:$DO32)*0.555,"Low capacity","Inadequate capacity"))))</f>
        <v>Inadequate capacity</v>
      </c>
      <c r="W32" s="156" t="str">
        <f>IF('Standardized Scores'!W32&gt;=MAX('Standardized Scores'!$E32:$DO32)*0.88,"Advanced capacity",IF('Standardized Scores'!W32&gt;=MAX('Standardized Scores'!$E32:$DO32)*0.8,"High capacity",IF('Standardized Scores'!W32&gt;=MAX('Standardized Scores'!$E32:$DO32)*0.66,"Adequate capacity",IF('Standardized Scores'!W32&gt;=MAX('Standardized Scores'!$E32:$DO32)*0.555,"Low capacity","Inadequate capacity"))))</f>
        <v>Advanced capacity</v>
      </c>
      <c r="X32" s="156" t="str">
        <f>IF('Standardized Scores'!X32&gt;=MAX('Standardized Scores'!$E32:$DO32)*0.88,"Advanced capacity",IF('Standardized Scores'!X32&gt;=MAX('Standardized Scores'!$E32:$DO32)*0.8,"High capacity",IF('Standardized Scores'!X32&gt;=MAX('Standardized Scores'!$E32:$DO32)*0.66,"Adequate capacity",IF('Standardized Scores'!X32&gt;=MAX('Standardized Scores'!$E32:$DO32)*0.555,"Low capacity","Inadequate capacity"))))</f>
        <v>High capacity</v>
      </c>
      <c r="Y32" s="156" t="str">
        <f>IF('Standardized Scores'!Y32&gt;=MAX('Standardized Scores'!$E32:$DO32)*0.88,"Advanced capacity",IF('Standardized Scores'!Y32&gt;=MAX('Standardized Scores'!$E32:$DO32)*0.8,"High capacity",IF('Standardized Scores'!Y32&gt;=MAX('Standardized Scores'!$E32:$DO32)*0.66,"Adequate capacity",IF('Standardized Scores'!Y32&gt;=MAX('Standardized Scores'!$E32:$DO32)*0.555,"Low capacity","Inadequate capacity"))))</f>
        <v>Inadequate capacity</v>
      </c>
      <c r="Z32" s="156" t="str">
        <f>IF('Standardized Scores'!Z32&gt;=MAX('Standardized Scores'!$E32:$DO32)*0.88,"Advanced capacity",IF('Standardized Scores'!Z32&gt;=MAX('Standardized Scores'!$E32:$DO32)*0.8,"High capacity",IF('Standardized Scores'!Z32&gt;=MAX('Standardized Scores'!$E32:$DO32)*0.66,"Adequate capacity",IF('Standardized Scores'!Z32&gt;=MAX('Standardized Scores'!$E32:$DO32)*0.555,"Low capacity","Inadequate capacity"))))</f>
        <v>Adequate capacity</v>
      </c>
      <c r="AA32" s="156" t="str">
        <f>IF('Standardized Scores'!AA32&gt;=MAX('Standardized Scores'!$E32:$DO32)*0.88,"Advanced capacity",IF('Standardized Scores'!AA32&gt;=MAX('Standardized Scores'!$E32:$DO32)*0.8,"High capacity",IF('Standardized Scores'!AA32&gt;=MAX('Standardized Scores'!$E32:$DO32)*0.66,"Adequate capacity",IF('Standardized Scores'!AA32&gt;=MAX('Standardized Scores'!$E32:$DO32)*0.555,"Low capacity","Inadequate capacity"))))</f>
        <v>Inadequate capacity</v>
      </c>
      <c r="AB32" s="156" t="str">
        <f>IF('Standardized Scores'!AB32&gt;=MAX('Standardized Scores'!$E32:$DO32)*0.88,"Advanced capacity",IF('Standardized Scores'!AB32&gt;=MAX('Standardized Scores'!$E32:$DO32)*0.8,"High capacity",IF('Standardized Scores'!AB32&gt;=MAX('Standardized Scores'!$E32:$DO32)*0.66,"Adequate capacity",IF('Standardized Scores'!AB32&gt;=MAX('Standardized Scores'!$E32:$DO32)*0.555,"Low capacity","Inadequate capacity"))))</f>
        <v>Low capacity</v>
      </c>
      <c r="AC32" s="156" t="str">
        <f>IF('Standardized Scores'!AC32&gt;=MAX('Standardized Scores'!$E32:$DO32)*0.88,"Advanced capacity",IF('Standardized Scores'!AC32&gt;=MAX('Standardized Scores'!$E32:$DO32)*0.8,"High capacity",IF('Standardized Scores'!AC32&gt;=MAX('Standardized Scores'!$E32:$DO32)*0.66,"Adequate capacity",IF('Standardized Scores'!AC32&gt;=MAX('Standardized Scores'!$E32:$DO32)*0.555,"Low capacity","Inadequate capacity"))))</f>
        <v>Adequate capacity</v>
      </c>
      <c r="AD32" s="156" t="str">
        <f>IF('Standardized Scores'!AD32&gt;=MAX('Standardized Scores'!$E32:$DO32)*0.88,"Advanced capacity",IF('Standardized Scores'!AD32&gt;=MAX('Standardized Scores'!$E32:$DO32)*0.8,"High capacity",IF('Standardized Scores'!AD32&gt;=MAX('Standardized Scores'!$E32:$DO32)*0.66,"Adequate capacity",IF('Standardized Scores'!AD32&gt;=MAX('Standardized Scores'!$E32:$DO32)*0.555,"Low capacity","Inadequate capacity"))))</f>
        <v>Adequate capacity</v>
      </c>
      <c r="AE32" s="156" t="str">
        <f>IF('Standardized Scores'!AE32&gt;=MAX('Standardized Scores'!$E32:$DO32)*0.88,"Advanced capacity",IF('Standardized Scores'!AE32&gt;=MAX('Standardized Scores'!$E32:$DO32)*0.8,"High capacity",IF('Standardized Scores'!AE32&gt;=MAX('Standardized Scores'!$E32:$DO32)*0.66,"Adequate capacity",IF('Standardized Scores'!AE32&gt;=MAX('Standardized Scores'!$E32:$DO32)*0.555,"Low capacity","Inadequate capacity"))))</f>
        <v>Adequate capacity</v>
      </c>
      <c r="AF32" s="156" t="str">
        <f>IF('Standardized Scores'!AF32&gt;=MAX('Standardized Scores'!$E32:$DO32)*0.88,"Advanced capacity",IF('Standardized Scores'!AF32&gt;=MAX('Standardized Scores'!$E32:$DO32)*0.8,"High capacity",IF('Standardized Scores'!AF32&gt;=MAX('Standardized Scores'!$E32:$DO32)*0.66,"Adequate capacity",IF('Standardized Scores'!AF32&gt;=MAX('Standardized Scores'!$E32:$DO32)*0.555,"Low capacity","Inadequate capacity"))))</f>
        <v>Advanced capacity</v>
      </c>
      <c r="AG32" s="156" t="str">
        <f>IF('Standardized Scores'!AG32&gt;=MAX('Standardized Scores'!$E32:$DO32)*0.88,"Advanced capacity",IF('Standardized Scores'!AG32&gt;=MAX('Standardized Scores'!$E32:$DO32)*0.8,"High capacity",IF('Standardized Scores'!AG32&gt;=MAX('Standardized Scores'!$E32:$DO32)*0.66,"Adequate capacity",IF('Standardized Scores'!AG32&gt;=MAX('Standardized Scores'!$E32:$DO32)*0.555,"Low capacity","Inadequate capacity"))))</f>
        <v>Adequate capacity</v>
      </c>
      <c r="AH32" s="156" t="str">
        <f>IF('Standardized Scores'!AH32&gt;=MAX('Standardized Scores'!$E32:$DO32)*0.88,"Advanced capacity",IF('Standardized Scores'!AH32&gt;=MAX('Standardized Scores'!$E32:$DO32)*0.8,"High capacity",IF('Standardized Scores'!AH32&gt;=MAX('Standardized Scores'!$E32:$DO32)*0.66,"Adequate capacity",IF('Standardized Scores'!AH32&gt;=MAX('Standardized Scores'!$E32:$DO32)*0.555,"Low capacity","Inadequate capacity"))))</f>
        <v>Low capacity</v>
      </c>
      <c r="AI32" s="156" t="str">
        <f>IF('Standardized Scores'!AI32&gt;=MAX('Standardized Scores'!$E32:$DO32)*0.88,"Advanced capacity",IF('Standardized Scores'!AI32&gt;=MAX('Standardized Scores'!$E32:$DO32)*0.8,"High capacity",IF('Standardized Scores'!AI32&gt;=MAX('Standardized Scores'!$E32:$DO32)*0.66,"Adequate capacity",IF('Standardized Scores'!AI32&gt;=MAX('Standardized Scores'!$E32:$DO32)*0.555,"Low capacity","Inadequate capacity"))))</f>
        <v>Inadequate capacity</v>
      </c>
      <c r="AJ32" s="156" t="str">
        <f>IF('Standardized Scores'!AJ32&gt;=MAX('Standardized Scores'!$E32:$DO32)*0.88,"Advanced capacity",IF('Standardized Scores'!AJ32&gt;=MAX('Standardized Scores'!$E32:$DO32)*0.8,"High capacity",IF('Standardized Scores'!AJ32&gt;=MAX('Standardized Scores'!$E32:$DO32)*0.66,"Adequate capacity",IF('Standardized Scores'!AJ32&gt;=MAX('Standardized Scores'!$E32:$DO32)*0.555,"Low capacity","Inadequate capacity"))))</f>
        <v>Inadequate capacity</v>
      </c>
      <c r="AK32" s="156" t="str">
        <f>IF('Standardized Scores'!AK32&gt;=MAX('Standardized Scores'!$E32:$DO32)*0.88,"Advanced capacity",IF('Standardized Scores'!AK32&gt;=MAX('Standardized Scores'!$E32:$DO32)*0.8,"High capacity",IF('Standardized Scores'!AK32&gt;=MAX('Standardized Scores'!$E32:$DO32)*0.66,"Adequate capacity",IF('Standardized Scores'!AK32&gt;=MAX('Standardized Scores'!$E32:$DO32)*0.555,"Low capacity","Inadequate capacity"))))</f>
        <v>High capacity</v>
      </c>
      <c r="AL32" s="156" t="str">
        <f>IF('Standardized Scores'!AL32&gt;=MAX('Standardized Scores'!$E32:$DO32)*0.88,"Advanced capacity",IF('Standardized Scores'!AL32&gt;=MAX('Standardized Scores'!$E32:$DO32)*0.8,"High capacity",IF('Standardized Scores'!AL32&gt;=MAX('Standardized Scores'!$E32:$DO32)*0.66,"Adequate capacity",IF('Standardized Scores'!AL32&gt;=MAX('Standardized Scores'!$E32:$DO32)*0.555,"Low capacity","Inadequate capacity"))))</f>
        <v>Low capacity</v>
      </c>
      <c r="AM32" s="156" t="str">
        <f>IF('Standardized Scores'!AM32&gt;=MAX('Standardized Scores'!$E32:$DO32)*0.88,"Advanced capacity",IF('Standardized Scores'!AM32&gt;=MAX('Standardized Scores'!$E32:$DO32)*0.8,"High capacity",IF('Standardized Scores'!AM32&gt;=MAX('Standardized Scores'!$E32:$DO32)*0.66,"Adequate capacity",IF('Standardized Scores'!AM32&gt;=MAX('Standardized Scores'!$E32:$DO32)*0.555,"Low capacity","Inadequate capacity"))))</f>
        <v>Advanced capacity</v>
      </c>
      <c r="AN32" s="156" t="str">
        <f>IF('Standardized Scores'!AN32&gt;=MAX('Standardized Scores'!$E32:$DO32)*0.88,"Advanced capacity",IF('Standardized Scores'!AN32&gt;=MAX('Standardized Scores'!$E32:$DO32)*0.8,"High capacity",IF('Standardized Scores'!AN32&gt;=MAX('Standardized Scores'!$E32:$DO32)*0.66,"Adequate capacity",IF('Standardized Scores'!AN32&gt;=MAX('Standardized Scores'!$E32:$DO32)*0.555,"Low capacity","Inadequate capacity"))))</f>
        <v>Adequate capacity</v>
      </c>
      <c r="AO32" s="156" t="str">
        <f>IF('Standardized Scores'!AO32&gt;=MAX('Standardized Scores'!$E32:$DO32)*0.88,"Advanced capacity",IF('Standardized Scores'!AO32&gt;=MAX('Standardized Scores'!$E32:$DO32)*0.8,"High capacity",IF('Standardized Scores'!AO32&gt;=MAX('Standardized Scores'!$E32:$DO32)*0.66,"Adequate capacity",IF('Standardized Scores'!AO32&gt;=MAX('Standardized Scores'!$E32:$DO32)*0.555,"Low capacity","Inadequate capacity"))))</f>
        <v>Low capacity</v>
      </c>
      <c r="AP32" s="156" t="str">
        <f>IF('Standardized Scores'!AP32&gt;=MAX('Standardized Scores'!$E32:$DO32)*0.88,"Advanced capacity",IF('Standardized Scores'!AP32&gt;=MAX('Standardized Scores'!$E32:$DO32)*0.8,"High capacity",IF('Standardized Scores'!AP32&gt;=MAX('Standardized Scores'!$E32:$DO32)*0.66,"Adequate capacity",IF('Standardized Scores'!AP32&gt;=MAX('Standardized Scores'!$E32:$DO32)*0.555,"Low capacity","Inadequate capacity"))))</f>
        <v>Advanced capacity</v>
      </c>
      <c r="AQ32" s="156" t="str">
        <f>IF('Standardized Scores'!AQ32&gt;=MAX('Standardized Scores'!$E32:$DO32)*0.88,"Advanced capacity",IF('Standardized Scores'!AQ32&gt;=MAX('Standardized Scores'!$E32:$DO32)*0.8,"High capacity",IF('Standardized Scores'!AQ32&gt;=MAX('Standardized Scores'!$E32:$DO32)*0.66,"Adequate capacity",IF('Standardized Scores'!AQ32&gt;=MAX('Standardized Scores'!$E32:$DO32)*0.555,"Low capacity","Inadequate capacity"))))</f>
        <v>Low capacity</v>
      </c>
      <c r="AR32" s="156" t="str">
        <f>IF('Standardized Scores'!AR32&gt;=MAX('Standardized Scores'!$E32:$DO32)*0.88,"Advanced capacity",IF('Standardized Scores'!AR32&gt;=MAX('Standardized Scores'!$E32:$DO32)*0.8,"High capacity",IF('Standardized Scores'!AR32&gt;=MAX('Standardized Scores'!$E32:$DO32)*0.66,"Adequate capacity",IF('Standardized Scores'!AR32&gt;=MAX('Standardized Scores'!$E32:$DO32)*0.555,"Low capacity","Inadequate capacity"))))</f>
        <v>Adequate capacity</v>
      </c>
      <c r="AS32" s="156" t="str">
        <f>IF('Standardized Scores'!AS32&gt;=MAX('Standardized Scores'!$E32:$DO32)*0.88,"Advanced capacity",IF('Standardized Scores'!AS32&gt;=MAX('Standardized Scores'!$E32:$DO32)*0.8,"High capacity",IF('Standardized Scores'!AS32&gt;=MAX('Standardized Scores'!$E32:$DO32)*0.66,"Adequate capacity",IF('Standardized Scores'!AS32&gt;=MAX('Standardized Scores'!$E32:$DO32)*0.555,"Low capacity","Inadequate capacity"))))</f>
        <v>Low capacity</v>
      </c>
      <c r="AT32" s="156" t="str">
        <f>IF('Standardized Scores'!AT32&gt;=MAX('Standardized Scores'!$E32:$DO32)*0.88,"Advanced capacity",IF('Standardized Scores'!AT32&gt;=MAX('Standardized Scores'!$E32:$DO32)*0.8,"High capacity",IF('Standardized Scores'!AT32&gt;=MAX('Standardized Scores'!$E32:$DO32)*0.66,"Adequate capacity",IF('Standardized Scores'!AT32&gt;=MAX('Standardized Scores'!$E32:$DO32)*0.555,"Low capacity","Inadequate capacity"))))</f>
        <v>Low capacity</v>
      </c>
      <c r="AU32" s="156" t="str">
        <f>IF('Standardized Scores'!AU32&gt;=MAX('Standardized Scores'!$E32:$DO32)*0.88,"Advanced capacity",IF('Standardized Scores'!AU32&gt;=MAX('Standardized Scores'!$E32:$DO32)*0.8,"High capacity",IF('Standardized Scores'!AU32&gt;=MAX('Standardized Scores'!$E32:$DO32)*0.66,"Adequate capacity",IF('Standardized Scores'!AU32&gt;=MAX('Standardized Scores'!$E32:$DO32)*0.555,"Low capacity","Inadequate capacity"))))</f>
        <v>High capacity</v>
      </c>
      <c r="AV32" s="156" t="str">
        <f>IF('Standardized Scores'!AV32&gt;=MAX('Standardized Scores'!$E32:$DO32)*0.88,"Advanced capacity",IF('Standardized Scores'!AV32&gt;=MAX('Standardized Scores'!$E32:$DO32)*0.8,"High capacity",IF('Standardized Scores'!AV32&gt;=MAX('Standardized Scores'!$E32:$DO32)*0.66,"Adequate capacity",IF('Standardized Scores'!AV32&gt;=MAX('Standardized Scores'!$E32:$DO32)*0.555,"Low capacity","Inadequate capacity"))))</f>
        <v>Adequate capacity</v>
      </c>
      <c r="AW32" s="156" t="str">
        <f>IF('Standardized Scores'!AW32&gt;=MAX('Standardized Scores'!$E32:$DO32)*0.88,"Advanced capacity",IF('Standardized Scores'!AW32&gt;=MAX('Standardized Scores'!$E32:$DO32)*0.8,"High capacity",IF('Standardized Scores'!AW32&gt;=MAX('Standardized Scores'!$E32:$DO32)*0.66,"Adequate capacity",IF('Standardized Scores'!AW32&gt;=MAX('Standardized Scores'!$E32:$DO32)*0.555,"Low capacity","Inadequate capacity"))))</f>
        <v>High capacity</v>
      </c>
      <c r="AX32" s="156" t="str">
        <f>IF('Standardized Scores'!AX32&gt;=MAX('Standardized Scores'!$E32:$DO32)*0.88,"Advanced capacity",IF('Standardized Scores'!AX32&gt;=MAX('Standardized Scores'!$E32:$DO32)*0.8,"High capacity",IF('Standardized Scores'!AX32&gt;=MAX('Standardized Scores'!$E32:$DO32)*0.66,"Adequate capacity",IF('Standardized Scores'!AX32&gt;=MAX('Standardized Scores'!$E32:$DO32)*0.555,"Low capacity","Inadequate capacity"))))</f>
        <v>Low capacity</v>
      </c>
      <c r="AY32" s="156" t="str">
        <f>IF('Standardized Scores'!AY32&gt;=MAX('Standardized Scores'!$E32:$DO32)*0.88,"Advanced capacity",IF('Standardized Scores'!AY32&gt;=MAX('Standardized Scores'!$E32:$DO32)*0.8,"High capacity",IF('Standardized Scores'!AY32&gt;=MAX('Standardized Scores'!$E32:$DO32)*0.66,"Adequate capacity",IF('Standardized Scores'!AY32&gt;=MAX('Standardized Scores'!$E32:$DO32)*0.555,"Low capacity","Inadequate capacity"))))</f>
        <v>Adequate capacity</v>
      </c>
      <c r="AZ32" s="156" t="str">
        <f>IF('Standardized Scores'!AZ32&gt;=MAX('Standardized Scores'!$E32:$DO32)*0.88,"Advanced capacity",IF('Standardized Scores'!AZ32&gt;=MAX('Standardized Scores'!$E32:$DO32)*0.8,"High capacity",IF('Standardized Scores'!AZ32&gt;=MAX('Standardized Scores'!$E32:$DO32)*0.66,"Adequate capacity",IF('Standardized Scores'!AZ32&gt;=MAX('Standardized Scores'!$E32:$DO32)*0.555,"Low capacity","Inadequate capacity"))))</f>
        <v>Inadequate capacity</v>
      </c>
      <c r="BA32" s="156" t="str">
        <f>IF('Standardized Scores'!BA32&gt;=MAX('Standardized Scores'!$E32:$DO32)*0.88,"Advanced capacity",IF('Standardized Scores'!BA32&gt;=MAX('Standardized Scores'!$E32:$DO32)*0.8,"High capacity",IF('Standardized Scores'!BA32&gt;=MAX('Standardized Scores'!$E32:$DO32)*0.66,"Adequate capacity",IF('Standardized Scores'!BA32&gt;=MAX('Standardized Scores'!$E32:$DO32)*0.555,"Low capacity","Inadequate capacity"))))</f>
        <v>Inadequate capacity</v>
      </c>
      <c r="BB32" s="156" t="str">
        <f>IF('Standardized Scores'!BB32&gt;=MAX('Standardized Scores'!$E32:$DO32)*0.88,"Advanced capacity",IF('Standardized Scores'!BB32&gt;=MAX('Standardized Scores'!$E32:$DO32)*0.8,"High capacity",IF('Standardized Scores'!BB32&gt;=MAX('Standardized Scores'!$E32:$DO32)*0.66,"Adequate capacity",IF('Standardized Scores'!BB32&gt;=MAX('Standardized Scores'!$E32:$DO32)*0.555,"Low capacity","Inadequate capacity"))))</f>
        <v>High capacity</v>
      </c>
      <c r="BC32" s="156" t="str">
        <f>IF('Standardized Scores'!BC32&gt;=MAX('Standardized Scores'!$E32:$DO32)*0.88,"Advanced capacity",IF('Standardized Scores'!BC32&gt;=MAX('Standardized Scores'!$E32:$DO32)*0.8,"High capacity",IF('Standardized Scores'!BC32&gt;=MAX('Standardized Scores'!$E32:$DO32)*0.66,"Adequate capacity",IF('Standardized Scores'!BC32&gt;=MAX('Standardized Scores'!$E32:$DO32)*0.555,"Low capacity","Inadequate capacity"))))</f>
        <v>Low capacity</v>
      </c>
      <c r="BD32" s="156" t="str">
        <f>IF('Standardized Scores'!BD32&gt;=MAX('Standardized Scores'!$E32:$DO32)*0.88,"Advanced capacity",IF('Standardized Scores'!BD32&gt;=MAX('Standardized Scores'!$E32:$DO32)*0.8,"High capacity",IF('Standardized Scores'!BD32&gt;=MAX('Standardized Scores'!$E32:$DO32)*0.66,"Adequate capacity",IF('Standardized Scores'!BD32&gt;=MAX('Standardized Scores'!$E32:$DO32)*0.555,"Low capacity","Inadequate capacity"))))</f>
        <v>Adequate capacity</v>
      </c>
      <c r="BE32" s="156" t="str">
        <f>IF('Standardized Scores'!BE32&gt;=MAX('Standardized Scores'!$E32:$DO32)*0.88,"Advanced capacity",IF('Standardized Scores'!BE32&gt;=MAX('Standardized Scores'!$E32:$DO32)*0.8,"High capacity",IF('Standardized Scores'!BE32&gt;=MAX('Standardized Scores'!$E32:$DO32)*0.66,"Adequate capacity",IF('Standardized Scores'!BE32&gt;=MAX('Standardized Scores'!$E32:$DO32)*0.555,"Low capacity","Inadequate capacity"))))</f>
        <v>Advanced capacity</v>
      </c>
      <c r="BF32" s="156" t="str">
        <f>IF('Standardized Scores'!BF32&gt;=MAX('Standardized Scores'!$E32:$DO32)*0.88,"Advanced capacity",IF('Standardized Scores'!BF32&gt;=MAX('Standardized Scores'!$E32:$DO32)*0.8,"High capacity",IF('Standardized Scores'!BF32&gt;=MAX('Standardized Scores'!$E32:$DO32)*0.66,"Adequate capacity",IF('Standardized Scores'!BF32&gt;=MAX('Standardized Scores'!$E32:$DO32)*0.555,"Low capacity","Inadequate capacity"))))</f>
        <v>Low capacity</v>
      </c>
      <c r="BG32" s="156" t="str">
        <f>IF('Standardized Scores'!BG32&gt;=MAX('Standardized Scores'!$E32:$DO32)*0.88,"Advanced capacity",IF('Standardized Scores'!BG32&gt;=MAX('Standardized Scores'!$E32:$DO32)*0.8,"High capacity",IF('Standardized Scores'!BG32&gt;=MAX('Standardized Scores'!$E32:$DO32)*0.66,"Adequate capacity",IF('Standardized Scores'!BG32&gt;=MAX('Standardized Scores'!$E32:$DO32)*0.555,"Low capacity","Inadequate capacity"))))</f>
        <v>Low capacity</v>
      </c>
      <c r="BH32" s="156" t="str">
        <f>IF('Standardized Scores'!BH32&gt;=MAX('Standardized Scores'!$E32:$DO32)*0.88,"Advanced capacity",IF('Standardized Scores'!BH32&gt;=MAX('Standardized Scores'!$E32:$DO32)*0.8,"High capacity",IF('Standardized Scores'!BH32&gt;=MAX('Standardized Scores'!$E32:$DO32)*0.66,"Adequate capacity",IF('Standardized Scores'!BH32&gt;=MAX('Standardized Scores'!$E32:$DO32)*0.555,"Low capacity","Inadequate capacity"))))</f>
        <v>Low capacity</v>
      </c>
      <c r="BI32" s="156" t="str">
        <f>IF('Standardized Scores'!BI32&gt;=MAX('Standardized Scores'!$E32:$DO32)*0.88,"Advanced capacity",IF('Standardized Scores'!BI32&gt;=MAX('Standardized Scores'!$E32:$DO32)*0.8,"High capacity",IF('Standardized Scores'!BI32&gt;=MAX('Standardized Scores'!$E32:$DO32)*0.66,"Adequate capacity",IF('Standardized Scores'!BI32&gt;=MAX('Standardized Scores'!$E32:$DO32)*0.555,"Low capacity","Inadequate capacity"))))</f>
        <v>Low capacity</v>
      </c>
      <c r="BJ32" s="156" t="str">
        <f>IF('Standardized Scores'!BJ32&gt;=MAX('Standardized Scores'!$E32:$DO32)*0.88,"Advanced capacity",IF('Standardized Scores'!BJ32&gt;=MAX('Standardized Scores'!$E32:$DO32)*0.8,"High capacity",IF('Standardized Scores'!BJ32&gt;=MAX('Standardized Scores'!$E32:$DO32)*0.66,"Adequate capacity",IF('Standardized Scores'!BJ32&gt;=MAX('Standardized Scores'!$E32:$DO32)*0.555,"Low capacity","Inadequate capacity"))))</f>
        <v>Inadequate capacity</v>
      </c>
      <c r="BK32" s="156" t="str">
        <f>IF('Standardized Scores'!BK32&gt;=MAX('Standardized Scores'!$E32:$DO32)*0.88,"Advanced capacity",IF('Standardized Scores'!BK32&gt;=MAX('Standardized Scores'!$E32:$DO32)*0.8,"High capacity",IF('Standardized Scores'!BK32&gt;=MAX('Standardized Scores'!$E32:$DO32)*0.66,"Adequate capacity",IF('Standardized Scores'!BK32&gt;=MAX('Standardized Scores'!$E32:$DO32)*0.555,"Low capacity","Inadequate capacity"))))</f>
        <v>Adequate capacity</v>
      </c>
      <c r="BL32" s="156" t="str">
        <f>IF('Standardized Scores'!BL32&gt;=MAX('Standardized Scores'!$E32:$DO32)*0.88,"Advanced capacity",IF('Standardized Scores'!BL32&gt;=MAX('Standardized Scores'!$E32:$DO32)*0.8,"High capacity",IF('Standardized Scores'!BL32&gt;=MAX('Standardized Scores'!$E32:$DO32)*0.66,"Adequate capacity",IF('Standardized Scores'!BL32&gt;=MAX('Standardized Scores'!$E32:$DO32)*0.555,"Low capacity","Inadequate capacity"))))</f>
        <v>Inadequate capacity</v>
      </c>
      <c r="BM32" s="156" t="str">
        <f>IF('Standardized Scores'!BM32&gt;=MAX('Standardized Scores'!$E32:$DO32)*0.88,"Advanced capacity",IF('Standardized Scores'!BM32&gt;=MAX('Standardized Scores'!$E32:$DO32)*0.8,"High capacity",IF('Standardized Scores'!BM32&gt;=MAX('Standardized Scores'!$E32:$DO32)*0.66,"Adequate capacity",IF('Standardized Scores'!BM32&gt;=MAX('Standardized Scores'!$E32:$DO32)*0.555,"Low capacity","Inadequate capacity"))))</f>
        <v>Adequate capacity</v>
      </c>
      <c r="BN32" s="156" t="str">
        <f>IF('Standardized Scores'!BN32&gt;=MAX('Standardized Scores'!$E32:$DO32)*0.88,"Advanced capacity",IF('Standardized Scores'!BN32&gt;=MAX('Standardized Scores'!$E32:$DO32)*0.8,"High capacity",IF('Standardized Scores'!BN32&gt;=MAX('Standardized Scores'!$E32:$DO32)*0.66,"Adequate capacity",IF('Standardized Scores'!BN32&gt;=MAX('Standardized Scores'!$E32:$DO32)*0.555,"Low capacity","Inadequate capacity"))))</f>
        <v>Advanced capacity</v>
      </c>
      <c r="BO32" s="156" t="str">
        <f>IF('Standardized Scores'!BO32&gt;=MAX('Standardized Scores'!$E32:$DO32)*0.88,"Advanced capacity",IF('Standardized Scores'!BO32&gt;=MAX('Standardized Scores'!$E32:$DO32)*0.8,"High capacity",IF('Standardized Scores'!BO32&gt;=MAX('Standardized Scores'!$E32:$DO32)*0.66,"Adequate capacity",IF('Standardized Scores'!BO32&gt;=MAX('Standardized Scores'!$E32:$DO32)*0.555,"Low capacity","Inadequate capacity"))))</f>
        <v>Inadequate capacity</v>
      </c>
      <c r="BP32" s="156" t="str">
        <f>IF('Standardized Scores'!BP32&gt;=MAX('Standardized Scores'!$E32:$DO32)*0.88,"Advanced capacity",IF('Standardized Scores'!BP32&gt;=MAX('Standardized Scores'!$E32:$DO32)*0.8,"High capacity",IF('Standardized Scores'!BP32&gt;=MAX('Standardized Scores'!$E32:$DO32)*0.66,"Adequate capacity",IF('Standardized Scores'!BP32&gt;=MAX('Standardized Scores'!$E32:$DO32)*0.555,"Low capacity","Inadequate capacity"))))</f>
        <v>Adequate capacity</v>
      </c>
      <c r="BQ32" s="156" t="str">
        <f>IF('Standardized Scores'!BQ32&gt;=MAX('Standardized Scores'!$E32:$DO32)*0.88,"Advanced capacity",IF('Standardized Scores'!BQ32&gt;=MAX('Standardized Scores'!$E32:$DO32)*0.8,"High capacity",IF('Standardized Scores'!BQ32&gt;=MAX('Standardized Scores'!$E32:$DO32)*0.66,"Adequate capacity",IF('Standardized Scores'!BQ32&gt;=MAX('Standardized Scores'!$E32:$DO32)*0.555,"Low capacity","Inadequate capacity"))))</f>
        <v>Adequate capacity</v>
      </c>
      <c r="BR32" s="156" t="str">
        <f>IF('Standardized Scores'!BR32&gt;=MAX('Standardized Scores'!$E32:$DO32)*0.88,"Advanced capacity",IF('Standardized Scores'!BR32&gt;=MAX('Standardized Scores'!$E32:$DO32)*0.8,"High capacity",IF('Standardized Scores'!BR32&gt;=MAX('Standardized Scores'!$E32:$DO32)*0.66,"Adequate capacity",IF('Standardized Scores'!BR32&gt;=MAX('Standardized Scores'!$E32:$DO32)*0.555,"Low capacity","Inadequate capacity"))))</f>
        <v>Adequate capacity</v>
      </c>
      <c r="BS32" s="156" t="str">
        <f>IF('Standardized Scores'!BS32&gt;=MAX('Standardized Scores'!$E32:$DO32)*0.88,"Advanced capacity",IF('Standardized Scores'!BS32&gt;=MAX('Standardized Scores'!$E32:$DO32)*0.8,"High capacity",IF('Standardized Scores'!BS32&gt;=MAX('Standardized Scores'!$E32:$DO32)*0.66,"Adequate capacity",IF('Standardized Scores'!BS32&gt;=MAX('Standardized Scores'!$E32:$DO32)*0.555,"Low capacity","Inadequate capacity"))))</f>
        <v>Low capacity</v>
      </c>
      <c r="BT32" s="156" t="str">
        <f>IF('Standardized Scores'!BT32&gt;=MAX('Standardized Scores'!$E32:$DO32)*0.88,"Advanced capacity",IF('Standardized Scores'!BT32&gt;=MAX('Standardized Scores'!$E32:$DO32)*0.8,"High capacity",IF('Standardized Scores'!BT32&gt;=MAX('Standardized Scores'!$E32:$DO32)*0.66,"Adequate capacity",IF('Standardized Scores'!BT32&gt;=MAX('Standardized Scores'!$E32:$DO32)*0.555,"Low capacity","Inadequate capacity"))))</f>
        <v>Low capacity</v>
      </c>
      <c r="BU32" s="156" t="str">
        <f>IF('Standardized Scores'!BU32&gt;=MAX('Standardized Scores'!$E32:$DO32)*0.88,"Advanced capacity",IF('Standardized Scores'!BU32&gt;=MAX('Standardized Scores'!$E32:$DO32)*0.8,"High capacity",IF('Standardized Scores'!BU32&gt;=MAX('Standardized Scores'!$E32:$DO32)*0.66,"Adequate capacity",IF('Standardized Scores'!BU32&gt;=MAX('Standardized Scores'!$E32:$DO32)*0.555,"Low capacity","Inadequate capacity"))))</f>
        <v>Low capacity</v>
      </c>
      <c r="BV32" s="156" t="str">
        <f>IF('Standardized Scores'!BV32&gt;=MAX('Standardized Scores'!$E32:$DO32)*0.88,"Advanced capacity",IF('Standardized Scores'!BV32&gt;=MAX('Standardized Scores'!$E32:$DO32)*0.8,"High capacity",IF('Standardized Scores'!BV32&gt;=MAX('Standardized Scores'!$E32:$DO32)*0.66,"Adequate capacity",IF('Standardized Scores'!BV32&gt;=MAX('Standardized Scores'!$E32:$DO32)*0.555,"Low capacity","Inadequate capacity"))))</f>
        <v>Inadequate capacity</v>
      </c>
      <c r="BW32" s="156" t="str">
        <f>IF('Standardized Scores'!BW32&gt;=MAX('Standardized Scores'!$E32:$DO32)*0.88,"Advanced capacity",IF('Standardized Scores'!BW32&gt;=MAX('Standardized Scores'!$E32:$DO32)*0.8,"High capacity",IF('Standardized Scores'!BW32&gt;=MAX('Standardized Scores'!$E32:$DO32)*0.66,"Adequate capacity",IF('Standardized Scores'!BW32&gt;=MAX('Standardized Scores'!$E32:$DO32)*0.555,"Low capacity","Inadequate capacity"))))</f>
        <v>Inadequate capacity</v>
      </c>
      <c r="BX32" s="156" t="str">
        <f>IF('Standardized Scores'!BX32&gt;=MAX('Standardized Scores'!$E32:$DO32)*0.88,"Advanced capacity",IF('Standardized Scores'!BX32&gt;=MAX('Standardized Scores'!$E32:$DO32)*0.8,"High capacity",IF('Standardized Scores'!BX32&gt;=MAX('Standardized Scores'!$E32:$DO32)*0.66,"Adequate capacity",IF('Standardized Scores'!BX32&gt;=MAX('Standardized Scores'!$E32:$DO32)*0.555,"Low capacity","Inadequate capacity"))))</f>
        <v>Adequate capacity</v>
      </c>
      <c r="BY32" s="156" t="str">
        <f>IF('Standardized Scores'!BY32&gt;=MAX('Standardized Scores'!$E32:$DO32)*0.88,"Advanced capacity",IF('Standardized Scores'!BY32&gt;=MAX('Standardized Scores'!$E32:$DO32)*0.8,"High capacity",IF('Standardized Scores'!BY32&gt;=MAX('Standardized Scores'!$E32:$DO32)*0.66,"Adequate capacity",IF('Standardized Scores'!BY32&gt;=MAX('Standardized Scores'!$E32:$DO32)*0.555,"Low capacity","Inadequate capacity"))))</f>
        <v>Inadequate capacity</v>
      </c>
      <c r="BZ32" s="156" t="str">
        <f>IF('Standardized Scores'!BZ32&gt;=MAX('Standardized Scores'!$E32:$DO32)*0.88,"Advanced capacity",IF('Standardized Scores'!BZ32&gt;=MAX('Standardized Scores'!$E32:$DO32)*0.8,"High capacity",IF('Standardized Scores'!BZ32&gt;=MAX('Standardized Scores'!$E32:$DO32)*0.66,"Adequate capacity",IF('Standardized Scores'!BZ32&gt;=MAX('Standardized Scores'!$E32:$DO32)*0.555,"Low capacity","Inadequate capacity"))))</f>
        <v>Advanced capacity</v>
      </c>
      <c r="CA32" s="156" t="str">
        <f>IF('Standardized Scores'!CA32&gt;=MAX('Standardized Scores'!$E32:$DO32)*0.88,"Advanced capacity",IF('Standardized Scores'!CA32&gt;=MAX('Standardized Scores'!$E32:$DO32)*0.8,"High capacity",IF('Standardized Scores'!CA32&gt;=MAX('Standardized Scores'!$E32:$DO32)*0.66,"Adequate capacity",IF('Standardized Scores'!CA32&gt;=MAX('Standardized Scores'!$E32:$DO32)*0.555,"Low capacity","Inadequate capacity"))))</f>
        <v>Advanced capacity</v>
      </c>
      <c r="CB32" s="156" t="str">
        <f>IF('Standardized Scores'!CB32&gt;=MAX('Standardized Scores'!$E32:$DO32)*0.88,"Advanced capacity",IF('Standardized Scores'!CB32&gt;=MAX('Standardized Scores'!$E32:$DO32)*0.8,"High capacity",IF('Standardized Scores'!CB32&gt;=MAX('Standardized Scores'!$E32:$DO32)*0.66,"Adequate capacity",IF('Standardized Scores'!CB32&gt;=MAX('Standardized Scores'!$E32:$DO32)*0.555,"Low capacity","Inadequate capacity"))))</f>
        <v>Inadequate capacity</v>
      </c>
      <c r="CC32" s="156" t="str">
        <f>IF('Standardized Scores'!CC32&gt;=MAX('Standardized Scores'!$E32:$DO32)*0.88,"Advanced capacity",IF('Standardized Scores'!CC32&gt;=MAX('Standardized Scores'!$E32:$DO32)*0.8,"High capacity",IF('Standardized Scores'!CC32&gt;=MAX('Standardized Scores'!$E32:$DO32)*0.66,"Adequate capacity",IF('Standardized Scores'!CC32&gt;=MAX('Standardized Scores'!$E32:$DO32)*0.555,"Low capacity","Inadequate capacity"))))</f>
        <v>Advanced capacity</v>
      </c>
      <c r="CD32" s="156" t="str">
        <f>IF('Standardized Scores'!CD32&gt;=MAX('Standardized Scores'!$E32:$DO32)*0.88,"Advanced capacity",IF('Standardized Scores'!CD32&gt;=MAX('Standardized Scores'!$E32:$DO32)*0.8,"High capacity",IF('Standardized Scores'!CD32&gt;=MAX('Standardized Scores'!$E32:$DO32)*0.66,"Adequate capacity",IF('Standardized Scores'!CD32&gt;=MAX('Standardized Scores'!$E32:$DO32)*0.555,"Low capacity","Inadequate capacity"))))</f>
        <v>Low capacity</v>
      </c>
      <c r="CE32" s="156" t="str">
        <f>IF('Standardized Scores'!CE32&gt;=MAX('Standardized Scores'!$E32:$DO32)*0.88,"Advanced capacity",IF('Standardized Scores'!CE32&gt;=MAX('Standardized Scores'!$E32:$DO32)*0.8,"High capacity",IF('Standardized Scores'!CE32&gt;=MAX('Standardized Scores'!$E32:$DO32)*0.66,"Adequate capacity",IF('Standardized Scores'!CE32&gt;=MAX('Standardized Scores'!$E32:$DO32)*0.555,"Low capacity","Inadequate capacity"))))</f>
        <v>Inadequate capacity</v>
      </c>
      <c r="CF32" s="156" t="str">
        <f>IF('Standardized Scores'!CF32&gt;=MAX('Standardized Scores'!$E32:$DO32)*0.88,"Advanced capacity",IF('Standardized Scores'!CF32&gt;=MAX('Standardized Scores'!$E32:$DO32)*0.8,"High capacity",IF('Standardized Scores'!CF32&gt;=MAX('Standardized Scores'!$E32:$DO32)*0.66,"Adequate capacity",IF('Standardized Scores'!CF32&gt;=MAX('Standardized Scores'!$E32:$DO32)*0.555,"Low capacity","Inadequate capacity"))))</f>
        <v>Low capacity</v>
      </c>
      <c r="CG32" s="156" t="str">
        <f>IF('Standardized Scores'!CG32&gt;=MAX('Standardized Scores'!$E32:$DO32)*0.88,"Advanced capacity",IF('Standardized Scores'!CG32&gt;=MAX('Standardized Scores'!$E32:$DO32)*0.8,"High capacity",IF('Standardized Scores'!CG32&gt;=MAX('Standardized Scores'!$E32:$DO32)*0.66,"Adequate capacity",IF('Standardized Scores'!CG32&gt;=MAX('Standardized Scores'!$E32:$DO32)*0.555,"Low capacity","Inadequate capacity"))))</f>
        <v>Low capacity</v>
      </c>
      <c r="CH32" s="156" t="str">
        <f>IF('Standardized Scores'!CH32&gt;=MAX('Standardized Scores'!$E32:$DO32)*0.88,"Advanced capacity",IF('Standardized Scores'!CH32&gt;=MAX('Standardized Scores'!$E32:$DO32)*0.8,"High capacity",IF('Standardized Scores'!CH32&gt;=MAX('Standardized Scores'!$E32:$DO32)*0.66,"Adequate capacity",IF('Standardized Scores'!CH32&gt;=MAX('Standardized Scores'!$E32:$DO32)*0.555,"Low capacity","Inadequate capacity"))))</f>
        <v>Low capacity</v>
      </c>
      <c r="CI32" s="156" t="str">
        <f>IF('Standardized Scores'!CI32&gt;=MAX('Standardized Scores'!$E32:$DO32)*0.88,"Advanced capacity",IF('Standardized Scores'!CI32&gt;=MAX('Standardized Scores'!$E32:$DO32)*0.8,"High capacity",IF('Standardized Scores'!CI32&gt;=MAX('Standardized Scores'!$E32:$DO32)*0.66,"Adequate capacity",IF('Standardized Scores'!CI32&gt;=MAX('Standardized Scores'!$E32:$DO32)*0.555,"Low capacity","Inadequate capacity"))))</f>
        <v>Low capacity</v>
      </c>
      <c r="CJ32" s="156" t="str">
        <f>IF('Standardized Scores'!CJ32&gt;=MAX('Standardized Scores'!$E32:$DO32)*0.88,"Advanced capacity",IF('Standardized Scores'!CJ32&gt;=MAX('Standardized Scores'!$E32:$DO32)*0.8,"High capacity",IF('Standardized Scores'!CJ32&gt;=MAX('Standardized Scores'!$E32:$DO32)*0.66,"Adequate capacity",IF('Standardized Scores'!CJ32&gt;=MAX('Standardized Scores'!$E32:$DO32)*0.555,"Low capacity","Inadequate capacity"))))</f>
        <v>Adequate capacity</v>
      </c>
      <c r="CK32" s="156" t="str">
        <f>IF('Standardized Scores'!CK32&gt;=MAX('Standardized Scores'!$E32:$DO32)*0.88,"Advanced capacity",IF('Standardized Scores'!CK32&gt;=MAX('Standardized Scores'!$E32:$DO32)*0.8,"High capacity",IF('Standardized Scores'!CK32&gt;=MAX('Standardized Scores'!$E32:$DO32)*0.66,"Adequate capacity",IF('Standardized Scores'!CK32&gt;=MAX('Standardized Scores'!$E32:$DO32)*0.555,"Low capacity","Inadequate capacity"))))</f>
        <v>High capacity</v>
      </c>
      <c r="CL32" s="156" t="str">
        <f>IF('Standardized Scores'!CL32&gt;=MAX('Standardized Scores'!$E32:$DO32)*0.88,"Advanced capacity",IF('Standardized Scores'!CL32&gt;=MAX('Standardized Scores'!$E32:$DO32)*0.8,"High capacity",IF('Standardized Scores'!CL32&gt;=MAX('Standardized Scores'!$E32:$DO32)*0.66,"Adequate capacity",IF('Standardized Scores'!CL32&gt;=MAX('Standardized Scores'!$E32:$DO32)*0.555,"Low capacity","Inadequate capacity"))))</f>
        <v>Low capacity</v>
      </c>
      <c r="CM32" s="156" t="str">
        <f>IF('Standardized Scores'!CM32&gt;=MAX('Standardized Scores'!$E32:$DO32)*0.88,"Advanced capacity",IF('Standardized Scores'!CM32&gt;=MAX('Standardized Scores'!$E32:$DO32)*0.8,"High capacity",IF('Standardized Scores'!CM32&gt;=MAX('Standardized Scores'!$E32:$DO32)*0.66,"Adequate capacity",IF('Standardized Scores'!CM32&gt;=MAX('Standardized Scores'!$E32:$DO32)*0.555,"Low capacity","Inadequate capacity"))))</f>
        <v>Adequate capacity</v>
      </c>
      <c r="CN32" s="156" t="str">
        <f>IF('Standardized Scores'!CN32&gt;=MAX('Standardized Scores'!$E32:$DO32)*0.88,"Advanced capacity",IF('Standardized Scores'!CN32&gt;=MAX('Standardized Scores'!$E32:$DO32)*0.8,"High capacity",IF('Standardized Scores'!CN32&gt;=MAX('Standardized Scores'!$E32:$DO32)*0.66,"Adequate capacity",IF('Standardized Scores'!CN32&gt;=MAX('Standardized Scores'!$E32:$DO32)*0.555,"Low capacity","Inadequate capacity"))))</f>
        <v>Inadequate capacity</v>
      </c>
      <c r="CO32" s="156" t="str">
        <f>IF('Standardized Scores'!CO32&gt;=MAX('Standardized Scores'!$E32:$DO32)*0.88,"Advanced capacity",IF('Standardized Scores'!CO32&gt;=MAX('Standardized Scores'!$E32:$DO32)*0.8,"High capacity",IF('Standardized Scores'!CO32&gt;=MAX('Standardized Scores'!$E32:$DO32)*0.66,"Adequate capacity",IF('Standardized Scores'!CO32&gt;=MAX('Standardized Scores'!$E32:$DO32)*0.555,"Low capacity","Inadequate capacity"))))</f>
        <v>Low capacity</v>
      </c>
      <c r="CP32" s="156" t="str">
        <f>IF('Standardized Scores'!CP32&gt;=MAX('Standardized Scores'!$E32:$DO32)*0.88,"Advanced capacity",IF('Standardized Scores'!CP32&gt;=MAX('Standardized Scores'!$E32:$DO32)*0.8,"High capacity",IF('Standardized Scores'!CP32&gt;=MAX('Standardized Scores'!$E32:$DO32)*0.66,"Adequate capacity",IF('Standardized Scores'!CP32&gt;=MAX('Standardized Scores'!$E32:$DO32)*0.555,"Low capacity","Inadequate capacity"))))</f>
        <v>Low capacity</v>
      </c>
      <c r="CQ32" s="156" t="str">
        <f>IF('Standardized Scores'!CQ32&gt;=MAX('Standardized Scores'!$E32:$DO32)*0.88,"Advanced capacity",IF('Standardized Scores'!CQ32&gt;=MAX('Standardized Scores'!$E32:$DO32)*0.8,"High capacity",IF('Standardized Scores'!CQ32&gt;=MAX('Standardized Scores'!$E32:$DO32)*0.66,"Adequate capacity",IF('Standardized Scores'!CQ32&gt;=MAX('Standardized Scores'!$E32:$DO32)*0.555,"Low capacity","Inadequate capacity"))))</f>
        <v>Low capacity</v>
      </c>
      <c r="CR32" s="156" t="str">
        <f>IF('Standardized Scores'!CR32&gt;=MAX('Standardized Scores'!$E32:$DO32)*0.88,"Advanced capacity",IF('Standardized Scores'!CR32&gt;=MAX('Standardized Scores'!$E32:$DO32)*0.8,"High capacity",IF('Standardized Scores'!CR32&gt;=MAX('Standardized Scores'!$E32:$DO32)*0.66,"Adequate capacity",IF('Standardized Scores'!CR32&gt;=MAX('Standardized Scores'!$E32:$DO32)*0.555,"Low capacity","Inadequate capacity"))))</f>
        <v>Low capacity</v>
      </c>
      <c r="CS32" s="156" t="str">
        <f>IF('Standardized Scores'!CS32&gt;=MAX('Standardized Scores'!$E32:$DO32)*0.88,"Advanced capacity",IF('Standardized Scores'!CS32&gt;=MAX('Standardized Scores'!$E32:$DO32)*0.8,"High capacity",IF('Standardized Scores'!CS32&gt;=MAX('Standardized Scores'!$E32:$DO32)*0.66,"Adequate capacity",IF('Standardized Scores'!CS32&gt;=MAX('Standardized Scores'!$E32:$DO32)*0.555,"Low capacity","Inadequate capacity"))))</f>
        <v>Advanced capacity</v>
      </c>
      <c r="CT32" s="156" t="str">
        <f>IF('Standardized Scores'!CT32&gt;=MAX('Standardized Scores'!$E32:$DO32)*0.88,"Advanced capacity",IF('Standardized Scores'!CT32&gt;=MAX('Standardized Scores'!$E32:$DO32)*0.8,"High capacity",IF('Standardized Scores'!CT32&gt;=MAX('Standardized Scores'!$E32:$DO32)*0.66,"Adequate capacity",IF('Standardized Scores'!CT32&gt;=MAX('Standardized Scores'!$E32:$DO32)*0.555,"Low capacity","Inadequate capacity"))))</f>
        <v>Adequate capacity</v>
      </c>
      <c r="CU32" s="156" t="str">
        <f>IF('Standardized Scores'!CU32&gt;=MAX('Standardized Scores'!$E32:$DO32)*0.88,"Advanced capacity",IF('Standardized Scores'!CU32&gt;=MAX('Standardized Scores'!$E32:$DO32)*0.8,"High capacity",IF('Standardized Scores'!CU32&gt;=MAX('Standardized Scores'!$E32:$DO32)*0.66,"Adequate capacity",IF('Standardized Scores'!CU32&gt;=MAX('Standardized Scores'!$E32:$DO32)*0.555,"Low capacity","Inadequate capacity"))))</f>
        <v>Adequate capacity</v>
      </c>
      <c r="CV32" s="156" t="str">
        <f>IF('Standardized Scores'!CV32&gt;=MAX('Standardized Scores'!$E32:$DO32)*0.88,"Advanced capacity",IF('Standardized Scores'!CV32&gt;=MAX('Standardized Scores'!$E32:$DO32)*0.8,"High capacity",IF('Standardized Scores'!CV32&gt;=MAX('Standardized Scores'!$E32:$DO32)*0.66,"Adequate capacity",IF('Standardized Scores'!CV32&gt;=MAX('Standardized Scores'!$E32:$DO32)*0.555,"Low capacity","Inadequate capacity"))))</f>
        <v>Low capacity</v>
      </c>
      <c r="CW32" s="156" t="str">
        <f>IF('Standardized Scores'!CW32&gt;=MAX('Standardized Scores'!$E32:$DO32)*0.88,"Advanced capacity",IF('Standardized Scores'!CW32&gt;=MAX('Standardized Scores'!$E32:$DO32)*0.8,"High capacity",IF('Standardized Scores'!CW32&gt;=MAX('Standardized Scores'!$E32:$DO32)*0.66,"Adequate capacity",IF('Standardized Scores'!CW32&gt;=MAX('Standardized Scores'!$E32:$DO32)*0.555,"Low capacity","Inadequate capacity"))))</f>
        <v>Low capacity</v>
      </c>
      <c r="CX32" s="156" t="str">
        <f>IF('Standardized Scores'!CX32&gt;=MAX('Standardized Scores'!$E32:$DO32)*0.88,"Advanced capacity",IF('Standardized Scores'!CX32&gt;=MAX('Standardized Scores'!$E32:$DO32)*0.8,"High capacity",IF('Standardized Scores'!CX32&gt;=MAX('Standardized Scores'!$E32:$DO32)*0.66,"Adequate capacity",IF('Standardized Scores'!CX32&gt;=MAX('Standardized Scores'!$E32:$DO32)*0.555,"Low capacity","Inadequate capacity"))))</f>
        <v>Adequate capacity</v>
      </c>
      <c r="CY32" s="156" t="str">
        <f>IF('Standardized Scores'!CY32&gt;=MAX('Standardized Scores'!$E32:$DO32)*0.88,"Advanced capacity",IF('Standardized Scores'!CY32&gt;=MAX('Standardized Scores'!$E32:$DO32)*0.8,"High capacity",IF('Standardized Scores'!CY32&gt;=MAX('Standardized Scores'!$E32:$DO32)*0.66,"Adequate capacity",IF('Standardized Scores'!CY32&gt;=MAX('Standardized Scores'!$E32:$DO32)*0.555,"Low capacity","Inadequate capacity"))))</f>
        <v>Low capacity</v>
      </c>
      <c r="CZ32" s="156" t="str">
        <f>IF('Standardized Scores'!CZ32&gt;=MAX('Standardized Scores'!$E32:$DO32)*0.88,"Advanced capacity",IF('Standardized Scores'!CZ32&gt;=MAX('Standardized Scores'!$E32:$DO32)*0.8,"High capacity",IF('Standardized Scores'!CZ32&gt;=MAX('Standardized Scores'!$E32:$DO32)*0.66,"Adequate capacity",IF('Standardized Scores'!CZ32&gt;=MAX('Standardized Scores'!$E32:$DO32)*0.555,"Low capacity","Inadequate capacity"))))</f>
        <v>Advanced capacity</v>
      </c>
      <c r="DA32" s="156" t="str">
        <f>IF('Standardized Scores'!DA32&gt;=MAX('Standardized Scores'!$E32:$DO32)*0.88,"Advanced capacity",IF('Standardized Scores'!DA32&gt;=MAX('Standardized Scores'!$E32:$DO32)*0.8,"High capacity",IF('Standardized Scores'!DA32&gt;=MAX('Standardized Scores'!$E32:$DO32)*0.66,"Adequate capacity",IF('Standardized Scores'!DA32&gt;=MAX('Standardized Scores'!$E32:$DO32)*0.555,"Low capacity","Inadequate capacity"))))</f>
        <v>Advanced capacity</v>
      </c>
      <c r="DB32" s="156" t="str">
        <f>IF('Standardized Scores'!DB32&gt;=MAX('Standardized Scores'!$E32:$DO32)*0.88,"Advanced capacity",IF('Standardized Scores'!DB32&gt;=MAX('Standardized Scores'!$E32:$DO32)*0.8,"High capacity",IF('Standardized Scores'!DB32&gt;=MAX('Standardized Scores'!$E32:$DO32)*0.66,"Adequate capacity",IF('Standardized Scores'!DB32&gt;=MAX('Standardized Scores'!$E32:$DO32)*0.555,"Low capacity","Inadequate capacity"))))</f>
        <v>Adequate capacity</v>
      </c>
      <c r="DC32" s="156" t="str">
        <f>IF('Standardized Scores'!DC32&gt;=MAX('Standardized Scores'!$E32:$DO32)*0.88,"Advanced capacity",IF('Standardized Scores'!DC32&gt;=MAX('Standardized Scores'!$E32:$DO32)*0.8,"High capacity",IF('Standardized Scores'!DC32&gt;=MAX('Standardized Scores'!$E32:$DO32)*0.66,"Adequate capacity",IF('Standardized Scores'!DC32&gt;=MAX('Standardized Scores'!$E32:$DO32)*0.555,"Low capacity","Inadequate capacity"))))</f>
        <v>Inadequate capacity</v>
      </c>
      <c r="DD32" s="156" t="str">
        <f>IF('Standardized Scores'!DD32&gt;=MAX('Standardized Scores'!$E32:$DO32)*0.88,"Advanced capacity",IF('Standardized Scores'!DD32&gt;=MAX('Standardized Scores'!$E32:$DO32)*0.8,"High capacity",IF('Standardized Scores'!DD32&gt;=MAX('Standardized Scores'!$E32:$DO32)*0.66,"Adequate capacity",IF('Standardized Scores'!DD32&gt;=MAX('Standardized Scores'!$E32:$DO32)*0.555,"Low capacity","Inadequate capacity"))))</f>
        <v>Inadequate capacity</v>
      </c>
      <c r="DE32" s="156" t="str">
        <f>IF('Standardized Scores'!DE32&gt;=MAX('Standardized Scores'!$E32:$DO32)*0.88,"Advanced capacity",IF('Standardized Scores'!DE32&gt;=MAX('Standardized Scores'!$E32:$DO32)*0.8,"High capacity",IF('Standardized Scores'!DE32&gt;=MAX('Standardized Scores'!$E32:$DO32)*0.66,"Adequate capacity",IF('Standardized Scores'!DE32&gt;=MAX('Standardized Scores'!$E32:$DO32)*0.555,"Low capacity","Inadequate capacity"))))</f>
        <v>Low capacity</v>
      </c>
      <c r="DF32" s="156" t="str">
        <f>IF('Standardized Scores'!DF32&gt;=MAX('Standardized Scores'!$E32:$DO32)*0.88,"Advanced capacity",IF('Standardized Scores'!DF32&gt;=MAX('Standardized Scores'!$E32:$DO32)*0.8,"High capacity",IF('Standardized Scores'!DF32&gt;=MAX('Standardized Scores'!$E32:$DO32)*0.66,"Adequate capacity",IF('Standardized Scores'!DF32&gt;=MAX('Standardized Scores'!$E32:$DO32)*0.555,"Low capacity","Inadequate capacity"))))</f>
        <v>Adequate capacity</v>
      </c>
      <c r="DG32" s="156" t="str">
        <f>IF('Standardized Scores'!DG32&gt;=MAX('Standardized Scores'!$E32:$DO32)*0.88,"Advanced capacity",IF('Standardized Scores'!DG32&gt;=MAX('Standardized Scores'!$E32:$DO32)*0.8,"High capacity",IF('Standardized Scores'!DG32&gt;=MAX('Standardized Scores'!$E32:$DO32)*0.66,"Adequate capacity",IF('Standardized Scores'!DG32&gt;=MAX('Standardized Scores'!$E32:$DO32)*0.555,"Low capacity","Inadequate capacity"))))</f>
        <v>Inadequate capacity</v>
      </c>
      <c r="DH32" s="156" t="str">
        <f>IF('Standardized Scores'!DH32&gt;=MAX('Standardized Scores'!$E32:$DO32)*0.88,"Advanced capacity",IF('Standardized Scores'!DH32&gt;=MAX('Standardized Scores'!$E32:$DO32)*0.8,"High capacity",IF('Standardized Scores'!DH32&gt;=MAX('Standardized Scores'!$E32:$DO32)*0.66,"Adequate capacity",IF('Standardized Scores'!DH32&gt;=MAX('Standardized Scores'!$E32:$DO32)*0.555,"Low capacity","Inadequate capacity"))))</f>
        <v>Inadequate capacity</v>
      </c>
      <c r="DI32" s="156" t="str">
        <f>IF('Standardized Scores'!DI32&gt;=MAX('Standardized Scores'!$E32:$DO32)*0.88,"Advanced capacity",IF('Standardized Scores'!DI32&gt;=MAX('Standardized Scores'!$E32:$DO32)*0.8,"High capacity",IF('Standardized Scores'!DI32&gt;=MAX('Standardized Scores'!$E32:$DO32)*0.66,"Adequate capacity",IF('Standardized Scores'!DI32&gt;=MAX('Standardized Scores'!$E32:$DO32)*0.555,"Low capacity","Inadequate capacity"))))</f>
        <v>Adequate capacity</v>
      </c>
      <c r="DJ32" s="156" t="str">
        <f>IF('Standardized Scores'!DJ32&gt;=MAX('Standardized Scores'!$E32:$DO32)*0.88,"Advanced capacity",IF('Standardized Scores'!DJ32&gt;=MAX('Standardized Scores'!$E32:$DO32)*0.8,"High capacity",IF('Standardized Scores'!DJ32&gt;=MAX('Standardized Scores'!$E32:$DO32)*0.66,"Adequate capacity",IF('Standardized Scores'!DJ32&gt;=MAX('Standardized Scores'!$E32:$DO32)*0.555,"Low capacity","Inadequate capacity"))))</f>
        <v>High capacity</v>
      </c>
      <c r="DK32" s="156" t="str">
        <f>IF('Standardized Scores'!DK32&gt;=MAX('Standardized Scores'!$E32:$DO32)*0.88,"Advanced capacity",IF('Standardized Scores'!DK32&gt;=MAX('Standardized Scores'!$E32:$DO32)*0.8,"High capacity",IF('Standardized Scores'!DK32&gt;=MAX('Standardized Scores'!$E32:$DO32)*0.66,"Adequate capacity",IF('Standardized Scores'!DK32&gt;=MAX('Standardized Scores'!$E32:$DO32)*0.555,"Low capacity","Inadequate capacity"))))</f>
        <v>High capacity</v>
      </c>
      <c r="DL32" s="156" t="str">
        <f>IF('Standardized Scores'!DL32&gt;=MAX('Standardized Scores'!$E32:$DO32)*0.88,"Advanced capacity",IF('Standardized Scores'!DL32&gt;=MAX('Standardized Scores'!$E32:$DO32)*0.8,"High capacity",IF('Standardized Scores'!DL32&gt;=MAX('Standardized Scores'!$E32:$DO32)*0.66,"Adequate capacity",IF('Standardized Scores'!DL32&gt;=MAX('Standardized Scores'!$E32:$DO32)*0.555,"Low capacity","Inadequate capacity"))))</f>
        <v>Adequate capacity</v>
      </c>
      <c r="DM32" s="156" t="str">
        <f>IF('Standardized Scores'!DM32&gt;=MAX('Standardized Scores'!$E32:$DO32)*0.88,"Advanced capacity",IF('Standardized Scores'!DM32&gt;=MAX('Standardized Scores'!$E32:$DO32)*0.8,"High capacity",IF('Standardized Scores'!DM32&gt;=MAX('Standardized Scores'!$E32:$DO32)*0.66,"Adequate capacity",IF('Standardized Scores'!DM32&gt;=MAX('Standardized Scores'!$E32:$DO32)*0.555,"Low capacity","Inadequate capacity"))))</f>
        <v>Low capacity</v>
      </c>
      <c r="DN32" s="156" t="str">
        <f>IF('Standardized Scores'!DN32&gt;=MAX('Standardized Scores'!$E32:$DO32)*0.88,"Advanced capacity",IF('Standardized Scores'!DN32&gt;=MAX('Standardized Scores'!$E32:$DO32)*0.8,"High capacity",IF('Standardized Scores'!DN32&gt;=MAX('Standardized Scores'!$E32:$DO32)*0.66,"Adequate capacity",IF('Standardized Scores'!DN32&gt;=MAX('Standardized Scores'!$E32:$DO32)*0.555,"Low capacity","Inadequate capacity"))))</f>
        <v>Low capacity</v>
      </c>
      <c r="DO32" s="156" t="str">
        <f>IF('Standardized Scores'!DO32&gt;=MAX('Standardized Scores'!$E32:$DO32)*0.88,"Advanced capacity",IF('Standardized Scores'!DO32&gt;=MAX('Standardized Scores'!$E32:$DO32)*0.8,"High capacity",IF('Standardized Scores'!DO32&gt;=MAX('Standardized Scores'!$E32:$DO32)*0.66,"Adequate capacity",IF('Standardized Scores'!DO32&gt;=MAX('Standardized Scores'!$E32:$DO32)*0.555,"Low capacity","Inadequate capacity"))))</f>
        <v>Inadequate capacity</v>
      </c>
    </row>
    <row r="33" spans="2:119" ht="12" customHeight="1" x14ac:dyDescent="0.25">
      <c r="B33" s="80" t="str">
        <f>'Standardized Scores'!B33</f>
        <v xml:space="preserve">      Engineering expertise and investment</v>
      </c>
      <c r="C33" s="80" t="str">
        <f>'Standardized Scores'!C33</f>
        <v>3a. Engineering expertise and investment</v>
      </c>
      <c r="D33" s="147">
        <f>'Standardized Scores'!D33</f>
        <v>0.3</v>
      </c>
      <c r="E33" s="157" t="str">
        <f>IF('Standardized Scores'!E33&gt;=MAX('Standardized Scores'!$E33:$DO33)*0.88,"Advanced capacity",IF('Standardized Scores'!E33&gt;=MAX('Standardized Scores'!$E33:$DO33)*0.8,"High capacity",IF('Standardized Scores'!E33&gt;=MAX('Standardized Scores'!$E33:$DO33)*0.66,"Adequate capacity",IF('Standardized Scores'!E33&gt;=MAX('Standardized Scores'!$E33:$DO33)*0.555,"Low capacity","Inadequate capacity"))))</f>
        <v>Adequate capacity</v>
      </c>
      <c r="F33" s="157" t="str">
        <f>IF('Standardized Scores'!F33&gt;=MAX('Standardized Scores'!$E33:$DO33)*0.88,"Advanced capacity",IF('Standardized Scores'!F33&gt;=MAX('Standardized Scores'!$E33:$DO33)*0.8,"High capacity",IF('Standardized Scores'!F33&gt;=MAX('Standardized Scores'!$E33:$DO33)*0.66,"Adequate capacity",IF('Standardized Scores'!F33&gt;=MAX('Standardized Scores'!$E33:$DO33)*0.555,"Low capacity","Inadequate capacity"))))</f>
        <v>Low capacity</v>
      </c>
      <c r="G33" s="157" t="str">
        <f>IF('Standardized Scores'!G33&gt;=MAX('Standardized Scores'!$E33:$DO33)*0.88,"Advanced capacity",IF('Standardized Scores'!G33&gt;=MAX('Standardized Scores'!$E33:$DO33)*0.8,"High capacity",IF('Standardized Scores'!G33&gt;=MAX('Standardized Scores'!$E33:$DO33)*0.66,"Adequate capacity",IF('Standardized Scores'!G33&gt;=MAX('Standardized Scores'!$E33:$DO33)*0.555,"Low capacity","Inadequate capacity"))))</f>
        <v>Low capacity</v>
      </c>
      <c r="H33" s="157" t="str">
        <f>IF('Standardized Scores'!H33&gt;=MAX('Standardized Scores'!$E33:$DO33)*0.88,"Advanced capacity",IF('Standardized Scores'!H33&gt;=MAX('Standardized Scores'!$E33:$DO33)*0.8,"High capacity",IF('Standardized Scores'!H33&gt;=MAX('Standardized Scores'!$E33:$DO33)*0.66,"Adequate capacity",IF('Standardized Scores'!H33&gt;=MAX('Standardized Scores'!$E33:$DO33)*0.555,"Low capacity","Inadequate capacity"))))</f>
        <v>Adequate capacity</v>
      </c>
      <c r="I33" s="157" t="str">
        <f>IF('Standardized Scores'!I33&gt;=MAX('Standardized Scores'!$E33:$DO33)*0.88,"Advanced capacity",IF('Standardized Scores'!I33&gt;=MAX('Standardized Scores'!$E33:$DO33)*0.8,"High capacity",IF('Standardized Scores'!I33&gt;=MAX('Standardized Scores'!$E33:$DO33)*0.66,"Adequate capacity",IF('Standardized Scores'!I33&gt;=MAX('Standardized Scores'!$E33:$DO33)*0.555,"Low capacity","Inadequate capacity"))))</f>
        <v>Low capacity</v>
      </c>
      <c r="J33" s="157" t="str">
        <f>IF('Standardized Scores'!J33&gt;=MAX('Standardized Scores'!$E33:$DO33)*0.88,"Advanced capacity",IF('Standardized Scores'!J33&gt;=MAX('Standardized Scores'!$E33:$DO33)*0.8,"High capacity",IF('Standardized Scores'!J33&gt;=MAX('Standardized Scores'!$E33:$DO33)*0.66,"Adequate capacity",IF('Standardized Scores'!J33&gt;=MAX('Standardized Scores'!$E33:$DO33)*0.555,"Low capacity","Inadequate capacity"))))</f>
        <v>Advanced capacity</v>
      </c>
      <c r="K33" s="157" t="str">
        <f>IF('Standardized Scores'!K33&gt;=MAX('Standardized Scores'!$E33:$DO33)*0.88,"Advanced capacity",IF('Standardized Scores'!K33&gt;=MAX('Standardized Scores'!$E33:$DO33)*0.8,"High capacity",IF('Standardized Scores'!K33&gt;=MAX('Standardized Scores'!$E33:$DO33)*0.66,"Adequate capacity",IF('Standardized Scores'!K33&gt;=MAX('Standardized Scores'!$E33:$DO33)*0.555,"Low capacity","Inadequate capacity"))))</f>
        <v>Adequate capacity</v>
      </c>
      <c r="L33" s="157" t="str">
        <f>IF('Standardized Scores'!L33&gt;=MAX('Standardized Scores'!$E33:$DO33)*0.88,"Advanced capacity",IF('Standardized Scores'!L33&gt;=MAX('Standardized Scores'!$E33:$DO33)*0.8,"High capacity",IF('Standardized Scores'!L33&gt;=MAX('Standardized Scores'!$E33:$DO33)*0.66,"Adequate capacity",IF('Standardized Scores'!L33&gt;=MAX('Standardized Scores'!$E33:$DO33)*0.555,"Low capacity","Inadequate capacity"))))</f>
        <v>Low capacity</v>
      </c>
      <c r="M33" s="157" t="str">
        <f>IF('Standardized Scores'!M33&gt;=MAX('Standardized Scores'!$E33:$DO33)*0.88,"Advanced capacity",IF('Standardized Scores'!M33&gt;=MAX('Standardized Scores'!$E33:$DO33)*0.8,"High capacity",IF('Standardized Scores'!M33&gt;=MAX('Standardized Scores'!$E33:$DO33)*0.66,"Adequate capacity",IF('Standardized Scores'!M33&gt;=MAX('Standardized Scores'!$E33:$DO33)*0.555,"Low capacity","Inadequate capacity"))))</f>
        <v>Adequate capacity</v>
      </c>
      <c r="N33" s="157" t="str">
        <f>IF('Standardized Scores'!N33&gt;=MAX('Standardized Scores'!$E33:$DO33)*0.88,"Advanced capacity",IF('Standardized Scores'!N33&gt;=MAX('Standardized Scores'!$E33:$DO33)*0.8,"High capacity",IF('Standardized Scores'!N33&gt;=MAX('Standardized Scores'!$E33:$DO33)*0.66,"Adequate capacity",IF('Standardized Scores'!N33&gt;=MAX('Standardized Scores'!$E33:$DO33)*0.555,"Low capacity","Inadequate capacity"))))</f>
        <v>Adequate capacity</v>
      </c>
      <c r="O33" s="157" t="str">
        <f>IF('Standardized Scores'!O33&gt;=MAX('Standardized Scores'!$E33:$DO33)*0.88,"Advanced capacity",IF('Standardized Scores'!O33&gt;=MAX('Standardized Scores'!$E33:$DO33)*0.8,"High capacity",IF('Standardized Scores'!O33&gt;=MAX('Standardized Scores'!$E33:$DO33)*0.66,"Adequate capacity",IF('Standardized Scores'!O33&gt;=MAX('Standardized Scores'!$E33:$DO33)*0.555,"Low capacity","Inadequate capacity"))))</f>
        <v>Inadequate capacity</v>
      </c>
      <c r="P33" s="157" t="str">
        <f>IF('Standardized Scores'!P33&gt;=MAX('Standardized Scores'!$E33:$DO33)*0.88,"Advanced capacity",IF('Standardized Scores'!P33&gt;=MAX('Standardized Scores'!$E33:$DO33)*0.8,"High capacity",IF('Standardized Scores'!P33&gt;=MAX('Standardized Scores'!$E33:$DO33)*0.66,"Adequate capacity",IF('Standardized Scores'!P33&gt;=MAX('Standardized Scores'!$E33:$DO33)*0.555,"Low capacity","Inadequate capacity"))))</f>
        <v>High capacity</v>
      </c>
      <c r="Q33" s="157" t="str">
        <f>IF('Standardized Scores'!Q33&gt;=MAX('Standardized Scores'!$E33:$DO33)*0.88,"Advanced capacity",IF('Standardized Scores'!Q33&gt;=MAX('Standardized Scores'!$E33:$DO33)*0.8,"High capacity",IF('Standardized Scores'!Q33&gt;=MAX('Standardized Scores'!$E33:$DO33)*0.66,"Adequate capacity",IF('Standardized Scores'!Q33&gt;=MAX('Standardized Scores'!$E33:$DO33)*0.555,"Low capacity","Inadequate capacity"))))</f>
        <v>Low capacity</v>
      </c>
      <c r="R33" s="157" t="str">
        <f>IF('Standardized Scores'!R33&gt;=MAX('Standardized Scores'!$E33:$DO33)*0.88,"Advanced capacity",IF('Standardized Scores'!R33&gt;=MAX('Standardized Scores'!$E33:$DO33)*0.8,"High capacity",IF('Standardized Scores'!R33&gt;=MAX('Standardized Scores'!$E33:$DO33)*0.66,"Adequate capacity",IF('Standardized Scores'!R33&gt;=MAX('Standardized Scores'!$E33:$DO33)*0.555,"Low capacity","Inadequate capacity"))))</f>
        <v>Adequate capacity</v>
      </c>
      <c r="S33" s="157" t="str">
        <f>IF('Standardized Scores'!S33&gt;=MAX('Standardized Scores'!$E33:$DO33)*0.88,"Advanced capacity",IF('Standardized Scores'!S33&gt;=MAX('Standardized Scores'!$E33:$DO33)*0.8,"High capacity",IF('Standardized Scores'!S33&gt;=MAX('Standardized Scores'!$E33:$DO33)*0.66,"Adequate capacity",IF('Standardized Scores'!S33&gt;=MAX('Standardized Scores'!$E33:$DO33)*0.555,"Low capacity","Inadequate capacity"))))</f>
        <v>Adequate capacity</v>
      </c>
      <c r="T33" s="157" t="str">
        <f>IF('Standardized Scores'!T33&gt;=MAX('Standardized Scores'!$E33:$DO33)*0.88,"Advanced capacity",IF('Standardized Scores'!T33&gt;=MAX('Standardized Scores'!$E33:$DO33)*0.8,"High capacity",IF('Standardized Scores'!T33&gt;=MAX('Standardized Scores'!$E33:$DO33)*0.66,"Adequate capacity",IF('Standardized Scores'!T33&gt;=MAX('Standardized Scores'!$E33:$DO33)*0.555,"Low capacity","Inadequate capacity"))))</f>
        <v>Low capacity</v>
      </c>
      <c r="U33" s="157" t="str">
        <f>IF('Standardized Scores'!U33&gt;=MAX('Standardized Scores'!$E33:$DO33)*0.88,"Advanced capacity",IF('Standardized Scores'!U33&gt;=MAX('Standardized Scores'!$E33:$DO33)*0.8,"High capacity",IF('Standardized Scores'!U33&gt;=MAX('Standardized Scores'!$E33:$DO33)*0.66,"Adequate capacity",IF('Standardized Scores'!U33&gt;=MAX('Standardized Scores'!$E33:$DO33)*0.555,"Low capacity","Inadequate capacity"))))</f>
        <v>Adequate capacity</v>
      </c>
      <c r="V33" s="157" t="str">
        <f>IF('Standardized Scores'!V33&gt;=MAX('Standardized Scores'!$E33:$DO33)*0.88,"Advanced capacity",IF('Standardized Scores'!V33&gt;=MAX('Standardized Scores'!$E33:$DO33)*0.8,"High capacity",IF('Standardized Scores'!V33&gt;=MAX('Standardized Scores'!$E33:$DO33)*0.66,"Adequate capacity",IF('Standardized Scores'!V33&gt;=MAX('Standardized Scores'!$E33:$DO33)*0.555,"Low capacity","Inadequate capacity"))))</f>
        <v>Low capacity</v>
      </c>
      <c r="W33" s="157" t="str">
        <f>IF('Standardized Scores'!W33&gt;=MAX('Standardized Scores'!$E33:$DO33)*0.88,"Advanced capacity",IF('Standardized Scores'!W33&gt;=MAX('Standardized Scores'!$E33:$DO33)*0.8,"High capacity",IF('Standardized Scores'!W33&gt;=MAX('Standardized Scores'!$E33:$DO33)*0.66,"Adequate capacity",IF('Standardized Scores'!W33&gt;=MAX('Standardized Scores'!$E33:$DO33)*0.555,"Low capacity","Inadequate capacity"))))</f>
        <v>Advanced capacity</v>
      </c>
      <c r="X33" s="157" t="str">
        <f>IF('Standardized Scores'!X33&gt;=MAX('Standardized Scores'!$E33:$DO33)*0.88,"Advanced capacity",IF('Standardized Scores'!X33&gt;=MAX('Standardized Scores'!$E33:$DO33)*0.8,"High capacity",IF('Standardized Scores'!X33&gt;=MAX('Standardized Scores'!$E33:$DO33)*0.66,"Adequate capacity",IF('Standardized Scores'!X33&gt;=MAX('Standardized Scores'!$E33:$DO33)*0.555,"Low capacity","Inadequate capacity"))))</f>
        <v>Adequate capacity</v>
      </c>
      <c r="Y33" s="157" t="str">
        <f>IF('Standardized Scores'!Y33&gt;=MAX('Standardized Scores'!$E33:$DO33)*0.88,"Advanced capacity",IF('Standardized Scores'!Y33&gt;=MAX('Standardized Scores'!$E33:$DO33)*0.8,"High capacity",IF('Standardized Scores'!Y33&gt;=MAX('Standardized Scores'!$E33:$DO33)*0.66,"Adequate capacity",IF('Standardized Scores'!Y33&gt;=MAX('Standardized Scores'!$E33:$DO33)*0.555,"Low capacity","Inadequate capacity"))))</f>
        <v>Inadequate capacity</v>
      </c>
      <c r="Z33" s="157" t="str">
        <f>IF('Standardized Scores'!Z33&gt;=MAX('Standardized Scores'!$E33:$DO33)*0.88,"Advanced capacity",IF('Standardized Scores'!Z33&gt;=MAX('Standardized Scores'!$E33:$DO33)*0.8,"High capacity",IF('Standardized Scores'!Z33&gt;=MAX('Standardized Scores'!$E33:$DO33)*0.66,"Adequate capacity",IF('Standardized Scores'!Z33&gt;=MAX('Standardized Scores'!$E33:$DO33)*0.555,"Low capacity","Inadequate capacity"))))</f>
        <v>High capacity</v>
      </c>
      <c r="AA33" s="157" t="str">
        <f>IF('Standardized Scores'!AA33&gt;=MAX('Standardized Scores'!$E33:$DO33)*0.88,"Advanced capacity",IF('Standardized Scores'!AA33&gt;=MAX('Standardized Scores'!$E33:$DO33)*0.8,"High capacity",IF('Standardized Scores'!AA33&gt;=MAX('Standardized Scores'!$E33:$DO33)*0.66,"Adequate capacity",IF('Standardized Scores'!AA33&gt;=MAX('Standardized Scores'!$E33:$DO33)*0.555,"Low capacity","Inadequate capacity"))))</f>
        <v>Inadequate capacity</v>
      </c>
      <c r="AB33" s="157" t="str">
        <f>IF('Standardized Scores'!AB33&gt;=MAX('Standardized Scores'!$E33:$DO33)*0.88,"Advanced capacity",IF('Standardized Scores'!AB33&gt;=MAX('Standardized Scores'!$E33:$DO33)*0.8,"High capacity",IF('Standardized Scores'!AB33&gt;=MAX('Standardized Scores'!$E33:$DO33)*0.66,"Adequate capacity",IF('Standardized Scores'!AB33&gt;=MAX('Standardized Scores'!$E33:$DO33)*0.555,"Low capacity","Inadequate capacity"))))</f>
        <v>Adequate capacity</v>
      </c>
      <c r="AC33" s="157" t="str">
        <f>IF('Standardized Scores'!AC33&gt;=MAX('Standardized Scores'!$E33:$DO33)*0.88,"Advanced capacity",IF('Standardized Scores'!AC33&gt;=MAX('Standardized Scores'!$E33:$DO33)*0.8,"High capacity",IF('Standardized Scores'!AC33&gt;=MAX('Standardized Scores'!$E33:$DO33)*0.66,"Adequate capacity",IF('Standardized Scores'!AC33&gt;=MAX('Standardized Scores'!$E33:$DO33)*0.555,"Low capacity","Inadequate capacity"))))</f>
        <v>Adequate capacity</v>
      </c>
      <c r="AD33" s="157" t="str">
        <f>IF('Standardized Scores'!AD33&gt;=MAX('Standardized Scores'!$E33:$DO33)*0.88,"Advanced capacity",IF('Standardized Scores'!AD33&gt;=MAX('Standardized Scores'!$E33:$DO33)*0.8,"High capacity",IF('Standardized Scores'!AD33&gt;=MAX('Standardized Scores'!$E33:$DO33)*0.66,"Adequate capacity",IF('Standardized Scores'!AD33&gt;=MAX('Standardized Scores'!$E33:$DO33)*0.555,"Low capacity","Inadequate capacity"))))</f>
        <v>Adequate capacity</v>
      </c>
      <c r="AE33" s="157" t="str">
        <f>IF('Standardized Scores'!AE33&gt;=MAX('Standardized Scores'!$E33:$DO33)*0.88,"Advanced capacity",IF('Standardized Scores'!AE33&gt;=MAX('Standardized Scores'!$E33:$DO33)*0.8,"High capacity",IF('Standardized Scores'!AE33&gt;=MAX('Standardized Scores'!$E33:$DO33)*0.66,"Adequate capacity",IF('Standardized Scores'!AE33&gt;=MAX('Standardized Scores'!$E33:$DO33)*0.555,"Low capacity","Inadequate capacity"))))</f>
        <v>Adequate capacity</v>
      </c>
      <c r="AF33" s="157" t="str">
        <f>IF('Standardized Scores'!AF33&gt;=MAX('Standardized Scores'!$E33:$DO33)*0.88,"Advanced capacity",IF('Standardized Scores'!AF33&gt;=MAX('Standardized Scores'!$E33:$DO33)*0.8,"High capacity",IF('Standardized Scores'!AF33&gt;=MAX('Standardized Scores'!$E33:$DO33)*0.66,"Adequate capacity",IF('Standardized Scores'!AF33&gt;=MAX('Standardized Scores'!$E33:$DO33)*0.555,"Low capacity","Inadequate capacity"))))</f>
        <v>High capacity</v>
      </c>
      <c r="AG33" s="157" t="str">
        <f>IF('Standardized Scores'!AG33&gt;=MAX('Standardized Scores'!$E33:$DO33)*0.88,"Advanced capacity",IF('Standardized Scores'!AG33&gt;=MAX('Standardized Scores'!$E33:$DO33)*0.8,"High capacity",IF('Standardized Scores'!AG33&gt;=MAX('Standardized Scores'!$E33:$DO33)*0.66,"Adequate capacity",IF('Standardized Scores'!AG33&gt;=MAX('Standardized Scores'!$E33:$DO33)*0.555,"Low capacity","Inadequate capacity"))))</f>
        <v>Adequate capacity</v>
      </c>
      <c r="AH33" s="157" t="str">
        <f>IF('Standardized Scores'!AH33&gt;=MAX('Standardized Scores'!$E33:$DO33)*0.88,"Advanced capacity",IF('Standardized Scores'!AH33&gt;=MAX('Standardized Scores'!$E33:$DO33)*0.8,"High capacity",IF('Standardized Scores'!AH33&gt;=MAX('Standardized Scores'!$E33:$DO33)*0.66,"Adequate capacity",IF('Standardized Scores'!AH33&gt;=MAX('Standardized Scores'!$E33:$DO33)*0.555,"Low capacity","Inadequate capacity"))))</f>
        <v>Adequate capacity</v>
      </c>
      <c r="AI33" s="157" t="str">
        <f>IF('Standardized Scores'!AI33&gt;=MAX('Standardized Scores'!$E33:$DO33)*0.88,"Advanced capacity",IF('Standardized Scores'!AI33&gt;=MAX('Standardized Scores'!$E33:$DO33)*0.8,"High capacity",IF('Standardized Scores'!AI33&gt;=MAX('Standardized Scores'!$E33:$DO33)*0.66,"Adequate capacity",IF('Standardized Scores'!AI33&gt;=MAX('Standardized Scores'!$E33:$DO33)*0.555,"Low capacity","Inadequate capacity"))))</f>
        <v>Inadequate capacity</v>
      </c>
      <c r="AJ33" s="157" t="str">
        <f>IF('Standardized Scores'!AJ33&gt;=MAX('Standardized Scores'!$E33:$DO33)*0.88,"Advanced capacity",IF('Standardized Scores'!AJ33&gt;=MAX('Standardized Scores'!$E33:$DO33)*0.8,"High capacity",IF('Standardized Scores'!AJ33&gt;=MAX('Standardized Scores'!$E33:$DO33)*0.66,"Adequate capacity",IF('Standardized Scores'!AJ33&gt;=MAX('Standardized Scores'!$E33:$DO33)*0.555,"Low capacity","Inadequate capacity"))))</f>
        <v>Low capacity</v>
      </c>
      <c r="AK33" s="157" t="str">
        <f>IF('Standardized Scores'!AK33&gt;=MAX('Standardized Scores'!$E33:$DO33)*0.88,"Advanced capacity",IF('Standardized Scores'!AK33&gt;=MAX('Standardized Scores'!$E33:$DO33)*0.8,"High capacity",IF('Standardized Scores'!AK33&gt;=MAX('Standardized Scores'!$E33:$DO33)*0.66,"Adequate capacity",IF('Standardized Scores'!AK33&gt;=MAX('Standardized Scores'!$E33:$DO33)*0.555,"Low capacity","Inadequate capacity"))))</f>
        <v>High capacity</v>
      </c>
      <c r="AL33" s="157" t="str">
        <f>IF('Standardized Scores'!AL33&gt;=MAX('Standardized Scores'!$E33:$DO33)*0.88,"Advanced capacity",IF('Standardized Scores'!AL33&gt;=MAX('Standardized Scores'!$E33:$DO33)*0.8,"High capacity",IF('Standardized Scores'!AL33&gt;=MAX('Standardized Scores'!$E33:$DO33)*0.66,"Adequate capacity",IF('Standardized Scores'!AL33&gt;=MAX('Standardized Scores'!$E33:$DO33)*0.555,"Low capacity","Inadequate capacity"))))</f>
        <v>Adequate capacity</v>
      </c>
      <c r="AM33" s="157" t="str">
        <f>IF('Standardized Scores'!AM33&gt;=MAX('Standardized Scores'!$E33:$DO33)*0.88,"Advanced capacity",IF('Standardized Scores'!AM33&gt;=MAX('Standardized Scores'!$E33:$DO33)*0.8,"High capacity",IF('Standardized Scores'!AM33&gt;=MAX('Standardized Scores'!$E33:$DO33)*0.66,"Adequate capacity",IF('Standardized Scores'!AM33&gt;=MAX('Standardized Scores'!$E33:$DO33)*0.555,"Low capacity","Inadequate capacity"))))</f>
        <v>Advanced capacity</v>
      </c>
      <c r="AN33" s="157" t="str">
        <f>IF('Standardized Scores'!AN33&gt;=MAX('Standardized Scores'!$E33:$DO33)*0.88,"Advanced capacity",IF('Standardized Scores'!AN33&gt;=MAX('Standardized Scores'!$E33:$DO33)*0.8,"High capacity",IF('Standardized Scores'!AN33&gt;=MAX('Standardized Scores'!$E33:$DO33)*0.66,"Adequate capacity",IF('Standardized Scores'!AN33&gt;=MAX('Standardized Scores'!$E33:$DO33)*0.555,"Low capacity","Inadequate capacity"))))</f>
        <v>Adequate capacity</v>
      </c>
      <c r="AO33" s="157" t="str">
        <f>IF('Standardized Scores'!AO33&gt;=MAX('Standardized Scores'!$E33:$DO33)*0.88,"Advanced capacity",IF('Standardized Scores'!AO33&gt;=MAX('Standardized Scores'!$E33:$DO33)*0.8,"High capacity",IF('Standardized Scores'!AO33&gt;=MAX('Standardized Scores'!$E33:$DO33)*0.66,"Adequate capacity",IF('Standardized Scores'!AO33&gt;=MAX('Standardized Scores'!$E33:$DO33)*0.555,"Low capacity","Inadequate capacity"))))</f>
        <v>Adequate capacity</v>
      </c>
      <c r="AP33" s="157" t="str">
        <f>IF('Standardized Scores'!AP33&gt;=MAX('Standardized Scores'!$E33:$DO33)*0.88,"Advanced capacity",IF('Standardized Scores'!AP33&gt;=MAX('Standardized Scores'!$E33:$DO33)*0.8,"High capacity",IF('Standardized Scores'!AP33&gt;=MAX('Standardized Scores'!$E33:$DO33)*0.66,"Adequate capacity",IF('Standardized Scores'!AP33&gt;=MAX('Standardized Scores'!$E33:$DO33)*0.555,"Low capacity","Inadequate capacity"))))</f>
        <v>Adequate capacity</v>
      </c>
      <c r="AQ33" s="157" t="str">
        <f>IF('Standardized Scores'!AQ33&gt;=MAX('Standardized Scores'!$E33:$DO33)*0.88,"Advanced capacity",IF('Standardized Scores'!AQ33&gt;=MAX('Standardized Scores'!$E33:$DO33)*0.8,"High capacity",IF('Standardized Scores'!AQ33&gt;=MAX('Standardized Scores'!$E33:$DO33)*0.66,"Adequate capacity",IF('Standardized Scores'!AQ33&gt;=MAX('Standardized Scores'!$E33:$DO33)*0.555,"Low capacity","Inadequate capacity"))))</f>
        <v>Adequate capacity</v>
      </c>
      <c r="AR33" s="157" t="str">
        <f>IF('Standardized Scores'!AR33&gt;=MAX('Standardized Scores'!$E33:$DO33)*0.88,"Advanced capacity",IF('Standardized Scores'!AR33&gt;=MAX('Standardized Scores'!$E33:$DO33)*0.8,"High capacity",IF('Standardized Scores'!AR33&gt;=MAX('Standardized Scores'!$E33:$DO33)*0.66,"Adequate capacity",IF('Standardized Scores'!AR33&gt;=MAX('Standardized Scores'!$E33:$DO33)*0.555,"Low capacity","Inadequate capacity"))))</f>
        <v>High capacity</v>
      </c>
      <c r="AS33" s="157" t="str">
        <f>IF('Standardized Scores'!AS33&gt;=MAX('Standardized Scores'!$E33:$DO33)*0.88,"Advanced capacity",IF('Standardized Scores'!AS33&gt;=MAX('Standardized Scores'!$E33:$DO33)*0.8,"High capacity",IF('Standardized Scores'!AS33&gt;=MAX('Standardized Scores'!$E33:$DO33)*0.66,"Adequate capacity",IF('Standardized Scores'!AS33&gt;=MAX('Standardized Scores'!$E33:$DO33)*0.555,"Low capacity","Inadequate capacity"))))</f>
        <v>Low capacity</v>
      </c>
      <c r="AT33" s="157" t="str">
        <f>IF('Standardized Scores'!AT33&gt;=MAX('Standardized Scores'!$E33:$DO33)*0.88,"Advanced capacity",IF('Standardized Scores'!AT33&gt;=MAX('Standardized Scores'!$E33:$DO33)*0.8,"High capacity",IF('Standardized Scores'!AT33&gt;=MAX('Standardized Scores'!$E33:$DO33)*0.66,"Adequate capacity",IF('Standardized Scores'!AT33&gt;=MAX('Standardized Scores'!$E33:$DO33)*0.555,"Low capacity","Inadequate capacity"))))</f>
        <v>Low capacity</v>
      </c>
      <c r="AU33" s="157" t="str">
        <f>IF('Standardized Scores'!AU33&gt;=MAX('Standardized Scores'!$E33:$DO33)*0.88,"Advanced capacity",IF('Standardized Scores'!AU33&gt;=MAX('Standardized Scores'!$E33:$DO33)*0.8,"High capacity",IF('Standardized Scores'!AU33&gt;=MAX('Standardized Scores'!$E33:$DO33)*0.66,"Adequate capacity",IF('Standardized Scores'!AU33&gt;=MAX('Standardized Scores'!$E33:$DO33)*0.555,"Low capacity","Inadequate capacity"))))</f>
        <v>Adequate capacity</v>
      </c>
      <c r="AV33" s="157" t="str">
        <f>IF('Standardized Scores'!AV33&gt;=MAX('Standardized Scores'!$E33:$DO33)*0.88,"Advanced capacity",IF('Standardized Scores'!AV33&gt;=MAX('Standardized Scores'!$E33:$DO33)*0.8,"High capacity",IF('Standardized Scores'!AV33&gt;=MAX('Standardized Scores'!$E33:$DO33)*0.66,"Adequate capacity",IF('Standardized Scores'!AV33&gt;=MAX('Standardized Scores'!$E33:$DO33)*0.555,"Low capacity","Inadequate capacity"))))</f>
        <v>Adequate capacity</v>
      </c>
      <c r="AW33" s="157" t="str">
        <f>IF('Standardized Scores'!AW33&gt;=MAX('Standardized Scores'!$E33:$DO33)*0.88,"Advanced capacity",IF('Standardized Scores'!AW33&gt;=MAX('Standardized Scores'!$E33:$DO33)*0.8,"High capacity",IF('Standardized Scores'!AW33&gt;=MAX('Standardized Scores'!$E33:$DO33)*0.66,"Adequate capacity",IF('Standardized Scores'!AW33&gt;=MAX('Standardized Scores'!$E33:$DO33)*0.555,"Low capacity","Inadequate capacity"))))</f>
        <v>Adequate capacity</v>
      </c>
      <c r="AX33" s="157" t="str">
        <f>IF('Standardized Scores'!AX33&gt;=MAX('Standardized Scores'!$E33:$DO33)*0.88,"Advanced capacity",IF('Standardized Scores'!AX33&gt;=MAX('Standardized Scores'!$E33:$DO33)*0.8,"High capacity",IF('Standardized Scores'!AX33&gt;=MAX('Standardized Scores'!$E33:$DO33)*0.66,"Adequate capacity",IF('Standardized Scores'!AX33&gt;=MAX('Standardized Scores'!$E33:$DO33)*0.555,"Low capacity","Inadequate capacity"))))</f>
        <v>Adequate capacity</v>
      </c>
      <c r="AY33" s="157" t="str">
        <f>IF('Standardized Scores'!AY33&gt;=MAX('Standardized Scores'!$E33:$DO33)*0.88,"Advanced capacity",IF('Standardized Scores'!AY33&gt;=MAX('Standardized Scores'!$E33:$DO33)*0.8,"High capacity",IF('Standardized Scores'!AY33&gt;=MAX('Standardized Scores'!$E33:$DO33)*0.66,"Adequate capacity",IF('Standardized Scores'!AY33&gt;=MAX('Standardized Scores'!$E33:$DO33)*0.555,"Low capacity","Inadequate capacity"))))</f>
        <v>Advanced capacity</v>
      </c>
      <c r="AZ33" s="157" t="str">
        <f>IF('Standardized Scores'!AZ33&gt;=MAX('Standardized Scores'!$E33:$DO33)*0.88,"Advanced capacity",IF('Standardized Scores'!AZ33&gt;=MAX('Standardized Scores'!$E33:$DO33)*0.8,"High capacity",IF('Standardized Scores'!AZ33&gt;=MAX('Standardized Scores'!$E33:$DO33)*0.66,"Adequate capacity",IF('Standardized Scores'!AZ33&gt;=MAX('Standardized Scores'!$E33:$DO33)*0.555,"Low capacity","Inadequate capacity"))))</f>
        <v>Inadequate capacity</v>
      </c>
      <c r="BA33" s="157" t="str">
        <f>IF('Standardized Scores'!BA33&gt;=MAX('Standardized Scores'!$E33:$DO33)*0.88,"Advanced capacity",IF('Standardized Scores'!BA33&gt;=MAX('Standardized Scores'!$E33:$DO33)*0.8,"High capacity",IF('Standardized Scores'!BA33&gt;=MAX('Standardized Scores'!$E33:$DO33)*0.66,"Adequate capacity",IF('Standardized Scores'!BA33&gt;=MAX('Standardized Scores'!$E33:$DO33)*0.555,"Low capacity","Inadequate capacity"))))</f>
        <v>Inadequate capacity</v>
      </c>
      <c r="BB33" s="157" t="str">
        <f>IF('Standardized Scores'!BB33&gt;=MAX('Standardized Scores'!$E33:$DO33)*0.88,"Advanced capacity",IF('Standardized Scores'!BB33&gt;=MAX('Standardized Scores'!$E33:$DO33)*0.8,"High capacity",IF('Standardized Scores'!BB33&gt;=MAX('Standardized Scores'!$E33:$DO33)*0.66,"Adequate capacity",IF('Standardized Scores'!BB33&gt;=MAX('Standardized Scores'!$E33:$DO33)*0.555,"Low capacity","Inadequate capacity"))))</f>
        <v>High capacity</v>
      </c>
      <c r="BC33" s="157" t="str">
        <f>IF('Standardized Scores'!BC33&gt;=MAX('Standardized Scores'!$E33:$DO33)*0.88,"Advanced capacity",IF('Standardized Scores'!BC33&gt;=MAX('Standardized Scores'!$E33:$DO33)*0.8,"High capacity",IF('Standardized Scores'!BC33&gt;=MAX('Standardized Scores'!$E33:$DO33)*0.66,"Adequate capacity",IF('Standardized Scores'!BC33&gt;=MAX('Standardized Scores'!$E33:$DO33)*0.555,"Low capacity","Inadequate capacity"))))</f>
        <v>Adequate capacity</v>
      </c>
      <c r="BD33" s="157" t="str">
        <f>IF('Standardized Scores'!BD33&gt;=MAX('Standardized Scores'!$E33:$DO33)*0.88,"Advanced capacity",IF('Standardized Scores'!BD33&gt;=MAX('Standardized Scores'!$E33:$DO33)*0.8,"High capacity",IF('Standardized Scores'!BD33&gt;=MAX('Standardized Scores'!$E33:$DO33)*0.66,"Adequate capacity",IF('Standardized Scores'!BD33&gt;=MAX('Standardized Scores'!$E33:$DO33)*0.555,"Low capacity","Inadequate capacity"))))</f>
        <v>Adequate capacity</v>
      </c>
      <c r="BE33" s="157" t="str">
        <f>IF('Standardized Scores'!BE33&gt;=MAX('Standardized Scores'!$E33:$DO33)*0.88,"Advanced capacity",IF('Standardized Scores'!BE33&gt;=MAX('Standardized Scores'!$E33:$DO33)*0.8,"High capacity",IF('Standardized Scores'!BE33&gt;=MAX('Standardized Scores'!$E33:$DO33)*0.66,"Adequate capacity",IF('Standardized Scores'!BE33&gt;=MAX('Standardized Scores'!$E33:$DO33)*0.555,"Low capacity","Inadequate capacity"))))</f>
        <v>Adequate capacity</v>
      </c>
      <c r="BF33" s="157" t="str">
        <f>IF('Standardized Scores'!BF33&gt;=MAX('Standardized Scores'!$E33:$DO33)*0.88,"Advanced capacity",IF('Standardized Scores'!BF33&gt;=MAX('Standardized Scores'!$E33:$DO33)*0.8,"High capacity",IF('Standardized Scores'!BF33&gt;=MAX('Standardized Scores'!$E33:$DO33)*0.66,"Adequate capacity",IF('Standardized Scores'!BF33&gt;=MAX('Standardized Scores'!$E33:$DO33)*0.555,"Low capacity","Inadequate capacity"))))</f>
        <v>Adequate capacity</v>
      </c>
      <c r="BG33" s="157" t="str">
        <f>IF('Standardized Scores'!BG33&gt;=MAX('Standardized Scores'!$E33:$DO33)*0.88,"Advanced capacity",IF('Standardized Scores'!BG33&gt;=MAX('Standardized Scores'!$E33:$DO33)*0.8,"High capacity",IF('Standardized Scores'!BG33&gt;=MAX('Standardized Scores'!$E33:$DO33)*0.66,"Adequate capacity",IF('Standardized Scores'!BG33&gt;=MAX('Standardized Scores'!$E33:$DO33)*0.555,"Low capacity","Inadequate capacity"))))</f>
        <v>Inadequate capacity</v>
      </c>
      <c r="BH33" s="157" t="str">
        <f>IF('Standardized Scores'!BH33&gt;=MAX('Standardized Scores'!$E33:$DO33)*0.88,"Advanced capacity",IF('Standardized Scores'!BH33&gt;=MAX('Standardized Scores'!$E33:$DO33)*0.8,"High capacity",IF('Standardized Scores'!BH33&gt;=MAX('Standardized Scores'!$E33:$DO33)*0.66,"Adequate capacity",IF('Standardized Scores'!BH33&gt;=MAX('Standardized Scores'!$E33:$DO33)*0.555,"Low capacity","Inadequate capacity"))))</f>
        <v>Adequate capacity</v>
      </c>
      <c r="BI33" s="157" t="str">
        <f>IF('Standardized Scores'!BI33&gt;=MAX('Standardized Scores'!$E33:$DO33)*0.88,"Advanced capacity",IF('Standardized Scores'!BI33&gt;=MAX('Standardized Scores'!$E33:$DO33)*0.8,"High capacity",IF('Standardized Scores'!BI33&gt;=MAX('Standardized Scores'!$E33:$DO33)*0.66,"Adequate capacity",IF('Standardized Scores'!BI33&gt;=MAX('Standardized Scores'!$E33:$DO33)*0.555,"Low capacity","Inadequate capacity"))))</f>
        <v>Adequate capacity</v>
      </c>
      <c r="BJ33" s="157" t="str">
        <f>IF('Standardized Scores'!BJ33&gt;=MAX('Standardized Scores'!$E33:$DO33)*0.88,"Advanced capacity",IF('Standardized Scores'!BJ33&gt;=MAX('Standardized Scores'!$E33:$DO33)*0.8,"High capacity",IF('Standardized Scores'!BJ33&gt;=MAX('Standardized Scores'!$E33:$DO33)*0.66,"Adequate capacity",IF('Standardized Scores'!BJ33&gt;=MAX('Standardized Scores'!$E33:$DO33)*0.555,"Low capacity","Inadequate capacity"))))</f>
        <v>Inadequate capacity</v>
      </c>
      <c r="BK33" s="157" t="str">
        <f>IF('Standardized Scores'!BK33&gt;=MAX('Standardized Scores'!$E33:$DO33)*0.88,"Advanced capacity",IF('Standardized Scores'!BK33&gt;=MAX('Standardized Scores'!$E33:$DO33)*0.8,"High capacity",IF('Standardized Scores'!BK33&gt;=MAX('Standardized Scores'!$E33:$DO33)*0.66,"Adequate capacity",IF('Standardized Scores'!BK33&gt;=MAX('Standardized Scores'!$E33:$DO33)*0.555,"Low capacity","Inadequate capacity"))))</f>
        <v>High capacity</v>
      </c>
      <c r="BL33" s="157" t="str">
        <f>IF('Standardized Scores'!BL33&gt;=MAX('Standardized Scores'!$E33:$DO33)*0.88,"Advanced capacity",IF('Standardized Scores'!BL33&gt;=MAX('Standardized Scores'!$E33:$DO33)*0.8,"High capacity",IF('Standardized Scores'!BL33&gt;=MAX('Standardized Scores'!$E33:$DO33)*0.66,"Adequate capacity",IF('Standardized Scores'!BL33&gt;=MAX('Standardized Scores'!$E33:$DO33)*0.555,"Low capacity","Inadequate capacity"))))</f>
        <v>Inadequate capacity</v>
      </c>
      <c r="BM33" s="157" t="str">
        <f>IF('Standardized Scores'!BM33&gt;=MAX('Standardized Scores'!$E33:$DO33)*0.88,"Advanced capacity",IF('Standardized Scores'!BM33&gt;=MAX('Standardized Scores'!$E33:$DO33)*0.8,"High capacity",IF('Standardized Scores'!BM33&gt;=MAX('Standardized Scores'!$E33:$DO33)*0.66,"Adequate capacity",IF('Standardized Scores'!BM33&gt;=MAX('Standardized Scores'!$E33:$DO33)*0.555,"Low capacity","Inadequate capacity"))))</f>
        <v>Adequate capacity</v>
      </c>
      <c r="BN33" s="157" t="str">
        <f>IF('Standardized Scores'!BN33&gt;=MAX('Standardized Scores'!$E33:$DO33)*0.88,"Advanced capacity",IF('Standardized Scores'!BN33&gt;=MAX('Standardized Scores'!$E33:$DO33)*0.8,"High capacity",IF('Standardized Scores'!BN33&gt;=MAX('Standardized Scores'!$E33:$DO33)*0.66,"Adequate capacity",IF('Standardized Scores'!BN33&gt;=MAX('Standardized Scores'!$E33:$DO33)*0.555,"Low capacity","Inadequate capacity"))))</f>
        <v>Advanced capacity</v>
      </c>
      <c r="BO33" s="157" t="str">
        <f>IF('Standardized Scores'!BO33&gt;=MAX('Standardized Scores'!$E33:$DO33)*0.88,"Advanced capacity",IF('Standardized Scores'!BO33&gt;=MAX('Standardized Scores'!$E33:$DO33)*0.8,"High capacity",IF('Standardized Scores'!BO33&gt;=MAX('Standardized Scores'!$E33:$DO33)*0.66,"Adequate capacity",IF('Standardized Scores'!BO33&gt;=MAX('Standardized Scores'!$E33:$DO33)*0.555,"Low capacity","Inadequate capacity"))))</f>
        <v>Low capacity</v>
      </c>
      <c r="BP33" s="157" t="str">
        <f>IF('Standardized Scores'!BP33&gt;=MAX('Standardized Scores'!$E33:$DO33)*0.88,"Advanced capacity",IF('Standardized Scores'!BP33&gt;=MAX('Standardized Scores'!$E33:$DO33)*0.8,"High capacity",IF('Standardized Scores'!BP33&gt;=MAX('Standardized Scores'!$E33:$DO33)*0.66,"Adequate capacity",IF('Standardized Scores'!BP33&gt;=MAX('Standardized Scores'!$E33:$DO33)*0.555,"Low capacity","Inadequate capacity"))))</f>
        <v>Adequate capacity</v>
      </c>
      <c r="BQ33" s="157" t="str">
        <f>IF('Standardized Scores'!BQ33&gt;=MAX('Standardized Scores'!$E33:$DO33)*0.88,"Advanced capacity",IF('Standardized Scores'!BQ33&gt;=MAX('Standardized Scores'!$E33:$DO33)*0.8,"High capacity",IF('Standardized Scores'!BQ33&gt;=MAX('Standardized Scores'!$E33:$DO33)*0.66,"Adequate capacity",IF('Standardized Scores'!BQ33&gt;=MAX('Standardized Scores'!$E33:$DO33)*0.555,"Low capacity","Inadequate capacity"))))</f>
        <v>Adequate capacity</v>
      </c>
      <c r="BR33" s="157" t="str">
        <f>IF('Standardized Scores'!BR33&gt;=MAX('Standardized Scores'!$E33:$DO33)*0.88,"Advanced capacity",IF('Standardized Scores'!BR33&gt;=MAX('Standardized Scores'!$E33:$DO33)*0.8,"High capacity",IF('Standardized Scores'!BR33&gt;=MAX('Standardized Scores'!$E33:$DO33)*0.66,"Adequate capacity",IF('Standardized Scores'!BR33&gt;=MAX('Standardized Scores'!$E33:$DO33)*0.555,"Low capacity","Inadequate capacity"))))</f>
        <v>Adequate capacity</v>
      </c>
      <c r="BS33" s="157" t="str">
        <f>IF('Standardized Scores'!BS33&gt;=MAX('Standardized Scores'!$E33:$DO33)*0.88,"Advanced capacity",IF('Standardized Scores'!BS33&gt;=MAX('Standardized Scores'!$E33:$DO33)*0.8,"High capacity",IF('Standardized Scores'!BS33&gt;=MAX('Standardized Scores'!$E33:$DO33)*0.66,"Adequate capacity",IF('Standardized Scores'!BS33&gt;=MAX('Standardized Scores'!$E33:$DO33)*0.555,"Low capacity","Inadequate capacity"))))</f>
        <v>Low capacity</v>
      </c>
      <c r="BT33" s="157" t="str">
        <f>IF('Standardized Scores'!BT33&gt;=MAX('Standardized Scores'!$E33:$DO33)*0.88,"Advanced capacity",IF('Standardized Scores'!BT33&gt;=MAX('Standardized Scores'!$E33:$DO33)*0.8,"High capacity",IF('Standardized Scores'!BT33&gt;=MAX('Standardized Scores'!$E33:$DO33)*0.66,"Adequate capacity",IF('Standardized Scores'!BT33&gt;=MAX('Standardized Scores'!$E33:$DO33)*0.555,"Low capacity","Inadequate capacity"))))</f>
        <v>Adequate capacity</v>
      </c>
      <c r="BU33" s="157" t="str">
        <f>IF('Standardized Scores'!BU33&gt;=MAX('Standardized Scores'!$E33:$DO33)*0.88,"Advanced capacity",IF('Standardized Scores'!BU33&gt;=MAX('Standardized Scores'!$E33:$DO33)*0.8,"High capacity",IF('Standardized Scores'!BU33&gt;=MAX('Standardized Scores'!$E33:$DO33)*0.66,"Adequate capacity",IF('Standardized Scores'!BU33&gt;=MAX('Standardized Scores'!$E33:$DO33)*0.555,"Low capacity","Inadequate capacity"))))</f>
        <v>Adequate capacity</v>
      </c>
      <c r="BV33" s="157" t="str">
        <f>IF('Standardized Scores'!BV33&gt;=MAX('Standardized Scores'!$E33:$DO33)*0.88,"Advanced capacity",IF('Standardized Scores'!BV33&gt;=MAX('Standardized Scores'!$E33:$DO33)*0.8,"High capacity",IF('Standardized Scores'!BV33&gt;=MAX('Standardized Scores'!$E33:$DO33)*0.66,"Adequate capacity",IF('Standardized Scores'!BV33&gt;=MAX('Standardized Scores'!$E33:$DO33)*0.555,"Low capacity","Inadequate capacity"))))</f>
        <v>Adequate capacity</v>
      </c>
      <c r="BW33" s="157" t="str">
        <f>IF('Standardized Scores'!BW33&gt;=MAX('Standardized Scores'!$E33:$DO33)*0.88,"Advanced capacity",IF('Standardized Scores'!BW33&gt;=MAX('Standardized Scores'!$E33:$DO33)*0.8,"High capacity",IF('Standardized Scores'!BW33&gt;=MAX('Standardized Scores'!$E33:$DO33)*0.66,"Adequate capacity",IF('Standardized Scores'!BW33&gt;=MAX('Standardized Scores'!$E33:$DO33)*0.555,"Low capacity","Inadequate capacity"))))</f>
        <v>Low capacity</v>
      </c>
      <c r="BX33" s="157" t="str">
        <f>IF('Standardized Scores'!BX33&gt;=MAX('Standardized Scores'!$E33:$DO33)*0.88,"Advanced capacity",IF('Standardized Scores'!BX33&gt;=MAX('Standardized Scores'!$E33:$DO33)*0.8,"High capacity",IF('Standardized Scores'!BX33&gt;=MAX('Standardized Scores'!$E33:$DO33)*0.66,"Adequate capacity",IF('Standardized Scores'!BX33&gt;=MAX('Standardized Scores'!$E33:$DO33)*0.555,"Low capacity","Inadequate capacity"))))</f>
        <v>Adequate capacity</v>
      </c>
      <c r="BY33" s="157" t="str">
        <f>IF('Standardized Scores'!BY33&gt;=MAX('Standardized Scores'!$E33:$DO33)*0.88,"Advanced capacity",IF('Standardized Scores'!BY33&gt;=MAX('Standardized Scores'!$E33:$DO33)*0.8,"High capacity",IF('Standardized Scores'!BY33&gt;=MAX('Standardized Scores'!$E33:$DO33)*0.66,"Adequate capacity",IF('Standardized Scores'!BY33&gt;=MAX('Standardized Scores'!$E33:$DO33)*0.555,"Low capacity","Inadequate capacity"))))</f>
        <v>High capacity</v>
      </c>
      <c r="BZ33" s="157" t="str">
        <f>IF('Standardized Scores'!BZ33&gt;=MAX('Standardized Scores'!$E33:$DO33)*0.88,"Advanced capacity",IF('Standardized Scores'!BZ33&gt;=MAX('Standardized Scores'!$E33:$DO33)*0.8,"High capacity",IF('Standardized Scores'!BZ33&gt;=MAX('Standardized Scores'!$E33:$DO33)*0.66,"Adequate capacity",IF('Standardized Scores'!BZ33&gt;=MAX('Standardized Scores'!$E33:$DO33)*0.555,"Low capacity","Inadequate capacity"))))</f>
        <v>High capacity</v>
      </c>
      <c r="CA33" s="157" t="str">
        <f>IF('Standardized Scores'!CA33&gt;=MAX('Standardized Scores'!$E33:$DO33)*0.88,"Advanced capacity",IF('Standardized Scores'!CA33&gt;=MAX('Standardized Scores'!$E33:$DO33)*0.8,"High capacity",IF('Standardized Scores'!CA33&gt;=MAX('Standardized Scores'!$E33:$DO33)*0.66,"Adequate capacity",IF('Standardized Scores'!CA33&gt;=MAX('Standardized Scores'!$E33:$DO33)*0.555,"Low capacity","Inadequate capacity"))))</f>
        <v>Advanced capacity</v>
      </c>
      <c r="CB33" s="157" t="str">
        <f>IF('Standardized Scores'!CB33&gt;=MAX('Standardized Scores'!$E33:$DO33)*0.88,"Advanced capacity",IF('Standardized Scores'!CB33&gt;=MAX('Standardized Scores'!$E33:$DO33)*0.8,"High capacity",IF('Standardized Scores'!CB33&gt;=MAX('Standardized Scores'!$E33:$DO33)*0.66,"Adequate capacity",IF('Standardized Scores'!CB33&gt;=MAX('Standardized Scores'!$E33:$DO33)*0.555,"Low capacity","Inadequate capacity"))))</f>
        <v>Adequate capacity</v>
      </c>
      <c r="CC33" s="157" t="str">
        <f>IF('Standardized Scores'!CC33&gt;=MAX('Standardized Scores'!$E33:$DO33)*0.88,"Advanced capacity",IF('Standardized Scores'!CC33&gt;=MAX('Standardized Scores'!$E33:$DO33)*0.8,"High capacity",IF('Standardized Scores'!CC33&gt;=MAX('Standardized Scores'!$E33:$DO33)*0.66,"Adequate capacity",IF('Standardized Scores'!CC33&gt;=MAX('Standardized Scores'!$E33:$DO33)*0.555,"Low capacity","Inadequate capacity"))))</f>
        <v>Advanced capacity</v>
      </c>
      <c r="CD33" s="157" t="str">
        <f>IF('Standardized Scores'!CD33&gt;=MAX('Standardized Scores'!$E33:$DO33)*0.88,"Advanced capacity",IF('Standardized Scores'!CD33&gt;=MAX('Standardized Scores'!$E33:$DO33)*0.8,"High capacity",IF('Standardized Scores'!CD33&gt;=MAX('Standardized Scores'!$E33:$DO33)*0.66,"Adequate capacity",IF('Standardized Scores'!CD33&gt;=MAX('Standardized Scores'!$E33:$DO33)*0.555,"Low capacity","Inadequate capacity"))))</f>
        <v>Low capacity</v>
      </c>
      <c r="CE33" s="157" t="str">
        <f>IF('Standardized Scores'!CE33&gt;=MAX('Standardized Scores'!$E33:$DO33)*0.88,"Advanced capacity",IF('Standardized Scores'!CE33&gt;=MAX('Standardized Scores'!$E33:$DO33)*0.8,"High capacity",IF('Standardized Scores'!CE33&gt;=MAX('Standardized Scores'!$E33:$DO33)*0.66,"Adequate capacity",IF('Standardized Scores'!CE33&gt;=MAX('Standardized Scores'!$E33:$DO33)*0.555,"Low capacity","Inadequate capacity"))))</f>
        <v>Adequate capacity</v>
      </c>
      <c r="CF33" s="157" t="str">
        <f>IF('Standardized Scores'!CF33&gt;=MAX('Standardized Scores'!$E33:$DO33)*0.88,"Advanced capacity",IF('Standardized Scores'!CF33&gt;=MAX('Standardized Scores'!$E33:$DO33)*0.8,"High capacity",IF('Standardized Scores'!CF33&gt;=MAX('Standardized Scores'!$E33:$DO33)*0.66,"Adequate capacity",IF('Standardized Scores'!CF33&gt;=MAX('Standardized Scores'!$E33:$DO33)*0.555,"Low capacity","Inadequate capacity"))))</f>
        <v>Adequate capacity</v>
      </c>
      <c r="CG33" s="157" t="str">
        <f>IF('Standardized Scores'!CG33&gt;=MAX('Standardized Scores'!$E33:$DO33)*0.88,"Advanced capacity",IF('Standardized Scores'!CG33&gt;=MAX('Standardized Scores'!$E33:$DO33)*0.8,"High capacity",IF('Standardized Scores'!CG33&gt;=MAX('Standardized Scores'!$E33:$DO33)*0.66,"Adequate capacity",IF('Standardized Scores'!CG33&gt;=MAX('Standardized Scores'!$E33:$DO33)*0.555,"Low capacity","Inadequate capacity"))))</f>
        <v>Adequate capacity</v>
      </c>
      <c r="CH33" s="157" t="str">
        <f>IF('Standardized Scores'!CH33&gt;=MAX('Standardized Scores'!$E33:$DO33)*0.88,"Advanced capacity",IF('Standardized Scores'!CH33&gt;=MAX('Standardized Scores'!$E33:$DO33)*0.8,"High capacity",IF('Standardized Scores'!CH33&gt;=MAX('Standardized Scores'!$E33:$DO33)*0.66,"Adequate capacity",IF('Standardized Scores'!CH33&gt;=MAX('Standardized Scores'!$E33:$DO33)*0.555,"Low capacity","Inadequate capacity"))))</f>
        <v>Low capacity</v>
      </c>
      <c r="CI33" s="157" t="str">
        <f>IF('Standardized Scores'!CI33&gt;=MAX('Standardized Scores'!$E33:$DO33)*0.88,"Advanced capacity",IF('Standardized Scores'!CI33&gt;=MAX('Standardized Scores'!$E33:$DO33)*0.8,"High capacity",IF('Standardized Scores'!CI33&gt;=MAX('Standardized Scores'!$E33:$DO33)*0.66,"Adequate capacity",IF('Standardized Scores'!CI33&gt;=MAX('Standardized Scores'!$E33:$DO33)*0.555,"Low capacity","Inadequate capacity"))))</f>
        <v>Adequate capacity</v>
      </c>
      <c r="CJ33" s="157" t="str">
        <f>IF('Standardized Scores'!CJ33&gt;=MAX('Standardized Scores'!$E33:$DO33)*0.88,"Advanced capacity",IF('Standardized Scores'!CJ33&gt;=MAX('Standardized Scores'!$E33:$DO33)*0.8,"High capacity",IF('Standardized Scores'!CJ33&gt;=MAX('Standardized Scores'!$E33:$DO33)*0.66,"Adequate capacity",IF('Standardized Scores'!CJ33&gt;=MAX('Standardized Scores'!$E33:$DO33)*0.555,"Low capacity","Inadequate capacity"))))</f>
        <v>Adequate capacity</v>
      </c>
      <c r="CK33" s="157" t="str">
        <f>IF('Standardized Scores'!CK33&gt;=MAX('Standardized Scores'!$E33:$DO33)*0.88,"Advanced capacity",IF('Standardized Scores'!CK33&gt;=MAX('Standardized Scores'!$E33:$DO33)*0.8,"High capacity",IF('Standardized Scores'!CK33&gt;=MAX('Standardized Scores'!$E33:$DO33)*0.66,"Adequate capacity",IF('Standardized Scores'!CK33&gt;=MAX('Standardized Scores'!$E33:$DO33)*0.555,"Low capacity","Inadequate capacity"))))</f>
        <v>Adequate capacity</v>
      </c>
      <c r="CL33" s="157" t="str">
        <f>IF('Standardized Scores'!CL33&gt;=MAX('Standardized Scores'!$E33:$DO33)*0.88,"Advanced capacity",IF('Standardized Scores'!CL33&gt;=MAX('Standardized Scores'!$E33:$DO33)*0.8,"High capacity",IF('Standardized Scores'!CL33&gt;=MAX('Standardized Scores'!$E33:$DO33)*0.66,"Adequate capacity",IF('Standardized Scores'!CL33&gt;=MAX('Standardized Scores'!$E33:$DO33)*0.555,"Low capacity","Inadequate capacity"))))</f>
        <v>Low capacity</v>
      </c>
      <c r="CM33" s="157" t="str">
        <f>IF('Standardized Scores'!CM33&gt;=MAX('Standardized Scores'!$E33:$DO33)*0.88,"Advanced capacity",IF('Standardized Scores'!CM33&gt;=MAX('Standardized Scores'!$E33:$DO33)*0.8,"High capacity",IF('Standardized Scores'!CM33&gt;=MAX('Standardized Scores'!$E33:$DO33)*0.66,"Adequate capacity",IF('Standardized Scores'!CM33&gt;=MAX('Standardized Scores'!$E33:$DO33)*0.555,"Low capacity","Inadequate capacity"))))</f>
        <v>Adequate capacity</v>
      </c>
      <c r="CN33" s="157" t="str">
        <f>IF('Standardized Scores'!CN33&gt;=MAX('Standardized Scores'!$E33:$DO33)*0.88,"Advanced capacity",IF('Standardized Scores'!CN33&gt;=MAX('Standardized Scores'!$E33:$DO33)*0.8,"High capacity",IF('Standardized Scores'!CN33&gt;=MAX('Standardized Scores'!$E33:$DO33)*0.66,"Adequate capacity",IF('Standardized Scores'!CN33&gt;=MAX('Standardized Scores'!$E33:$DO33)*0.555,"Low capacity","Inadequate capacity"))))</f>
        <v>Inadequate capacity</v>
      </c>
      <c r="CO33" s="157" t="str">
        <f>IF('Standardized Scores'!CO33&gt;=MAX('Standardized Scores'!$E33:$DO33)*0.88,"Advanced capacity",IF('Standardized Scores'!CO33&gt;=MAX('Standardized Scores'!$E33:$DO33)*0.8,"High capacity",IF('Standardized Scores'!CO33&gt;=MAX('Standardized Scores'!$E33:$DO33)*0.66,"Adequate capacity",IF('Standardized Scores'!CO33&gt;=MAX('Standardized Scores'!$E33:$DO33)*0.555,"Low capacity","Inadequate capacity"))))</f>
        <v>Adequate capacity</v>
      </c>
      <c r="CP33" s="157" t="str">
        <f>IF('Standardized Scores'!CP33&gt;=MAX('Standardized Scores'!$E33:$DO33)*0.88,"Advanced capacity",IF('Standardized Scores'!CP33&gt;=MAX('Standardized Scores'!$E33:$DO33)*0.8,"High capacity",IF('Standardized Scores'!CP33&gt;=MAX('Standardized Scores'!$E33:$DO33)*0.66,"Adequate capacity",IF('Standardized Scores'!CP33&gt;=MAX('Standardized Scores'!$E33:$DO33)*0.555,"Low capacity","Inadequate capacity"))))</f>
        <v>Low capacity</v>
      </c>
      <c r="CQ33" s="157" t="str">
        <f>IF('Standardized Scores'!CQ33&gt;=MAX('Standardized Scores'!$E33:$DO33)*0.88,"Advanced capacity",IF('Standardized Scores'!CQ33&gt;=MAX('Standardized Scores'!$E33:$DO33)*0.8,"High capacity",IF('Standardized Scores'!CQ33&gt;=MAX('Standardized Scores'!$E33:$DO33)*0.66,"Adequate capacity",IF('Standardized Scores'!CQ33&gt;=MAX('Standardized Scores'!$E33:$DO33)*0.555,"Low capacity","Inadequate capacity"))))</f>
        <v>Low capacity</v>
      </c>
      <c r="CR33" s="157" t="str">
        <f>IF('Standardized Scores'!CR33&gt;=MAX('Standardized Scores'!$E33:$DO33)*0.88,"Advanced capacity",IF('Standardized Scores'!CR33&gt;=MAX('Standardized Scores'!$E33:$DO33)*0.8,"High capacity",IF('Standardized Scores'!CR33&gt;=MAX('Standardized Scores'!$E33:$DO33)*0.66,"Adequate capacity",IF('Standardized Scores'!CR33&gt;=MAX('Standardized Scores'!$E33:$DO33)*0.555,"Low capacity","Inadequate capacity"))))</f>
        <v>Adequate capacity</v>
      </c>
      <c r="CS33" s="157" t="str">
        <f>IF('Standardized Scores'!CS33&gt;=MAX('Standardized Scores'!$E33:$DO33)*0.88,"Advanced capacity",IF('Standardized Scores'!CS33&gt;=MAX('Standardized Scores'!$E33:$DO33)*0.8,"High capacity",IF('Standardized Scores'!CS33&gt;=MAX('Standardized Scores'!$E33:$DO33)*0.66,"Adequate capacity",IF('Standardized Scores'!CS33&gt;=MAX('Standardized Scores'!$E33:$DO33)*0.555,"Low capacity","Inadequate capacity"))))</f>
        <v>Advanced capacity</v>
      </c>
      <c r="CT33" s="157" t="str">
        <f>IF('Standardized Scores'!CT33&gt;=MAX('Standardized Scores'!$E33:$DO33)*0.88,"Advanced capacity",IF('Standardized Scores'!CT33&gt;=MAX('Standardized Scores'!$E33:$DO33)*0.8,"High capacity",IF('Standardized Scores'!CT33&gt;=MAX('Standardized Scores'!$E33:$DO33)*0.66,"Adequate capacity",IF('Standardized Scores'!CT33&gt;=MAX('Standardized Scores'!$E33:$DO33)*0.555,"Low capacity","Inadequate capacity"))))</f>
        <v>Adequate capacity</v>
      </c>
      <c r="CU33" s="157" t="str">
        <f>IF('Standardized Scores'!CU33&gt;=MAX('Standardized Scores'!$E33:$DO33)*0.88,"Advanced capacity",IF('Standardized Scores'!CU33&gt;=MAX('Standardized Scores'!$E33:$DO33)*0.8,"High capacity",IF('Standardized Scores'!CU33&gt;=MAX('Standardized Scores'!$E33:$DO33)*0.66,"Adequate capacity",IF('Standardized Scores'!CU33&gt;=MAX('Standardized Scores'!$E33:$DO33)*0.555,"Low capacity","Inadequate capacity"))))</f>
        <v>Adequate capacity</v>
      </c>
      <c r="CV33" s="157" t="str">
        <f>IF('Standardized Scores'!CV33&gt;=MAX('Standardized Scores'!$E33:$DO33)*0.88,"Advanced capacity",IF('Standardized Scores'!CV33&gt;=MAX('Standardized Scores'!$E33:$DO33)*0.8,"High capacity",IF('Standardized Scores'!CV33&gt;=MAX('Standardized Scores'!$E33:$DO33)*0.66,"Adequate capacity",IF('Standardized Scores'!CV33&gt;=MAX('Standardized Scores'!$E33:$DO33)*0.555,"Low capacity","Inadequate capacity"))))</f>
        <v>High capacity</v>
      </c>
      <c r="CW33" s="157" t="str">
        <f>IF('Standardized Scores'!CW33&gt;=MAX('Standardized Scores'!$E33:$DO33)*0.88,"Advanced capacity",IF('Standardized Scores'!CW33&gt;=MAX('Standardized Scores'!$E33:$DO33)*0.8,"High capacity",IF('Standardized Scores'!CW33&gt;=MAX('Standardized Scores'!$E33:$DO33)*0.66,"Adequate capacity",IF('Standardized Scores'!CW33&gt;=MAX('Standardized Scores'!$E33:$DO33)*0.555,"Low capacity","Inadequate capacity"))))</f>
        <v>Adequate capacity</v>
      </c>
      <c r="CX33" s="157" t="str">
        <f>IF('Standardized Scores'!CX33&gt;=MAX('Standardized Scores'!$E33:$DO33)*0.88,"Advanced capacity",IF('Standardized Scores'!CX33&gt;=MAX('Standardized Scores'!$E33:$DO33)*0.8,"High capacity",IF('Standardized Scores'!CX33&gt;=MAX('Standardized Scores'!$E33:$DO33)*0.66,"Adequate capacity",IF('Standardized Scores'!CX33&gt;=MAX('Standardized Scores'!$E33:$DO33)*0.555,"Low capacity","Inadequate capacity"))))</f>
        <v>Adequate capacity</v>
      </c>
      <c r="CY33" s="157" t="str">
        <f>IF('Standardized Scores'!CY33&gt;=MAX('Standardized Scores'!$E33:$DO33)*0.88,"Advanced capacity",IF('Standardized Scores'!CY33&gt;=MAX('Standardized Scores'!$E33:$DO33)*0.8,"High capacity",IF('Standardized Scores'!CY33&gt;=MAX('Standardized Scores'!$E33:$DO33)*0.66,"Adequate capacity",IF('Standardized Scores'!CY33&gt;=MAX('Standardized Scores'!$E33:$DO33)*0.555,"Low capacity","Inadequate capacity"))))</f>
        <v>Adequate capacity</v>
      </c>
      <c r="CZ33" s="157" t="str">
        <f>IF('Standardized Scores'!CZ33&gt;=MAX('Standardized Scores'!$E33:$DO33)*0.88,"Advanced capacity",IF('Standardized Scores'!CZ33&gt;=MAX('Standardized Scores'!$E33:$DO33)*0.8,"High capacity",IF('Standardized Scores'!CZ33&gt;=MAX('Standardized Scores'!$E33:$DO33)*0.66,"Adequate capacity",IF('Standardized Scores'!CZ33&gt;=MAX('Standardized Scores'!$E33:$DO33)*0.555,"Low capacity","Inadequate capacity"))))</f>
        <v>Advanced capacity</v>
      </c>
      <c r="DA33" s="157" t="str">
        <f>IF('Standardized Scores'!DA33&gt;=MAX('Standardized Scores'!$E33:$DO33)*0.88,"Advanced capacity",IF('Standardized Scores'!DA33&gt;=MAX('Standardized Scores'!$E33:$DO33)*0.8,"High capacity",IF('Standardized Scores'!DA33&gt;=MAX('Standardized Scores'!$E33:$DO33)*0.66,"Adequate capacity",IF('Standardized Scores'!DA33&gt;=MAX('Standardized Scores'!$E33:$DO33)*0.555,"Low capacity","Inadequate capacity"))))</f>
        <v>High capacity</v>
      </c>
      <c r="DB33" s="157" t="str">
        <f>IF('Standardized Scores'!DB33&gt;=MAX('Standardized Scores'!$E33:$DO33)*0.88,"Advanced capacity",IF('Standardized Scores'!DB33&gt;=MAX('Standardized Scores'!$E33:$DO33)*0.8,"High capacity",IF('Standardized Scores'!DB33&gt;=MAX('Standardized Scores'!$E33:$DO33)*0.66,"Adequate capacity",IF('Standardized Scores'!DB33&gt;=MAX('Standardized Scores'!$E33:$DO33)*0.555,"Low capacity","Inadequate capacity"))))</f>
        <v>Adequate capacity</v>
      </c>
      <c r="DC33" s="157" t="str">
        <f>IF('Standardized Scores'!DC33&gt;=MAX('Standardized Scores'!$E33:$DO33)*0.88,"Advanced capacity",IF('Standardized Scores'!DC33&gt;=MAX('Standardized Scores'!$E33:$DO33)*0.8,"High capacity",IF('Standardized Scores'!DC33&gt;=MAX('Standardized Scores'!$E33:$DO33)*0.66,"Adequate capacity",IF('Standardized Scores'!DC33&gt;=MAX('Standardized Scores'!$E33:$DO33)*0.555,"Low capacity","Inadequate capacity"))))</f>
        <v>Low capacity</v>
      </c>
      <c r="DD33" s="157" t="str">
        <f>IF('Standardized Scores'!DD33&gt;=MAX('Standardized Scores'!$E33:$DO33)*0.88,"Advanced capacity",IF('Standardized Scores'!DD33&gt;=MAX('Standardized Scores'!$E33:$DO33)*0.8,"High capacity",IF('Standardized Scores'!DD33&gt;=MAX('Standardized Scores'!$E33:$DO33)*0.66,"Adequate capacity",IF('Standardized Scores'!DD33&gt;=MAX('Standardized Scores'!$E33:$DO33)*0.555,"Low capacity","Inadequate capacity"))))</f>
        <v>Low capacity</v>
      </c>
      <c r="DE33" s="157" t="str">
        <f>IF('Standardized Scores'!DE33&gt;=MAX('Standardized Scores'!$E33:$DO33)*0.88,"Advanced capacity",IF('Standardized Scores'!DE33&gt;=MAX('Standardized Scores'!$E33:$DO33)*0.8,"High capacity",IF('Standardized Scores'!DE33&gt;=MAX('Standardized Scores'!$E33:$DO33)*0.66,"Adequate capacity",IF('Standardized Scores'!DE33&gt;=MAX('Standardized Scores'!$E33:$DO33)*0.555,"Low capacity","Inadequate capacity"))))</f>
        <v>High capacity</v>
      </c>
      <c r="DF33" s="157" t="str">
        <f>IF('Standardized Scores'!DF33&gt;=MAX('Standardized Scores'!$E33:$DO33)*0.88,"Advanced capacity",IF('Standardized Scores'!DF33&gt;=MAX('Standardized Scores'!$E33:$DO33)*0.8,"High capacity",IF('Standardized Scores'!DF33&gt;=MAX('Standardized Scores'!$E33:$DO33)*0.66,"Adequate capacity",IF('Standardized Scores'!DF33&gt;=MAX('Standardized Scores'!$E33:$DO33)*0.555,"Low capacity","Inadequate capacity"))))</f>
        <v>Low capacity</v>
      </c>
      <c r="DG33" s="157" t="str">
        <f>IF('Standardized Scores'!DG33&gt;=MAX('Standardized Scores'!$E33:$DO33)*0.88,"Advanced capacity",IF('Standardized Scores'!DG33&gt;=MAX('Standardized Scores'!$E33:$DO33)*0.8,"High capacity",IF('Standardized Scores'!DG33&gt;=MAX('Standardized Scores'!$E33:$DO33)*0.66,"Adequate capacity",IF('Standardized Scores'!DG33&gt;=MAX('Standardized Scores'!$E33:$DO33)*0.555,"Low capacity","Inadequate capacity"))))</f>
        <v>Adequate capacity</v>
      </c>
      <c r="DH33" s="157" t="str">
        <f>IF('Standardized Scores'!DH33&gt;=MAX('Standardized Scores'!$E33:$DO33)*0.88,"Advanced capacity",IF('Standardized Scores'!DH33&gt;=MAX('Standardized Scores'!$E33:$DO33)*0.8,"High capacity",IF('Standardized Scores'!DH33&gt;=MAX('Standardized Scores'!$E33:$DO33)*0.66,"Adequate capacity",IF('Standardized Scores'!DH33&gt;=MAX('Standardized Scores'!$E33:$DO33)*0.555,"Low capacity","Inadequate capacity"))))</f>
        <v>Low capacity</v>
      </c>
      <c r="DI33" s="157" t="str">
        <f>IF('Standardized Scores'!DI33&gt;=MAX('Standardized Scores'!$E33:$DO33)*0.88,"Advanced capacity",IF('Standardized Scores'!DI33&gt;=MAX('Standardized Scores'!$E33:$DO33)*0.8,"High capacity",IF('Standardized Scores'!DI33&gt;=MAX('Standardized Scores'!$E33:$DO33)*0.66,"Adequate capacity",IF('Standardized Scores'!DI33&gt;=MAX('Standardized Scores'!$E33:$DO33)*0.555,"Low capacity","Inadequate capacity"))))</f>
        <v>Adequate capacity</v>
      </c>
      <c r="DJ33" s="157" t="str">
        <f>IF('Standardized Scores'!DJ33&gt;=MAX('Standardized Scores'!$E33:$DO33)*0.88,"Advanced capacity",IF('Standardized Scores'!DJ33&gt;=MAX('Standardized Scores'!$E33:$DO33)*0.8,"High capacity",IF('Standardized Scores'!DJ33&gt;=MAX('Standardized Scores'!$E33:$DO33)*0.66,"Adequate capacity",IF('Standardized Scores'!DJ33&gt;=MAX('Standardized Scores'!$E33:$DO33)*0.555,"Low capacity","Inadequate capacity"))))</f>
        <v>Adequate capacity</v>
      </c>
      <c r="DK33" s="157" t="str">
        <f>IF('Standardized Scores'!DK33&gt;=MAX('Standardized Scores'!$E33:$DO33)*0.88,"Advanced capacity",IF('Standardized Scores'!DK33&gt;=MAX('Standardized Scores'!$E33:$DO33)*0.8,"High capacity",IF('Standardized Scores'!DK33&gt;=MAX('Standardized Scores'!$E33:$DO33)*0.66,"Adequate capacity",IF('Standardized Scores'!DK33&gt;=MAX('Standardized Scores'!$E33:$DO33)*0.555,"Low capacity","Inadequate capacity"))))</f>
        <v>Adequate capacity</v>
      </c>
      <c r="DL33" s="157" t="str">
        <f>IF('Standardized Scores'!DL33&gt;=MAX('Standardized Scores'!$E33:$DO33)*0.88,"Advanced capacity",IF('Standardized Scores'!DL33&gt;=MAX('Standardized Scores'!$E33:$DO33)*0.8,"High capacity",IF('Standardized Scores'!DL33&gt;=MAX('Standardized Scores'!$E33:$DO33)*0.66,"Adequate capacity",IF('Standardized Scores'!DL33&gt;=MAX('Standardized Scores'!$E33:$DO33)*0.555,"Low capacity","Inadequate capacity"))))</f>
        <v>Adequate capacity</v>
      </c>
      <c r="DM33" s="157" t="str">
        <f>IF('Standardized Scores'!DM33&gt;=MAX('Standardized Scores'!$E33:$DO33)*0.88,"Advanced capacity",IF('Standardized Scores'!DM33&gt;=MAX('Standardized Scores'!$E33:$DO33)*0.8,"High capacity",IF('Standardized Scores'!DM33&gt;=MAX('Standardized Scores'!$E33:$DO33)*0.66,"Adequate capacity",IF('Standardized Scores'!DM33&gt;=MAX('Standardized Scores'!$E33:$DO33)*0.555,"Low capacity","Inadequate capacity"))))</f>
        <v>Adequate capacity</v>
      </c>
      <c r="DN33" s="157" t="str">
        <f>IF('Standardized Scores'!DN33&gt;=MAX('Standardized Scores'!$E33:$DO33)*0.88,"Advanced capacity",IF('Standardized Scores'!DN33&gt;=MAX('Standardized Scores'!$E33:$DO33)*0.8,"High capacity",IF('Standardized Scores'!DN33&gt;=MAX('Standardized Scores'!$E33:$DO33)*0.66,"Adequate capacity",IF('Standardized Scores'!DN33&gt;=MAX('Standardized Scores'!$E33:$DO33)*0.555,"Low capacity","Inadequate capacity"))))</f>
        <v>Adequate capacity</v>
      </c>
      <c r="DO33" s="157" t="str">
        <f>IF('Standardized Scores'!DO33&gt;=MAX('Standardized Scores'!$E33:$DO33)*0.88,"Advanced capacity",IF('Standardized Scores'!DO33&gt;=MAX('Standardized Scores'!$E33:$DO33)*0.8,"High capacity",IF('Standardized Scores'!DO33&gt;=MAX('Standardized Scores'!$E33:$DO33)*0.66,"Adequate capacity",IF('Standardized Scores'!DO33&gt;=MAX('Standardized Scores'!$E33:$DO33)*0.555,"Low capacity","Inadequate capacity"))))</f>
        <v>Low capacity</v>
      </c>
    </row>
    <row r="34" spans="2:119" ht="12" customHeight="1" x14ac:dyDescent="0.25">
      <c r="B34" s="64" t="str">
        <f>'Standardized Scores'!B34</f>
        <v xml:space="preserve">         Engineering majors working in government administration</v>
      </c>
      <c r="C34" s="64" t="str">
        <f t="shared" si="0"/>
        <v>Engineering majors working in government administration</v>
      </c>
      <c r="D34" s="148">
        <f>'Standardized Scores'!D34</f>
        <v>0.2</v>
      </c>
      <c r="E34" s="158">
        <f>'Standardized Scores'!E34</f>
        <v>43.975229901479842</v>
      </c>
      <c r="F34" s="158">
        <f>'Standardized Scores'!F34</f>
        <v>3.423625150821604</v>
      </c>
      <c r="G34" s="158">
        <f>'Standardized Scores'!G34</f>
        <v>8.3363506437708033</v>
      </c>
      <c r="H34" s="158">
        <f>'Standardized Scores'!H34</f>
        <v>2.3114819650808269</v>
      </c>
      <c r="I34" s="158">
        <f>'Standardized Scores'!I34</f>
        <v>14.04437201708158</v>
      </c>
      <c r="J34" s="158">
        <f>'Standardized Scores'!J34</f>
        <v>73.659351174287096</v>
      </c>
      <c r="K34" s="158">
        <f>'Standardized Scores'!K34</f>
        <v>12.766966196798277</v>
      </c>
      <c r="L34" s="158">
        <f>'Standardized Scores'!L34</f>
        <v>15.737274356576078</v>
      </c>
      <c r="M34" s="158">
        <f>'Standardized Scores'!M34</f>
        <v>56.478623699879307</v>
      </c>
      <c r="N34" s="158">
        <f>'Standardized Scores'!N34</f>
        <v>22.416827622234258</v>
      </c>
      <c r="O34" s="158">
        <f>'Standardized Scores'!O34</f>
        <v>1.6877339389273152</v>
      </c>
      <c r="P34" s="158">
        <f>'Standardized Scores'!P34</f>
        <v>40.425942342815851</v>
      </c>
      <c r="Q34" s="158">
        <f>'Standardized Scores'!Q34</f>
        <v>3.9473790723253495</v>
      </c>
      <c r="R34" s="158">
        <f>'Standardized Scores'!R34</f>
        <v>30.19974662507623</v>
      </c>
      <c r="S34" s="158">
        <f>'Standardized Scores'!S34</f>
        <v>18.210189321161714</v>
      </c>
      <c r="T34" s="158">
        <f>'Standardized Scores'!T34</f>
        <v>4.1586535441319068</v>
      </c>
      <c r="U34" s="158">
        <f>'Standardized Scores'!U34</f>
        <v>28.897037267517248</v>
      </c>
      <c r="V34" s="158">
        <f>'Standardized Scores'!V34</f>
        <v>8.2149680903939828</v>
      </c>
      <c r="W34" s="158">
        <f>'Standardized Scores'!W34</f>
        <v>71.073934629645649</v>
      </c>
      <c r="X34" s="158">
        <f>'Standardized Scores'!X34</f>
        <v>2.4969341354825554</v>
      </c>
      <c r="Y34" s="158">
        <f>'Standardized Scores'!Y34</f>
        <v>7.2761561314229537</v>
      </c>
      <c r="Z34" s="158">
        <f>'Standardized Scores'!Z34</f>
        <v>2.9924692676558089</v>
      </c>
      <c r="AA34" s="158">
        <f>'Standardized Scores'!AA34</f>
        <v>2.9632794858572757</v>
      </c>
      <c r="AB34" s="158">
        <f>'Standardized Scores'!AB34</f>
        <v>3.4104283928717578</v>
      </c>
      <c r="AC34" s="158">
        <f>'Standardized Scores'!AC34</f>
        <v>22.376186584845232</v>
      </c>
      <c r="AD34" s="158">
        <f>'Standardized Scores'!AD34</f>
        <v>33.716414032913995</v>
      </c>
      <c r="AE34" s="158">
        <f>'Standardized Scores'!AE34</f>
        <v>8.0057032044022147</v>
      </c>
      <c r="AF34" s="158">
        <f>'Standardized Scores'!AF34</f>
        <v>28.375240326095764</v>
      </c>
      <c r="AG34" s="158">
        <f>'Standardized Scores'!AG34</f>
        <v>18.352720210159667</v>
      </c>
      <c r="AH34" s="158">
        <f>'Standardized Scores'!AH34</f>
        <v>3.2337029918373408</v>
      </c>
      <c r="AI34" s="158">
        <f>'Standardized Scores'!AI34</f>
        <v>13.170383887588404</v>
      </c>
      <c r="AJ34" s="158">
        <f>'Standardized Scores'!AJ34</f>
        <v>6.6570604527170119</v>
      </c>
      <c r="AK34" s="158">
        <f>'Standardized Scores'!AK34</f>
        <v>46.764082300046788</v>
      </c>
      <c r="AL34" s="158">
        <f>'Standardized Scores'!AL34</f>
        <v>36.597675958002213</v>
      </c>
      <c r="AM34" s="158">
        <f>'Standardized Scores'!AM34</f>
        <v>86.102325979793591</v>
      </c>
      <c r="AN34" s="158">
        <f>'Standardized Scores'!AN34</f>
        <v>7.4548902101953098</v>
      </c>
      <c r="AO34" s="158">
        <f>'Standardized Scores'!AO34</f>
        <v>22.605592031773202</v>
      </c>
      <c r="AP34" s="158">
        <f>'Standardized Scores'!AP34</f>
        <v>14.037069014684894</v>
      </c>
      <c r="AQ34" s="158">
        <f>'Standardized Scores'!AQ34</f>
        <v>17.077707142834605</v>
      </c>
      <c r="AR34" s="158">
        <f>'Standardized Scores'!AR34</f>
        <v>40.088382880200896</v>
      </c>
      <c r="AS34" s="158">
        <f>'Standardized Scores'!AS34</f>
        <v>1.8338914805868027</v>
      </c>
      <c r="AT34" s="158">
        <f>'Standardized Scores'!AT34</f>
        <v>3.1087905660215203</v>
      </c>
      <c r="AU34" s="158">
        <f>'Standardized Scores'!AU34</f>
        <v>25.541998541813253</v>
      </c>
      <c r="AV34" s="158">
        <f>'Standardized Scores'!AV34</f>
        <v>24.402649573909247</v>
      </c>
      <c r="AW34" s="158">
        <f>'Standardized Scores'!AW34</f>
        <v>20.173897232864419</v>
      </c>
      <c r="AX34" s="158">
        <f>'Standardized Scores'!AX34</f>
        <v>18.71987937074201</v>
      </c>
      <c r="AY34" s="158">
        <f>'Standardized Scores'!AY34</f>
        <v>19.582015670634846</v>
      </c>
      <c r="AZ34" s="158">
        <f>'Standardized Scores'!AZ34</f>
        <v>11.493764558877848</v>
      </c>
      <c r="BA34" s="158">
        <f>'Standardized Scores'!BA34</f>
        <v>27.191987053132699</v>
      </c>
      <c r="BB34" s="158">
        <f>'Standardized Scores'!BB34</f>
        <v>36.519612875396739</v>
      </c>
      <c r="BC34" s="158">
        <f>'Standardized Scores'!BC34</f>
        <v>13.944880564492907</v>
      </c>
      <c r="BD34" s="158">
        <f>'Standardized Scores'!BD34</f>
        <v>7.6975672605605681</v>
      </c>
      <c r="BE34" s="158">
        <f>'Standardized Scores'!BE34</f>
        <v>23.15691585291686</v>
      </c>
      <c r="BF34" s="158">
        <f>'Standardized Scores'!BF34</f>
        <v>53.009260664160657</v>
      </c>
      <c r="BG34" s="158">
        <f>'Standardized Scores'!BG34</f>
        <v>3.6763793628398611</v>
      </c>
      <c r="BH34" s="158">
        <f>'Standardized Scores'!BH34</f>
        <v>10.411784003791833</v>
      </c>
      <c r="BI34" s="158">
        <f>'Standardized Scores'!BI34</f>
        <v>35.576379036321299</v>
      </c>
      <c r="BJ34" s="158">
        <f>'Standardized Scores'!BJ34</f>
        <v>0</v>
      </c>
      <c r="BK34" s="158">
        <f>'Standardized Scores'!BK34</f>
        <v>37.295824587086564</v>
      </c>
      <c r="BL34" s="158">
        <f>'Standardized Scores'!BL34</f>
        <v>11.817054494342592</v>
      </c>
      <c r="BM34" s="158">
        <f>'Standardized Scores'!BM34</f>
        <v>32.561783080348192</v>
      </c>
      <c r="BN34" s="158">
        <f>'Standardized Scores'!BN34</f>
        <v>64.044909603773945</v>
      </c>
      <c r="BO34" s="158">
        <f>'Standardized Scores'!BO34</f>
        <v>7.8741742728530584</v>
      </c>
      <c r="BP34" s="158">
        <f>'Standardized Scores'!BP34</f>
        <v>18.882503331788445</v>
      </c>
      <c r="BQ34" s="158">
        <f>'Standardized Scores'!BQ34</f>
        <v>15.920898757322538</v>
      </c>
      <c r="BR34" s="158">
        <f>'Standardized Scores'!BR34</f>
        <v>17.936926093945949</v>
      </c>
      <c r="BS34" s="158">
        <f>'Standardized Scores'!BS34</f>
        <v>2.8661209201725306</v>
      </c>
      <c r="BT34" s="158">
        <f>'Standardized Scores'!BT34</f>
        <v>16.838187156400583</v>
      </c>
      <c r="BU34" s="158">
        <f>'Standardized Scores'!BU34</f>
        <v>30.062413019651483</v>
      </c>
      <c r="BV34" s="158">
        <f>'Standardized Scores'!BV34</f>
        <v>8.7994226611350594</v>
      </c>
      <c r="BW34" s="158">
        <f>'Standardized Scores'!BW34</f>
        <v>5.7968818276021041</v>
      </c>
      <c r="BX34" s="158">
        <f>'Standardized Scores'!BX34</f>
        <v>12.159772682534381</v>
      </c>
      <c r="BY34" s="158">
        <f>'Standardized Scores'!BY34</f>
        <v>28.679864874510091</v>
      </c>
      <c r="BZ34" s="158">
        <f>'Standardized Scores'!BZ34</f>
        <v>35.519914943406668</v>
      </c>
      <c r="CA34" s="158">
        <f>'Standardized Scores'!CA34</f>
        <v>74.269194820225891</v>
      </c>
      <c r="CB34" s="158">
        <f>'Standardized Scores'!CB34</f>
        <v>20.709061728075802</v>
      </c>
      <c r="CC34" s="158">
        <f>'Standardized Scores'!CC34</f>
        <v>47.883176502463549</v>
      </c>
      <c r="CD34" s="158">
        <f>'Standardized Scores'!CD34</f>
        <v>41.048062534883954</v>
      </c>
      <c r="CE34" s="158">
        <f>'Standardized Scores'!CE34</f>
        <v>45.531650948137859</v>
      </c>
      <c r="CF34" s="158">
        <f>'Standardized Scores'!CF34</f>
        <v>8.0577518088597557</v>
      </c>
      <c r="CG34" s="158">
        <f>'Standardized Scores'!CG34</f>
        <v>1.7935834563211808</v>
      </c>
      <c r="CH34" s="158">
        <f>'Standardized Scores'!CH34</f>
        <v>3.029232065567939</v>
      </c>
      <c r="CI34" s="158">
        <f>'Standardized Scores'!CI34</f>
        <v>18.260283631013269</v>
      </c>
      <c r="CJ34" s="158">
        <f>'Standardized Scores'!CJ34</f>
        <v>10.397427727120474</v>
      </c>
      <c r="CK34" s="158">
        <f>'Standardized Scores'!CK34</f>
        <v>18.549891665224294</v>
      </c>
      <c r="CL34" s="158">
        <f>'Standardized Scores'!CL34</f>
        <v>48.856898837301223</v>
      </c>
      <c r="CM34" s="158">
        <f>'Standardized Scores'!CM34</f>
        <v>19.035571913362947</v>
      </c>
      <c r="CN34" s="158">
        <f>'Standardized Scores'!CN34</f>
        <v>2.9251680932521951</v>
      </c>
      <c r="CO34" s="158">
        <f>'Standardized Scores'!CO34</f>
        <v>17.064953394669235</v>
      </c>
      <c r="CP34" s="158">
        <f>'Standardized Scores'!CP34</f>
        <v>19.928975513564385</v>
      </c>
      <c r="CQ34" s="158">
        <f>'Standardized Scores'!CQ34</f>
        <v>2.3587231672859517</v>
      </c>
      <c r="CR34" s="158">
        <f>'Standardized Scores'!CR34</f>
        <v>24.584990737896305</v>
      </c>
      <c r="CS34" s="158">
        <f>'Standardized Scores'!CS34</f>
        <v>100</v>
      </c>
      <c r="CT34" s="158">
        <f>'Standardized Scores'!CT34</f>
        <v>13.582792548884111</v>
      </c>
      <c r="CU34" s="158">
        <f>'Standardized Scores'!CU34</f>
        <v>22.081698586885423</v>
      </c>
      <c r="CV34" s="158">
        <f>'Standardized Scores'!CV34</f>
        <v>26.132101843127241</v>
      </c>
      <c r="CW34" s="158">
        <f>'Standardized Scores'!CW34</f>
        <v>16.704342931419522</v>
      </c>
      <c r="CX34" s="158">
        <f>'Standardized Scores'!CX34</f>
        <v>10.055330338721129</v>
      </c>
      <c r="CY34" s="158">
        <f>'Standardized Scores'!CY34</f>
        <v>10.057142758729901</v>
      </c>
      <c r="CZ34" s="158">
        <f>'Standardized Scores'!CZ34</f>
        <v>59.980033670165014</v>
      </c>
      <c r="DA34" s="158">
        <f>'Standardized Scores'!DA34</f>
        <v>18.31754969067779</v>
      </c>
      <c r="DB34" s="158">
        <f>'Standardized Scores'!DB34</f>
        <v>9.4604181893127279</v>
      </c>
      <c r="DC34" s="158">
        <f>'Standardized Scores'!DC34</f>
        <v>10.919380118924595</v>
      </c>
      <c r="DD34" s="158">
        <f>'Standardized Scores'!DD34</f>
        <v>15.866292591637128</v>
      </c>
      <c r="DE34" s="158">
        <f>'Standardized Scores'!DE34</f>
        <v>6.1319199801044579</v>
      </c>
      <c r="DF34" s="158">
        <f>'Standardized Scores'!DF34</f>
        <v>12.297354181506538</v>
      </c>
      <c r="DG34" s="158">
        <f>'Standardized Scores'!DG34</f>
        <v>11.112594315272425</v>
      </c>
      <c r="DH34" s="158">
        <f>'Standardized Scores'!DH34</f>
        <v>2.7874407113427071</v>
      </c>
      <c r="DI34" s="158">
        <f>'Standardized Scores'!DI34</f>
        <v>58.197760682902995</v>
      </c>
      <c r="DJ34" s="158">
        <f>'Standardized Scores'!DJ34</f>
        <v>27.043195401650159</v>
      </c>
      <c r="DK34" s="158">
        <f>'Standardized Scores'!DK34</f>
        <v>21.328751149526166</v>
      </c>
      <c r="DL34" s="158">
        <f>'Standardized Scores'!DL34</f>
        <v>3.6609801230943022</v>
      </c>
      <c r="DM34" s="158">
        <f>'Standardized Scores'!DM34</f>
        <v>2.7377982257894855</v>
      </c>
      <c r="DN34" s="158">
        <f>'Standardized Scores'!DN34</f>
        <v>21.355313734738555</v>
      </c>
      <c r="DO34" s="158">
        <f>'Standardized Scores'!DO34</f>
        <v>7.7257837342861384</v>
      </c>
    </row>
    <row r="35" spans="2:119" ht="12" customHeight="1" x14ac:dyDescent="0.25">
      <c r="B35" s="64" t="str">
        <f>'Standardized Scores'!B35</f>
        <v xml:space="preserve">         % of total expenditure on mining, manufacturing and construction ministries or agenices</v>
      </c>
      <c r="C35" s="64" t="str">
        <f t="shared" si="0"/>
        <v>% of total expenditure on mining, manufacturing and construction ministries or agenices</v>
      </c>
      <c r="D35" s="148">
        <f>'Standardized Scores'!D35</f>
        <v>0.1</v>
      </c>
      <c r="E35" s="158">
        <f>'Standardized Scores'!E35</f>
        <v>0.75672243551144347</v>
      </c>
      <c r="F35" s="158">
        <f>'Standardized Scores'!F35</f>
        <v>6.7994066259498238</v>
      </c>
      <c r="G35" s="158">
        <f>'Standardized Scores'!G35</f>
        <v>1.5060548368740081</v>
      </c>
      <c r="H35" s="158">
        <f>'Standardized Scores'!H35</f>
        <v>4.6493242016030214</v>
      </c>
      <c r="I35" s="158">
        <f>'Standardized Scores'!I35</f>
        <v>2.2795111385777181E-2</v>
      </c>
      <c r="J35" s="158">
        <f>'Standardized Scores'!J35</f>
        <v>3.4724554157595575</v>
      </c>
      <c r="K35" s="158">
        <f>'Standardized Scores'!K35</f>
        <v>5.761584881225703E-2</v>
      </c>
      <c r="L35" s="158">
        <f>'Standardized Scores'!L35</f>
        <v>100</v>
      </c>
      <c r="M35" s="158">
        <f>'Standardized Scores'!M35</f>
        <v>0.87827962261513082</v>
      </c>
      <c r="N35" s="158">
        <f>'Standardized Scores'!N35</f>
        <v>1.9900380936240827</v>
      </c>
      <c r="O35" s="158">
        <f>'Standardized Scores'!O35</f>
        <v>11.460653733483159</v>
      </c>
      <c r="P35" s="158">
        <f>'Standardized Scores'!P35</f>
        <v>4.3289419363668522E-2</v>
      </c>
      <c r="Q35" s="158">
        <f>'Standardized Scores'!Q35</f>
        <v>0.25843627304445627</v>
      </c>
      <c r="R35" s="158">
        <f>'Standardized Scores'!R35</f>
        <v>33.397194679020757</v>
      </c>
      <c r="S35" s="158">
        <f>'Standardized Scores'!S35</f>
        <v>3.1576689928029444</v>
      </c>
      <c r="T35" s="158">
        <f>'Standardized Scores'!T35</f>
        <v>0.16518054079763567</v>
      </c>
      <c r="U35" s="158">
        <f>'Standardized Scores'!U35</f>
        <v>2.9071205551983642E-2</v>
      </c>
      <c r="V35" s="158">
        <f>'Standardized Scores'!V35</f>
        <v>22.766678810713039</v>
      </c>
      <c r="W35" s="158">
        <f>'Standardized Scores'!W35</f>
        <v>0.31860733616298764</v>
      </c>
      <c r="X35" s="158">
        <f>'Standardized Scores'!X35</f>
        <v>0.41734911714924711</v>
      </c>
      <c r="Y35" s="158">
        <f>'Standardized Scores'!Y35</f>
        <v>1.9903449224483609</v>
      </c>
      <c r="Z35" s="158">
        <f>'Standardized Scores'!Z35</f>
        <v>3.6461721270765839</v>
      </c>
      <c r="AA35" s="158">
        <f>'Standardized Scores'!AA35</f>
        <v>0.86927444649383778</v>
      </c>
      <c r="AB35" s="158">
        <f>'Standardized Scores'!AB35</f>
        <v>0.75176364141861929</v>
      </c>
      <c r="AC35" s="158">
        <f>'Standardized Scores'!AC35</f>
        <v>0.90445707461652536</v>
      </c>
      <c r="AD35" s="158">
        <f>'Standardized Scores'!AD35</f>
        <v>0.34149153798092641</v>
      </c>
      <c r="AE35" s="158">
        <f>'Standardized Scores'!AE35</f>
        <v>0.17021982586005752</v>
      </c>
      <c r="AF35" s="158">
        <f>'Standardized Scores'!AF35</f>
        <v>9.7111322884151589E-3</v>
      </c>
      <c r="AG35" s="158">
        <f>'Standardized Scores'!AG35</f>
        <v>0.16095098113022682</v>
      </c>
      <c r="AH35" s="158">
        <f>'Standardized Scores'!AH35</f>
        <v>4.1389842213330565</v>
      </c>
      <c r="AI35" s="158">
        <f>'Standardized Scores'!AI35</f>
        <v>4.1222817960006664</v>
      </c>
      <c r="AJ35" s="158">
        <f>'Standardized Scores'!AJ35</f>
        <v>12.697041119623607</v>
      </c>
      <c r="AK35" s="158">
        <f>'Standardized Scores'!AK35</f>
        <v>0.17269784699245938</v>
      </c>
      <c r="AL35" s="158">
        <f>'Standardized Scores'!AL35</f>
        <v>9.5773558351408994</v>
      </c>
      <c r="AM35" s="158">
        <f>'Standardized Scores'!AM35</f>
        <v>0.47898593706496395</v>
      </c>
      <c r="AN35" s="158">
        <f>'Standardized Scores'!AN35</f>
        <v>0.26861969221477794</v>
      </c>
      <c r="AO35" s="158">
        <f>'Standardized Scores'!AO35</f>
        <v>0.30988266542419801</v>
      </c>
      <c r="AP35" s="158">
        <f>'Standardized Scores'!AP35</f>
        <v>1.4310819704142574</v>
      </c>
      <c r="AQ35" s="158">
        <f>'Standardized Scores'!AQ35</f>
        <v>4.1375827740211486</v>
      </c>
      <c r="AR35" s="158">
        <f>'Standardized Scores'!AR35</f>
        <v>2.3245964009075224</v>
      </c>
      <c r="AS35" s="158">
        <f>'Standardized Scores'!AS35</f>
        <v>0.13027704214344121</v>
      </c>
      <c r="AT35" s="158">
        <f>'Standardized Scores'!AT35</f>
        <v>3.1393177396916681</v>
      </c>
      <c r="AU35" s="158">
        <f>'Standardized Scores'!AU35</f>
        <v>23.048872582595621</v>
      </c>
      <c r="AV35" s="158">
        <f>'Standardized Scores'!AV35</f>
        <v>1.9073367181689398</v>
      </c>
      <c r="AW35" s="158">
        <f>'Standardized Scores'!AW35</f>
        <v>0.60361278832544663</v>
      </c>
      <c r="AX35" s="158">
        <f>'Standardized Scores'!AX35</f>
        <v>3.2187238010923398</v>
      </c>
      <c r="AY35" s="158">
        <f>'Standardized Scores'!AY35</f>
        <v>1.6368898121485926</v>
      </c>
      <c r="AZ35" s="158">
        <f>'Standardized Scores'!AZ35</f>
        <v>11.844246879959503</v>
      </c>
      <c r="BA35" s="158">
        <f>'Standardized Scores'!BA35</f>
        <v>18.240761344921136</v>
      </c>
      <c r="BB35" s="158">
        <f>'Standardized Scores'!BB35</f>
        <v>1.0505241059412236</v>
      </c>
      <c r="BC35" s="158">
        <f>'Standardized Scores'!BC35</f>
        <v>1.3592895291891247</v>
      </c>
      <c r="BD35" s="158">
        <f>'Standardized Scores'!BD35</f>
        <v>10.061639502948037</v>
      </c>
      <c r="BE35" s="158">
        <f>'Standardized Scores'!BE35</f>
        <v>1.5082968887536581</v>
      </c>
      <c r="BF35" s="158">
        <f>'Standardized Scores'!BF35</f>
        <v>0.47772903961663016</v>
      </c>
      <c r="BG35" s="158">
        <f>'Standardized Scores'!BG35</f>
        <v>6.5523859549422143</v>
      </c>
      <c r="BH35" s="158">
        <f>'Standardized Scores'!BH35</f>
        <v>0.15382168268628443</v>
      </c>
      <c r="BI35" s="158">
        <f>'Standardized Scores'!BI35</f>
        <v>0.54814638849220054</v>
      </c>
      <c r="BJ35" s="158">
        <f>'Standardized Scores'!BJ35</f>
        <v>0.66586326588972056</v>
      </c>
      <c r="BK35" s="158">
        <f>'Standardized Scores'!BK35</f>
        <v>0.58897787895576736</v>
      </c>
      <c r="BL35" s="158">
        <f>'Standardized Scores'!BL35</f>
        <v>0.23229969008706447</v>
      </c>
      <c r="BM35" s="158">
        <f>'Standardized Scores'!BM35</f>
        <v>0.4697735048095521</v>
      </c>
      <c r="BN35" s="158">
        <f>'Standardized Scores'!BN35</f>
        <v>1.2258334377250759</v>
      </c>
      <c r="BO35" s="158">
        <f>'Standardized Scores'!BO35</f>
        <v>40.797911522138513</v>
      </c>
      <c r="BP35" s="158">
        <f>'Standardized Scores'!BP35</f>
        <v>1.7810546423541653</v>
      </c>
      <c r="BQ35" s="158">
        <f>'Standardized Scores'!BQ35</f>
        <v>2.8868113764505479</v>
      </c>
      <c r="BR35" s="158">
        <f>'Standardized Scores'!BR35</f>
        <v>3.6589619357585614</v>
      </c>
      <c r="BS35" s="158">
        <f>'Standardized Scores'!BS35</f>
        <v>4.9584174388205096</v>
      </c>
      <c r="BT35" s="158">
        <f>'Standardized Scores'!BT35</f>
        <v>7.6307702557193293</v>
      </c>
      <c r="BU35" s="158">
        <f>'Standardized Scores'!BU35</f>
        <v>5.2407179452842962</v>
      </c>
      <c r="BV35" s="158">
        <f>'Standardized Scores'!BV35</f>
        <v>63.639339104031485</v>
      </c>
      <c r="BW35" s="158">
        <f>'Standardized Scores'!BW35</f>
        <v>2.4279344226449138</v>
      </c>
      <c r="BX35" s="158">
        <f>'Standardized Scores'!BX35</f>
        <v>6.0177332888518684</v>
      </c>
      <c r="BY35" s="158">
        <f>'Standardized Scores'!BY35</f>
        <v>1.7046611446788649</v>
      </c>
      <c r="BZ35" s="158">
        <f>'Standardized Scores'!BZ35</f>
        <v>0.39962665674063952</v>
      </c>
      <c r="CA35" s="158">
        <f>'Standardized Scores'!CA35</f>
        <v>1.1302727699304396</v>
      </c>
      <c r="CB35" s="158">
        <f>'Standardized Scores'!CB35</f>
        <v>15.640132607663396</v>
      </c>
      <c r="CC35" s="158">
        <f>'Standardized Scores'!CC35</f>
        <v>7.6089420679042313E-2</v>
      </c>
      <c r="CD35" s="158">
        <f>'Standardized Scores'!CD35</f>
        <v>3.8660152939900465</v>
      </c>
      <c r="CE35" s="158">
        <f>'Standardized Scores'!CE35</f>
        <v>32.943677542997122</v>
      </c>
      <c r="CF35" s="158">
        <f>'Standardized Scores'!CF35</f>
        <v>0.8551388128342865</v>
      </c>
      <c r="CG35" s="158">
        <f>'Standardized Scores'!CG35</f>
        <v>2.218962669977111</v>
      </c>
      <c r="CH35" s="158">
        <f>'Standardized Scores'!CH35</f>
        <v>6.337354275618333</v>
      </c>
      <c r="CI35" s="158">
        <f>'Standardized Scores'!CI35</f>
        <v>0.17111898566573472</v>
      </c>
      <c r="CJ35" s="158">
        <f>'Standardized Scores'!CJ35</f>
        <v>0.93280021527000245</v>
      </c>
      <c r="CK35" s="158">
        <f>'Standardized Scores'!CK35</f>
        <v>3.2111975514564493</v>
      </c>
      <c r="CL35" s="158">
        <f>'Standardized Scores'!CL35</f>
        <v>11.445785254955387</v>
      </c>
      <c r="CM35" s="158">
        <f>'Standardized Scores'!CM35</f>
        <v>12.169812885532394</v>
      </c>
      <c r="CN35" s="158">
        <f>'Standardized Scores'!CN35</f>
        <v>0.66103053173581983</v>
      </c>
      <c r="CO35" s="158">
        <f>'Standardized Scores'!CO35</f>
        <v>13.088003683848024</v>
      </c>
      <c r="CP35" s="158">
        <f>'Standardized Scores'!CP35</f>
        <v>0.64894960946115554</v>
      </c>
      <c r="CQ35" s="158">
        <f>'Standardized Scores'!CQ35</f>
        <v>2.0959655234317021</v>
      </c>
      <c r="CR35" s="158">
        <f>'Standardized Scores'!CR35</f>
        <v>15.849904129732497</v>
      </c>
      <c r="CS35" s="158">
        <f>'Standardized Scores'!CS35</f>
        <v>1.3120846713265801</v>
      </c>
      <c r="CT35" s="158">
        <f>'Standardized Scores'!CT35</f>
        <v>0.88084639020119182</v>
      </c>
      <c r="CU35" s="158">
        <f>'Standardized Scores'!CU35</f>
        <v>0</v>
      </c>
      <c r="CV35" s="158">
        <f>'Standardized Scores'!CV35</f>
        <v>2.157348549309535</v>
      </c>
      <c r="CW35" s="158">
        <f>'Standardized Scores'!CW35</f>
        <v>1.514500197068724</v>
      </c>
      <c r="CX35" s="158">
        <f>'Standardized Scores'!CX35</f>
        <v>0.65562715361070689</v>
      </c>
      <c r="CY35" s="158">
        <f>'Standardized Scores'!CY35</f>
        <v>2.560974300120872</v>
      </c>
      <c r="CZ35" s="158">
        <f>'Standardized Scores'!CZ35</f>
        <v>1.0247270941636542</v>
      </c>
      <c r="DA35" s="158">
        <f>'Standardized Scores'!DA35</f>
        <v>1.4446498584690133</v>
      </c>
      <c r="DB35" s="158">
        <f>'Standardized Scores'!DB35</f>
        <v>1.3859451113090699</v>
      </c>
      <c r="DC35" s="158">
        <f>'Standardized Scores'!DC35</f>
        <v>1.1141962989221965</v>
      </c>
      <c r="DD35" s="158">
        <f>'Standardized Scores'!DD35</f>
        <v>1.5558629240438848</v>
      </c>
      <c r="DE35" s="158">
        <f>'Standardized Scores'!DE35</f>
        <v>36.045719790168846</v>
      </c>
      <c r="DF35" s="158">
        <f>'Standardized Scores'!DF35</f>
        <v>3.1492827969106685</v>
      </c>
      <c r="DG35" s="158">
        <f>'Standardized Scores'!DG35</f>
        <v>3.3689818664921605</v>
      </c>
      <c r="DH35" s="158">
        <f>'Standardized Scores'!DH35</f>
        <v>4.912696157782829</v>
      </c>
      <c r="DI35" s="158">
        <f>'Standardized Scores'!DI35</f>
        <v>5.9819153324479304</v>
      </c>
      <c r="DJ35" s="158">
        <f>'Standardized Scores'!DJ35</f>
        <v>7.876350955790018E-2</v>
      </c>
      <c r="DK35" s="158">
        <f>'Standardized Scores'!DK35</f>
        <v>1.492815792267695</v>
      </c>
      <c r="DL35" s="158">
        <f>'Standardized Scores'!DL35</f>
        <v>0.95956543872930056</v>
      </c>
      <c r="DM35" s="158">
        <f>'Standardized Scores'!DM35</f>
        <v>18.969988892668738</v>
      </c>
      <c r="DN35" s="158">
        <f>'Standardized Scores'!DN35</f>
        <v>0.66750473130391019</v>
      </c>
      <c r="DO35" s="158">
        <f>'Standardized Scores'!DO35</f>
        <v>17.756396374708263</v>
      </c>
    </row>
    <row r="36" spans="2:119" ht="12" customHeight="1" x14ac:dyDescent="0.25">
      <c r="B36" s="64" t="str">
        <f>'Standardized Scores'!B36</f>
        <v xml:space="preserve">         % of total expenditure on water, electricity and fuel system ministries or agencies</v>
      </c>
      <c r="C36" s="64" t="str">
        <f t="shared" si="0"/>
        <v>% of total expenditure on water, electricity and fuel system ministries or agencies</v>
      </c>
      <c r="D36" s="148">
        <f>'Standardized Scores'!D36</f>
        <v>0.1</v>
      </c>
      <c r="E36" s="158">
        <f>'Standardized Scores'!E36</f>
        <v>19.025362366670755</v>
      </c>
      <c r="F36" s="158">
        <f>'Standardized Scores'!F36</f>
        <v>38.155805940111641</v>
      </c>
      <c r="G36" s="158">
        <f>'Standardized Scores'!G36</f>
        <v>39.80902326718239</v>
      </c>
      <c r="H36" s="158">
        <f>'Standardized Scores'!H36</f>
        <v>68.461207321685961</v>
      </c>
      <c r="I36" s="158">
        <f>'Standardized Scores'!I36</f>
        <v>3.1638135288939533</v>
      </c>
      <c r="J36" s="158">
        <f>'Standardized Scores'!J36</f>
        <v>8.2234042547175239</v>
      </c>
      <c r="K36" s="158">
        <f>'Standardized Scores'!K36</f>
        <v>0.16832858538953155</v>
      </c>
      <c r="L36" s="158">
        <f>'Standardized Scores'!L36</f>
        <v>0.3593250569618594</v>
      </c>
      <c r="M36" s="158">
        <f>'Standardized Scores'!M36</f>
        <v>33.336567627006801</v>
      </c>
      <c r="N36" s="158">
        <f>'Standardized Scores'!N36</f>
        <v>28.826731016531319</v>
      </c>
      <c r="O36" s="158">
        <f>'Standardized Scores'!O36</f>
        <v>5.7048893529662417</v>
      </c>
      <c r="P36" s="158">
        <f>'Standardized Scores'!P36</f>
        <v>1.6945928279857447</v>
      </c>
      <c r="Q36" s="158">
        <f>'Standardized Scores'!Q36</f>
        <v>4.2672037626999471</v>
      </c>
      <c r="R36" s="158">
        <f>'Standardized Scores'!R36</f>
        <v>10.755126917803043</v>
      </c>
      <c r="S36" s="158">
        <f>'Standardized Scores'!S36</f>
        <v>46.611130705308192</v>
      </c>
      <c r="T36" s="158">
        <f>'Standardized Scores'!T36</f>
        <v>0.93891533989788101</v>
      </c>
      <c r="U36" s="158">
        <f>'Standardized Scores'!U36</f>
        <v>33.597132567278429</v>
      </c>
      <c r="V36" s="158">
        <f>'Standardized Scores'!V36</f>
        <v>37.166467987627712</v>
      </c>
      <c r="W36" s="158">
        <f>'Standardized Scores'!W36</f>
        <v>10.38711656077197</v>
      </c>
      <c r="X36" s="158">
        <f>'Standardized Scores'!X36</f>
        <v>4.0914413537325434</v>
      </c>
      <c r="Y36" s="158">
        <f>'Standardized Scores'!Y36</f>
        <v>2.5197457462802686</v>
      </c>
      <c r="Z36" s="158">
        <f>'Standardized Scores'!Z36</f>
        <v>100</v>
      </c>
      <c r="AA36" s="158">
        <f>'Standardized Scores'!AA36</f>
        <v>46.636437041504159</v>
      </c>
      <c r="AB36" s="158">
        <f>'Standardized Scores'!AB36</f>
        <v>0</v>
      </c>
      <c r="AC36" s="158">
        <f>'Standardized Scores'!AC36</f>
        <v>12.266591407079995</v>
      </c>
      <c r="AD36" s="158">
        <f>'Standardized Scores'!AD36</f>
        <v>9.6654674452929612</v>
      </c>
      <c r="AE36" s="158">
        <f>'Standardized Scores'!AE36</f>
        <v>12.977311236101079</v>
      </c>
      <c r="AF36" s="158">
        <f>'Standardized Scores'!AF36</f>
        <v>3.3332250701758186</v>
      </c>
      <c r="AG36" s="158">
        <f>'Standardized Scores'!AG36</f>
        <v>46.827085208599911</v>
      </c>
      <c r="AH36" s="158">
        <f>'Standardized Scores'!AH36</f>
        <v>22.643365276552018</v>
      </c>
      <c r="AI36" s="158">
        <f>'Standardized Scores'!AI36</f>
        <v>30.756283368129296</v>
      </c>
      <c r="AJ36" s="158">
        <f>'Standardized Scores'!AJ36</f>
        <v>13.793298342634611</v>
      </c>
      <c r="AK36" s="158">
        <f>'Standardized Scores'!AK36</f>
        <v>2.9235778033096351</v>
      </c>
      <c r="AL36" s="158">
        <f>'Standardized Scores'!AL36</f>
        <v>13.964680459148321</v>
      </c>
      <c r="AM36" s="158">
        <f>'Standardized Scores'!AM36</f>
        <v>1.5000432589464583</v>
      </c>
      <c r="AN36" s="158">
        <f>'Standardized Scores'!AN36</f>
        <v>5.8372016432876945</v>
      </c>
      <c r="AO36" s="158">
        <f>'Standardized Scores'!AO36</f>
        <v>12.513659076878122</v>
      </c>
      <c r="AP36" s="158">
        <f>'Standardized Scores'!AP36</f>
        <v>2.3861528084720094</v>
      </c>
      <c r="AQ36" s="158">
        <f>'Standardized Scores'!AQ36</f>
        <v>34.264239176856627</v>
      </c>
      <c r="AR36" s="158">
        <f>'Standardized Scores'!AR36</f>
        <v>5.2230016491875517</v>
      </c>
      <c r="AS36" s="158">
        <f>'Standardized Scores'!AS36</f>
        <v>10.257479279137348</v>
      </c>
      <c r="AT36" s="158">
        <f>'Standardized Scores'!AT36</f>
        <v>1.4682155811404292</v>
      </c>
      <c r="AU36" s="158">
        <f>'Standardized Scores'!AU36</f>
        <v>15.927108198776299</v>
      </c>
      <c r="AV36" s="158">
        <f>'Standardized Scores'!AV36</f>
        <v>11.235326606681532</v>
      </c>
      <c r="AW36" s="158">
        <f>'Standardized Scores'!AW36</f>
        <v>1.6616711877728942</v>
      </c>
      <c r="AX36" s="158">
        <f>'Standardized Scores'!AX36</f>
        <v>19.530479896965847</v>
      </c>
      <c r="AY36" s="158">
        <f>'Standardized Scores'!AY36</f>
        <v>44.445539386559432</v>
      </c>
      <c r="AZ36" s="158">
        <f>'Standardized Scores'!AZ36</f>
        <v>22.173227676263842</v>
      </c>
      <c r="BA36" s="158">
        <f>'Standardized Scores'!BA36</f>
        <v>29.84243576324679</v>
      </c>
      <c r="BB36" s="158">
        <f>'Standardized Scores'!BB36</f>
        <v>10.644920142906079</v>
      </c>
      <c r="BC36" s="158">
        <f>'Standardized Scores'!BC36</f>
        <v>2.0351562776469319</v>
      </c>
      <c r="BD36" s="158">
        <f>'Standardized Scores'!BD36</f>
        <v>7.4090650848835393</v>
      </c>
      <c r="BE36" s="158">
        <f>'Standardized Scores'!BE36</f>
        <v>1.5720666060428257</v>
      </c>
      <c r="BF36" s="158">
        <f>'Standardized Scores'!BF36</f>
        <v>5.6658995355117723</v>
      </c>
      <c r="BG36" s="158">
        <f>'Standardized Scores'!BG36</f>
        <v>10.27662635768298</v>
      </c>
      <c r="BH36" s="158">
        <f>'Standardized Scores'!BH36</f>
        <v>22.963218391574852</v>
      </c>
      <c r="BI36" s="158">
        <f>'Standardized Scores'!BI36</f>
        <v>1.5268940742087278</v>
      </c>
      <c r="BJ36" s="158">
        <f>'Standardized Scores'!BJ36</f>
        <v>8.6977065241110374E-2</v>
      </c>
      <c r="BK36" s="158">
        <f>'Standardized Scores'!BK36</f>
        <v>7.2438627752748355</v>
      </c>
      <c r="BL36" s="158">
        <f>'Standardized Scores'!BL36</f>
        <v>28.021969946680578</v>
      </c>
      <c r="BM36" s="158">
        <f>'Standardized Scores'!BM36</f>
        <v>2.1217167371932599</v>
      </c>
      <c r="BN36" s="158">
        <f>'Standardized Scores'!BN36</f>
        <v>3.1310414799829802</v>
      </c>
      <c r="BO36" s="158">
        <f>'Standardized Scores'!BO36</f>
        <v>6.1037636137183329</v>
      </c>
      <c r="BP36" s="158">
        <f>'Standardized Scores'!BP36</f>
        <v>0.12312951271768725</v>
      </c>
      <c r="BQ36" s="158">
        <f>'Standardized Scores'!BQ36</f>
        <v>16.004450550415452</v>
      </c>
      <c r="BR36" s="158">
        <f>'Standardized Scores'!BR36</f>
        <v>1.6944103995688207</v>
      </c>
      <c r="BS36" s="158">
        <f>'Standardized Scores'!BS36</f>
        <v>16.17421593419694</v>
      </c>
      <c r="BT36" s="158">
        <f>'Standardized Scores'!BT36</f>
        <v>2.4301332593188008</v>
      </c>
      <c r="BU36" s="158">
        <f>'Standardized Scores'!BU36</f>
        <v>48.934376513150816</v>
      </c>
      <c r="BV36" s="158">
        <f>'Standardized Scores'!BV36</f>
        <v>9.7898013494703111</v>
      </c>
      <c r="BW36" s="158">
        <f>'Standardized Scores'!BW36</f>
        <v>13.610522703623607</v>
      </c>
      <c r="BX36" s="158">
        <f>'Standardized Scores'!BX36</f>
        <v>3.9654733156569892</v>
      </c>
      <c r="BY36" s="158">
        <f>'Standardized Scores'!BY36</f>
        <v>12.5209987801857</v>
      </c>
      <c r="BZ36" s="158">
        <f>'Standardized Scores'!BZ36</f>
        <v>5.3320993153606855</v>
      </c>
      <c r="CA36" s="158">
        <f>'Standardized Scores'!CA36</f>
        <v>5.9256952359586954</v>
      </c>
      <c r="CB36" s="158">
        <f>'Standardized Scores'!CB36</f>
        <v>13.635860124883342</v>
      </c>
      <c r="CC36" s="158">
        <f>'Standardized Scores'!CC36</f>
        <v>6.3875565562221785</v>
      </c>
      <c r="CD36" s="158">
        <f>'Standardized Scores'!CD36</f>
        <v>16.447128177233619</v>
      </c>
      <c r="CE36" s="158">
        <f>'Standardized Scores'!CE36</f>
        <v>0.83939202938056368</v>
      </c>
      <c r="CF36" s="158">
        <f>'Standardized Scores'!CF36</f>
        <v>4.4918132909781083E-2</v>
      </c>
      <c r="CG36" s="158">
        <f>'Standardized Scores'!CG36</f>
        <v>37.943651796384941</v>
      </c>
      <c r="CH36" s="158">
        <f>'Standardized Scores'!CH36</f>
        <v>31.61161133165982</v>
      </c>
      <c r="CI36" s="158">
        <f>'Standardized Scores'!CI36</f>
        <v>2.2467574308161167</v>
      </c>
      <c r="CJ36" s="158">
        <f>'Standardized Scores'!CJ36</f>
        <v>5.9557995733195144</v>
      </c>
      <c r="CK36" s="158">
        <f>'Standardized Scores'!CK36</f>
        <v>3.2607456520371412</v>
      </c>
      <c r="CL36" s="158">
        <f>'Standardized Scores'!CL36</f>
        <v>11.326139288570442</v>
      </c>
      <c r="CM36" s="158">
        <f>'Standardized Scores'!CM36</f>
        <v>11.551892814285797</v>
      </c>
      <c r="CN36" s="158">
        <f>'Standardized Scores'!CN36</f>
        <v>35.778992056877499</v>
      </c>
      <c r="CO36" s="158">
        <f>'Standardized Scores'!CO36</f>
        <v>49.269096772466902</v>
      </c>
      <c r="CP36" s="158">
        <f>'Standardized Scores'!CP36</f>
        <v>6.9404964166518281</v>
      </c>
      <c r="CQ36" s="158">
        <f>'Standardized Scores'!CQ36</f>
        <v>20.713058567514754</v>
      </c>
      <c r="CR36" s="158">
        <f>'Standardized Scores'!CR36</f>
        <v>8.1389692800389746</v>
      </c>
      <c r="CS36" s="158">
        <f>'Standardized Scores'!CS36</f>
        <v>7.6882456289128198</v>
      </c>
      <c r="CT36" s="158">
        <f>'Standardized Scores'!CT36</f>
        <v>9.1436625796071027</v>
      </c>
      <c r="CU36" s="158">
        <f>'Standardized Scores'!CU36</f>
        <v>3.591619112286041</v>
      </c>
      <c r="CV36" s="158">
        <f>'Standardized Scores'!CV36</f>
        <v>30.989508680996387</v>
      </c>
      <c r="CW36" s="158">
        <f>'Standardized Scores'!CW36</f>
        <v>8.0181704613937139</v>
      </c>
      <c r="CX36" s="158">
        <f>'Standardized Scores'!CX36</f>
        <v>7.9902643864568317</v>
      </c>
      <c r="CY36" s="158">
        <f>'Standardized Scores'!CY36</f>
        <v>16.826504618001159</v>
      </c>
      <c r="CZ36" s="158">
        <f>'Standardized Scores'!CZ36</f>
        <v>2.1893928151143256</v>
      </c>
      <c r="DA36" s="158">
        <f>'Standardized Scores'!DA36</f>
        <v>7.6774160699894809</v>
      </c>
      <c r="DB36" s="158">
        <f>'Standardized Scores'!DB36</f>
        <v>11.443306555774774</v>
      </c>
      <c r="DC36" s="158">
        <f>'Standardized Scores'!DC36</f>
        <v>57.57697880949582</v>
      </c>
      <c r="DD36" s="158">
        <f>'Standardized Scores'!DD36</f>
        <v>13.561189803024263</v>
      </c>
      <c r="DE36" s="158">
        <f>'Standardized Scores'!DE36</f>
        <v>45.327555074496921</v>
      </c>
      <c r="DF36" s="158">
        <f>'Standardized Scores'!DF36</f>
        <v>22.158514482628078</v>
      </c>
      <c r="DG36" s="158">
        <f>'Standardized Scores'!DG36</f>
        <v>12.665440735948438</v>
      </c>
      <c r="DH36" s="158">
        <f>'Standardized Scores'!DH36</f>
        <v>1.7956387119305712</v>
      </c>
      <c r="DI36" s="158">
        <f>'Standardized Scores'!DI36</f>
        <v>62.618542589778038</v>
      </c>
      <c r="DJ36" s="158">
        <f>'Standardized Scores'!DJ36</f>
        <v>4.6332251715452086</v>
      </c>
      <c r="DK36" s="158">
        <f>'Standardized Scores'!DK36</f>
        <v>6.8169121730633995</v>
      </c>
      <c r="DL36" s="158">
        <f>'Standardized Scores'!DL36</f>
        <v>31.961181277088567</v>
      </c>
      <c r="DM36" s="158">
        <f>'Standardized Scores'!DM36</f>
        <v>46.787860657717893</v>
      </c>
      <c r="DN36" s="158">
        <f>'Standardized Scores'!DN36</f>
        <v>42.321300941359034</v>
      </c>
      <c r="DO36" s="158">
        <f>'Standardized Scores'!DO36</f>
        <v>15.780281469246377</v>
      </c>
    </row>
    <row r="37" spans="2:119" ht="12" customHeight="1" x14ac:dyDescent="0.25">
      <c r="B37" s="64" t="str">
        <f>'Standardized Scores'!B37</f>
        <v xml:space="preserve">         % total government expenditure on general public services ministries or agenices</v>
      </c>
      <c r="C37" s="64" t="str">
        <f t="shared" si="0"/>
        <v>% total government expenditure on general public services ministries or agenices</v>
      </c>
      <c r="D37" s="148">
        <f>'Standardized Scores'!D37</f>
        <v>0.1</v>
      </c>
      <c r="E37" s="158">
        <f>'Standardized Scores'!E37</f>
        <v>30.295379784656287</v>
      </c>
      <c r="F37" s="158">
        <f>'Standardized Scores'!F37</f>
        <v>51.742556854902482</v>
      </c>
      <c r="G37" s="158">
        <f>'Standardized Scores'!G37</f>
        <v>69.260209591223628</v>
      </c>
      <c r="H37" s="158">
        <f>'Standardized Scores'!H37</f>
        <v>43.35942555207496</v>
      </c>
      <c r="I37" s="158">
        <f>'Standardized Scores'!I37</f>
        <v>36.689287311572237</v>
      </c>
      <c r="J37" s="158">
        <f>'Standardized Scores'!J37</f>
        <v>28.044440569849581</v>
      </c>
      <c r="K37" s="158">
        <f>'Standardized Scores'!K37</f>
        <v>29.743136001449525</v>
      </c>
      <c r="L37" s="158">
        <f>'Standardized Scores'!L37</f>
        <v>43.159502557131241</v>
      </c>
      <c r="M37" s="158">
        <f>'Standardized Scores'!M37</f>
        <v>50.678832503913362</v>
      </c>
      <c r="N37" s="158">
        <f>'Standardized Scores'!N37</f>
        <v>54.361168045899767</v>
      </c>
      <c r="O37" s="158">
        <f>'Standardized Scores'!O37</f>
        <v>46.71825325535908</v>
      </c>
      <c r="P37" s="158">
        <f>'Standardized Scores'!P37</f>
        <v>44.024400703549603</v>
      </c>
      <c r="Q37" s="158">
        <f>'Standardized Scores'!Q37</f>
        <v>54.623457556858682</v>
      </c>
      <c r="R37" s="158">
        <f>'Standardized Scores'!R37</f>
        <v>31.327143302069544</v>
      </c>
      <c r="S37" s="158">
        <f>'Standardized Scores'!S37</f>
        <v>39.384749368726041</v>
      </c>
      <c r="T37" s="158">
        <f>'Standardized Scores'!T37</f>
        <v>42.493444485872125</v>
      </c>
      <c r="U37" s="158">
        <f>'Standardized Scores'!U37</f>
        <v>34.55412477087507</v>
      </c>
      <c r="V37" s="158">
        <f>'Standardized Scores'!V37</f>
        <v>71.785755481879079</v>
      </c>
      <c r="W37" s="158">
        <f>'Standardized Scores'!W37</f>
        <v>28.331109132467272</v>
      </c>
      <c r="X37" s="158">
        <f>'Standardized Scores'!X37</f>
        <v>14.575252182464066</v>
      </c>
      <c r="Y37" s="158">
        <f>'Standardized Scores'!Y37</f>
        <v>55.578665147693464</v>
      </c>
      <c r="Z37" s="158">
        <f>'Standardized Scores'!Z37</f>
        <v>30.665268698175616</v>
      </c>
      <c r="AA37" s="158">
        <f>'Standardized Scores'!AA37</f>
        <v>35.057095825420497</v>
      </c>
      <c r="AB37" s="158">
        <f>'Standardized Scores'!AB37</f>
        <v>37.16112831856131</v>
      </c>
      <c r="AC37" s="158">
        <f>'Standardized Scores'!AC37</f>
        <v>42.931413047692295</v>
      </c>
      <c r="AD37" s="158">
        <f>'Standardized Scores'!AD37</f>
        <v>30.761521357806522</v>
      </c>
      <c r="AE37" s="158">
        <f>'Standardized Scores'!AE37</f>
        <v>21.027625238918588</v>
      </c>
      <c r="AF37" s="158">
        <f>'Standardized Scores'!AF37</f>
        <v>36.129302720635486</v>
      </c>
      <c r="AG37" s="158">
        <f>'Standardized Scores'!AG37</f>
        <v>51.17109101113946</v>
      </c>
      <c r="AH37" s="158">
        <f>'Standardized Scores'!AH37</f>
        <v>38.299105242106862</v>
      </c>
      <c r="AI37" s="158">
        <f>'Standardized Scores'!AI37</f>
        <v>50.577494656362262</v>
      </c>
      <c r="AJ37" s="158">
        <f>'Standardized Scores'!AJ37</f>
        <v>45.147777817229851</v>
      </c>
      <c r="AK37" s="158">
        <f>'Standardized Scores'!AK37</f>
        <v>27.481005475741011</v>
      </c>
      <c r="AL37" s="158">
        <f>'Standardized Scores'!AL37</f>
        <v>49.521803159773839</v>
      </c>
      <c r="AM37" s="158">
        <f>'Standardized Scores'!AM37</f>
        <v>29.640943354121756</v>
      </c>
      <c r="AN37" s="158">
        <f>'Standardized Scores'!AN37</f>
        <v>23.831521862947273</v>
      </c>
      <c r="AO37" s="158">
        <f>'Standardized Scores'!AO37</f>
        <v>37.931415623897905</v>
      </c>
      <c r="AP37" s="158">
        <f>'Standardized Scores'!AP37</f>
        <v>27.255111896474439</v>
      </c>
      <c r="AQ37" s="158">
        <f>'Standardized Scores'!AQ37</f>
        <v>33.94776353669608</v>
      </c>
      <c r="AR37" s="158">
        <f>'Standardized Scores'!AR37</f>
        <v>44.046404457301058</v>
      </c>
      <c r="AS37" s="158">
        <f>'Standardized Scores'!AS37</f>
        <v>38.964959121728114</v>
      </c>
      <c r="AT37" s="158">
        <f>'Standardized Scores'!AT37</f>
        <v>48.759869410070493</v>
      </c>
      <c r="AU37" s="158">
        <f>'Standardized Scores'!AU37</f>
        <v>13.966206230404426</v>
      </c>
      <c r="AV37" s="158">
        <f>'Standardized Scores'!AV37</f>
        <v>34.208266281635318</v>
      </c>
      <c r="AW37" s="158">
        <f>'Standardized Scores'!AW37</f>
        <v>27.739879211203466</v>
      </c>
      <c r="AX37" s="158">
        <f>'Standardized Scores'!AX37</f>
        <v>31.701495046851722</v>
      </c>
      <c r="AY37" s="158">
        <f>'Standardized Scores'!AY37</f>
        <v>65.948814766121572</v>
      </c>
      <c r="AZ37" s="158">
        <f>'Standardized Scores'!AZ37</f>
        <v>60.996227082685976</v>
      </c>
      <c r="BA37" s="158">
        <f>'Standardized Scores'!BA37</f>
        <v>52.964569546502339</v>
      </c>
      <c r="BB37" s="158">
        <f>'Standardized Scores'!BB37</f>
        <v>23.486340070345811</v>
      </c>
      <c r="BC37" s="158">
        <f>'Standardized Scores'!BC37</f>
        <v>23.545529313090519</v>
      </c>
      <c r="BD37" s="158">
        <f>'Standardized Scores'!BD37</f>
        <v>29.926788528409485</v>
      </c>
      <c r="BE37" s="158">
        <f>'Standardized Scores'!BE37</f>
        <v>23.338762928469961</v>
      </c>
      <c r="BF37" s="158">
        <f>'Standardized Scores'!BF37</f>
        <v>37.567923357176227</v>
      </c>
      <c r="BG37" s="158">
        <f>'Standardized Scores'!BG37</f>
        <v>31.371416856504791</v>
      </c>
      <c r="BH37" s="158">
        <f>'Standardized Scores'!BH37</f>
        <v>75.034547319472182</v>
      </c>
      <c r="BI37" s="158">
        <f>'Standardized Scores'!BI37</f>
        <v>50.106959319162186</v>
      </c>
      <c r="BJ37" s="158">
        <f>'Standardized Scores'!BJ37</f>
        <v>22.115357639276187</v>
      </c>
      <c r="BK37" s="158">
        <f>'Standardized Scores'!BK37</f>
        <v>20.424004998788259</v>
      </c>
      <c r="BL37" s="158">
        <f>'Standardized Scores'!BL37</f>
        <v>50.106924682340463</v>
      </c>
      <c r="BM37" s="158">
        <f>'Standardized Scores'!BM37</f>
        <v>38.510030572585563</v>
      </c>
      <c r="BN37" s="158">
        <f>'Standardized Scores'!BN37</f>
        <v>24.900233240617506</v>
      </c>
      <c r="BO37" s="158">
        <f>'Standardized Scores'!BO37</f>
        <v>72.315641946744179</v>
      </c>
      <c r="BP37" s="158">
        <f>'Standardized Scores'!BP37</f>
        <v>58.554742256127923</v>
      </c>
      <c r="BQ37" s="158">
        <f>'Standardized Scores'!BQ37</f>
        <v>29.762038713355267</v>
      </c>
      <c r="BR37" s="158">
        <f>'Standardized Scores'!BR37</f>
        <v>60.846606743218963</v>
      </c>
      <c r="BS37" s="158">
        <f>'Standardized Scores'!BS37</f>
        <v>54.972965930275109</v>
      </c>
      <c r="BT37" s="158">
        <f>'Standardized Scores'!BT37</f>
        <v>71.252103246383584</v>
      </c>
      <c r="BU37" s="158">
        <f>'Standardized Scores'!BU37</f>
        <v>47.293565118384791</v>
      </c>
      <c r="BV37" s="158">
        <f>'Standardized Scores'!BV37</f>
        <v>32.219025630734343</v>
      </c>
      <c r="BW37" s="158">
        <f>'Standardized Scores'!BW37</f>
        <v>55.017672521542124</v>
      </c>
      <c r="BX37" s="158">
        <f>'Standardized Scores'!BX37</f>
        <v>42.150303554253817</v>
      </c>
      <c r="BY37" s="158">
        <f>'Standardized Scores'!BY37</f>
        <v>78.773600058550684</v>
      </c>
      <c r="BZ37" s="158">
        <f>'Standardized Scores'!BZ37</f>
        <v>24.254211407972527</v>
      </c>
      <c r="CA37" s="158">
        <f>'Standardized Scores'!CA37</f>
        <v>23.175406342547994</v>
      </c>
      <c r="CB37" s="158">
        <f>'Standardized Scores'!CB37</f>
        <v>58.881586034090191</v>
      </c>
      <c r="CC37" s="158">
        <f>'Standardized Scores'!CC37</f>
        <v>27.405553287663405</v>
      </c>
      <c r="CD37" s="158">
        <f>'Standardized Scores'!CD37</f>
        <v>28.552164878608306</v>
      </c>
      <c r="CE37" s="158">
        <f>'Standardized Scores'!CE37</f>
        <v>40.617972351497983</v>
      </c>
      <c r="CF37" s="158">
        <f>'Standardized Scores'!CF37</f>
        <v>76.037895409677645</v>
      </c>
      <c r="CG37" s="158">
        <f>'Standardized Scores'!CG37</f>
        <v>73.642437437891573</v>
      </c>
      <c r="CH37" s="158">
        <f>'Standardized Scores'!CH37</f>
        <v>18.442180863718733</v>
      </c>
      <c r="CI37" s="158">
        <f>'Standardized Scores'!CI37</f>
        <v>72.080401815728692</v>
      </c>
      <c r="CJ37" s="158">
        <f>'Standardized Scores'!CJ37</f>
        <v>21.070056409128647</v>
      </c>
      <c r="CK37" s="158">
        <f>'Standardized Scores'!CK37</f>
        <v>39.939924934134275</v>
      </c>
      <c r="CL37" s="158">
        <f>'Standardized Scores'!CL37</f>
        <v>0</v>
      </c>
      <c r="CM37" s="158">
        <f>'Standardized Scores'!CM37</f>
        <v>28.151496952893911</v>
      </c>
      <c r="CN37" s="158">
        <f>'Standardized Scores'!CN37</f>
        <v>40.705524517316562</v>
      </c>
      <c r="CO37" s="158">
        <f>'Standardized Scores'!CO37</f>
        <v>72.247403720520154</v>
      </c>
      <c r="CP37" s="158">
        <f>'Standardized Scores'!CP37</f>
        <v>43.33049418711078</v>
      </c>
      <c r="CQ37" s="158">
        <f>'Standardized Scores'!CQ37</f>
        <v>36.080242861900352</v>
      </c>
      <c r="CR37" s="158">
        <f>'Standardized Scores'!CR37</f>
        <v>44.579641674311283</v>
      </c>
      <c r="CS37" s="158">
        <f>'Standardized Scores'!CS37</f>
        <v>15.266180137450462</v>
      </c>
      <c r="CT37" s="158">
        <f>'Standardized Scores'!CT37</f>
        <v>27.457577889345885</v>
      </c>
      <c r="CU37" s="158">
        <f>'Standardized Scores'!CU37</f>
        <v>21.251880077084095</v>
      </c>
      <c r="CV37" s="158">
        <f>'Standardized Scores'!CV37</f>
        <v>71.819384295741855</v>
      </c>
      <c r="CW37" s="158">
        <f>'Standardized Scores'!CW37</f>
        <v>15.877099571511721</v>
      </c>
      <c r="CX37" s="158">
        <f>'Standardized Scores'!CX37</f>
        <v>63.476572327793995</v>
      </c>
      <c r="CY37" s="158">
        <f>'Standardized Scores'!CY37</f>
        <v>64.684968731746295</v>
      </c>
      <c r="CZ37" s="158">
        <f>'Standardized Scores'!CZ37</f>
        <v>34.320857626015702</v>
      </c>
      <c r="DA37" s="158">
        <f>'Standardized Scores'!DA37</f>
        <v>28.310236169914827</v>
      </c>
      <c r="DB37" s="158">
        <f>'Standardized Scores'!DB37</f>
        <v>20.58516565453786</v>
      </c>
      <c r="DC37" s="158">
        <f>'Standardized Scores'!DC37</f>
        <v>55.216075295037591</v>
      </c>
      <c r="DD37" s="158">
        <f>'Standardized Scores'!DD37</f>
        <v>66.098363184460169</v>
      </c>
      <c r="DE37" s="158">
        <f>'Standardized Scores'!DE37</f>
        <v>50.403718442506708</v>
      </c>
      <c r="DF37" s="158">
        <f>'Standardized Scores'!DF37</f>
        <v>41.269349164431723</v>
      </c>
      <c r="DG37" s="158">
        <f>'Standardized Scores'!DG37</f>
        <v>62.204715354135267</v>
      </c>
      <c r="DH37" s="158">
        <f>'Standardized Scores'!DH37</f>
        <v>37.288522530131338</v>
      </c>
      <c r="DI37" s="158">
        <f>'Standardized Scores'!DI37</f>
        <v>14.800792610101684</v>
      </c>
      <c r="DJ37" s="158">
        <f>'Standardized Scores'!DJ37</f>
        <v>22.411558939251456</v>
      </c>
      <c r="DK37" s="158">
        <f>'Standardized Scores'!DK37</f>
        <v>25.929418046154488</v>
      </c>
      <c r="DL37" s="158">
        <f>'Standardized Scores'!DL37</f>
        <v>47.387285048772064</v>
      </c>
      <c r="DM37" s="158">
        <f>'Standardized Scores'!DM37</f>
        <v>68.312309361418514</v>
      </c>
      <c r="DN37" s="158">
        <f>'Standardized Scores'!DN37</f>
        <v>100</v>
      </c>
      <c r="DO37" s="158">
        <f>'Standardized Scores'!DO37</f>
        <v>63.925739888814405</v>
      </c>
    </row>
    <row r="38" spans="2:119" ht="12" customHeight="1" x14ac:dyDescent="0.25">
      <c r="B38" s="64" t="str">
        <f>'Standardized Scores'!B38</f>
        <v xml:space="preserve">         % of total expenditure on transportation and communication ministries or agencies</v>
      </c>
      <c r="C38" s="64" t="str">
        <f t="shared" si="0"/>
        <v>% of total expenditure on transportation and communication ministries or agencies</v>
      </c>
      <c r="D38" s="148">
        <f>'Standardized Scores'!D38</f>
        <v>0.1</v>
      </c>
      <c r="E38" s="158">
        <f>'Standardized Scores'!E38</f>
        <v>56.417924794190313</v>
      </c>
      <c r="F38" s="158">
        <f>'Standardized Scores'!F38</f>
        <v>42.239065461838919</v>
      </c>
      <c r="G38" s="158">
        <f>'Standardized Scores'!G38</f>
        <v>36.821009830183577</v>
      </c>
      <c r="H38" s="158">
        <f>'Standardized Scores'!H38</f>
        <v>43.33653799926644</v>
      </c>
      <c r="I38" s="158">
        <f>'Standardized Scores'!I38</f>
        <v>39.551721046117379</v>
      </c>
      <c r="J38" s="158">
        <f>'Standardized Scores'!J38</f>
        <v>38.518970034483239</v>
      </c>
      <c r="K38" s="158">
        <f>'Standardized Scores'!K38</f>
        <v>18.242638798548938</v>
      </c>
      <c r="L38" s="158">
        <f>'Standardized Scores'!L38</f>
        <v>3.7550228853851793</v>
      </c>
      <c r="M38" s="158">
        <f>'Standardized Scores'!M38</f>
        <v>25.22262141925366</v>
      </c>
      <c r="N38" s="158">
        <f>'Standardized Scores'!N38</f>
        <v>81.320719167109473</v>
      </c>
      <c r="O38" s="158">
        <f>'Standardized Scores'!O38</f>
        <v>8.0162779197698093</v>
      </c>
      <c r="P38" s="158">
        <f>'Standardized Scores'!P38</f>
        <v>33.149338346121432</v>
      </c>
      <c r="Q38" s="158">
        <f>'Standardized Scores'!Q38</f>
        <v>25.063785944263071</v>
      </c>
      <c r="R38" s="158">
        <f>'Standardized Scores'!R38</f>
        <v>19.078899720645406</v>
      </c>
      <c r="S38" s="158">
        <f>'Standardized Scores'!S38</f>
        <v>21.556643636044463</v>
      </c>
      <c r="T38" s="158">
        <f>'Standardized Scores'!T38</f>
        <v>0</v>
      </c>
      <c r="U38" s="158">
        <f>'Standardized Scores'!U38</f>
        <v>42.77981156866759</v>
      </c>
      <c r="V38" s="158">
        <f>'Standardized Scores'!V38</f>
        <v>40.901919705790739</v>
      </c>
      <c r="W38" s="158">
        <f>'Standardized Scores'!W38</f>
        <v>24.450488163371674</v>
      </c>
      <c r="X38" s="158">
        <f>'Standardized Scores'!X38</f>
        <v>41.487999137273178</v>
      </c>
      <c r="Y38" s="158">
        <f>'Standardized Scores'!Y38</f>
        <v>24.012748975165348</v>
      </c>
      <c r="Z38" s="158">
        <f>'Standardized Scores'!Z38</f>
        <v>98.038297553672948</v>
      </c>
      <c r="AA38" s="158">
        <f>'Standardized Scores'!AA38</f>
        <v>62.014599570609178</v>
      </c>
      <c r="AB38" s="158">
        <f>'Standardized Scores'!AB38</f>
        <v>26.073369333212099</v>
      </c>
      <c r="AC38" s="158">
        <f>'Standardized Scores'!AC38</f>
        <v>46.732631684140159</v>
      </c>
      <c r="AD38" s="158">
        <f>'Standardized Scores'!AD38</f>
        <v>15.042832477317033</v>
      </c>
      <c r="AE38" s="158">
        <f>'Standardized Scores'!AE38</f>
        <v>61.869138103017967</v>
      </c>
      <c r="AF38" s="158">
        <f>'Standardized Scores'!AF38</f>
        <v>20.528568720960866</v>
      </c>
      <c r="AG38" s="158">
        <f>'Standardized Scores'!AG38</f>
        <v>52.64324765357145</v>
      </c>
      <c r="AH38" s="158">
        <f>'Standardized Scores'!AH38</f>
        <v>60.28223520099511</v>
      </c>
      <c r="AI38" s="158">
        <f>'Standardized Scores'!AI38</f>
        <v>16.180109914926312</v>
      </c>
      <c r="AJ38" s="158">
        <f>'Standardized Scores'!AJ38</f>
        <v>29.846213683419457</v>
      </c>
      <c r="AK38" s="158">
        <f>'Standardized Scores'!AK38</f>
        <v>50.781126294523411</v>
      </c>
      <c r="AL38" s="158">
        <f>'Standardized Scores'!AL38</f>
        <v>73.162567913904482</v>
      </c>
      <c r="AM38" s="158">
        <f>'Standardized Scores'!AM38</f>
        <v>30.429814476558523</v>
      </c>
      <c r="AN38" s="158">
        <f>'Standardized Scores'!AN38</f>
        <v>27.204391621014668</v>
      </c>
      <c r="AO38" s="158">
        <f>'Standardized Scores'!AO38</f>
        <v>77.306171741739718</v>
      </c>
      <c r="AP38" s="158">
        <f>'Standardized Scores'!AP38</f>
        <v>13.374827015144788</v>
      </c>
      <c r="AQ38" s="158">
        <f>'Standardized Scores'!AQ38</f>
        <v>17.664392098044491</v>
      </c>
      <c r="AR38" s="158">
        <f>'Standardized Scores'!AR38</f>
        <v>26.689528738311175</v>
      </c>
      <c r="AS38" s="158">
        <f>'Standardized Scores'!AS38</f>
        <v>53.576286045481929</v>
      </c>
      <c r="AT38" s="158">
        <f>'Standardized Scores'!AT38</f>
        <v>55.485371575848163</v>
      </c>
      <c r="AU38" s="158">
        <f>'Standardized Scores'!AU38</f>
        <v>30.954930588989999</v>
      </c>
      <c r="AV38" s="158">
        <f>'Standardized Scores'!AV38</f>
        <v>73.27409899645312</v>
      </c>
      <c r="AW38" s="158">
        <f>'Standardized Scores'!AW38</f>
        <v>42.732945062158613</v>
      </c>
      <c r="AX38" s="158">
        <f>'Standardized Scores'!AX38</f>
        <v>42.779049940679649</v>
      </c>
      <c r="AY38" s="158">
        <f>'Standardized Scores'!AY38</f>
        <v>98.38464610904343</v>
      </c>
      <c r="AZ38" s="158">
        <f>'Standardized Scores'!AZ38</f>
        <v>72.010026685171937</v>
      </c>
      <c r="BA38" s="158">
        <f>'Standardized Scores'!BA38</f>
        <v>29.142492095845686</v>
      </c>
      <c r="BB38" s="158">
        <f>'Standardized Scores'!BB38</f>
        <v>34.007436324592206</v>
      </c>
      <c r="BC38" s="158">
        <f>'Standardized Scores'!BC38</f>
        <v>44.9559174131251</v>
      </c>
      <c r="BD38" s="158">
        <f>'Standardized Scores'!BD38</f>
        <v>30.062710573992465</v>
      </c>
      <c r="BE38" s="158">
        <f>'Standardized Scores'!BE38</f>
        <v>11.425063304123995</v>
      </c>
      <c r="BF38" s="158">
        <f>'Standardized Scores'!BF38</f>
        <v>17.845795173959612</v>
      </c>
      <c r="BG38" s="158">
        <f>'Standardized Scores'!BG38</f>
        <v>35.369161006990971</v>
      </c>
      <c r="BH38" s="158">
        <f>'Standardized Scores'!BH38</f>
        <v>77.74957155078296</v>
      </c>
      <c r="BI38" s="158">
        <f>'Standardized Scores'!BI38</f>
        <v>73.459983446109248</v>
      </c>
      <c r="BJ38" s="158">
        <f>'Standardized Scores'!BJ38</f>
        <v>7.609088913979293</v>
      </c>
      <c r="BK38" s="158">
        <f>'Standardized Scores'!BK38</f>
        <v>63.193213001467051</v>
      </c>
      <c r="BL38" s="158">
        <f>'Standardized Scores'!BL38</f>
        <v>1.6509850063094615</v>
      </c>
      <c r="BM38" s="158">
        <f>'Standardized Scores'!BM38</f>
        <v>29.277867503383138</v>
      </c>
      <c r="BN38" s="158">
        <f>'Standardized Scores'!BN38</f>
        <v>54.918322605011561</v>
      </c>
      <c r="BO38" s="158">
        <f>'Standardized Scores'!BO38</f>
        <v>11.600651241549709</v>
      </c>
      <c r="BP38" s="158">
        <f>'Standardized Scores'!BP38</f>
        <v>45.121960978309019</v>
      </c>
      <c r="BQ38" s="158">
        <f>'Standardized Scores'!BQ38</f>
        <v>40.478752264642139</v>
      </c>
      <c r="BR38" s="158">
        <f>'Standardized Scores'!BR38</f>
        <v>36.774818313525337</v>
      </c>
      <c r="BS38" s="158">
        <f>'Standardized Scores'!BS38</f>
        <v>10.681469162231188</v>
      </c>
      <c r="BT38" s="158">
        <f>'Standardized Scores'!BT38</f>
        <v>15.677519841866182</v>
      </c>
      <c r="BU38" s="158">
        <f>'Standardized Scores'!BU38</f>
        <v>18.058412934509473</v>
      </c>
      <c r="BV38" s="158">
        <f>'Standardized Scores'!BV38</f>
        <v>52.736432709675782</v>
      </c>
      <c r="BW38" s="158">
        <f>'Standardized Scores'!BW38</f>
        <v>44.007371582275127</v>
      </c>
      <c r="BX38" s="158">
        <f>'Standardized Scores'!BX38</f>
        <v>23.158925407336287</v>
      </c>
      <c r="BY38" s="158">
        <f>'Standardized Scores'!BY38</f>
        <v>100</v>
      </c>
      <c r="BZ38" s="158">
        <f>'Standardized Scores'!BZ38</f>
        <v>34.143002955967219</v>
      </c>
      <c r="CA38" s="158">
        <f>'Standardized Scores'!CA38</f>
        <v>9.5938725476760212</v>
      </c>
      <c r="CB38" s="158">
        <f>'Standardized Scores'!CB38</f>
        <v>83.496145515116169</v>
      </c>
      <c r="CC38" s="158">
        <f>'Standardized Scores'!CC38</f>
        <v>57.268677433865328</v>
      </c>
      <c r="CD38" s="158">
        <f>'Standardized Scores'!CD38</f>
        <v>30.097375277726421</v>
      </c>
      <c r="CE38" s="158">
        <f>'Standardized Scores'!CE38</f>
        <v>22.407800808758108</v>
      </c>
      <c r="CF38" s="158">
        <f>'Standardized Scores'!CF38</f>
        <v>25.622547786288472</v>
      </c>
      <c r="CG38" s="158">
        <f>'Standardized Scores'!CG38</f>
        <v>43.921167746715398</v>
      </c>
      <c r="CH38" s="158">
        <f>'Standardized Scores'!CH38</f>
        <v>44.93412821183437</v>
      </c>
      <c r="CI38" s="158">
        <f>'Standardized Scores'!CI38</f>
        <v>89.159873291566811</v>
      </c>
      <c r="CJ38" s="158">
        <f>'Standardized Scores'!CJ38</f>
        <v>57.613899693452211</v>
      </c>
      <c r="CK38" s="158">
        <f>'Standardized Scores'!CK38</f>
        <v>35.054605497495402</v>
      </c>
      <c r="CL38" s="158">
        <f>'Standardized Scores'!CL38</f>
        <v>5.5670453484058005</v>
      </c>
      <c r="CM38" s="158">
        <f>'Standardized Scores'!CM38</f>
        <v>51.089769144964755</v>
      </c>
      <c r="CN38" s="158">
        <f>'Standardized Scores'!CN38</f>
        <v>18.966533834566224</v>
      </c>
      <c r="CO38" s="158">
        <f>'Standardized Scores'!CO38</f>
        <v>44.721393726679374</v>
      </c>
      <c r="CP38" s="158">
        <f>'Standardized Scores'!CP38</f>
        <v>82.519473639602438</v>
      </c>
      <c r="CQ38" s="158">
        <f>'Standardized Scores'!CQ38</f>
        <v>39.878647067129556</v>
      </c>
      <c r="CR38" s="158">
        <f>'Standardized Scores'!CR38</f>
        <v>26.571556192010963</v>
      </c>
      <c r="CS38" s="158">
        <f>'Standardized Scores'!CS38</f>
        <v>87.935359789911018</v>
      </c>
      <c r="CT38" s="158">
        <f>'Standardized Scores'!CT38</f>
        <v>67.799880899340408</v>
      </c>
      <c r="CU38" s="158">
        <f>'Standardized Scores'!CU38</f>
        <v>44.649904423957516</v>
      </c>
      <c r="CV38" s="158">
        <f>'Standardized Scores'!CV38</f>
        <v>38.511317524110133</v>
      </c>
      <c r="CW38" s="158">
        <f>'Standardized Scores'!CW38</f>
        <v>17.085799921099436</v>
      </c>
      <c r="CX38" s="158">
        <f>'Standardized Scores'!CX38</f>
        <v>24.927459462960744</v>
      </c>
      <c r="CY38" s="158">
        <f>'Standardized Scores'!CY38</f>
        <v>68.273804111738869</v>
      </c>
      <c r="CZ38" s="158">
        <f>'Standardized Scores'!CZ38</f>
        <v>40.576599801557713</v>
      </c>
      <c r="DA38" s="158">
        <f>'Standardized Scores'!DA38</f>
        <v>54.885010241257909</v>
      </c>
      <c r="DB38" s="158">
        <f>'Standardized Scores'!DB38</f>
        <v>24.730042653057609</v>
      </c>
      <c r="DC38" s="158">
        <f>'Standardized Scores'!DC38</f>
        <v>33.274036132006337</v>
      </c>
      <c r="DD38" s="158">
        <f>'Standardized Scores'!DD38</f>
        <v>25.006147369644101</v>
      </c>
      <c r="DE38" s="158">
        <f>'Standardized Scores'!DE38</f>
        <v>54.607303923524995</v>
      </c>
      <c r="DF38" s="158">
        <f>'Standardized Scores'!DF38</f>
        <v>38.127936678422351</v>
      </c>
      <c r="DG38" s="158">
        <f>'Standardized Scores'!DG38</f>
        <v>90.779249554947754</v>
      </c>
      <c r="DH38" s="158">
        <f>'Standardized Scores'!DH38</f>
        <v>58.731952252115839</v>
      </c>
      <c r="DI38" s="158">
        <f>'Standardized Scores'!DI38</f>
        <v>61.721937203218459</v>
      </c>
      <c r="DJ38" s="158">
        <f>'Standardized Scores'!DJ38</f>
        <v>32.531560383095567</v>
      </c>
      <c r="DK38" s="158">
        <f>'Standardized Scores'!DK38</f>
        <v>11.158832184700662</v>
      </c>
      <c r="DL38" s="158">
        <f>'Standardized Scores'!DL38</f>
        <v>36.346201841516844</v>
      </c>
      <c r="DM38" s="158">
        <f>'Standardized Scores'!DM38</f>
        <v>81.744664972527204</v>
      </c>
      <c r="DN38" s="158">
        <f>'Standardized Scores'!DN38</f>
        <v>3.9900587620802699</v>
      </c>
      <c r="DO38" s="158">
        <f>'Standardized Scores'!DO38</f>
        <v>55.588109059349506</v>
      </c>
    </row>
    <row r="39" spans="2:119" ht="12" customHeight="1" x14ac:dyDescent="0.25">
      <c r="B39" s="64" t="str">
        <f>'Standardized Scores'!B39</f>
        <v xml:space="preserve">         Perception of voice and accountability in government</v>
      </c>
      <c r="C39" s="64" t="str">
        <f t="shared" si="0"/>
        <v>Perception of voice and accountability in government</v>
      </c>
      <c r="D39" s="148">
        <f>'Standardized Scores'!D39</f>
        <v>0.2</v>
      </c>
      <c r="E39" s="158">
        <f>'Standardized Scores'!E39</f>
        <v>50.992106709058085</v>
      </c>
      <c r="F39" s="158">
        <f>'Standardized Scores'!F39</f>
        <v>18.506367592677854</v>
      </c>
      <c r="G39" s="158">
        <f>'Standardized Scores'!G39</f>
        <v>23.482368158972282</v>
      </c>
      <c r="H39" s="158">
        <f>'Standardized Scores'!H39</f>
        <v>66.587241439520625</v>
      </c>
      <c r="I39" s="158">
        <f>'Standardized Scores'!I39</f>
        <v>50.047664987333164</v>
      </c>
      <c r="J39" s="158">
        <f>'Standardized Scores'!J39</f>
        <v>89.011922192642857</v>
      </c>
      <c r="K39" s="158">
        <f>'Standardized Scores'!K39</f>
        <v>89.576344881444115</v>
      </c>
      <c r="L39" s="158">
        <f>'Standardized Scores'!L39</f>
        <v>3.1307079992142652</v>
      </c>
      <c r="M39" s="158">
        <f>'Standardized Scores'!M39</f>
        <v>3.983692438538009</v>
      </c>
      <c r="N39" s="158">
        <f>'Standardized Scores'!N39</f>
        <v>25.585814410032029</v>
      </c>
      <c r="O39" s="158">
        <f>'Standardized Scores'!O39</f>
        <v>1.5566973933677377</v>
      </c>
      <c r="P39" s="158">
        <f>'Standardized Scores'!P39</f>
        <v>86.15702939471052</v>
      </c>
      <c r="Q39" s="158">
        <f>'Standardized Scores'!Q39</f>
        <v>45.056271942544235</v>
      </c>
      <c r="R39" s="158">
        <f>'Standardized Scores'!R39</f>
        <v>39.053236773854408</v>
      </c>
      <c r="S39" s="158">
        <f>'Standardized Scores'!S39</f>
        <v>61.805134955981153</v>
      </c>
      <c r="T39" s="158">
        <f>'Standardized Scores'!T39</f>
        <v>56.51081016792552</v>
      </c>
      <c r="U39" s="158">
        <f>'Standardized Scores'!U39</f>
        <v>56.885803408525099</v>
      </c>
      <c r="V39" s="158">
        <f>'Standardized Scores'!V39</f>
        <v>14.060611864620393</v>
      </c>
      <c r="W39" s="158">
        <f>'Standardized Scores'!W39</f>
        <v>91.326995287928128</v>
      </c>
      <c r="X39" s="158">
        <f>'Standardized Scores'!X39</f>
        <v>76.864707042748137</v>
      </c>
      <c r="Y39" s="158">
        <f>'Standardized Scores'!Y39</f>
        <v>0</v>
      </c>
      <c r="Z39" s="158">
        <f>'Standardized Scores'!Z39</f>
        <v>51.243265930838156</v>
      </c>
      <c r="AA39" s="158">
        <f>'Standardized Scores'!AA39</f>
        <v>12.938155593675306</v>
      </c>
      <c r="AB39" s="158">
        <f>'Standardized Scores'!AB39</f>
        <v>80.510941362742187</v>
      </c>
      <c r="AC39" s="158">
        <f>'Standardized Scores'!AC39</f>
        <v>66.298660338730329</v>
      </c>
      <c r="AD39" s="158">
        <f>'Standardized Scores'!AD39</f>
        <v>73.848837606535099</v>
      </c>
      <c r="AE39" s="158">
        <f>'Standardized Scores'!AE39</f>
        <v>78.368089170538127</v>
      </c>
      <c r="AF39" s="158">
        <f>'Standardized Scores'!AF39</f>
        <v>94.278625352742125</v>
      </c>
      <c r="AG39" s="158">
        <f>'Standardized Scores'!AG39</f>
        <v>57.20733537697965</v>
      </c>
      <c r="AH39" s="158">
        <f>'Standardized Scores'!AH39</f>
        <v>51.432721106100743</v>
      </c>
      <c r="AI39" s="158">
        <f>'Standardized Scores'!AI39</f>
        <v>3.7421905396963453</v>
      </c>
      <c r="AJ39" s="158">
        <f>'Standardized Scores'!AJ39</f>
        <v>46.670295604192624</v>
      </c>
      <c r="AK39" s="158">
        <f>'Standardized Scores'!AK39</f>
        <v>83.443741857714954</v>
      </c>
      <c r="AL39" s="158">
        <f>'Standardized Scores'!AL39</f>
        <v>16.747808203943727</v>
      </c>
      <c r="AM39" s="158">
        <f>'Standardized Scores'!AM39</f>
        <v>96.192637757811809</v>
      </c>
      <c r="AN39" s="158">
        <f>'Standardized Scores'!AN39</f>
        <v>81.209968033709174</v>
      </c>
      <c r="AO39" s="158">
        <f>'Standardized Scores'!AO39</f>
        <v>48.752458154693741</v>
      </c>
      <c r="AP39" s="158">
        <f>'Standardized Scores'!AP39</f>
        <v>90.562807469161228</v>
      </c>
      <c r="AQ39" s="158">
        <f>'Standardized Scores'!AQ39</f>
        <v>62.093270121050715</v>
      </c>
      <c r="AR39" s="158">
        <f>'Standardized Scores'!AR39</f>
        <v>76.49799835550867</v>
      </c>
      <c r="AS39" s="158">
        <f>'Standardized Scores'!AS39</f>
        <v>34.669362323177722</v>
      </c>
      <c r="AT39" s="158">
        <f>'Standardized Scores'!AT39</f>
        <v>30.972628201594251</v>
      </c>
      <c r="AU39" s="158">
        <f>'Standardized Scores'!AU39</f>
        <v>42.072702281456422</v>
      </c>
      <c r="AV39" s="158">
        <f>'Standardized Scores'!AV39</f>
        <v>60.225422177989486</v>
      </c>
      <c r="AW39" s="158">
        <f>'Standardized Scores'!AW39</f>
        <v>88.868997595254228</v>
      </c>
      <c r="AX39" s="158">
        <f>'Standardized Scores'!AX39</f>
        <v>51.627128410735438</v>
      </c>
      <c r="AY39" s="158">
        <f>'Standardized Scores'!AY39</f>
        <v>52.881312950159831</v>
      </c>
      <c r="AZ39" s="158">
        <f>'Standardized Scores'!AZ39</f>
        <v>4.9081849135530957</v>
      </c>
      <c r="BA39" s="158">
        <f>'Standardized Scores'!BA39</f>
        <v>19.880287632234069</v>
      </c>
      <c r="BB39" s="158">
        <f>'Standardized Scores'!BB39</f>
        <v>90.510333060682214</v>
      </c>
      <c r="BC39" s="158">
        <f>'Standardized Scores'!BC39</f>
        <v>68.446473235993508</v>
      </c>
      <c r="BD39" s="158">
        <f>'Standardized Scores'!BD39</f>
        <v>80.623172916914541</v>
      </c>
      <c r="BE39" s="158">
        <f>'Standardized Scores'!BE39</f>
        <v>80.083997050456347</v>
      </c>
      <c r="BF39" s="158">
        <f>'Standardized Scores'!BF39</f>
        <v>24.714814871236872</v>
      </c>
      <c r="BG39" s="158">
        <f>'Standardized Scores'!BG39</f>
        <v>14.786982223330947</v>
      </c>
      <c r="BH39" s="158">
        <f>'Standardized Scores'!BH39</f>
        <v>37.490413261561947</v>
      </c>
      <c r="BI39" s="158">
        <f>'Standardized Scores'!BI39</f>
        <v>27.540458859588856</v>
      </c>
      <c r="BJ39" s="158">
        <f>'Standardized Scores'!BJ39</f>
        <v>30.431133821211098</v>
      </c>
      <c r="BK39" s="158">
        <f>'Standardized Scores'!BK39</f>
        <v>75.048313221309797</v>
      </c>
      <c r="BL39" s="158">
        <f>'Standardized Scores'!BL39</f>
        <v>29.836243255947917</v>
      </c>
      <c r="BM39" s="158">
        <f>'Standardized Scores'!BM39</f>
        <v>79.02011228151315</v>
      </c>
      <c r="BN39" s="158">
        <f>'Standardized Scores'!BN39</f>
        <v>92.81433428446357</v>
      </c>
      <c r="BO39" s="158">
        <f>'Standardized Scores'!BO39</f>
        <v>40.329242698413914</v>
      </c>
      <c r="BP39" s="158">
        <f>'Standardized Scores'!BP39</f>
        <v>43.734039767052359</v>
      </c>
      <c r="BQ39" s="158">
        <f>'Standardized Scores'!BQ39</f>
        <v>80.224240756174694</v>
      </c>
      <c r="BR39" s="158">
        <f>'Standardized Scores'!BR39</f>
        <v>67.918548670796667</v>
      </c>
      <c r="BS39" s="158">
        <f>'Standardized Scores'!BS39</f>
        <v>46.110872760765034</v>
      </c>
      <c r="BT39" s="158">
        <f>'Standardized Scores'!BT39</f>
        <v>57.711200522640198</v>
      </c>
      <c r="BU39" s="158">
        <f>'Standardized Scores'!BU39</f>
        <v>53.450107480183839</v>
      </c>
      <c r="BV39" s="158">
        <f>'Standardized Scores'!BV39</f>
        <v>30.377946971048065</v>
      </c>
      <c r="BW39" s="158">
        <f>'Standardized Scores'!BW39</f>
        <v>30.222330356992444</v>
      </c>
      <c r="BX39" s="158">
        <f>'Standardized Scores'!BX39</f>
        <v>65.190320967820199</v>
      </c>
      <c r="BY39" s="158">
        <f>'Standardized Scores'!BY39</f>
        <v>45.670456703968973</v>
      </c>
      <c r="BZ39" s="158">
        <f>'Standardized Scores'!BZ39</f>
        <v>92.645336080555495</v>
      </c>
      <c r="CA39" s="158">
        <f>'Standardized Scores'!CA39</f>
        <v>96.166226401160884</v>
      </c>
      <c r="CB39" s="158">
        <f>'Standardized Scores'!CB39</f>
        <v>29.513669011696376</v>
      </c>
      <c r="CC39" s="158">
        <f>'Standardized Scores'!CC39</f>
        <v>100</v>
      </c>
      <c r="CD39" s="158">
        <f>'Standardized Scores'!CD39</f>
        <v>13.091634882678814</v>
      </c>
      <c r="CE39" s="158">
        <f>'Standardized Scores'!CE39</f>
        <v>23.494310792534623</v>
      </c>
      <c r="CF39" s="158">
        <f>'Standardized Scores'!CF39</f>
        <v>64.52583804339379</v>
      </c>
      <c r="CG39" s="158">
        <f>'Standardized Scores'!CG39</f>
        <v>48.567604522627335</v>
      </c>
      <c r="CH39" s="158">
        <f>'Standardized Scores'!CH39</f>
        <v>53.660195978106628</v>
      </c>
      <c r="CI39" s="158">
        <f>'Standardized Scores'!CI39</f>
        <v>43.858704308168313</v>
      </c>
      <c r="CJ39" s="158">
        <f>'Standardized Scores'!CJ39</f>
        <v>65.631749835232483</v>
      </c>
      <c r="CK39" s="158">
        <f>'Standardized Scores'!CK39</f>
        <v>85.429111014563176</v>
      </c>
      <c r="CL39" s="158">
        <f>'Standardized Scores'!CL39</f>
        <v>13.625202689659043</v>
      </c>
      <c r="CM39" s="158">
        <f>'Standardized Scores'!CM39</f>
        <v>66.067952371180084</v>
      </c>
      <c r="CN39" s="158">
        <f>'Standardized Scores'!CN39</f>
        <v>15.780368688747576</v>
      </c>
      <c r="CO39" s="158">
        <f>'Standardized Scores'!CO39</f>
        <v>20.103528155466719</v>
      </c>
      <c r="CP39" s="158">
        <f>'Standardized Scores'!CP39</f>
        <v>1.355605890489187</v>
      </c>
      <c r="CQ39" s="158">
        <f>'Standardized Scores'!CQ39</f>
        <v>53.985002099855926</v>
      </c>
      <c r="CR39" s="158">
        <f>'Standardized Scores'!CR39</f>
        <v>44.65114087948519</v>
      </c>
      <c r="CS39" s="158">
        <f>'Standardized Scores'!CS39</f>
        <v>44.284762466137508</v>
      </c>
      <c r="CT39" s="158">
        <f>'Standardized Scores'!CT39</f>
        <v>75.285821928490606</v>
      </c>
      <c r="CU39" s="158">
        <f>'Standardized Scores'!CU39</f>
        <v>75.295064320114761</v>
      </c>
      <c r="CV39" s="158">
        <f>'Standardized Scores'!CV39</f>
        <v>71.571337454283679</v>
      </c>
      <c r="CW39" s="158">
        <f>'Standardized Scores'!CW39</f>
        <v>75.782428964550604</v>
      </c>
      <c r="CX39" s="158">
        <f>'Standardized Scores'!CX39</f>
        <v>78.109383124363873</v>
      </c>
      <c r="CY39" s="158">
        <f>'Standardized Scores'!CY39</f>
        <v>46.245959620071943</v>
      </c>
      <c r="CZ39" s="158">
        <f>'Standardized Scores'!CZ39</f>
        <v>92.735209279656701</v>
      </c>
      <c r="DA39" s="158">
        <f>'Standardized Scores'!DA39</f>
        <v>94.169064135548382</v>
      </c>
      <c r="DB39" s="158">
        <f>'Standardized Scores'!DB39</f>
        <v>80.873266334730971</v>
      </c>
      <c r="DC39" s="158">
        <f>'Standardized Scores'!DC39</f>
        <v>27.298483758739653</v>
      </c>
      <c r="DD39" s="158">
        <f>'Standardized Scores'!DD39</f>
        <v>24.968058864500303</v>
      </c>
      <c r="DE39" s="158">
        <f>'Standardized Scores'!DE39</f>
        <v>53.822218850193714</v>
      </c>
      <c r="DF39" s="158">
        <f>'Standardized Scores'!DF39</f>
        <v>22.94443950523975</v>
      </c>
      <c r="DG39" s="158">
        <f>'Standardized Scores'!DG39</f>
        <v>24.047582449644768</v>
      </c>
      <c r="DH39" s="158">
        <f>'Standardized Scores'!DH39</f>
        <v>50.552547121508695</v>
      </c>
      <c r="DI39" s="158">
        <f>'Standardized Scores'!DI39</f>
        <v>13.097981770569953</v>
      </c>
      <c r="DJ39" s="158">
        <f>'Standardized Scores'!DJ39</f>
        <v>86.621094557406423</v>
      </c>
      <c r="DK39" s="158">
        <f>'Standardized Scores'!DK39</f>
        <v>74.977415598616901</v>
      </c>
      <c r="DL39" s="158">
        <f>'Standardized Scores'!DL39</f>
        <v>86.617375787727269</v>
      </c>
      <c r="DM39" s="158">
        <f>'Standardized Scores'!DM39</f>
        <v>9.809291147262984</v>
      </c>
      <c r="DN39" s="158">
        <f>'Standardized Scores'!DN39</f>
        <v>37.469119171228783</v>
      </c>
      <c r="DO39" s="158">
        <f>'Standardized Scores'!DO39</f>
        <v>14.745966691715315</v>
      </c>
    </row>
    <row r="40" spans="2:119" ht="12" customHeight="1" x14ac:dyDescent="0.25">
      <c r="B40" s="64" t="str">
        <f>'Standardized Scores'!B40</f>
        <v xml:space="preserve">         Business regulation country risk investment score</v>
      </c>
      <c r="C40" s="64" t="str">
        <f t="shared" si="0"/>
        <v>Business regulation country risk investment score</v>
      </c>
      <c r="D40" s="148">
        <f>'Standardized Scores'!D40</f>
        <v>0.2</v>
      </c>
      <c r="E40" s="158">
        <f>'Standardized Scores'!E40</f>
        <v>97.750865051903119</v>
      </c>
      <c r="F40" s="158">
        <f>'Standardized Scores'!F40</f>
        <v>94.290657439446377</v>
      </c>
      <c r="G40" s="158">
        <f>'Standardized Scores'!G40</f>
        <v>96.885813148788927</v>
      </c>
      <c r="H40" s="158">
        <f>'Standardized Scores'!H40</f>
        <v>96.193771626297561</v>
      </c>
      <c r="I40" s="158">
        <f>'Standardized Scores'!I40</f>
        <v>95.674740484429066</v>
      </c>
      <c r="J40" s="158">
        <f>'Standardized Scores'!J40</f>
        <v>98.442906574394485</v>
      </c>
      <c r="K40" s="158">
        <f>'Standardized Scores'!K40</f>
        <v>99.134948096885822</v>
      </c>
      <c r="L40" s="158">
        <f>'Standardized Scores'!L40</f>
        <v>98.442906574394485</v>
      </c>
      <c r="M40" s="158">
        <f>'Standardized Scores'!M40</f>
        <v>99.307958477508677</v>
      </c>
      <c r="N40" s="158">
        <f>'Standardized Scores'!N40</f>
        <v>89.100346020761251</v>
      </c>
      <c r="O40" s="158">
        <f>'Standardized Scores'!O40</f>
        <v>47.404844290657451</v>
      </c>
      <c r="P40" s="158">
        <f>'Standardized Scores'!P40</f>
        <v>98.788927335640125</v>
      </c>
      <c r="Q40" s="158">
        <f>'Standardized Scores'!Q40</f>
        <v>90.138408304498256</v>
      </c>
      <c r="R40" s="158">
        <f>'Standardized Scores'!R40</f>
        <v>94.290657439446377</v>
      </c>
      <c r="S40" s="158">
        <f>'Standardized Scores'!S40</f>
        <v>97.577854671280292</v>
      </c>
      <c r="T40" s="158">
        <f>'Standardized Scores'!T40</f>
        <v>96.885813148788927</v>
      </c>
      <c r="U40" s="158">
        <f>'Standardized Scores'!U40</f>
        <v>96.885813148788927</v>
      </c>
      <c r="V40" s="158">
        <f>'Standardized Scores'!V40</f>
        <v>92.387543252595179</v>
      </c>
      <c r="W40" s="158">
        <f>'Standardized Scores'!W40</f>
        <v>97.750865051903119</v>
      </c>
      <c r="X40" s="158">
        <f>'Standardized Scores'!X40</f>
        <v>98.096885813148788</v>
      </c>
      <c r="Y40" s="158">
        <f>'Standardized Scores'!Y40</f>
        <v>92.387543252595179</v>
      </c>
      <c r="Z40" s="158">
        <f>'Standardized Scores'!Z40</f>
        <v>96.193771626297561</v>
      </c>
      <c r="AA40" s="158">
        <f>'Standardized Scores'!AA40</f>
        <v>27.335640138408301</v>
      </c>
      <c r="AB40" s="158">
        <f>'Standardized Scores'!AB40</f>
        <v>96.539792387543258</v>
      </c>
      <c r="AC40" s="158">
        <f>'Standardized Scores'!AC40</f>
        <v>97.750865051903119</v>
      </c>
      <c r="AD40" s="158">
        <f>'Standardized Scores'!AD40</f>
        <v>99.307958477508677</v>
      </c>
      <c r="AE40" s="158">
        <f>'Standardized Scores'!AE40</f>
        <v>97.577854671280292</v>
      </c>
      <c r="AF40" s="158">
        <f>'Standardized Scores'!AF40</f>
        <v>98.269896193771629</v>
      </c>
      <c r="AG40" s="158">
        <f>'Standardized Scores'!AG40</f>
        <v>97.231833910034609</v>
      </c>
      <c r="AH40" s="158">
        <f>'Standardized Scores'!AH40</f>
        <v>91.003460207612449</v>
      </c>
      <c r="AI40" s="158">
        <f>'Standardized Scores'!AI40</f>
        <v>94.809688581314887</v>
      </c>
      <c r="AJ40" s="158">
        <f>'Standardized Scores'!AJ40</f>
        <v>93.771626297577853</v>
      </c>
      <c r="AK40" s="158">
        <f>'Standardized Scores'!AK40</f>
        <v>99.48096885813149</v>
      </c>
      <c r="AL40" s="158">
        <f>'Standardized Scores'!AL40</f>
        <v>85.986159169550177</v>
      </c>
      <c r="AM40" s="158">
        <f>'Standardized Scores'!AM40</f>
        <v>97.577854671280292</v>
      </c>
      <c r="AN40" s="158">
        <f>'Standardized Scores'!AN40</f>
        <v>98.096885813148788</v>
      </c>
      <c r="AO40" s="158">
        <f>'Standardized Scores'!AO40</f>
        <v>98.96193771626298</v>
      </c>
      <c r="AP40" s="158">
        <f>'Standardized Scores'!AP40</f>
        <v>98.96193771626298</v>
      </c>
      <c r="AQ40" s="158">
        <f>'Standardized Scores'!AQ40</f>
        <v>93.771626297577853</v>
      </c>
      <c r="AR40" s="158">
        <f>'Standardized Scores'!AR40</f>
        <v>96.193771626297561</v>
      </c>
      <c r="AS40" s="158">
        <f>'Standardized Scores'!AS40</f>
        <v>96.539792387543258</v>
      </c>
      <c r="AT40" s="158">
        <f>'Standardized Scores'!AT40</f>
        <v>94.290657439446377</v>
      </c>
      <c r="AU40" s="158">
        <f>'Standardized Scores'!AU40</f>
        <v>96.539792387543258</v>
      </c>
      <c r="AV40" s="158">
        <f>'Standardized Scores'!AV40</f>
        <v>97.750865051903119</v>
      </c>
      <c r="AW40" s="158">
        <f>'Standardized Scores'!AW40</f>
        <v>98.96193771626298</v>
      </c>
      <c r="AX40" s="158">
        <f>'Standardized Scores'!AX40</f>
        <v>97.231833910034609</v>
      </c>
      <c r="AY40" s="158">
        <f>'Standardized Scores'!AY40</f>
        <v>96.885813148788927</v>
      </c>
      <c r="AZ40" s="158">
        <f>'Standardized Scores'!AZ40</f>
        <v>64.878892733564015</v>
      </c>
      <c r="BA40" s="158">
        <f>'Standardized Scores'!BA40</f>
        <v>58.650519031141876</v>
      </c>
      <c r="BB40" s="158">
        <f>'Standardized Scores'!BB40</f>
        <v>99.307958477508677</v>
      </c>
      <c r="BC40" s="158">
        <f>'Standardized Scores'!BC40</f>
        <v>99.48096885813149</v>
      </c>
      <c r="BD40" s="158">
        <f>'Standardized Scores'!BD40</f>
        <v>96.885813148788927</v>
      </c>
      <c r="BE40" s="158">
        <f>'Standardized Scores'!BE40</f>
        <v>99.134948096885822</v>
      </c>
      <c r="BF40" s="158">
        <f>'Standardized Scores'!BF40</f>
        <v>97.577854671280292</v>
      </c>
      <c r="BG40" s="158">
        <f>'Standardized Scores'!BG40</f>
        <v>96.193771626297561</v>
      </c>
      <c r="BH40" s="158">
        <f>'Standardized Scores'!BH40</f>
        <v>95.328719723183383</v>
      </c>
      <c r="BI40" s="158">
        <f>'Standardized Scores'!BI40</f>
        <v>87.024221453287197</v>
      </c>
      <c r="BJ40" s="158">
        <f>'Standardized Scores'!BJ40</f>
        <v>90.138408304498256</v>
      </c>
      <c r="BK40" s="158">
        <f>'Standardized Scores'!BK40</f>
        <v>99.307958477508677</v>
      </c>
      <c r="BL40" s="158">
        <f>'Standardized Scores'!BL40</f>
        <v>74.740484429065745</v>
      </c>
      <c r="BM40" s="158">
        <f>'Standardized Scores'!BM40</f>
        <v>98.788927335640125</v>
      </c>
      <c r="BN40" s="158">
        <f>'Standardized Scores'!BN40</f>
        <v>98.52941176470587</v>
      </c>
      <c r="BO40" s="158">
        <f>'Standardized Scores'!BO40</f>
        <v>88.235294117647058</v>
      </c>
      <c r="BP40" s="158">
        <f>'Standardized Scores'!BP40</f>
        <v>99.307958477508677</v>
      </c>
      <c r="BQ40" s="158">
        <f>'Standardized Scores'!BQ40</f>
        <v>98.52941176470587</v>
      </c>
      <c r="BR40" s="158">
        <f>'Standardized Scores'!BR40</f>
        <v>99.826989619377173</v>
      </c>
      <c r="BS40" s="158">
        <f>'Standardized Scores'!BS40</f>
        <v>93.771626297577853</v>
      </c>
      <c r="BT40" s="158">
        <f>'Standardized Scores'!BT40</f>
        <v>97.231833910034609</v>
      </c>
      <c r="BU40" s="158">
        <f>'Standardized Scores'!BU40</f>
        <v>98.096885813148788</v>
      </c>
      <c r="BV40" s="158">
        <f>'Standardized Scores'!BV40</f>
        <v>97.231833910034609</v>
      </c>
      <c r="BW40" s="158">
        <f>'Standardized Scores'!BW40</f>
        <v>91.003460207612449</v>
      </c>
      <c r="BX40" s="158">
        <f>'Standardized Scores'!BX40</f>
        <v>94.290657439446377</v>
      </c>
      <c r="BY40" s="158">
        <f>'Standardized Scores'!BY40</f>
        <v>98.096885813148788</v>
      </c>
      <c r="BZ40" s="158">
        <f>'Standardized Scores'!BZ40</f>
        <v>98.788927335640125</v>
      </c>
      <c r="CA40" s="158">
        <f>'Standardized Scores'!CA40</f>
        <v>99.48096885813149</v>
      </c>
      <c r="CB40" s="158">
        <f>'Standardized Scores'!CB40</f>
        <v>92.387543252595179</v>
      </c>
      <c r="CC40" s="158">
        <f>'Standardized Scores'!CC40</f>
        <v>98.269896193771629</v>
      </c>
      <c r="CD40" s="158">
        <f>'Standardized Scores'!CD40</f>
        <v>96.885813148788927</v>
      </c>
      <c r="CE40" s="158">
        <f>'Standardized Scores'!CE40</f>
        <v>96.193771626297561</v>
      </c>
      <c r="CF40" s="158">
        <f>'Standardized Scores'!CF40</f>
        <v>94.290657439446377</v>
      </c>
      <c r="CG40" s="158">
        <f>'Standardized Scores'!CG40</f>
        <v>95.328719723183383</v>
      </c>
      <c r="CH40" s="158">
        <f>'Standardized Scores'!CH40</f>
        <v>96.885813148788927</v>
      </c>
      <c r="CI40" s="158">
        <f>'Standardized Scores'!CI40</f>
        <v>96.193771626297561</v>
      </c>
      <c r="CJ40" s="158">
        <f>'Standardized Scores'!CJ40</f>
        <v>98.788927335640125</v>
      </c>
      <c r="CK40" s="158">
        <f>'Standardized Scores'!CK40</f>
        <v>97.750865051903119</v>
      </c>
      <c r="CL40" s="158">
        <f>'Standardized Scores'!CL40</f>
        <v>99.134948096885822</v>
      </c>
      <c r="CM40" s="158">
        <f>'Standardized Scores'!CM40</f>
        <v>96.193771626297561</v>
      </c>
      <c r="CN40" s="158">
        <f>'Standardized Scores'!CN40</f>
        <v>0</v>
      </c>
      <c r="CO40" s="158">
        <f>'Standardized Scores'!CO40</f>
        <v>98.788927335640125</v>
      </c>
      <c r="CP40" s="158">
        <f>'Standardized Scores'!CP40</f>
        <v>97.231833910034609</v>
      </c>
      <c r="CQ40" s="158">
        <f>'Standardized Scores'!CQ40</f>
        <v>95.328719723183383</v>
      </c>
      <c r="CR40" s="158">
        <f>'Standardized Scores'!CR40</f>
        <v>97.750865051903119</v>
      </c>
      <c r="CS40" s="158">
        <f>'Standardized Scores'!CS40</f>
        <v>100</v>
      </c>
      <c r="CT40" s="158">
        <f>'Standardized Scores'!CT40</f>
        <v>98.788927335640125</v>
      </c>
      <c r="CU40" s="158">
        <f>'Standardized Scores'!CU40</f>
        <v>98.788927335640125</v>
      </c>
      <c r="CV40" s="158">
        <f>'Standardized Scores'!CV40</f>
        <v>92.387543252595179</v>
      </c>
      <c r="CW40" s="158">
        <f>'Standardized Scores'!CW40</f>
        <v>99.826989619377173</v>
      </c>
      <c r="CX40" s="158">
        <f>'Standardized Scores'!CX40</f>
        <v>97.231833910034609</v>
      </c>
      <c r="CY40" s="158">
        <f>'Standardized Scores'!CY40</f>
        <v>95.674740484429066</v>
      </c>
      <c r="CZ40" s="158">
        <f>'Standardized Scores'!CZ40</f>
        <v>98.096885813148788</v>
      </c>
      <c r="DA40" s="158">
        <f>'Standardized Scores'!DA40</f>
        <v>99.48096885813149</v>
      </c>
      <c r="DB40" s="158">
        <f>'Standardized Scores'!DB40</f>
        <v>99.826989619377173</v>
      </c>
      <c r="DC40" s="158">
        <f>'Standardized Scores'!DC40</f>
        <v>93.079584775086516</v>
      </c>
      <c r="DD40" s="158">
        <f>'Standardized Scores'!DD40</f>
        <v>96.885813148788927</v>
      </c>
      <c r="DE40" s="158">
        <f>'Standardized Scores'!DE40</f>
        <v>96.193771626297561</v>
      </c>
      <c r="DF40" s="158">
        <f>'Standardized Scores'!DF40</f>
        <v>93.771626297577853</v>
      </c>
      <c r="DG40" s="158">
        <f>'Standardized Scores'!DG40</f>
        <v>94.290657439446377</v>
      </c>
      <c r="DH40" s="158">
        <f>'Standardized Scores'!DH40</f>
        <v>96.193771626297561</v>
      </c>
      <c r="DI40" s="158">
        <f>'Standardized Scores'!DI40</f>
        <v>98.442906574394485</v>
      </c>
      <c r="DJ40" s="158">
        <f>'Standardized Scores'!DJ40</f>
        <v>98.96193771626298</v>
      </c>
      <c r="DK40" s="158">
        <f>'Standardized Scores'!DK40</f>
        <v>98.442906574394485</v>
      </c>
      <c r="DL40" s="158">
        <f>'Standardized Scores'!DL40</f>
        <v>98.788927335640125</v>
      </c>
      <c r="DM40" s="158">
        <f>'Standardized Scores'!DM40</f>
        <v>96.193771626297561</v>
      </c>
      <c r="DN40" s="158">
        <f>'Standardized Scores'!DN40</f>
        <v>94.290657439446377</v>
      </c>
      <c r="DO40" s="158">
        <f>'Standardized Scores'!DO40</f>
        <v>85.986159169550177</v>
      </c>
    </row>
    <row r="41" spans="2:119" ht="12" customHeight="1" x14ac:dyDescent="0.25">
      <c r="B41" s="80" t="str">
        <f>'Standardized Scores'!B41</f>
        <v xml:space="preserve">      Codes and Policies</v>
      </c>
      <c r="C41" s="80" t="str">
        <f>'Standardized Scores'!C41</f>
        <v>3b. Codes and Policies</v>
      </c>
      <c r="D41" s="147">
        <f>'Standardized Scores'!D41</f>
        <v>0.3</v>
      </c>
      <c r="E41" s="157" t="str">
        <f>IF('Standardized Scores'!E41&gt;=MAX('Standardized Scores'!$E41:$DO41)*0.88,"Advanced capacity",IF('Standardized Scores'!E41&gt;=MAX('Standardized Scores'!$E41:$DO41)*0.8,"High capacity",IF('Standardized Scores'!E41&gt;=MAX('Standardized Scores'!$E41:$DO41)*0.66,"Adequate capacity",IF('Standardized Scores'!E41&gt;=MAX('Standardized Scores'!$E41:$DO41)*0.555,"Low capacity","Inadequate capacity"))))</f>
        <v>Inadequate capacity</v>
      </c>
      <c r="F41" s="157" t="str">
        <f>IF('Standardized Scores'!F41&gt;=MAX('Standardized Scores'!$E41:$DO41)*0.88,"Advanced capacity",IF('Standardized Scores'!F41&gt;=MAX('Standardized Scores'!$E41:$DO41)*0.8,"High capacity",IF('Standardized Scores'!F41&gt;=MAX('Standardized Scores'!$E41:$DO41)*0.66,"Adequate capacity",IF('Standardized Scores'!F41&gt;=MAX('Standardized Scores'!$E41:$DO41)*0.555,"Low capacity","Inadequate capacity"))))</f>
        <v>Inadequate capacity</v>
      </c>
      <c r="G41" s="157" t="str">
        <f>IF('Standardized Scores'!G41&gt;=MAX('Standardized Scores'!$E41:$DO41)*0.88,"Advanced capacity",IF('Standardized Scores'!G41&gt;=MAX('Standardized Scores'!$E41:$DO41)*0.8,"High capacity",IF('Standardized Scores'!G41&gt;=MAX('Standardized Scores'!$E41:$DO41)*0.66,"Adequate capacity",IF('Standardized Scores'!G41&gt;=MAX('Standardized Scores'!$E41:$DO41)*0.555,"Low capacity","Inadequate capacity"))))</f>
        <v>Inadequate capacity</v>
      </c>
      <c r="H41" s="157" t="str">
        <f>IF('Standardized Scores'!H41&gt;=MAX('Standardized Scores'!$E41:$DO41)*0.88,"Advanced capacity",IF('Standardized Scores'!H41&gt;=MAX('Standardized Scores'!$E41:$DO41)*0.8,"High capacity",IF('Standardized Scores'!H41&gt;=MAX('Standardized Scores'!$E41:$DO41)*0.66,"Adequate capacity",IF('Standardized Scores'!H41&gt;=MAX('Standardized Scores'!$E41:$DO41)*0.555,"Low capacity","Inadequate capacity"))))</f>
        <v>Inadequate capacity</v>
      </c>
      <c r="I41" s="157" t="str">
        <f>IF('Standardized Scores'!I41&gt;=MAX('Standardized Scores'!$E41:$DO41)*0.88,"Advanced capacity",IF('Standardized Scores'!I41&gt;=MAX('Standardized Scores'!$E41:$DO41)*0.8,"High capacity",IF('Standardized Scores'!I41&gt;=MAX('Standardized Scores'!$E41:$DO41)*0.66,"Adequate capacity",IF('Standardized Scores'!I41&gt;=MAX('Standardized Scores'!$E41:$DO41)*0.555,"Low capacity","Inadequate capacity"))))</f>
        <v>Inadequate capacity</v>
      </c>
      <c r="J41" s="157" t="str">
        <f>IF('Standardized Scores'!J41&gt;=MAX('Standardized Scores'!$E41:$DO41)*0.88,"Advanced capacity",IF('Standardized Scores'!J41&gt;=MAX('Standardized Scores'!$E41:$DO41)*0.8,"High capacity",IF('Standardized Scores'!J41&gt;=MAX('Standardized Scores'!$E41:$DO41)*0.66,"Adequate capacity",IF('Standardized Scores'!J41&gt;=MAX('Standardized Scores'!$E41:$DO41)*0.555,"Low capacity","Inadequate capacity"))))</f>
        <v>Advanced capacity</v>
      </c>
      <c r="K41" s="157" t="str">
        <f>IF('Standardized Scores'!K41&gt;=MAX('Standardized Scores'!$E41:$DO41)*0.88,"Advanced capacity",IF('Standardized Scores'!K41&gt;=MAX('Standardized Scores'!$E41:$DO41)*0.8,"High capacity",IF('Standardized Scores'!K41&gt;=MAX('Standardized Scores'!$E41:$DO41)*0.66,"Adequate capacity",IF('Standardized Scores'!K41&gt;=MAX('Standardized Scores'!$E41:$DO41)*0.555,"Low capacity","Inadequate capacity"))))</f>
        <v>Adequate capacity</v>
      </c>
      <c r="L41" s="157" t="str">
        <f>IF('Standardized Scores'!L41&gt;=MAX('Standardized Scores'!$E41:$DO41)*0.88,"Advanced capacity",IF('Standardized Scores'!L41&gt;=MAX('Standardized Scores'!$E41:$DO41)*0.8,"High capacity",IF('Standardized Scores'!L41&gt;=MAX('Standardized Scores'!$E41:$DO41)*0.66,"Adequate capacity",IF('Standardized Scores'!L41&gt;=MAX('Standardized Scores'!$E41:$DO41)*0.555,"Low capacity","Inadequate capacity"))))</f>
        <v>Inadequate capacity</v>
      </c>
      <c r="M41" s="157" t="str">
        <f>IF('Standardized Scores'!M41&gt;=MAX('Standardized Scores'!$E41:$DO41)*0.88,"Advanced capacity",IF('Standardized Scores'!M41&gt;=MAX('Standardized Scores'!$E41:$DO41)*0.8,"High capacity",IF('Standardized Scores'!M41&gt;=MAX('Standardized Scores'!$E41:$DO41)*0.66,"Adequate capacity",IF('Standardized Scores'!M41&gt;=MAX('Standardized Scores'!$E41:$DO41)*0.555,"Low capacity","Inadequate capacity"))))</f>
        <v>Inadequate capacity</v>
      </c>
      <c r="N41" s="157" t="str">
        <f>IF('Standardized Scores'!N41&gt;=MAX('Standardized Scores'!$E41:$DO41)*0.88,"Advanced capacity",IF('Standardized Scores'!N41&gt;=MAX('Standardized Scores'!$E41:$DO41)*0.8,"High capacity",IF('Standardized Scores'!N41&gt;=MAX('Standardized Scores'!$E41:$DO41)*0.66,"Adequate capacity",IF('Standardized Scores'!N41&gt;=MAX('Standardized Scores'!$E41:$DO41)*0.555,"Low capacity","Inadequate capacity"))))</f>
        <v>Inadequate capacity</v>
      </c>
      <c r="O41" s="157" t="str">
        <f>IF('Standardized Scores'!O41&gt;=MAX('Standardized Scores'!$E41:$DO41)*0.88,"Advanced capacity",IF('Standardized Scores'!O41&gt;=MAX('Standardized Scores'!$E41:$DO41)*0.8,"High capacity",IF('Standardized Scores'!O41&gt;=MAX('Standardized Scores'!$E41:$DO41)*0.66,"Adequate capacity",IF('Standardized Scores'!O41&gt;=MAX('Standardized Scores'!$E41:$DO41)*0.555,"Low capacity","Inadequate capacity"))))</f>
        <v>Inadequate capacity</v>
      </c>
      <c r="P41" s="157" t="str">
        <f>IF('Standardized Scores'!P41&gt;=MAX('Standardized Scores'!$E41:$DO41)*0.88,"Advanced capacity",IF('Standardized Scores'!P41&gt;=MAX('Standardized Scores'!$E41:$DO41)*0.8,"High capacity",IF('Standardized Scores'!P41&gt;=MAX('Standardized Scores'!$E41:$DO41)*0.66,"Adequate capacity",IF('Standardized Scores'!P41&gt;=MAX('Standardized Scores'!$E41:$DO41)*0.555,"Low capacity","Inadequate capacity"))))</f>
        <v>Adequate capacity</v>
      </c>
      <c r="Q41" s="157" t="str">
        <f>IF('Standardized Scores'!Q41&gt;=MAX('Standardized Scores'!$E41:$DO41)*0.88,"Advanced capacity",IF('Standardized Scores'!Q41&gt;=MAX('Standardized Scores'!$E41:$DO41)*0.8,"High capacity",IF('Standardized Scores'!Q41&gt;=MAX('Standardized Scores'!$E41:$DO41)*0.66,"Adequate capacity",IF('Standardized Scores'!Q41&gt;=MAX('Standardized Scores'!$E41:$DO41)*0.555,"Low capacity","Inadequate capacity"))))</f>
        <v>Inadequate capacity</v>
      </c>
      <c r="R41" s="157" t="str">
        <f>IF('Standardized Scores'!R41&gt;=MAX('Standardized Scores'!$E41:$DO41)*0.88,"Advanced capacity",IF('Standardized Scores'!R41&gt;=MAX('Standardized Scores'!$E41:$DO41)*0.8,"High capacity",IF('Standardized Scores'!R41&gt;=MAX('Standardized Scores'!$E41:$DO41)*0.66,"Adequate capacity",IF('Standardized Scores'!R41&gt;=MAX('Standardized Scores'!$E41:$DO41)*0.555,"Low capacity","Inadequate capacity"))))</f>
        <v>Inadequate capacity</v>
      </c>
      <c r="S41" s="157" t="str">
        <f>IF('Standardized Scores'!S41&gt;=MAX('Standardized Scores'!$E41:$DO41)*0.88,"Advanced capacity",IF('Standardized Scores'!S41&gt;=MAX('Standardized Scores'!$E41:$DO41)*0.8,"High capacity",IF('Standardized Scores'!S41&gt;=MAX('Standardized Scores'!$E41:$DO41)*0.66,"Adequate capacity",IF('Standardized Scores'!S41&gt;=MAX('Standardized Scores'!$E41:$DO41)*0.555,"Low capacity","Inadequate capacity"))))</f>
        <v>Inadequate capacity</v>
      </c>
      <c r="T41" s="157" t="str">
        <f>IF('Standardized Scores'!T41&gt;=MAX('Standardized Scores'!$E41:$DO41)*0.88,"Advanced capacity",IF('Standardized Scores'!T41&gt;=MAX('Standardized Scores'!$E41:$DO41)*0.8,"High capacity",IF('Standardized Scores'!T41&gt;=MAX('Standardized Scores'!$E41:$DO41)*0.66,"Adequate capacity",IF('Standardized Scores'!T41&gt;=MAX('Standardized Scores'!$E41:$DO41)*0.555,"Low capacity","Inadequate capacity"))))</f>
        <v>Low capacity</v>
      </c>
      <c r="U41" s="157" t="str">
        <f>IF('Standardized Scores'!U41&gt;=MAX('Standardized Scores'!$E41:$DO41)*0.88,"Advanced capacity",IF('Standardized Scores'!U41&gt;=MAX('Standardized Scores'!$E41:$DO41)*0.8,"High capacity",IF('Standardized Scores'!U41&gt;=MAX('Standardized Scores'!$E41:$DO41)*0.66,"Adequate capacity",IF('Standardized Scores'!U41&gt;=MAX('Standardized Scores'!$E41:$DO41)*0.555,"Low capacity","Inadequate capacity"))))</f>
        <v>Low capacity</v>
      </c>
      <c r="V41" s="157" t="str">
        <f>IF('Standardized Scores'!V41&gt;=MAX('Standardized Scores'!$E41:$DO41)*0.88,"Advanced capacity",IF('Standardized Scores'!V41&gt;=MAX('Standardized Scores'!$E41:$DO41)*0.8,"High capacity",IF('Standardized Scores'!V41&gt;=MAX('Standardized Scores'!$E41:$DO41)*0.66,"Adequate capacity",IF('Standardized Scores'!V41&gt;=MAX('Standardized Scores'!$E41:$DO41)*0.555,"Low capacity","Inadequate capacity"))))</f>
        <v>Inadequate capacity</v>
      </c>
      <c r="W41" s="157" t="str">
        <f>IF('Standardized Scores'!W41&gt;=MAX('Standardized Scores'!$E41:$DO41)*0.88,"Advanced capacity",IF('Standardized Scores'!W41&gt;=MAX('Standardized Scores'!$E41:$DO41)*0.8,"High capacity",IF('Standardized Scores'!W41&gt;=MAX('Standardized Scores'!$E41:$DO41)*0.66,"Adequate capacity",IF('Standardized Scores'!W41&gt;=MAX('Standardized Scores'!$E41:$DO41)*0.555,"Low capacity","Inadequate capacity"))))</f>
        <v>Advanced capacity</v>
      </c>
      <c r="X41" s="157" t="str">
        <f>IF('Standardized Scores'!X41&gt;=MAX('Standardized Scores'!$E41:$DO41)*0.88,"Advanced capacity",IF('Standardized Scores'!X41&gt;=MAX('Standardized Scores'!$E41:$DO41)*0.8,"High capacity",IF('Standardized Scores'!X41&gt;=MAX('Standardized Scores'!$E41:$DO41)*0.66,"Adequate capacity",IF('Standardized Scores'!X41&gt;=MAX('Standardized Scores'!$E41:$DO41)*0.555,"Low capacity","Inadequate capacity"))))</f>
        <v>High capacity</v>
      </c>
      <c r="Y41" s="157" t="str">
        <f>IF('Standardized Scores'!Y41&gt;=MAX('Standardized Scores'!$E41:$DO41)*0.88,"Advanced capacity",IF('Standardized Scores'!Y41&gt;=MAX('Standardized Scores'!$E41:$DO41)*0.8,"High capacity",IF('Standardized Scores'!Y41&gt;=MAX('Standardized Scores'!$E41:$DO41)*0.66,"Adequate capacity",IF('Standardized Scores'!Y41&gt;=MAX('Standardized Scores'!$E41:$DO41)*0.555,"Low capacity","Inadequate capacity"))))</f>
        <v>Inadequate capacity</v>
      </c>
      <c r="Z41" s="157" t="str">
        <f>IF('Standardized Scores'!Z41&gt;=MAX('Standardized Scores'!$E41:$DO41)*0.88,"Advanced capacity",IF('Standardized Scores'!Z41&gt;=MAX('Standardized Scores'!$E41:$DO41)*0.8,"High capacity",IF('Standardized Scores'!Z41&gt;=MAX('Standardized Scores'!$E41:$DO41)*0.66,"Adequate capacity",IF('Standardized Scores'!Z41&gt;=MAX('Standardized Scores'!$E41:$DO41)*0.555,"Low capacity","Inadequate capacity"))))</f>
        <v>Adequate capacity</v>
      </c>
      <c r="AA41" s="157" t="str">
        <f>IF('Standardized Scores'!AA41&gt;=MAX('Standardized Scores'!$E41:$DO41)*0.88,"Advanced capacity",IF('Standardized Scores'!AA41&gt;=MAX('Standardized Scores'!$E41:$DO41)*0.8,"High capacity",IF('Standardized Scores'!AA41&gt;=MAX('Standardized Scores'!$E41:$DO41)*0.66,"Adequate capacity",IF('Standardized Scores'!AA41&gt;=MAX('Standardized Scores'!$E41:$DO41)*0.555,"Low capacity","Inadequate capacity"))))</f>
        <v>Inadequate capacity</v>
      </c>
      <c r="AB41" s="157" t="str">
        <f>IF('Standardized Scores'!AB41&gt;=MAX('Standardized Scores'!$E41:$DO41)*0.88,"Advanced capacity",IF('Standardized Scores'!AB41&gt;=MAX('Standardized Scores'!$E41:$DO41)*0.8,"High capacity",IF('Standardized Scores'!AB41&gt;=MAX('Standardized Scores'!$E41:$DO41)*0.66,"Adequate capacity",IF('Standardized Scores'!AB41&gt;=MAX('Standardized Scores'!$E41:$DO41)*0.555,"Low capacity","Inadequate capacity"))))</f>
        <v>Inadequate capacity</v>
      </c>
      <c r="AC41" s="157" t="str">
        <f>IF('Standardized Scores'!AC41&gt;=MAX('Standardized Scores'!$E41:$DO41)*0.88,"Advanced capacity",IF('Standardized Scores'!AC41&gt;=MAX('Standardized Scores'!$E41:$DO41)*0.8,"High capacity",IF('Standardized Scores'!AC41&gt;=MAX('Standardized Scores'!$E41:$DO41)*0.66,"Adequate capacity",IF('Standardized Scores'!AC41&gt;=MAX('Standardized Scores'!$E41:$DO41)*0.555,"Low capacity","Inadequate capacity"))))</f>
        <v>Low capacity</v>
      </c>
      <c r="AD41" s="157" t="str">
        <f>IF('Standardized Scores'!AD41&gt;=MAX('Standardized Scores'!$E41:$DO41)*0.88,"Advanced capacity",IF('Standardized Scores'!AD41&gt;=MAX('Standardized Scores'!$E41:$DO41)*0.8,"High capacity",IF('Standardized Scores'!AD41&gt;=MAX('Standardized Scores'!$E41:$DO41)*0.66,"Adequate capacity",IF('Standardized Scores'!AD41&gt;=MAX('Standardized Scores'!$E41:$DO41)*0.555,"Low capacity","Inadequate capacity"))))</f>
        <v>Low capacity</v>
      </c>
      <c r="AE41" s="157" t="str">
        <f>IF('Standardized Scores'!AE41&gt;=MAX('Standardized Scores'!$E41:$DO41)*0.88,"Advanced capacity",IF('Standardized Scores'!AE41&gt;=MAX('Standardized Scores'!$E41:$DO41)*0.8,"High capacity",IF('Standardized Scores'!AE41&gt;=MAX('Standardized Scores'!$E41:$DO41)*0.66,"Adequate capacity",IF('Standardized Scores'!AE41&gt;=MAX('Standardized Scores'!$E41:$DO41)*0.555,"Low capacity","Inadequate capacity"))))</f>
        <v>Adequate capacity</v>
      </c>
      <c r="AF41" s="157" t="str">
        <f>IF('Standardized Scores'!AF41&gt;=MAX('Standardized Scores'!$E41:$DO41)*0.88,"Advanced capacity",IF('Standardized Scores'!AF41&gt;=MAX('Standardized Scores'!$E41:$DO41)*0.8,"High capacity",IF('Standardized Scores'!AF41&gt;=MAX('Standardized Scores'!$E41:$DO41)*0.66,"Adequate capacity",IF('Standardized Scores'!AF41&gt;=MAX('Standardized Scores'!$E41:$DO41)*0.555,"Low capacity","Inadequate capacity"))))</f>
        <v>High capacity</v>
      </c>
      <c r="AG41" s="157" t="str">
        <f>IF('Standardized Scores'!AG41&gt;=MAX('Standardized Scores'!$E41:$DO41)*0.88,"Advanced capacity",IF('Standardized Scores'!AG41&gt;=MAX('Standardized Scores'!$E41:$DO41)*0.8,"High capacity",IF('Standardized Scores'!AG41&gt;=MAX('Standardized Scores'!$E41:$DO41)*0.66,"Adequate capacity",IF('Standardized Scores'!AG41&gt;=MAX('Standardized Scores'!$E41:$DO41)*0.555,"Low capacity","Inadequate capacity"))))</f>
        <v>Low capacity</v>
      </c>
      <c r="AH41" s="157" t="str">
        <f>IF('Standardized Scores'!AH41&gt;=MAX('Standardized Scores'!$E41:$DO41)*0.88,"Advanced capacity",IF('Standardized Scores'!AH41&gt;=MAX('Standardized Scores'!$E41:$DO41)*0.8,"High capacity",IF('Standardized Scores'!AH41&gt;=MAX('Standardized Scores'!$E41:$DO41)*0.66,"Adequate capacity",IF('Standardized Scores'!AH41&gt;=MAX('Standardized Scores'!$E41:$DO41)*0.555,"Low capacity","Inadequate capacity"))))</f>
        <v>Low capacity</v>
      </c>
      <c r="AI41" s="157" t="str">
        <f>IF('Standardized Scores'!AI41&gt;=MAX('Standardized Scores'!$E41:$DO41)*0.88,"Advanced capacity",IF('Standardized Scores'!AI41&gt;=MAX('Standardized Scores'!$E41:$DO41)*0.8,"High capacity",IF('Standardized Scores'!AI41&gt;=MAX('Standardized Scores'!$E41:$DO41)*0.66,"Adequate capacity",IF('Standardized Scores'!AI41&gt;=MAX('Standardized Scores'!$E41:$DO41)*0.555,"Low capacity","Inadequate capacity"))))</f>
        <v>Inadequate capacity</v>
      </c>
      <c r="AJ41" s="157" t="str">
        <f>IF('Standardized Scores'!AJ41&gt;=MAX('Standardized Scores'!$E41:$DO41)*0.88,"Advanced capacity",IF('Standardized Scores'!AJ41&gt;=MAX('Standardized Scores'!$E41:$DO41)*0.8,"High capacity",IF('Standardized Scores'!AJ41&gt;=MAX('Standardized Scores'!$E41:$DO41)*0.66,"Adequate capacity",IF('Standardized Scores'!AJ41&gt;=MAX('Standardized Scores'!$E41:$DO41)*0.555,"Low capacity","Inadequate capacity"))))</f>
        <v>Inadequate capacity</v>
      </c>
      <c r="AK41" s="157" t="str">
        <f>IF('Standardized Scores'!AK41&gt;=MAX('Standardized Scores'!$E41:$DO41)*0.88,"Advanced capacity",IF('Standardized Scores'!AK41&gt;=MAX('Standardized Scores'!$E41:$DO41)*0.8,"High capacity",IF('Standardized Scores'!AK41&gt;=MAX('Standardized Scores'!$E41:$DO41)*0.66,"Adequate capacity",IF('Standardized Scores'!AK41&gt;=MAX('Standardized Scores'!$E41:$DO41)*0.555,"Low capacity","Inadequate capacity"))))</f>
        <v>Adequate capacity</v>
      </c>
      <c r="AL41" s="157" t="str">
        <f>IF('Standardized Scores'!AL41&gt;=MAX('Standardized Scores'!$E41:$DO41)*0.88,"Advanced capacity",IF('Standardized Scores'!AL41&gt;=MAX('Standardized Scores'!$E41:$DO41)*0.8,"High capacity",IF('Standardized Scores'!AL41&gt;=MAX('Standardized Scores'!$E41:$DO41)*0.66,"Adequate capacity",IF('Standardized Scores'!AL41&gt;=MAX('Standardized Scores'!$E41:$DO41)*0.555,"Low capacity","Inadequate capacity"))))</f>
        <v>Inadequate capacity</v>
      </c>
      <c r="AM41" s="157" t="str">
        <f>IF('Standardized Scores'!AM41&gt;=MAX('Standardized Scores'!$E41:$DO41)*0.88,"Advanced capacity",IF('Standardized Scores'!AM41&gt;=MAX('Standardized Scores'!$E41:$DO41)*0.8,"High capacity",IF('Standardized Scores'!AM41&gt;=MAX('Standardized Scores'!$E41:$DO41)*0.66,"Adequate capacity",IF('Standardized Scores'!AM41&gt;=MAX('Standardized Scores'!$E41:$DO41)*0.555,"Low capacity","Inadequate capacity"))))</f>
        <v>Advanced capacity</v>
      </c>
      <c r="AN41" s="157" t="str">
        <f>IF('Standardized Scores'!AN41&gt;=MAX('Standardized Scores'!$E41:$DO41)*0.88,"Advanced capacity",IF('Standardized Scores'!AN41&gt;=MAX('Standardized Scores'!$E41:$DO41)*0.8,"High capacity",IF('Standardized Scores'!AN41&gt;=MAX('Standardized Scores'!$E41:$DO41)*0.66,"Adequate capacity",IF('Standardized Scores'!AN41&gt;=MAX('Standardized Scores'!$E41:$DO41)*0.555,"Low capacity","Inadequate capacity"))))</f>
        <v>Adequate capacity</v>
      </c>
      <c r="AO41" s="157" t="str">
        <f>IF('Standardized Scores'!AO41&gt;=MAX('Standardized Scores'!$E41:$DO41)*0.88,"Advanced capacity",IF('Standardized Scores'!AO41&gt;=MAX('Standardized Scores'!$E41:$DO41)*0.8,"High capacity",IF('Standardized Scores'!AO41&gt;=MAX('Standardized Scores'!$E41:$DO41)*0.66,"Adequate capacity",IF('Standardized Scores'!AO41&gt;=MAX('Standardized Scores'!$E41:$DO41)*0.555,"Low capacity","Inadequate capacity"))))</f>
        <v>Low capacity</v>
      </c>
      <c r="AP41" s="157" t="str">
        <f>IF('Standardized Scores'!AP41&gt;=MAX('Standardized Scores'!$E41:$DO41)*0.88,"Advanced capacity",IF('Standardized Scores'!AP41&gt;=MAX('Standardized Scores'!$E41:$DO41)*0.8,"High capacity",IF('Standardized Scores'!AP41&gt;=MAX('Standardized Scores'!$E41:$DO41)*0.66,"Adequate capacity",IF('Standardized Scores'!AP41&gt;=MAX('Standardized Scores'!$E41:$DO41)*0.555,"Low capacity","Inadequate capacity"))))</f>
        <v>Advanced capacity</v>
      </c>
      <c r="AQ41" s="157" t="str">
        <f>IF('Standardized Scores'!AQ41&gt;=MAX('Standardized Scores'!$E41:$DO41)*0.88,"Advanced capacity",IF('Standardized Scores'!AQ41&gt;=MAX('Standardized Scores'!$E41:$DO41)*0.8,"High capacity",IF('Standardized Scores'!AQ41&gt;=MAX('Standardized Scores'!$E41:$DO41)*0.66,"Adequate capacity",IF('Standardized Scores'!AQ41&gt;=MAX('Standardized Scores'!$E41:$DO41)*0.555,"Low capacity","Inadequate capacity"))))</f>
        <v>Inadequate capacity</v>
      </c>
      <c r="AR41" s="157" t="str">
        <f>IF('Standardized Scores'!AR41&gt;=MAX('Standardized Scores'!$E41:$DO41)*0.88,"Advanced capacity",IF('Standardized Scores'!AR41&gt;=MAX('Standardized Scores'!$E41:$DO41)*0.8,"High capacity",IF('Standardized Scores'!AR41&gt;=MAX('Standardized Scores'!$E41:$DO41)*0.66,"Adequate capacity",IF('Standardized Scores'!AR41&gt;=MAX('Standardized Scores'!$E41:$DO41)*0.555,"Low capacity","Inadequate capacity"))))</f>
        <v>Low capacity</v>
      </c>
      <c r="AS41" s="157" t="str">
        <f>IF('Standardized Scores'!AS41&gt;=MAX('Standardized Scores'!$E41:$DO41)*0.88,"Advanced capacity",IF('Standardized Scores'!AS41&gt;=MAX('Standardized Scores'!$E41:$DO41)*0.8,"High capacity",IF('Standardized Scores'!AS41&gt;=MAX('Standardized Scores'!$E41:$DO41)*0.66,"Adequate capacity",IF('Standardized Scores'!AS41&gt;=MAX('Standardized Scores'!$E41:$DO41)*0.555,"Low capacity","Inadequate capacity"))))</f>
        <v>Low capacity</v>
      </c>
      <c r="AT41" s="157" t="str">
        <f>IF('Standardized Scores'!AT41&gt;=MAX('Standardized Scores'!$E41:$DO41)*0.88,"Advanced capacity",IF('Standardized Scores'!AT41&gt;=MAX('Standardized Scores'!$E41:$DO41)*0.8,"High capacity",IF('Standardized Scores'!AT41&gt;=MAX('Standardized Scores'!$E41:$DO41)*0.66,"Adequate capacity",IF('Standardized Scores'!AT41&gt;=MAX('Standardized Scores'!$E41:$DO41)*0.555,"Low capacity","Inadequate capacity"))))</f>
        <v>Adequate capacity</v>
      </c>
      <c r="AU41" s="157" t="str">
        <f>IF('Standardized Scores'!AU41&gt;=MAX('Standardized Scores'!$E41:$DO41)*0.88,"Advanced capacity",IF('Standardized Scores'!AU41&gt;=MAX('Standardized Scores'!$E41:$DO41)*0.8,"High capacity",IF('Standardized Scores'!AU41&gt;=MAX('Standardized Scores'!$E41:$DO41)*0.66,"Adequate capacity",IF('Standardized Scores'!AU41&gt;=MAX('Standardized Scores'!$E41:$DO41)*0.555,"Low capacity","Inadequate capacity"))))</f>
        <v>Low capacity</v>
      </c>
      <c r="AV41" s="157" t="str">
        <f>IF('Standardized Scores'!AV41&gt;=MAX('Standardized Scores'!$E41:$DO41)*0.88,"Advanced capacity",IF('Standardized Scores'!AV41&gt;=MAX('Standardized Scores'!$E41:$DO41)*0.8,"High capacity",IF('Standardized Scores'!AV41&gt;=MAX('Standardized Scores'!$E41:$DO41)*0.66,"Adequate capacity",IF('Standardized Scores'!AV41&gt;=MAX('Standardized Scores'!$E41:$DO41)*0.555,"Low capacity","Inadequate capacity"))))</f>
        <v>Low capacity</v>
      </c>
      <c r="AW41" s="157" t="str">
        <f>IF('Standardized Scores'!AW41&gt;=MAX('Standardized Scores'!$E41:$DO41)*0.88,"Advanced capacity",IF('Standardized Scores'!AW41&gt;=MAX('Standardized Scores'!$E41:$DO41)*0.8,"High capacity",IF('Standardized Scores'!AW41&gt;=MAX('Standardized Scores'!$E41:$DO41)*0.66,"Adequate capacity",IF('Standardized Scores'!AW41&gt;=MAX('Standardized Scores'!$E41:$DO41)*0.555,"Low capacity","Inadequate capacity"))))</f>
        <v>Adequate capacity</v>
      </c>
      <c r="AX41" s="157" t="str">
        <f>IF('Standardized Scores'!AX41&gt;=MAX('Standardized Scores'!$E41:$DO41)*0.88,"Advanced capacity",IF('Standardized Scores'!AX41&gt;=MAX('Standardized Scores'!$E41:$DO41)*0.8,"High capacity",IF('Standardized Scores'!AX41&gt;=MAX('Standardized Scores'!$E41:$DO41)*0.66,"Adequate capacity",IF('Standardized Scores'!AX41&gt;=MAX('Standardized Scores'!$E41:$DO41)*0.555,"Low capacity","Inadequate capacity"))))</f>
        <v>Inadequate capacity</v>
      </c>
      <c r="AY41" s="157" t="str">
        <f>IF('Standardized Scores'!AY41&gt;=MAX('Standardized Scores'!$E41:$DO41)*0.88,"Advanced capacity",IF('Standardized Scores'!AY41&gt;=MAX('Standardized Scores'!$E41:$DO41)*0.8,"High capacity",IF('Standardized Scores'!AY41&gt;=MAX('Standardized Scores'!$E41:$DO41)*0.66,"Adequate capacity",IF('Standardized Scores'!AY41&gt;=MAX('Standardized Scores'!$E41:$DO41)*0.555,"Low capacity","Inadequate capacity"))))</f>
        <v>Low capacity</v>
      </c>
      <c r="AZ41" s="157" t="str">
        <f>IF('Standardized Scores'!AZ41&gt;=MAX('Standardized Scores'!$E41:$DO41)*0.88,"Advanced capacity",IF('Standardized Scores'!AZ41&gt;=MAX('Standardized Scores'!$E41:$DO41)*0.8,"High capacity",IF('Standardized Scores'!AZ41&gt;=MAX('Standardized Scores'!$E41:$DO41)*0.66,"Adequate capacity",IF('Standardized Scores'!AZ41&gt;=MAX('Standardized Scores'!$E41:$DO41)*0.555,"Low capacity","Inadequate capacity"))))</f>
        <v>Inadequate capacity</v>
      </c>
      <c r="BA41" s="157" t="str">
        <f>IF('Standardized Scores'!BA41&gt;=MAX('Standardized Scores'!$E41:$DO41)*0.88,"Advanced capacity",IF('Standardized Scores'!BA41&gt;=MAX('Standardized Scores'!$E41:$DO41)*0.8,"High capacity",IF('Standardized Scores'!BA41&gt;=MAX('Standardized Scores'!$E41:$DO41)*0.66,"Adequate capacity",IF('Standardized Scores'!BA41&gt;=MAX('Standardized Scores'!$E41:$DO41)*0.555,"Low capacity","Inadequate capacity"))))</f>
        <v>Inadequate capacity</v>
      </c>
      <c r="BB41" s="157" t="str">
        <f>IF('Standardized Scores'!BB41&gt;=MAX('Standardized Scores'!$E41:$DO41)*0.88,"Advanced capacity",IF('Standardized Scores'!BB41&gt;=MAX('Standardized Scores'!$E41:$DO41)*0.8,"High capacity",IF('Standardized Scores'!BB41&gt;=MAX('Standardized Scores'!$E41:$DO41)*0.66,"Adequate capacity",IF('Standardized Scores'!BB41&gt;=MAX('Standardized Scores'!$E41:$DO41)*0.555,"Low capacity","Inadequate capacity"))))</f>
        <v>Adequate capacity</v>
      </c>
      <c r="BC41" s="157" t="str">
        <f>IF('Standardized Scores'!BC41&gt;=MAX('Standardized Scores'!$E41:$DO41)*0.88,"Advanced capacity",IF('Standardized Scores'!BC41&gt;=MAX('Standardized Scores'!$E41:$DO41)*0.8,"High capacity",IF('Standardized Scores'!BC41&gt;=MAX('Standardized Scores'!$E41:$DO41)*0.66,"Adequate capacity",IF('Standardized Scores'!BC41&gt;=MAX('Standardized Scores'!$E41:$DO41)*0.555,"Low capacity","Inadequate capacity"))))</f>
        <v>Inadequate capacity</v>
      </c>
      <c r="BD41" s="157" t="str">
        <f>IF('Standardized Scores'!BD41&gt;=MAX('Standardized Scores'!$E41:$DO41)*0.88,"Advanced capacity",IF('Standardized Scores'!BD41&gt;=MAX('Standardized Scores'!$E41:$DO41)*0.8,"High capacity",IF('Standardized Scores'!BD41&gt;=MAX('Standardized Scores'!$E41:$DO41)*0.66,"Adequate capacity",IF('Standardized Scores'!BD41&gt;=MAX('Standardized Scores'!$E41:$DO41)*0.555,"Low capacity","Inadequate capacity"))))</f>
        <v>Low capacity</v>
      </c>
      <c r="BE41" s="157" t="str">
        <f>IF('Standardized Scores'!BE41&gt;=MAX('Standardized Scores'!$E41:$DO41)*0.88,"Advanced capacity",IF('Standardized Scores'!BE41&gt;=MAX('Standardized Scores'!$E41:$DO41)*0.8,"High capacity",IF('Standardized Scores'!BE41&gt;=MAX('Standardized Scores'!$E41:$DO41)*0.66,"Adequate capacity",IF('Standardized Scores'!BE41&gt;=MAX('Standardized Scores'!$E41:$DO41)*0.555,"Low capacity","Inadequate capacity"))))</f>
        <v>Advanced capacity</v>
      </c>
      <c r="BF41" s="157" t="str">
        <f>IF('Standardized Scores'!BF41&gt;=MAX('Standardized Scores'!$E41:$DO41)*0.88,"Advanced capacity",IF('Standardized Scores'!BF41&gt;=MAX('Standardized Scores'!$E41:$DO41)*0.8,"High capacity",IF('Standardized Scores'!BF41&gt;=MAX('Standardized Scores'!$E41:$DO41)*0.66,"Adequate capacity",IF('Standardized Scores'!BF41&gt;=MAX('Standardized Scores'!$E41:$DO41)*0.555,"Low capacity","Inadequate capacity"))))</f>
        <v>Inadequate capacity</v>
      </c>
      <c r="BG41" s="157" t="str">
        <f>IF('Standardized Scores'!BG41&gt;=MAX('Standardized Scores'!$E41:$DO41)*0.88,"Advanced capacity",IF('Standardized Scores'!BG41&gt;=MAX('Standardized Scores'!$E41:$DO41)*0.8,"High capacity",IF('Standardized Scores'!BG41&gt;=MAX('Standardized Scores'!$E41:$DO41)*0.66,"Adequate capacity",IF('Standardized Scores'!BG41&gt;=MAX('Standardized Scores'!$E41:$DO41)*0.555,"Low capacity","Inadequate capacity"))))</f>
        <v>Inadequate capacity</v>
      </c>
      <c r="BH41" s="157" t="str">
        <f>IF('Standardized Scores'!BH41&gt;=MAX('Standardized Scores'!$E41:$DO41)*0.88,"Advanced capacity",IF('Standardized Scores'!BH41&gt;=MAX('Standardized Scores'!$E41:$DO41)*0.8,"High capacity",IF('Standardized Scores'!BH41&gt;=MAX('Standardized Scores'!$E41:$DO41)*0.66,"Adequate capacity",IF('Standardized Scores'!BH41&gt;=MAX('Standardized Scores'!$E41:$DO41)*0.555,"Low capacity","Inadequate capacity"))))</f>
        <v>Inadequate capacity</v>
      </c>
      <c r="BI41" s="157" t="str">
        <f>IF('Standardized Scores'!BI41&gt;=MAX('Standardized Scores'!$E41:$DO41)*0.88,"Advanced capacity",IF('Standardized Scores'!BI41&gt;=MAX('Standardized Scores'!$E41:$DO41)*0.8,"High capacity",IF('Standardized Scores'!BI41&gt;=MAX('Standardized Scores'!$E41:$DO41)*0.66,"Adequate capacity",IF('Standardized Scores'!BI41&gt;=MAX('Standardized Scores'!$E41:$DO41)*0.555,"Low capacity","Inadequate capacity"))))</f>
        <v>Inadequate capacity</v>
      </c>
      <c r="BJ41" s="157" t="str">
        <f>IF('Standardized Scores'!BJ41&gt;=MAX('Standardized Scores'!$E41:$DO41)*0.88,"Advanced capacity",IF('Standardized Scores'!BJ41&gt;=MAX('Standardized Scores'!$E41:$DO41)*0.8,"High capacity",IF('Standardized Scores'!BJ41&gt;=MAX('Standardized Scores'!$E41:$DO41)*0.66,"Adequate capacity",IF('Standardized Scores'!BJ41&gt;=MAX('Standardized Scores'!$E41:$DO41)*0.555,"Low capacity","Inadequate capacity"))))</f>
        <v>Inadequate capacity</v>
      </c>
      <c r="BK41" s="157" t="str">
        <f>IF('Standardized Scores'!BK41&gt;=MAX('Standardized Scores'!$E41:$DO41)*0.88,"Advanced capacity",IF('Standardized Scores'!BK41&gt;=MAX('Standardized Scores'!$E41:$DO41)*0.8,"High capacity",IF('Standardized Scores'!BK41&gt;=MAX('Standardized Scores'!$E41:$DO41)*0.66,"Adequate capacity",IF('Standardized Scores'!BK41&gt;=MAX('Standardized Scores'!$E41:$DO41)*0.555,"Low capacity","Inadequate capacity"))))</f>
        <v>Adequate capacity</v>
      </c>
      <c r="BL41" s="157" t="str">
        <f>IF('Standardized Scores'!BL41&gt;=MAX('Standardized Scores'!$E41:$DO41)*0.88,"Advanced capacity",IF('Standardized Scores'!BL41&gt;=MAX('Standardized Scores'!$E41:$DO41)*0.8,"High capacity",IF('Standardized Scores'!BL41&gt;=MAX('Standardized Scores'!$E41:$DO41)*0.66,"Adequate capacity",IF('Standardized Scores'!BL41&gt;=MAX('Standardized Scores'!$E41:$DO41)*0.555,"Low capacity","Inadequate capacity"))))</f>
        <v>Inadequate capacity</v>
      </c>
      <c r="BM41" s="157" t="str">
        <f>IF('Standardized Scores'!BM41&gt;=MAX('Standardized Scores'!$E41:$DO41)*0.88,"Advanced capacity",IF('Standardized Scores'!BM41&gt;=MAX('Standardized Scores'!$E41:$DO41)*0.8,"High capacity",IF('Standardized Scores'!BM41&gt;=MAX('Standardized Scores'!$E41:$DO41)*0.66,"Adequate capacity",IF('Standardized Scores'!BM41&gt;=MAX('Standardized Scores'!$E41:$DO41)*0.555,"Low capacity","Inadequate capacity"))))</f>
        <v>Adequate capacity</v>
      </c>
      <c r="BN41" s="157" t="str">
        <f>IF('Standardized Scores'!BN41&gt;=MAX('Standardized Scores'!$E41:$DO41)*0.88,"Advanced capacity",IF('Standardized Scores'!BN41&gt;=MAX('Standardized Scores'!$E41:$DO41)*0.8,"High capacity",IF('Standardized Scores'!BN41&gt;=MAX('Standardized Scores'!$E41:$DO41)*0.66,"Adequate capacity",IF('Standardized Scores'!BN41&gt;=MAX('Standardized Scores'!$E41:$DO41)*0.555,"Low capacity","Inadequate capacity"))))</f>
        <v>High capacity</v>
      </c>
      <c r="BO41" s="157" t="str">
        <f>IF('Standardized Scores'!BO41&gt;=MAX('Standardized Scores'!$E41:$DO41)*0.88,"Advanced capacity",IF('Standardized Scores'!BO41&gt;=MAX('Standardized Scores'!$E41:$DO41)*0.8,"High capacity",IF('Standardized Scores'!BO41&gt;=MAX('Standardized Scores'!$E41:$DO41)*0.66,"Adequate capacity",IF('Standardized Scores'!BO41&gt;=MAX('Standardized Scores'!$E41:$DO41)*0.555,"Low capacity","Inadequate capacity"))))</f>
        <v>Inadequate capacity</v>
      </c>
      <c r="BP41" s="157" t="str">
        <f>IF('Standardized Scores'!BP41&gt;=MAX('Standardized Scores'!$E41:$DO41)*0.88,"Advanced capacity",IF('Standardized Scores'!BP41&gt;=MAX('Standardized Scores'!$E41:$DO41)*0.8,"High capacity",IF('Standardized Scores'!BP41&gt;=MAX('Standardized Scores'!$E41:$DO41)*0.66,"Adequate capacity",IF('Standardized Scores'!BP41&gt;=MAX('Standardized Scores'!$E41:$DO41)*0.555,"Low capacity","Inadequate capacity"))))</f>
        <v>Inadequate capacity</v>
      </c>
      <c r="BQ41" s="157" t="str">
        <f>IF('Standardized Scores'!BQ41&gt;=MAX('Standardized Scores'!$E41:$DO41)*0.88,"Advanced capacity",IF('Standardized Scores'!BQ41&gt;=MAX('Standardized Scores'!$E41:$DO41)*0.8,"High capacity",IF('Standardized Scores'!BQ41&gt;=MAX('Standardized Scores'!$E41:$DO41)*0.66,"Adequate capacity",IF('Standardized Scores'!BQ41&gt;=MAX('Standardized Scores'!$E41:$DO41)*0.555,"Low capacity","Inadequate capacity"))))</f>
        <v>Low capacity</v>
      </c>
      <c r="BR41" s="157" t="str">
        <f>IF('Standardized Scores'!BR41&gt;=MAX('Standardized Scores'!$E41:$DO41)*0.88,"Advanced capacity",IF('Standardized Scores'!BR41&gt;=MAX('Standardized Scores'!$E41:$DO41)*0.8,"High capacity",IF('Standardized Scores'!BR41&gt;=MAX('Standardized Scores'!$E41:$DO41)*0.66,"Adequate capacity",IF('Standardized Scores'!BR41&gt;=MAX('Standardized Scores'!$E41:$DO41)*0.555,"Low capacity","Inadequate capacity"))))</f>
        <v>Low capacity</v>
      </c>
      <c r="BS41" s="157" t="str">
        <f>IF('Standardized Scores'!BS41&gt;=MAX('Standardized Scores'!$E41:$DO41)*0.88,"Advanced capacity",IF('Standardized Scores'!BS41&gt;=MAX('Standardized Scores'!$E41:$DO41)*0.8,"High capacity",IF('Standardized Scores'!BS41&gt;=MAX('Standardized Scores'!$E41:$DO41)*0.66,"Adequate capacity",IF('Standardized Scores'!BS41&gt;=MAX('Standardized Scores'!$E41:$DO41)*0.555,"Low capacity","Inadequate capacity"))))</f>
        <v>Low capacity</v>
      </c>
      <c r="BT41" s="157" t="str">
        <f>IF('Standardized Scores'!BT41&gt;=MAX('Standardized Scores'!$E41:$DO41)*0.88,"Advanced capacity",IF('Standardized Scores'!BT41&gt;=MAX('Standardized Scores'!$E41:$DO41)*0.8,"High capacity",IF('Standardized Scores'!BT41&gt;=MAX('Standardized Scores'!$E41:$DO41)*0.66,"Adequate capacity",IF('Standardized Scores'!BT41&gt;=MAX('Standardized Scores'!$E41:$DO41)*0.555,"Low capacity","Inadequate capacity"))))</f>
        <v>Inadequate capacity</v>
      </c>
      <c r="BU41" s="157" t="str">
        <f>IF('Standardized Scores'!BU41&gt;=MAX('Standardized Scores'!$E41:$DO41)*0.88,"Advanced capacity",IF('Standardized Scores'!BU41&gt;=MAX('Standardized Scores'!$E41:$DO41)*0.8,"High capacity",IF('Standardized Scores'!BU41&gt;=MAX('Standardized Scores'!$E41:$DO41)*0.66,"Adequate capacity",IF('Standardized Scores'!BU41&gt;=MAX('Standardized Scores'!$E41:$DO41)*0.555,"Low capacity","Inadequate capacity"))))</f>
        <v>Inadequate capacity</v>
      </c>
      <c r="BV41" s="157" t="str">
        <f>IF('Standardized Scores'!BV41&gt;=MAX('Standardized Scores'!$E41:$DO41)*0.88,"Advanced capacity",IF('Standardized Scores'!BV41&gt;=MAX('Standardized Scores'!$E41:$DO41)*0.8,"High capacity",IF('Standardized Scores'!BV41&gt;=MAX('Standardized Scores'!$E41:$DO41)*0.66,"Adequate capacity",IF('Standardized Scores'!BV41&gt;=MAX('Standardized Scores'!$E41:$DO41)*0.555,"Low capacity","Inadequate capacity"))))</f>
        <v>Inadequate capacity</v>
      </c>
      <c r="BW41" s="157" t="str">
        <f>IF('Standardized Scores'!BW41&gt;=MAX('Standardized Scores'!$E41:$DO41)*0.88,"Advanced capacity",IF('Standardized Scores'!BW41&gt;=MAX('Standardized Scores'!$E41:$DO41)*0.8,"High capacity",IF('Standardized Scores'!BW41&gt;=MAX('Standardized Scores'!$E41:$DO41)*0.66,"Adequate capacity",IF('Standardized Scores'!BW41&gt;=MAX('Standardized Scores'!$E41:$DO41)*0.555,"Low capacity","Inadequate capacity"))))</f>
        <v>Inadequate capacity</v>
      </c>
      <c r="BX41" s="157" t="str">
        <f>IF('Standardized Scores'!BX41&gt;=MAX('Standardized Scores'!$E41:$DO41)*0.88,"Advanced capacity",IF('Standardized Scores'!BX41&gt;=MAX('Standardized Scores'!$E41:$DO41)*0.8,"High capacity",IF('Standardized Scores'!BX41&gt;=MAX('Standardized Scores'!$E41:$DO41)*0.66,"Adequate capacity",IF('Standardized Scores'!BX41&gt;=MAX('Standardized Scores'!$E41:$DO41)*0.555,"Low capacity","Inadequate capacity"))))</f>
        <v>Inadequate capacity</v>
      </c>
      <c r="BY41" s="157" t="str">
        <f>IF('Standardized Scores'!BY41&gt;=MAX('Standardized Scores'!$E41:$DO41)*0.88,"Advanced capacity",IF('Standardized Scores'!BY41&gt;=MAX('Standardized Scores'!$E41:$DO41)*0.8,"High capacity",IF('Standardized Scores'!BY41&gt;=MAX('Standardized Scores'!$E41:$DO41)*0.66,"Adequate capacity",IF('Standardized Scores'!BY41&gt;=MAX('Standardized Scores'!$E41:$DO41)*0.555,"Low capacity","Inadequate capacity"))))</f>
        <v>Inadequate capacity</v>
      </c>
      <c r="BZ41" s="157" t="str">
        <f>IF('Standardized Scores'!BZ41&gt;=MAX('Standardized Scores'!$E41:$DO41)*0.88,"Advanced capacity",IF('Standardized Scores'!BZ41&gt;=MAX('Standardized Scores'!$E41:$DO41)*0.8,"High capacity",IF('Standardized Scores'!BZ41&gt;=MAX('Standardized Scores'!$E41:$DO41)*0.66,"Adequate capacity",IF('Standardized Scores'!BZ41&gt;=MAX('Standardized Scores'!$E41:$DO41)*0.555,"Low capacity","Inadequate capacity"))))</f>
        <v>Adequate capacity</v>
      </c>
      <c r="CA41" s="157" t="str">
        <f>IF('Standardized Scores'!CA41&gt;=MAX('Standardized Scores'!$E41:$DO41)*0.88,"Advanced capacity",IF('Standardized Scores'!CA41&gt;=MAX('Standardized Scores'!$E41:$DO41)*0.8,"High capacity",IF('Standardized Scores'!CA41&gt;=MAX('Standardized Scores'!$E41:$DO41)*0.66,"Adequate capacity",IF('Standardized Scores'!CA41&gt;=MAX('Standardized Scores'!$E41:$DO41)*0.555,"Low capacity","Inadequate capacity"))))</f>
        <v>High capacity</v>
      </c>
      <c r="CB41" s="157" t="str">
        <f>IF('Standardized Scores'!CB41&gt;=MAX('Standardized Scores'!$E41:$DO41)*0.88,"Advanced capacity",IF('Standardized Scores'!CB41&gt;=MAX('Standardized Scores'!$E41:$DO41)*0.8,"High capacity",IF('Standardized Scores'!CB41&gt;=MAX('Standardized Scores'!$E41:$DO41)*0.66,"Adequate capacity",IF('Standardized Scores'!CB41&gt;=MAX('Standardized Scores'!$E41:$DO41)*0.555,"Low capacity","Inadequate capacity"))))</f>
        <v>Inadequate capacity</v>
      </c>
      <c r="CC41" s="157" t="str">
        <f>IF('Standardized Scores'!CC41&gt;=MAX('Standardized Scores'!$E41:$DO41)*0.88,"Advanced capacity",IF('Standardized Scores'!CC41&gt;=MAX('Standardized Scores'!$E41:$DO41)*0.8,"High capacity",IF('Standardized Scores'!CC41&gt;=MAX('Standardized Scores'!$E41:$DO41)*0.66,"Adequate capacity",IF('Standardized Scores'!CC41&gt;=MAX('Standardized Scores'!$E41:$DO41)*0.555,"Low capacity","Inadequate capacity"))))</f>
        <v>Adequate capacity</v>
      </c>
      <c r="CD41" s="157" t="str">
        <f>IF('Standardized Scores'!CD41&gt;=MAX('Standardized Scores'!$E41:$DO41)*0.88,"Advanced capacity",IF('Standardized Scores'!CD41&gt;=MAX('Standardized Scores'!$E41:$DO41)*0.8,"High capacity",IF('Standardized Scores'!CD41&gt;=MAX('Standardized Scores'!$E41:$DO41)*0.66,"Adequate capacity",IF('Standardized Scores'!CD41&gt;=MAX('Standardized Scores'!$E41:$DO41)*0.555,"Low capacity","Inadequate capacity"))))</f>
        <v>Inadequate capacity</v>
      </c>
      <c r="CE41" s="157" t="str">
        <f>IF('Standardized Scores'!CE41&gt;=MAX('Standardized Scores'!$E41:$DO41)*0.88,"Advanced capacity",IF('Standardized Scores'!CE41&gt;=MAX('Standardized Scores'!$E41:$DO41)*0.8,"High capacity",IF('Standardized Scores'!CE41&gt;=MAX('Standardized Scores'!$E41:$DO41)*0.66,"Adequate capacity",IF('Standardized Scores'!CE41&gt;=MAX('Standardized Scores'!$E41:$DO41)*0.555,"Low capacity","Inadequate capacity"))))</f>
        <v>Inadequate capacity</v>
      </c>
      <c r="CF41" s="157" t="str">
        <f>IF('Standardized Scores'!CF41&gt;=MAX('Standardized Scores'!$E41:$DO41)*0.88,"Advanced capacity",IF('Standardized Scores'!CF41&gt;=MAX('Standardized Scores'!$E41:$DO41)*0.8,"High capacity",IF('Standardized Scores'!CF41&gt;=MAX('Standardized Scores'!$E41:$DO41)*0.66,"Adequate capacity",IF('Standardized Scores'!CF41&gt;=MAX('Standardized Scores'!$E41:$DO41)*0.555,"Low capacity","Inadequate capacity"))))</f>
        <v>Low capacity</v>
      </c>
      <c r="CG41" s="157" t="str">
        <f>IF('Standardized Scores'!CG41&gt;=MAX('Standardized Scores'!$E41:$DO41)*0.88,"Advanced capacity",IF('Standardized Scores'!CG41&gt;=MAX('Standardized Scores'!$E41:$DO41)*0.8,"High capacity",IF('Standardized Scores'!CG41&gt;=MAX('Standardized Scores'!$E41:$DO41)*0.66,"Adequate capacity",IF('Standardized Scores'!CG41&gt;=MAX('Standardized Scores'!$E41:$DO41)*0.555,"Low capacity","Inadequate capacity"))))</f>
        <v>Inadequate capacity</v>
      </c>
      <c r="CH41" s="157" t="str">
        <f>IF('Standardized Scores'!CH41&gt;=MAX('Standardized Scores'!$E41:$DO41)*0.88,"Advanced capacity",IF('Standardized Scores'!CH41&gt;=MAX('Standardized Scores'!$E41:$DO41)*0.8,"High capacity",IF('Standardized Scores'!CH41&gt;=MAX('Standardized Scores'!$E41:$DO41)*0.66,"Adequate capacity",IF('Standardized Scores'!CH41&gt;=MAX('Standardized Scores'!$E41:$DO41)*0.555,"Low capacity","Inadequate capacity"))))</f>
        <v>Low capacity</v>
      </c>
      <c r="CI41" s="157" t="str">
        <f>IF('Standardized Scores'!CI41&gt;=MAX('Standardized Scores'!$E41:$DO41)*0.88,"Advanced capacity",IF('Standardized Scores'!CI41&gt;=MAX('Standardized Scores'!$E41:$DO41)*0.8,"High capacity",IF('Standardized Scores'!CI41&gt;=MAX('Standardized Scores'!$E41:$DO41)*0.66,"Adequate capacity",IF('Standardized Scores'!CI41&gt;=MAX('Standardized Scores'!$E41:$DO41)*0.555,"Low capacity","Inadequate capacity"))))</f>
        <v>Inadequate capacity</v>
      </c>
      <c r="CJ41" s="157" t="str">
        <f>IF('Standardized Scores'!CJ41&gt;=MAX('Standardized Scores'!$E41:$DO41)*0.88,"Advanced capacity",IF('Standardized Scores'!CJ41&gt;=MAX('Standardized Scores'!$E41:$DO41)*0.8,"High capacity",IF('Standardized Scores'!CJ41&gt;=MAX('Standardized Scores'!$E41:$DO41)*0.66,"Adequate capacity",IF('Standardized Scores'!CJ41&gt;=MAX('Standardized Scores'!$E41:$DO41)*0.555,"Low capacity","Inadequate capacity"))))</f>
        <v>Adequate capacity</v>
      </c>
      <c r="CK41" s="157" t="str">
        <f>IF('Standardized Scores'!CK41&gt;=MAX('Standardized Scores'!$E41:$DO41)*0.88,"Advanced capacity",IF('Standardized Scores'!CK41&gt;=MAX('Standardized Scores'!$E41:$DO41)*0.8,"High capacity",IF('Standardized Scores'!CK41&gt;=MAX('Standardized Scores'!$E41:$DO41)*0.66,"Adequate capacity",IF('Standardized Scores'!CK41&gt;=MAX('Standardized Scores'!$E41:$DO41)*0.555,"Low capacity","Inadequate capacity"))))</f>
        <v>Adequate capacity</v>
      </c>
      <c r="CL41" s="157" t="str">
        <f>IF('Standardized Scores'!CL41&gt;=MAX('Standardized Scores'!$E41:$DO41)*0.88,"Advanced capacity",IF('Standardized Scores'!CL41&gt;=MAX('Standardized Scores'!$E41:$DO41)*0.8,"High capacity",IF('Standardized Scores'!CL41&gt;=MAX('Standardized Scores'!$E41:$DO41)*0.66,"Adequate capacity",IF('Standardized Scores'!CL41&gt;=MAX('Standardized Scores'!$E41:$DO41)*0.555,"Low capacity","Inadequate capacity"))))</f>
        <v>Low capacity</v>
      </c>
      <c r="CM41" s="157" t="str">
        <f>IF('Standardized Scores'!CM41&gt;=MAX('Standardized Scores'!$E41:$DO41)*0.88,"Advanced capacity",IF('Standardized Scores'!CM41&gt;=MAX('Standardized Scores'!$E41:$DO41)*0.8,"High capacity",IF('Standardized Scores'!CM41&gt;=MAX('Standardized Scores'!$E41:$DO41)*0.66,"Adequate capacity",IF('Standardized Scores'!CM41&gt;=MAX('Standardized Scores'!$E41:$DO41)*0.555,"Low capacity","Inadequate capacity"))))</f>
        <v>Low capacity</v>
      </c>
      <c r="CN41" s="157" t="str">
        <f>IF('Standardized Scores'!CN41&gt;=MAX('Standardized Scores'!$E41:$DO41)*0.88,"Advanced capacity",IF('Standardized Scores'!CN41&gt;=MAX('Standardized Scores'!$E41:$DO41)*0.8,"High capacity",IF('Standardized Scores'!CN41&gt;=MAX('Standardized Scores'!$E41:$DO41)*0.66,"Adequate capacity",IF('Standardized Scores'!CN41&gt;=MAX('Standardized Scores'!$E41:$DO41)*0.555,"Low capacity","Inadequate capacity"))))</f>
        <v>Inadequate capacity</v>
      </c>
      <c r="CO41" s="157" t="str">
        <f>IF('Standardized Scores'!CO41&gt;=MAX('Standardized Scores'!$E41:$DO41)*0.88,"Advanced capacity",IF('Standardized Scores'!CO41&gt;=MAX('Standardized Scores'!$E41:$DO41)*0.8,"High capacity",IF('Standardized Scores'!CO41&gt;=MAX('Standardized Scores'!$E41:$DO41)*0.66,"Adequate capacity",IF('Standardized Scores'!CO41&gt;=MAX('Standardized Scores'!$E41:$DO41)*0.555,"Low capacity","Inadequate capacity"))))</f>
        <v>Inadequate capacity</v>
      </c>
      <c r="CP41" s="157" t="str">
        <f>IF('Standardized Scores'!CP41&gt;=MAX('Standardized Scores'!$E41:$DO41)*0.88,"Advanced capacity",IF('Standardized Scores'!CP41&gt;=MAX('Standardized Scores'!$E41:$DO41)*0.8,"High capacity",IF('Standardized Scores'!CP41&gt;=MAX('Standardized Scores'!$E41:$DO41)*0.66,"Adequate capacity",IF('Standardized Scores'!CP41&gt;=MAX('Standardized Scores'!$E41:$DO41)*0.555,"Low capacity","Inadequate capacity"))))</f>
        <v>Inadequate capacity</v>
      </c>
      <c r="CQ41" s="157" t="str">
        <f>IF('Standardized Scores'!CQ41&gt;=MAX('Standardized Scores'!$E41:$DO41)*0.88,"Advanced capacity",IF('Standardized Scores'!CQ41&gt;=MAX('Standardized Scores'!$E41:$DO41)*0.8,"High capacity",IF('Standardized Scores'!CQ41&gt;=MAX('Standardized Scores'!$E41:$DO41)*0.66,"Adequate capacity",IF('Standardized Scores'!CQ41&gt;=MAX('Standardized Scores'!$E41:$DO41)*0.555,"Low capacity","Inadequate capacity"))))</f>
        <v>Inadequate capacity</v>
      </c>
      <c r="CR41" s="157" t="str">
        <f>IF('Standardized Scores'!CR41&gt;=MAX('Standardized Scores'!$E41:$DO41)*0.88,"Advanced capacity",IF('Standardized Scores'!CR41&gt;=MAX('Standardized Scores'!$E41:$DO41)*0.8,"High capacity",IF('Standardized Scores'!CR41&gt;=MAX('Standardized Scores'!$E41:$DO41)*0.66,"Adequate capacity",IF('Standardized Scores'!CR41&gt;=MAX('Standardized Scores'!$E41:$DO41)*0.555,"Low capacity","Inadequate capacity"))))</f>
        <v>Inadequate capacity</v>
      </c>
      <c r="CS41" s="157" t="str">
        <f>IF('Standardized Scores'!CS41&gt;=MAX('Standardized Scores'!$E41:$DO41)*0.88,"Advanced capacity",IF('Standardized Scores'!CS41&gt;=MAX('Standardized Scores'!$E41:$DO41)*0.8,"High capacity",IF('Standardized Scores'!CS41&gt;=MAX('Standardized Scores'!$E41:$DO41)*0.66,"Adequate capacity",IF('Standardized Scores'!CS41&gt;=MAX('Standardized Scores'!$E41:$DO41)*0.555,"Low capacity","Inadequate capacity"))))</f>
        <v>Adequate capacity</v>
      </c>
      <c r="CT41" s="157" t="str">
        <f>IF('Standardized Scores'!CT41&gt;=MAX('Standardized Scores'!$E41:$DO41)*0.88,"Advanced capacity",IF('Standardized Scores'!CT41&gt;=MAX('Standardized Scores'!$E41:$DO41)*0.8,"High capacity",IF('Standardized Scores'!CT41&gt;=MAX('Standardized Scores'!$E41:$DO41)*0.66,"Adequate capacity",IF('Standardized Scores'!CT41&gt;=MAX('Standardized Scores'!$E41:$DO41)*0.555,"Low capacity","Inadequate capacity"))))</f>
        <v>Adequate capacity</v>
      </c>
      <c r="CU41" s="157" t="str">
        <f>IF('Standardized Scores'!CU41&gt;=MAX('Standardized Scores'!$E41:$DO41)*0.88,"Advanced capacity",IF('Standardized Scores'!CU41&gt;=MAX('Standardized Scores'!$E41:$DO41)*0.8,"High capacity",IF('Standardized Scores'!CU41&gt;=MAX('Standardized Scores'!$E41:$DO41)*0.66,"Adequate capacity",IF('Standardized Scores'!CU41&gt;=MAX('Standardized Scores'!$E41:$DO41)*0.555,"Low capacity","Inadequate capacity"))))</f>
        <v>Low capacity</v>
      </c>
      <c r="CV41" s="157" t="str">
        <f>IF('Standardized Scores'!CV41&gt;=MAX('Standardized Scores'!$E41:$DO41)*0.88,"Advanced capacity",IF('Standardized Scores'!CV41&gt;=MAX('Standardized Scores'!$E41:$DO41)*0.8,"High capacity",IF('Standardized Scores'!CV41&gt;=MAX('Standardized Scores'!$E41:$DO41)*0.66,"Adequate capacity",IF('Standardized Scores'!CV41&gt;=MAX('Standardized Scores'!$E41:$DO41)*0.555,"Low capacity","Inadequate capacity"))))</f>
        <v>Inadequate capacity</v>
      </c>
      <c r="CW41" s="157" t="str">
        <f>IF('Standardized Scores'!CW41&gt;=MAX('Standardized Scores'!$E41:$DO41)*0.88,"Advanced capacity",IF('Standardized Scores'!CW41&gt;=MAX('Standardized Scores'!$E41:$DO41)*0.8,"High capacity",IF('Standardized Scores'!CW41&gt;=MAX('Standardized Scores'!$E41:$DO41)*0.66,"Adequate capacity",IF('Standardized Scores'!CW41&gt;=MAX('Standardized Scores'!$E41:$DO41)*0.555,"Low capacity","Inadequate capacity"))))</f>
        <v>Low capacity</v>
      </c>
      <c r="CX41" s="157" t="str">
        <f>IF('Standardized Scores'!CX41&gt;=MAX('Standardized Scores'!$E41:$DO41)*0.88,"Advanced capacity",IF('Standardized Scores'!CX41&gt;=MAX('Standardized Scores'!$E41:$DO41)*0.8,"High capacity",IF('Standardized Scores'!CX41&gt;=MAX('Standardized Scores'!$E41:$DO41)*0.66,"Adequate capacity",IF('Standardized Scores'!CX41&gt;=MAX('Standardized Scores'!$E41:$DO41)*0.555,"Low capacity","Inadequate capacity"))))</f>
        <v>Adequate capacity</v>
      </c>
      <c r="CY41" s="157" t="str">
        <f>IF('Standardized Scores'!CY41&gt;=MAX('Standardized Scores'!$E41:$DO41)*0.88,"Advanced capacity",IF('Standardized Scores'!CY41&gt;=MAX('Standardized Scores'!$E41:$DO41)*0.8,"High capacity",IF('Standardized Scores'!CY41&gt;=MAX('Standardized Scores'!$E41:$DO41)*0.66,"Adequate capacity",IF('Standardized Scores'!CY41&gt;=MAX('Standardized Scores'!$E41:$DO41)*0.555,"Low capacity","Inadequate capacity"))))</f>
        <v>Inadequate capacity</v>
      </c>
      <c r="CZ41" s="157" t="str">
        <f>IF('Standardized Scores'!CZ41&gt;=MAX('Standardized Scores'!$E41:$DO41)*0.88,"Advanced capacity",IF('Standardized Scores'!CZ41&gt;=MAX('Standardized Scores'!$E41:$DO41)*0.8,"High capacity",IF('Standardized Scores'!CZ41&gt;=MAX('Standardized Scores'!$E41:$DO41)*0.66,"Adequate capacity",IF('Standardized Scores'!CZ41&gt;=MAX('Standardized Scores'!$E41:$DO41)*0.555,"Low capacity","Inadequate capacity"))))</f>
        <v>Advanced capacity</v>
      </c>
      <c r="DA41" s="157" t="str">
        <f>IF('Standardized Scores'!DA41&gt;=MAX('Standardized Scores'!$E41:$DO41)*0.88,"Advanced capacity",IF('Standardized Scores'!DA41&gt;=MAX('Standardized Scores'!$E41:$DO41)*0.8,"High capacity",IF('Standardized Scores'!DA41&gt;=MAX('Standardized Scores'!$E41:$DO41)*0.66,"Adequate capacity",IF('Standardized Scores'!DA41&gt;=MAX('Standardized Scores'!$E41:$DO41)*0.555,"Low capacity","Inadequate capacity"))))</f>
        <v>High capacity</v>
      </c>
      <c r="DB41" s="157" t="str">
        <f>IF('Standardized Scores'!DB41&gt;=MAX('Standardized Scores'!$E41:$DO41)*0.88,"Advanced capacity",IF('Standardized Scores'!DB41&gt;=MAX('Standardized Scores'!$E41:$DO41)*0.8,"High capacity",IF('Standardized Scores'!DB41&gt;=MAX('Standardized Scores'!$E41:$DO41)*0.66,"Adequate capacity",IF('Standardized Scores'!DB41&gt;=MAX('Standardized Scores'!$E41:$DO41)*0.555,"Low capacity","Inadequate capacity"))))</f>
        <v>Low capacity</v>
      </c>
      <c r="DC41" s="157" t="str">
        <f>IF('Standardized Scores'!DC41&gt;=MAX('Standardized Scores'!$E41:$DO41)*0.88,"Advanced capacity",IF('Standardized Scores'!DC41&gt;=MAX('Standardized Scores'!$E41:$DO41)*0.8,"High capacity",IF('Standardized Scores'!DC41&gt;=MAX('Standardized Scores'!$E41:$DO41)*0.66,"Adequate capacity",IF('Standardized Scores'!DC41&gt;=MAX('Standardized Scores'!$E41:$DO41)*0.555,"Low capacity","Inadequate capacity"))))</f>
        <v>Inadequate capacity</v>
      </c>
      <c r="DD41" s="157" t="str">
        <f>IF('Standardized Scores'!DD41&gt;=MAX('Standardized Scores'!$E41:$DO41)*0.88,"Advanced capacity",IF('Standardized Scores'!DD41&gt;=MAX('Standardized Scores'!$E41:$DO41)*0.8,"High capacity",IF('Standardized Scores'!DD41&gt;=MAX('Standardized Scores'!$E41:$DO41)*0.66,"Adequate capacity",IF('Standardized Scores'!DD41&gt;=MAX('Standardized Scores'!$E41:$DO41)*0.555,"Low capacity","Inadequate capacity"))))</f>
        <v>Inadequate capacity</v>
      </c>
      <c r="DE41" s="157" t="str">
        <f>IF('Standardized Scores'!DE41&gt;=MAX('Standardized Scores'!$E41:$DO41)*0.88,"Advanced capacity",IF('Standardized Scores'!DE41&gt;=MAX('Standardized Scores'!$E41:$DO41)*0.8,"High capacity",IF('Standardized Scores'!DE41&gt;=MAX('Standardized Scores'!$E41:$DO41)*0.66,"Adequate capacity",IF('Standardized Scores'!DE41&gt;=MAX('Standardized Scores'!$E41:$DO41)*0.555,"Low capacity","Inadequate capacity"))))</f>
        <v>Inadequate capacity</v>
      </c>
      <c r="DF41" s="157" t="str">
        <f>IF('Standardized Scores'!DF41&gt;=MAX('Standardized Scores'!$E41:$DO41)*0.88,"Advanced capacity",IF('Standardized Scores'!DF41&gt;=MAX('Standardized Scores'!$E41:$DO41)*0.8,"High capacity",IF('Standardized Scores'!DF41&gt;=MAX('Standardized Scores'!$E41:$DO41)*0.66,"Adequate capacity",IF('Standardized Scores'!DF41&gt;=MAX('Standardized Scores'!$E41:$DO41)*0.555,"Low capacity","Inadequate capacity"))))</f>
        <v>Low capacity</v>
      </c>
      <c r="DG41" s="157" t="str">
        <f>IF('Standardized Scores'!DG41&gt;=MAX('Standardized Scores'!$E41:$DO41)*0.88,"Advanced capacity",IF('Standardized Scores'!DG41&gt;=MAX('Standardized Scores'!$E41:$DO41)*0.8,"High capacity",IF('Standardized Scores'!DG41&gt;=MAX('Standardized Scores'!$E41:$DO41)*0.66,"Adequate capacity",IF('Standardized Scores'!DG41&gt;=MAX('Standardized Scores'!$E41:$DO41)*0.555,"Low capacity","Inadequate capacity"))))</f>
        <v>Inadequate capacity</v>
      </c>
      <c r="DH41" s="157" t="str">
        <f>IF('Standardized Scores'!DH41&gt;=MAX('Standardized Scores'!$E41:$DO41)*0.88,"Advanced capacity",IF('Standardized Scores'!DH41&gt;=MAX('Standardized Scores'!$E41:$DO41)*0.8,"High capacity",IF('Standardized Scores'!DH41&gt;=MAX('Standardized Scores'!$E41:$DO41)*0.66,"Adequate capacity",IF('Standardized Scores'!DH41&gt;=MAX('Standardized Scores'!$E41:$DO41)*0.555,"Low capacity","Inadequate capacity"))))</f>
        <v>Inadequate capacity</v>
      </c>
      <c r="DI41" s="157" t="str">
        <f>IF('Standardized Scores'!DI41&gt;=MAX('Standardized Scores'!$E41:$DO41)*0.88,"Advanced capacity",IF('Standardized Scores'!DI41&gt;=MAX('Standardized Scores'!$E41:$DO41)*0.8,"High capacity",IF('Standardized Scores'!DI41&gt;=MAX('Standardized Scores'!$E41:$DO41)*0.66,"Adequate capacity",IF('Standardized Scores'!DI41&gt;=MAX('Standardized Scores'!$E41:$DO41)*0.555,"Low capacity","Inadequate capacity"))))</f>
        <v>Low capacity</v>
      </c>
      <c r="DJ41" s="157" t="str">
        <f>IF('Standardized Scores'!DJ41&gt;=MAX('Standardized Scores'!$E41:$DO41)*0.88,"Advanced capacity",IF('Standardized Scores'!DJ41&gt;=MAX('Standardized Scores'!$E41:$DO41)*0.8,"High capacity",IF('Standardized Scores'!DJ41&gt;=MAX('Standardized Scores'!$E41:$DO41)*0.66,"Adequate capacity",IF('Standardized Scores'!DJ41&gt;=MAX('Standardized Scores'!$E41:$DO41)*0.555,"Low capacity","Inadequate capacity"))))</f>
        <v>High capacity</v>
      </c>
      <c r="DK41" s="157" t="str">
        <f>IF('Standardized Scores'!DK41&gt;=MAX('Standardized Scores'!$E41:$DO41)*0.88,"Advanced capacity",IF('Standardized Scores'!DK41&gt;=MAX('Standardized Scores'!$E41:$DO41)*0.8,"High capacity",IF('Standardized Scores'!DK41&gt;=MAX('Standardized Scores'!$E41:$DO41)*0.66,"Adequate capacity",IF('Standardized Scores'!DK41&gt;=MAX('Standardized Scores'!$E41:$DO41)*0.555,"Low capacity","Inadequate capacity"))))</f>
        <v>Advanced capacity</v>
      </c>
      <c r="DL41" s="157" t="str">
        <f>IF('Standardized Scores'!DL41&gt;=MAX('Standardized Scores'!$E41:$DO41)*0.88,"Advanced capacity",IF('Standardized Scores'!DL41&gt;=MAX('Standardized Scores'!$E41:$DO41)*0.8,"High capacity",IF('Standardized Scores'!DL41&gt;=MAX('Standardized Scores'!$E41:$DO41)*0.66,"Adequate capacity",IF('Standardized Scores'!DL41&gt;=MAX('Standardized Scores'!$E41:$DO41)*0.555,"Low capacity","Inadequate capacity"))))</f>
        <v>Low capacity</v>
      </c>
      <c r="DM41" s="157" t="str">
        <f>IF('Standardized Scores'!DM41&gt;=MAX('Standardized Scores'!$E41:$DO41)*0.88,"Advanced capacity",IF('Standardized Scores'!DM41&gt;=MAX('Standardized Scores'!$E41:$DO41)*0.8,"High capacity",IF('Standardized Scores'!DM41&gt;=MAX('Standardized Scores'!$E41:$DO41)*0.66,"Adequate capacity",IF('Standardized Scores'!DM41&gt;=MAX('Standardized Scores'!$E41:$DO41)*0.555,"Low capacity","Inadequate capacity"))))</f>
        <v>Inadequate capacity</v>
      </c>
      <c r="DN41" s="157" t="str">
        <f>IF('Standardized Scores'!DN41&gt;=MAX('Standardized Scores'!$E41:$DO41)*0.88,"Advanced capacity",IF('Standardized Scores'!DN41&gt;=MAX('Standardized Scores'!$E41:$DO41)*0.8,"High capacity",IF('Standardized Scores'!DN41&gt;=MAX('Standardized Scores'!$E41:$DO41)*0.66,"Adequate capacity",IF('Standardized Scores'!DN41&gt;=MAX('Standardized Scores'!$E41:$DO41)*0.555,"Low capacity","Inadequate capacity"))))</f>
        <v>Inadequate capacity</v>
      </c>
      <c r="DO41" s="157" t="str">
        <f>IF('Standardized Scores'!DO41&gt;=MAX('Standardized Scores'!$E41:$DO41)*0.88,"Advanced capacity",IF('Standardized Scores'!DO41&gt;=MAX('Standardized Scores'!$E41:$DO41)*0.8,"High capacity",IF('Standardized Scores'!DO41&gt;=MAX('Standardized Scores'!$E41:$DO41)*0.66,"Adequate capacity",IF('Standardized Scores'!DO41&gt;=MAX('Standardized Scores'!$E41:$DO41)*0.555,"Low capacity","Inadequate capacity"))))</f>
        <v>Inadequate capacity</v>
      </c>
    </row>
    <row r="42" spans="2:119" ht="12" customHeight="1" x14ac:dyDescent="0.25">
      <c r="B42" s="64" t="str">
        <f>'Standardized Scores'!B42</f>
        <v xml:space="preserve">         Perceptions of regulatory quality</v>
      </c>
      <c r="C42" s="64" t="str">
        <f t="shared" si="0"/>
        <v>Perceptions of regulatory quality</v>
      </c>
      <c r="D42" s="148">
        <f>'Standardized Scores'!D42</f>
        <v>0.5</v>
      </c>
      <c r="E42" s="158">
        <f>'Standardized Scores'!E42</f>
        <v>47.102853041423785</v>
      </c>
      <c r="F42" s="158">
        <f>'Standardized Scores'!F42</f>
        <v>11.714391067585229</v>
      </c>
      <c r="G42" s="158">
        <f>'Standardized Scores'!G42</f>
        <v>24.904105758802388</v>
      </c>
      <c r="H42" s="158">
        <f>'Standardized Scores'!H42</f>
        <v>26.058629513383778</v>
      </c>
      <c r="I42" s="158">
        <f>'Standardized Scores'!I42</f>
        <v>45.867514836007842</v>
      </c>
      <c r="J42" s="158">
        <f>'Standardized Scores'!J42</f>
        <v>89.818722628411223</v>
      </c>
      <c r="K42" s="158">
        <f>'Standardized Scores'!K42</f>
        <v>77.101803740149904</v>
      </c>
      <c r="L42" s="158">
        <f>'Standardized Scores'!L42</f>
        <v>40.553688872110129</v>
      </c>
      <c r="M42" s="158">
        <f>'Standardized Scores'!M42</f>
        <v>64.13590801924191</v>
      </c>
      <c r="N42" s="158">
        <f>'Standardized Scores'!N42</f>
        <v>20.152787299029082</v>
      </c>
      <c r="O42" s="158">
        <f>'Standardized Scores'!O42</f>
        <v>18.24501573774025</v>
      </c>
      <c r="P42" s="158">
        <f>'Standardized Scores'!P42</f>
        <v>76.940037942833015</v>
      </c>
      <c r="Q42" s="158">
        <f>'Standardized Scores'!Q42</f>
        <v>12.154619627940255</v>
      </c>
      <c r="R42" s="158">
        <f>'Standardized Scores'!R42</f>
        <v>37.464881239081031</v>
      </c>
      <c r="S42" s="158">
        <f>'Standardized Scores'!S42</f>
        <v>58.040933252744871</v>
      </c>
      <c r="T42" s="158">
        <f>'Standardized Scores'!T42</f>
        <v>39.225225468678893</v>
      </c>
      <c r="U42" s="158">
        <f>'Standardized Scores'!U42</f>
        <v>53.735132784602001</v>
      </c>
      <c r="V42" s="158">
        <f>'Standardized Scores'!V42</f>
        <v>18.154107746496244</v>
      </c>
      <c r="W42" s="158">
        <f>'Standardized Scores'!W42</f>
        <v>84.070868819598502</v>
      </c>
      <c r="X42" s="158">
        <f>'Standardized Scores'!X42</f>
        <v>66.842039530451373</v>
      </c>
      <c r="Y42" s="158">
        <f>'Standardized Scores'!Y42</f>
        <v>33.969791879325442</v>
      </c>
      <c r="Z42" s="158">
        <f>'Standardized Scores'!Z42</f>
        <v>47.811895541907411</v>
      </c>
      <c r="AA42" s="158">
        <f>'Standardized Scores'!AA42</f>
        <v>5.1741233751839708</v>
      </c>
      <c r="AB42" s="158">
        <f>'Standardized Scores'!AB42</f>
        <v>53.944754052041603</v>
      </c>
      <c r="AC42" s="158">
        <f>'Standardized Scores'!AC42</f>
        <v>55.128434259353277</v>
      </c>
      <c r="AD42" s="158">
        <f>'Standardized Scores'!AD42</f>
        <v>64.394348440291466</v>
      </c>
      <c r="AE42" s="158">
        <f>'Standardized Scores'!AE42</f>
        <v>77.09664037661797</v>
      </c>
      <c r="AF42" s="158">
        <f>'Standardized Scores'!AF42</f>
        <v>89.042572257158213</v>
      </c>
      <c r="AG42" s="158">
        <f>'Standardized Scores'!AG42</f>
        <v>44.413511162687712</v>
      </c>
      <c r="AH42" s="158">
        <f>'Standardized Scores'!AH42</f>
        <v>23.862060727775638</v>
      </c>
      <c r="AI42" s="158">
        <f>'Standardized Scores'!AI42</f>
        <v>28.953828609309458</v>
      </c>
      <c r="AJ42" s="158">
        <f>'Standardized Scores'!AJ42</f>
        <v>33.170765239865489</v>
      </c>
      <c r="AK42" s="158">
        <f>'Standardized Scores'!AK42</f>
        <v>82.562124095765668</v>
      </c>
      <c r="AL42" s="158">
        <f>'Standardized Scores'!AL42</f>
        <v>18.015952968038423</v>
      </c>
      <c r="AM42" s="158">
        <f>'Standardized Scores'!AM42</f>
        <v>91.358893024357712</v>
      </c>
      <c r="AN42" s="158">
        <f>'Standardized Scores'!AN42</f>
        <v>74.16540292132521</v>
      </c>
      <c r="AO42" s="158">
        <f>'Standardized Scores'!AO42</f>
        <v>69.623434257961094</v>
      </c>
      <c r="AP42" s="158">
        <f>'Standardized Scores'!AP42</f>
        <v>84.441730730994038</v>
      </c>
      <c r="AQ42" s="158">
        <f>'Standardized Scores'!AQ42</f>
        <v>36.903590133997177</v>
      </c>
      <c r="AR42" s="158">
        <f>'Standardized Scores'!AR42</f>
        <v>53.56363347469528</v>
      </c>
      <c r="AS42" s="158">
        <f>'Standardized Scores'!AS42</f>
        <v>33.920232561110915</v>
      </c>
      <c r="AT42" s="158">
        <f>'Standardized Scores'!AT42</f>
        <v>28.554821880818768</v>
      </c>
      <c r="AU42" s="158">
        <f>'Standardized Scores'!AU42</f>
        <v>83.201706749970256</v>
      </c>
      <c r="AV42" s="158">
        <f>'Standardized Scores'!AV42</f>
        <v>54.977171529256829</v>
      </c>
      <c r="AW42" s="158">
        <f>'Standardized Scores'!AW42</f>
        <v>81.929595047823824</v>
      </c>
      <c r="AX42" s="158">
        <f>'Standardized Scores'!AX42</f>
        <v>40.055685127758927</v>
      </c>
      <c r="AY42" s="158">
        <f>'Standardized Scores'!AY42</f>
        <v>49.838373418596198</v>
      </c>
      <c r="AZ42" s="158">
        <f>'Standardized Scores'!AZ42</f>
        <v>0</v>
      </c>
      <c r="BA42" s="158">
        <f>'Standardized Scores'!BA42</f>
        <v>13.238239171144302</v>
      </c>
      <c r="BB42" s="158">
        <f>'Standardized Scores'!BB42</f>
        <v>82.642819826363123</v>
      </c>
      <c r="BC42" s="158">
        <f>'Standardized Scores'!BC42</f>
        <v>73.477165852341287</v>
      </c>
      <c r="BD42" s="158">
        <f>'Standardized Scores'!BD42</f>
        <v>56.248350484785405</v>
      </c>
      <c r="BE42" s="158">
        <f>'Standardized Scores'!BE42</f>
        <v>77.808442059156931</v>
      </c>
      <c r="BF42" s="158">
        <f>'Standardized Scores'!BF42</f>
        <v>46.010761823197605</v>
      </c>
      <c r="BG42" s="158">
        <f>'Standardized Scores'!BG42</f>
        <v>44.432806488241184</v>
      </c>
      <c r="BH42" s="158">
        <f>'Standardized Scores'!BH42</f>
        <v>30.540750802556555</v>
      </c>
      <c r="BI42" s="158">
        <f>'Standardized Scores'!BI42</f>
        <v>46.636523817630774</v>
      </c>
      <c r="BJ42" s="158">
        <f>'Standardized Scores'!BJ42</f>
        <v>27.109924668413235</v>
      </c>
      <c r="BK42" s="158">
        <f>'Standardized Scores'!BK42</f>
        <v>73.851913434555186</v>
      </c>
      <c r="BL42" s="158">
        <f>'Standardized Scores'!BL42</f>
        <v>19.190921352877986</v>
      </c>
      <c r="BM42" s="158">
        <f>'Standardized Scores'!BM42</f>
        <v>75.238008938961102</v>
      </c>
      <c r="BN42" s="158">
        <f>'Standardized Scores'!BN42</f>
        <v>91.803387779026991</v>
      </c>
      <c r="BO42" s="158">
        <f>'Standardized Scores'!BO42</f>
        <v>20.817999602832487</v>
      </c>
      <c r="BP42" s="158">
        <f>'Standardized Scores'!BP42</f>
        <v>60.847812226566461</v>
      </c>
      <c r="BQ42" s="158">
        <f>'Standardized Scores'!BQ42</f>
        <v>63.218076066399362</v>
      </c>
      <c r="BR42" s="158">
        <f>'Standardized Scores'!BR42</f>
        <v>72.391405477762675</v>
      </c>
      <c r="BS42" s="158">
        <f>'Standardized Scores'!BS42</f>
        <v>36.112872750994008</v>
      </c>
      <c r="BT42" s="158">
        <f>'Standardized Scores'!BT42</f>
        <v>36.687884357734056</v>
      </c>
      <c r="BU42" s="158">
        <f>'Standardized Scores'!BU42</f>
        <v>53.275906666063221</v>
      </c>
      <c r="BV42" s="158">
        <f>'Standardized Scores'!BV42</f>
        <v>38.941533794616525</v>
      </c>
      <c r="BW42" s="158">
        <f>'Standardized Scores'!BW42</f>
        <v>21.90269110856735</v>
      </c>
      <c r="BX42" s="158">
        <f>'Standardized Scores'!BX42</f>
        <v>41.980129643600947</v>
      </c>
      <c r="BY42" s="158">
        <f>'Standardized Scores'!BY42</f>
        <v>26.096494694899214</v>
      </c>
      <c r="BZ42" s="158">
        <f>'Standardized Scores'!BZ42</f>
        <v>87.583119247617731</v>
      </c>
      <c r="CA42" s="158">
        <f>'Standardized Scores'!CA42</f>
        <v>89.025566259952981</v>
      </c>
      <c r="CB42" s="158">
        <f>'Standardized Scores'!CB42</f>
        <v>17.896991423464478</v>
      </c>
      <c r="CC42" s="158">
        <f>'Standardized Scores'!CC42</f>
        <v>84.542374555093147</v>
      </c>
      <c r="CD42" s="158">
        <f>'Standardized Scores'!CD42</f>
        <v>50.659268557736461</v>
      </c>
      <c r="CE42" s="158">
        <f>'Standardized Scores'!CE42</f>
        <v>23.114090751017585</v>
      </c>
      <c r="CF42" s="158">
        <f>'Standardized Scores'!CF42</f>
        <v>47.099629806325005</v>
      </c>
      <c r="CG42" s="158">
        <f>'Standardized Scores'!CG42</f>
        <v>36.710692951538547</v>
      </c>
      <c r="CH42" s="158">
        <f>'Standardized Scores'!CH42</f>
        <v>44.244841996280734</v>
      </c>
      <c r="CI42" s="158">
        <f>'Standardized Scores'!CI42</f>
        <v>44.084897413804569</v>
      </c>
      <c r="CJ42" s="158">
        <f>'Standardized Scores'!CJ42</f>
        <v>63.900616110851281</v>
      </c>
      <c r="CK42" s="158">
        <f>'Standardized Scores'!CK42</f>
        <v>61.202842194957334</v>
      </c>
      <c r="CL42" s="158">
        <f>'Standardized Scores'!CL42</f>
        <v>64.50869575076841</v>
      </c>
      <c r="CM42" s="158">
        <f>'Standardized Scores'!CM42</f>
        <v>50.120165762222165</v>
      </c>
      <c r="CN42" s="158">
        <f>'Standardized Scores'!CN42</f>
        <v>28.350754554889456</v>
      </c>
      <c r="CO42" s="158">
        <f>'Standardized Scores'!CO42</f>
        <v>43.942714848283607</v>
      </c>
      <c r="CP42" s="158">
        <f>'Standardized Scores'!CP42</f>
        <v>50.812807468011833</v>
      </c>
      <c r="CQ42" s="158">
        <f>'Standardized Scores'!CQ42</f>
        <v>34.002209851530566</v>
      </c>
      <c r="CR42" s="158">
        <f>'Standardized Scores'!CR42</f>
        <v>43.453261861327299</v>
      </c>
      <c r="CS42" s="158">
        <f>'Standardized Scores'!CS42</f>
        <v>100</v>
      </c>
      <c r="CT42" s="158">
        <f>'Standardized Scores'!CT42</f>
        <v>64.788462502859005</v>
      </c>
      <c r="CU42" s="158">
        <f>'Standardized Scores'!CU42</f>
        <v>63.751288481946702</v>
      </c>
      <c r="CV42" s="158">
        <f>'Standardized Scores'!CV42</f>
        <v>40.202248740722482</v>
      </c>
      <c r="CW42" s="158">
        <f>'Standardized Scores'!CW42</f>
        <v>70.63514104783998</v>
      </c>
      <c r="CX42" s="158">
        <f>'Standardized Scores'!CX42</f>
        <v>63.147445646317784</v>
      </c>
      <c r="CY42" s="158">
        <f>'Standardized Scores'!CY42</f>
        <v>32.4993825774255</v>
      </c>
      <c r="CZ42" s="158">
        <f>'Standardized Scores'!CZ42</f>
        <v>87.582797504174238</v>
      </c>
      <c r="DA42" s="158">
        <f>'Standardized Scores'!DA42</f>
        <v>87.073072360007785</v>
      </c>
      <c r="DB42" s="158">
        <f>'Standardized Scores'!DB42</f>
        <v>80.341883964402768</v>
      </c>
      <c r="DC42" s="158">
        <f>'Standardized Scores'!DC42</f>
        <v>25.833559146700527</v>
      </c>
      <c r="DD42" s="158">
        <f>'Standardized Scores'!DD42</f>
        <v>44.543622161700796</v>
      </c>
      <c r="DE42" s="158">
        <f>'Standardized Scores'!DE42</f>
        <v>32.017782914810617</v>
      </c>
      <c r="DF42" s="158">
        <f>'Standardized Scores'!DF42</f>
        <v>39.97479217461786</v>
      </c>
      <c r="DG42" s="158">
        <f>'Standardized Scores'!DG42</f>
        <v>29.724571215761131</v>
      </c>
      <c r="DH42" s="158">
        <f>'Standardized Scores'!DH42</f>
        <v>34.881731905357583</v>
      </c>
      <c r="DI42" s="158">
        <f>'Standardized Scores'!DI42</f>
        <v>68.412899301015585</v>
      </c>
      <c r="DJ42" s="158">
        <f>'Standardized Scores'!DJ42</f>
        <v>80.13531848625523</v>
      </c>
      <c r="DK42" s="158">
        <f>'Standardized Scores'!DK42</f>
        <v>79.775736157506699</v>
      </c>
      <c r="DL42" s="158">
        <f>'Standardized Scores'!DL42</f>
        <v>60.852298072654705</v>
      </c>
      <c r="DM42" s="158">
        <f>'Standardized Scores'!DM42</f>
        <v>31.767305643989484</v>
      </c>
      <c r="DN42" s="158">
        <f>'Standardized Scores'!DN42</f>
        <v>27.752553057427416</v>
      </c>
      <c r="DO42" s="158">
        <f>'Standardized Scores'!DO42</f>
        <v>6.481877444766809</v>
      </c>
    </row>
    <row r="43" spans="2:119" ht="12" customHeight="1" x14ac:dyDescent="0.25">
      <c r="B43" s="64" t="str">
        <f>'Standardized Scores'!B43</f>
        <v xml:space="preserve">         Government codes for buildings, electrical, infrastructure, cyber and professional licensing</v>
      </c>
      <c r="C43" s="64" t="str">
        <f t="shared" si="0"/>
        <v>Government codes for buildings, electrical, infrastructure, cyber and professional licensing</v>
      </c>
      <c r="D43" s="148">
        <f>'Standardized Scores'!D43</f>
        <v>0.05</v>
      </c>
      <c r="E43" s="158">
        <f>'Standardized Scores'!E43</f>
        <v>0</v>
      </c>
      <c r="F43" s="158">
        <f>'Standardized Scores'!F43</f>
        <v>0</v>
      </c>
      <c r="G43" s="158">
        <f>'Standardized Scores'!G43</f>
        <v>0</v>
      </c>
      <c r="H43" s="158">
        <f>'Standardized Scores'!H43</f>
        <v>0</v>
      </c>
      <c r="I43" s="158">
        <f>'Standardized Scores'!I43</f>
        <v>0</v>
      </c>
      <c r="J43" s="158">
        <f>'Standardized Scores'!J43</f>
        <v>0</v>
      </c>
      <c r="K43" s="158">
        <f>'Standardized Scores'!K43</f>
        <v>1.3352797688520937</v>
      </c>
      <c r="L43" s="158">
        <f>'Standardized Scores'!L43</f>
        <v>0</v>
      </c>
      <c r="M43" s="158">
        <f>'Standardized Scores'!M43</f>
        <v>0</v>
      </c>
      <c r="N43" s="158">
        <f>'Standardized Scores'!N43</f>
        <v>0</v>
      </c>
      <c r="O43" s="158">
        <f>'Standardized Scores'!O43</f>
        <v>0</v>
      </c>
      <c r="P43" s="158">
        <f>'Standardized Scores'!P43</f>
        <v>57.516834246934273</v>
      </c>
      <c r="Q43" s="158">
        <f>'Standardized Scores'!Q43</f>
        <v>0</v>
      </c>
      <c r="R43" s="158">
        <f>'Standardized Scores'!R43</f>
        <v>0</v>
      </c>
      <c r="S43" s="158">
        <f>'Standardized Scores'!S43</f>
        <v>0</v>
      </c>
      <c r="T43" s="158">
        <f>'Standardized Scores'!T43</f>
        <v>0.31244861238279814</v>
      </c>
      <c r="U43" s="158">
        <f>'Standardized Scores'!U43</f>
        <v>0</v>
      </c>
      <c r="V43" s="158">
        <f>'Standardized Scores'!V43</f>
        <v>0</v>
      </c>
      <c r="W43" s="158">
        <f>'Standardized Scores'!W43</f>
        <v>22.305366924823595</v>
      </c>
      <c r="X43" s="158">
        <f>'Standardized Scores'!X43</f>
        <v>0</v>
      </c>
      <c r="Y43" s="158">
        <f>'Standardized Scores'!Y43</f>
        <v>1.8249086238415993E-2</v>
      </c>
      <c r="Z43" s="158">
        <f>'Standardized Scores'!Z43</f>
        <v>0</v>
      </c>
      <c r="AA43" s="158">
        <f>'Standardized Scores'!AA43</f>
        <v>0</v>
      </c>
      <c r="AB43" s="158">
        <f>'Standardized Scores'!AB43</f>
        <v>0</v>
      </c>
      <c r="AC43" s="158">
        <f>'Standardized Scores'!AC43</f>
        <v>0</v>
      </c>
      <c r="AD43" s="158">
        <f>'Standardized Scores'!AD43</f>
        <v>0</v>
      </c>
      <c r="AE43" s="158">
        <f>'Standardized Scores'!AE43</f>
        <v>0</v>
      </c>
      <c r="AF43" s="158">
        <f>'Standardized Scores'!AF43</f>
        <v>100</v>
      </c>
      <c r="AG43" s="158">
        <f>'Standardized Scores'!AG43</f>
        <v>0</v>
      </c>
      <c r="AH43" s="158">
        <f>'Standardized Scores'!AH43</f>
        <v>0</v>
      </c>
      <c r="AI43" s="158">
        <f>'Standardized Scores'!AI43</f>
        <v>0</v>
      </c>
      <c r="AJ43" s="158">
        <f>'Standardized Scores'!AJ43</f>
        <v>0</v>
      </c>
      <c r="AK43" s="158">
        <f>'Standardized Scores'!AK43</f>
        <v>0</v>
      </c>
      <c r="AL43" s="158">
        <f>'Standardized Scores'!AL43</f>
        <v>0</v>
      </c>
      <c r="AM43" s="158">
        <f>'Standardized Scores'!AM43</f>
        <v>0</v>
      </c>
      <c r="AN43" s="158">
        <f>'Standardized Scores'!AN43</f>
        <v>3.5505911100709815</v>
      </c>
      <c r="AO43" s="158">
        <f>'Standardized Scores'!AO43</f>
        <v>0</v>
      </c>
      <c r="AP43" s="158">
        <f>'Standardized Scores'!AP43</f>
        <v>4.7643565278677</v>
      </c>
      <c r="AQ43" s="158">
        <f>'Standardized Scores'!AQ43</f>
        <v>0</v>
      </c>
      <c r="AR43" s="158">
        <f>'Standardized Scores'!AR43</f>
        <v>0</v>
      </c>
      <c r="AS43" s="158">
        <f>'Standardized Scores'!AS43</f>
        <v>0</v>
      </c>
      <c r="AT43" s="158">
        <f>'Standardized Scores'!AT43</f>
        <v>0</v>
      </c>
      <c r="AU43" s="158">
        <f>'Standardized Scores'!AU43</f>
        <v>0</v>
      </c>
      <c r="AV43" s="158">
        <f>'Standardized Scores'!AV43</f>
        <v>0</v>
      </c>
      <c r="AW43" s="158">
        <f>'Standardized Scores'!AW43</f>
        <v>0</v>
      </c>
      <c r="AX43" s="158">
        <f>'Standardized Scores'!AX43</f>
        <v>0</v>
      </c>
      <c r="AY43" s="158">
        <f>'Standardized Scores'!AY43</f>
        <v>0</v>
      </c>
      <c r="AZ43" s="158">
        <f>'Standardized Scores'!AZ43</f>
        <v>0</v>
      </c>
      <c r="BA43" s="158">
        <f>'Standardized Scores'!BA43</f>
        <v>0</v>
      </c>
      <c r="BB43" s="158">
        <f>'Standardized Scores'!BB43</f>
        <v>0</v>
      </c>
      <c r="BC43" s="158">
        <f>'Standardized Scores'!BC43</f>
        <v>0</v>
      </c>
      <c r="BD43" s="158">
        <f>'Standardized Scores'!BD43</f>
        <v>2.613567978121949</v>
      </c>
      <c r="BE43" s="158">
        <f>'Standardized Scores'!BE43</f>
        <v>0.26108435644692762</v>
      </c>
      <c r="BF43" s="158">
        <f>'Standardized Scores'!BF43</f>
        <v>0</v>
      </c>
      <c r="BG43" s="158">
        <f>'Standardized Scores'!BG43</f>
        <v>0</v>
      </c>
      <c r="BH43" s="158">
        <f>'Standardized Scores'!BH43</f>
        <v>0</v>
      </c>
      <c r="BI43" s="158">
        <f>'Standardized Scores'!BI43</f>
        <v>0</v>
      </c>
      <c r="BJ43" s="158">
        <f>'Standardized Scores'!BJ43</f>
        <v>0</v>
      </c>
      <c r="BK43" s="158">
        <f>'Standardized Scores'!BK43</f>
        <v>0</v>
      </c>
      <c r="BL43" s="158">
        <f>'Standardized Scores'!BL43</f>
        <v>0</v>
      </c>
      <c r="BM43" s="158">
        <f>'Standardized Scores'!BM43</f>
        <v>0</v>
      </c>
      <c r="BN43" s="158">
        <f>'Standardized Scores'!BN43</f>
        <v>0</v>
      </c>
      <c r="BO43" s="158">
        <f>'Standardized Scores'!BO43</f>
        <v>0</v>
      </c>
      <c r="BP43" s="158">
        <f>'Standardized Scores'!BP43</f>
        <v>0</v>
      </c>
      <c r="BQ43" s="158">
        <f>'Standardized Scores'!BQ43</f>
        <v>0</v>
      </c>
      <c r="BR43" s="158">
        <f>'Standardized Scores'!BR43</f>
        <v>0</v>
      </c>
      <c r="BS43" s="158">
        <f>'Standardized Scores'!BS43</f>
        <v>0</v>
      </c>
      <c r="BT43" s="158">
        <f>'Standardized Scores'!BT43</f>
        <v>0</v>
      </c>
      <c r="BU43" s="158">
        <f>'Standardized Scores'!BU43</f>
        <v>0</v>
      </c>
      <c r="BV43" s="158">
        <f>'Standardized Scores'!BV43</f>
        <v>0</v>
      </c>
      <c r="BW43" s="158">
        <f>'Standardized Scores'!BW43</f>
        <v>0</v>
      </c>
      <c r="BX43" s="158">
        <f>'Standardized Scores'!BX43</f>
        <v>0</v>
      </c>
      <c r="BY43" s="158">
        <f>'Standardized Scores'!BY43</f>
        <v>0</v>
      </c>
      <c r="BZ43" s="158">
        <f>'Standardized Scores'!BZ43</f>
        <v>23.249823551666232</v>
      </c>
      <c r="CA43" s="158">
        <f>'Standardized Scores'!CA43</f>
        <v>32.400001845271468</v>
      </c>
      <c r="CB43" s="158">
        <f>'Standardized Scores'!CB43</f>
        <v>0</v>
      </c>
      <c r="CC43" s="158">
        <f>'Standardized Scores'!CC43</f>
        <v>7.7881035936242844</v>
      </c>
      <c r="CD43" s="158">
        <f>'Standardized Scores'!CD43</f>
        <v>0</v>
      </c>
      <c r="CE43" s="158">
        <f>'Standardized Scores'!CE43</f>
        <v>0</v>
      </c>
      <c r="CF43" s="158">
        <f>'Standardized Scores'!CF43</f>
        <v>0</v>
      </c>
      <c r="CG43" s="158">
        <f>'Standardized Scores'!CG43</f>
        <v>0</v>
      </c>
      <c r="CH43" s="158">
        <f>'Standardized Scores'!CH43</f>
        <v>0</v>
      </c>
      <c r="CI43" s="158">
        <f>'Standardized Scores'!CI43</f>
        <v>0</v>
      </c>
      <c r="CJ43" s="158">
        <f>'Standardized Scores'!CJ43</f>
        <v>0</v>
      </c>
      <c r="CK43" s="158">
        <f>'Standardized Scores'!CK43</f>
        <v>0</v>
      </c>
      <c r="CL43" s="158">
        <f>'Standardized Scores'!CL43</f>
        <v>0</v>
      </c>
      <c r="CM43" s="158">
        <f>'Standardized Scores'!CM43</f>
        <v>0</v>
      </c>
      <c r="CN43" s="158">
        <f>'Standardized Scores'!CN43</f>
        <v>0.20450994417546739</v>
      </c>
      <c r="CO43" s="158">
        <f>'Standardized Scores'!CO43</f>
        <v>0</v>
      </c>
      <c r="CP43" s="158">
        <f>'Standardized Scores'!CP43</f>
        <v>0</v>
      </c>
      <c r="CQ43" s="158">
        <f>'Standardized Scores'!CQ43</f>
        <v>0</v>
      </c>
      <c r="CR43" s="158">
        <f>'Standardized Scores'!CR43</f>
        <v>0</v>
      </c>
      <c r="CS43" s="158">
        <f>'Standardized Scores'!CS43</f>
        <v>3.7767725352832078E-2</v>
      </c>
      <c r="CT43" s="158">
        <f>'Standardized Scores'!CT43</f>
        <v>0</v>
      </c>
      <c r="CU43" s="158">
        <f>'Standardized Scores'!CU43</f>
        <v>0</v>
      </c>
      <c r="CV43" s="158">
        <f>'Standardized Scores'!CV43</f>
        <v>0</v>
      </c>
      <c r="CW43" s="158">
        <f>'Standardized Scores'!CW43</f>
        <v>0</v>
      </c>
      <c r="CX43" s="158">
        <f>'Standardized Scores'!CX43</f>
        <v>12.825091510198694</v>
      </c>
      <c r="CY43" s="158">
        <f>'Standardized Scores'!CY43</f>
        <v>0</v>
      </c>
      <c r="CZ43" s="158">
        <f>'Standardized Scores'!CZ43</f>
        <v>0</v>
      </c>
      <c r="DA43" s="158">
        <f>'Standardized Scores'!DA43</f>
        <v>35.629461579309769</v>
      </c>
      <c r="DB43" s="158">
        <f>'Standardized Scores'!DB43</f>
        <v>0</v>
      </c>
      <c r="DC43" s="158">
        <f>'Standardized Scores'!DC43</f>
        <v>0</v>
      </c>
      <c r="DD43" s="158">
        <f>'Standardized Scores'!DD43</f>
        <v>0</v>
      </c>
      <c r="DE43" s="158">
        <f>'Standardized Scores'!DE43</f>
        <v>0</v>
      </c>
      <c r="DF43" s="158">
        <f>'Standardized Scores'!DF43</f>
        <v>4.5581835883695125E-2</v>
      </c>
      <c r="DG43" s="158">
        <f>'Standardized Scores'!DG43</f>
        <v>0</v>
      </c>
      <c r="DH43" s="158">
        <f>'Standardized Scores'!DH43</f>
        <v>0</v>
      </c>
      <c r="DI43" s="158">
        <f>'Standardized Scores'!DI43</f>
        <v>0</v>
      </c>
      <c r="DJ43" s="158">
        <f>'Standardized Scores'!DJ43</f>
        <v>60.54735871602103</v>
      </c>
      <c r="DK43" s="158">
        <f>'Standardized Scores'!DK43</f>
        <v>17.920806816409598</v>
      </c>
      <c r="DL43" s="158">
        <f>'Standardized Scores'!DL43</f>
        <v>0</v>
      </c>
      <c r="DM43" s="158">
        <f>'Standardized Scores'!DM43</f>
        <v>0</v>
      </c>
      <c r="DN43" s="158">
        <f>'Standardized Scores'!DN43</f>
        <v>0</v>
      </c>
      <c r="DO43" s="158">
        <f>'Standardized Scores'!DO43</f>
        <v>0</v>
      </c>
    </row>
    <row r="44" spans="2:119" ht="12" customHeight="1" x14ac:dyDescent="0.25">
      <c r="B44" s="64" t="str">
        <f>'Standardized Scores'!B44</f>
        <v xml:space="preserve">         Regulation of chemicals in mining</v>
      </c>
      <c r="C44" s="64" t="str">
        <f t="shared" si="0"/>
        <v>Regulation of chemicals in mining</v>
      </c>
      <c r="D44" s="148">
        <f>'Standardized Scores'!D44</f>
        <v>0.15</v>
      </c>
      <c r="E44" s="158">
        <f>'Standardized Scores'!E44</f>
        <v>10.869565217391303</v>
      </c>
      <c r="F44" s="158">
        <f>'Standardized Scores'!F44</f>
        <v>67.391304347826079</v>
      </c>
      <c r="G44" s="158">
        <f>'Standardized Scores'!G44</f>
        <v>0</v>
      </c>
      <c r="H44" s="158">
        <f>'Standardized Scores'!H44</f>
        <v>100</v>
      </c>
      <c r="I44" s="158">
        <f>'Standardized Scores'!I44</f>
        <v>19.565217391304351</v>
      </c>
      <c r="J44" s="158">
        <f>'Standardized Scores'!J44</f>
        <v>47.826086956521735</v>
      </c>
      <c r="K44" s="158">
        <f>'Standardized Scores'!K44</f>
        <v>28.260869565217394</v>
      </c>
      <c r="L44" s="158">
        <f>'Standardized Scores'!L44</f>
        <v>19.565217391304351</v>
      </c>
      <c r="M44" s="158">
        <f>'Standardized Scores'!M44</f>
        <v>6.5217391304347831</v>
      </c>
      <c r="N44" s="158">
        <f>'Standardized Scores'!N44</f>
        <v>21.739130434782609</v>
      </c>
      <c r="O44" s="158">
        <f>'Standardized Scores'!O44</f>
        <v>17.39130434782609</v>
      </c>
      <c r="P44" s="158">
        <f>'Standardized Scores'!P44</f>
        <v>13.043478260869568</v>
      </c>
      <c r="Q44" s="158">
        <f>'Standardized Scores'!Q44</f>
        <v>60.869565217391312</v>
      </c>
      <c r="R44" s="158">
        <f>'Standardized Scores'!R44</f>
        <v>8.6956521739130448</v>
      </c>
      <c r="S44" s="158">
        <f>'Standardized Scores'!S44</f>
        <v>47.826086956521735</v>
      </c>
      <c r="T44" s="158">
        <f>'Standardized Scores'!T44</f>
        <v>47.826086956521735</v>
      </c>
      <c r="U44" s="158">
        <f>'Standardized Scores'!U44</f>
        <v>60.869565217391312</v>
      </c>
      <c r="V44" s="158">
        <f>'Standardized Scores'!V44</f>
        <v>6.5217391304347831</v>
      </c>
      <c r="W44" s="158">
        <f>'Standardized Scores'!W44</f>
        <v>47.826086956521735</v>
      </c>
      <c r="X44" s="158">
        <f>'Standardized Scores'!X44</f>
        <v>47.826086956521735</v>
      </c>
      <c r="Y44" s="158">
        <f>'Standardized Scores'!Y44</f>
        <v>21.739130434782609</v>
      </c>
      <c r="Z44" s="158">
        <f>'Standardized Scores'!Z44</f>
        <v>47.826086956521735</v>
      </c>
      <c r="AA44" s="158">
        <f>'Standardized Scores'!AA44</f>
        <v>0</v>
      </c>
      <c r="AB44" s="158">
        <f>'Standardized Scores'!AB44</f>
        <v>30.434782608695656</v>
      </c>
      <c r="AC44" s="158">
        <f>'Standardized Scores'!AC44</f>
        <v>60.869565217391312</v>
      </c>
      <c r="AD44" s="158">
        <f>'Standardized Scores'!AD44</f>
        <v>17.39130434782609</v>
      </c>
      <c r="AE44" s="158">
        <f>'Standardized Scores'!AE44</f>
        <v>21.739130434782609</v>
      </c>
      <c r="AF44" s="158">
        <f>'Standardized Scores'!AF44</f>
        <v>23.913043478260875</v>
      </c>
      <c r="AG44" s="158">
        <f>'Standardized Scores'!AG44</f>
        <v>60.869565217391312</v>
      </c>
      <c r="AH44" s="158">
        <f>'Standardized Scores'!AH44</f>
        <v>86.956521739130437</v>
      </c>
      <c r="AI44" s="158">
        <f>'Standardized Scores'!AI44</f>
        <v>0</v>
      </c>
      <c r="AJ44" s="158">
        <f>'Standardized Scores'!AJ44</f>
        <v>8.6956521739130448</v>
      </c>
      <c r="AK44" s="158">
        <f>'Standardized Scores'!AK44</f>
        <v>17.39130434782609</v>
      </c>
      <c r="AL44" s="158">
        <f>'Standardized Scores'!AL44</f>
        <v>15.217391304347828</v>
      </c>
      <c r="AM44" s="158">
        <f>'Standardized Scores'!AM44</f>
        <v>60.869565217391312</v>
      </c>
      <c r="AN44" s="158">
        <f>'Standardized Scores'!AN44</f>
        <v>8.6956521739130448</v>
      </c>
      <c r="AO44" s="158">
        <f>'Standardized Scores'!AO44</f>
        <v>15.217391304347828</v>
      </c>
      <c r="AP44" s="158">
        <f>'Standardized Scores'!AP44</f>
        <v>100</v>
      </c>
      <c r="AQ44" s="158">
        <f>'Standardized Scores'!AQ44</f>
        <v>47.826086956521735</v>
      </c>
      <c r="AR44" s="158">
        <f>'Standardized Scores'!AR44</f>
        <v>60.869565217391312</v>
      </c>
      <c r="AS44" s="158">
        <f>'Standardized Scores'!AS44</f>
        <v>28.260869565217394</v>
      </c>
      <c r="AT44" s="158">
        <f>'Standardized Scores'!AT44</f>
        <v>60.869565217391312</v>
      </c>
      <c r="AU44" s="158">
        <f>'Standardized Scores'!AU44</f>
        <v>19.565217391304351</v>
      </c>
      <c r="AV44" s="158">
        <f>'Standardized Scores'!AV44</f>
        <v>26.086956521739133</v>
      </c>
      <c r="AW44" s="158">
        <f>'Standardized Scores'!AW44</f>
        <v>19.565217391304351</v>
      </c>
      <c r="AX44" s="158">
        <f>'Standardized Scores'!AX44</f>
        <v>21.739130434782609</v>
      </c>
      <c r="AY44" s="158">
        <f>'Standardized Scores'!AY44</f>
        <v>47.826086956521735</v>
      </c>
      <c r="AZ44" s="158">
        <f>'Standardized Scores'!AZ44</f>
        <v>10.869565217391303</v>
      </c>
      <c r="BA44" s="158">
        <f>'Standardized Scores'!BA44</f>
        <v>2.1739130434782608</v>
      </c>
      <c r="BB44" s="158">
        <f>'Standardized Scores'!BB44</f>
        <v>21.739130434782609</v>
      </c>
      <c r="BC44" s="158">
        <f>'Standardized Scores'!BC44</f>
        <v>4.3478260869565224</v>
      </c>
      <c r="BD44" s="158">
        <f>'Standardized Scores'!BD44</f>
        <v>30.434782608695656</v>
      </c>
      <c r="BE44" s="158">
        <f>'Standardized Scores'!BE44</f>
        <v>100</v>
      </c>
      <c r="BF44" s="158">
        <f>'Standardized Scores'!BF44</f>
        <v>10.869565217391303</v>
      </c>
      <c r="BG44" s="158">
        <f>'Standardized Scores'!BG44</f>
        <v>0</v>
      </c>
      <c r="BH44" s="158">
        <f>'Standardized Scores'!BH44</f>
        <v>47.826086956521735</v>
      </c>
      <c r="BI44" s="158">
        <f>'Standardized Scores'!BI44</f>
        <v>21.739130434782609</v>
      </c>
      <c r="BJ44" s="158">
        <f>'Standardized Scores'!BJ44</f>
        <v>0</v>
      </c>
      <c r="BK44" s="158">
        <f>'Standardized Scores'!BK44</f>
        <v>30.434782608695656</v>
      </c>
      <c r="BL44" s="158">
        <f>'Standardized Scores'!BL44</f>
        <v>4.3478260869565224</v>
      </c>
      <c r="BM44" s="158">
        <f>'Standardized Scores'!BM44</f>
        <v>21.739130434782609</v>
      </c>
      <c r="BN44" s="158">
        <f>'Standardized Scores'!BN44</f>
        <v>21.739130434782609</v>
      </c>
      <c r="BO44" s="158">
        <f>'Standardized Scores'!BO44</f>
        <v>15.217391304347828</v>
      </c>
      <c r="BP44" s="158">
        <f>'Standardized Scores'!BP44</f>
        <v>13.043478260869568</v>
      </c>
      <c r="BQ44" s="158">
        <f>'Standardized Scores'!BQ44</f>
        <v>26.086956521739133</v>
      </c>
      <c r="BR44" s="158">
        <f>'Standardized Scores'!BR44</f>
        <v>21.739130434782609</v>
      </c>
      <c r="BS44" s="158">
        <f>'Standardized Scores'!BS44</f>
        <v>47.826086956521735</v>
      </c>
      <c r="BT44" s="158">
        <f>'Standardized Scores'!BT44</f>
        <v>86.956521739130437</v>
      </c>
      <c r="BU44" s="158">
        <f>'Standardized Scores'!BU44</f>
        <v>10.869565217391303</v>
      </c>
      <c r="BV44" s="158">
        <f>'Standardized Scores'!BV44</f>
        <v>15.217391304347828</v>
      </c>
      <c r="BW44" s="158">
        <f>'Standardized Scores'!BW44</f>
        <v>17.39130434782609</v>
      </c>
      <c r="BX44" s="158">
        <f>'Standardized Scores'!BX44</f>
        <v>21.739130434782609</v>
      </c>
      <c r="BY44" s="158">
        <f>'Standardized Scores'!BY44</f>
        <v>13.043478260869568</v>
      </c>
      <c r="BZ44" s="158">
        <f>'Standardized Scores'!BZ44</f>
        <v>15.217391304347828</v>
      </c>
      <c r="CA44" s="158">
        <f>'Standardized Scores'!CA44</f>
        <v>34.782608695652179</v>
      </c>
      <c r="CB44" s="158">
        <f>'Standardized Scores'!CB44</f>
        <v>50</v>
      </c>
      <c r="CC44" s="158">
        <f>'Standardized Scores'!CC44</f>
        <v>10.869565217391303</v>
      </c>
      <c r="CD44" s="158">
        <f>'Standardized Scores'!CD44</f>
        <v>32.608695652173914</v>
      </c>
      <c r="CE44" s="158">
        <f>'Standardized Scores'!CE44</f>
        <v>82.608695652173921</v>
      </c>
      <c r="CF44" s="158">
        <f>'Standardized Scores'!CF44</f>
        <v>13.043478260869568</v>
      </c>
      <c r="CG44" s="158">
        <f>'Standardized Scores'!CG44</f>
        <v>15.217391304347828</v>
      </c>
      <c r="CH44" s="158">
        <f>'Standardized Scores'!CH44</f>
        <v>21.739130434782609</v>
      </c>
      <c r="CI44" s="158">
        <f>'Standardized Scores'!CI44</f>
        <v>60.869565217391312</v>
      </c>
      <c r="CJ44" s="158">
        <f>'Standardized Scores'!CJ44</f>
        <v>30.434782608695656</v>
      </c>
      <c r="CK44" s="158">
        <f>'Standardized Scores'!CK44</f>
        <v>60.869565217391312</v>
      </c>
      <c r="CL44" s="158">
        <f>'Standardized Scores'!CL44</f>
        <v>28.260869565217394</v>
      </c>
      <c r="CM44" s="158">
        <f>'Standardized Scores'!CM44</f>
        <v>60.869565217391312</v>
      </c>
      <c r="CN44" s="158">
        <f>'Standardized Scores'!CN44</f>
        <v>15.217391304347828</v>
      </c>
      <c r="CO44" s="158">
        <f>'Standardized Scores'!CO44</f>
        <v>13.043478260869568</v>
      </c>
      <c r="CP44" s="158">
        <f>'Standardized Scores'!CP44</f>
        <v>21.739130434782609</v>
      </c>
      <c r="CQ44" s="158">
        <f>'Standardized Scores'!CQ44</f>
        <v>34.782608695652179</v>
      </c>
      <c r="CR44" s="158">
        <f>'Standardized Scores'!CR44</f>
        <v>15.217391304347828</v>
      </c>
      <c r="CS44" s="158">
        <f>'Standardized Scores'!CS44</f>
        <v>17.39130434782609</v>
      </c>
      <c r="CT44" s="158">
        <f>'Standardized Scores'!CT44</f>
        <v>32.608695652173914</v>
      </c>
      <c r="CU44" s="158">
        <f>'Standardized Scores'!CU44</f>
        <v>19.565217391304351</v>
      </c>
      <c r="CV44" s="158">
        <f>'Standardized Scores'!CV44</f>
        <v>47.826086956521735</v>
      </c>
      <c r="CW44" s="158">
        <f>'Standardized Scores'!CW44</f>
        <v>0</v>
      </c>
      <c r="CX44" s="158">
        <f>'Standardized Scores'!CX44</f>
        <v>60.869565217391312</v>
      </c>
      <c r="CY44" s="158">
        <f>'Standardized Scores'!CY44</f>
        <v>4.3478260869565224</v>
      </c>
      <c r="CZ44" s="158">
        <f>'Standardized Scores'!CZ44</f>
        <v>60.869565217391312</v>
      </c>
      <c r="DA44" s="158">
        <f>'Standardized Scores'!DA44</f>
        <v>21.739130434782609</v>
      </c>
      <c r="DB44" s="158">
        <f>'Standardized Scores'!DB44</f>
        <v>19.565217391304351</v>
      </c>
      <c r="DC44" s="158">
        <f>'Standardized Scores'!DC44</f>
        <v>47.826086956521735</v>
      </c>
      <c r="DD44" s="158">
        <f>'Standardized Scores'!DD44</f>
        <v>2.1739130434782608</v>
      </c>
      <c r="DE44" s="158">
        <f>'Standardized Scores'!DE44</f>
        <v>4.3478260869565224</v>
      </c>
      <c r="DF44" s="158">
        <f>'Standardized Scores'!DF44</f>
        <v>100</v>
      </c>
      <c r="DG44" s="158">
        <f>'Standardized Scores'!DG44</f>
        <v>19.565217391304351</v>
      </c>
      <c r="DH44" s="158">
        <f>'Standardized Scores'!DH44</f>
        <v>6.5217391304347831</v>
      </c>
      <c r="DI44" s="158">
        <f>'Standardized Scores'!DI44</f>
        <v>17.39130434782609</v>
      </c>
      <c r="DJ44" s="158">
        <f>'Standardized Scores'!DJ44</f>
        <v>60.869565217391312</v>
      </c>
      <c r="DK44" s="158">
        <f>'Standardized Scores'!DK44</f>
        <v>60.869565217391312</v>
      </c>
      <c r="DL44" s="158">
        <f>'Standardized Scores'!DL44</f>
        <v>19.565217391304351</v>
      </c>
      <c r="DM44" s="158">
        <f>'Standardized Scores'!DM44</f>
        <v>17.39130434782609</v>
      </c>
      <c r="DN44" s="158">
        <f>'Standardized Scores'!DN44</f>
        <v>21.739130434782609</v>
      </c>
      <c r="DO44" s="158">
        <f>'Standardized Scores'!DO44</f>
        <v>60.869565217391312</v>
      </c>
    </row>
    <row r="45" spans="2:119" ht="12" customHeight="1" x14ac:dyDescent="0.25">
      <c r="B45" s="64" t="str">
        <f>'Standardized Scores'!B45</f>
        <v xml:space="preserve">         Water use rules for mining companies</v>
      </c>
      <c r="C45" s="64" t="str">
        <f t="shared" si="0"/>
        <v>Water use rules for mining companies</v>
      </c>
      <c r="D45" s="148">
        <f>'Standardized Scores'!D45</f>
        <v>0.15</v>
      </c>
      <c r="E45" s="158">
        <f>'Standardized Scores'!E45</f>
        <v>24.358974358974361</v>
      </c>
      <c r="F45" s="158">
        <f>'Standardized Scores'!F45</f>
        <v>43.589743589743591</v>
      </c>
      <c r="G45" s="158">
        <f>'Standardized Scores'!G45</f>
        <v>20.512820512820515</v>
      </c>
      <c r="H45" s="158">
        <f>'Standardized Scores'!H45</f>
        <v>43.589743589743591</v>
      </c>
      <c r="I45" s="158">
        <f>'Standardized Scores'!I45</f>
        <v>25.641025641025642</v>
      </c>
      <c r="J45" s="158">
        <f>'Standardized Scores'!J45</f>
        <v>55.128205128205131</v>
      </c>
      <c r="K45" s="158">
        <f>'Standardized Scores'!K45</f>
        <v>19.23076923076923</v>
      </c>
      <c r="L45" s="158">
        <f>'Standardized Scores'!L45</f>
        <v>29.487179487179485</v>
      </c>
      <c r="M45" s="158">
        <f>'Standardized Scores'!M45</f>
        <v>25.641025641025642</v>
      </c>
      <c r="N45" s="158">
        <f>'Standardized Scores'!N45</f>
        <v>30.76923076923077</v>
      </c>
      <c r="O45" s="158">
        <f>'Standardized Scores'!O45</f>
        <v>28.205128205128201</v>
      </c>
      <c r="P45" s="158">
        <f>'Standardized Scores'!P45</f>
        <v>17.948717948717949</v>
      </c>
      <c r="Q45" s="158">
        <f>'Standardized Scores'!Q45</f>
        <v>43.589743589743591</v>
      </c>
      <c r="R45" s="158">
        <f>'Standardized Scores'!R45</f>
        <v>24.358974358974361</v>
      </c>
      <c r="S45" s="158">
        <f>'Standardized Scores'!S45</f>
        <v>8.9743589743589745</v>
      </c>
      <c r="T45" s="158">
        <f>'Standardized Scores'!T45</f>
        <v>43.589743589743591</v>
      </c>
      <c r="U45" s="158">
        <f>'Standardized Scores'!U45</f>
        <v>8.9743589743589745</v>
      </c>
      <c r="V45" s="158">
        <f>'Standardized Scores'!V45</f>
        <v>26.92307692307692</v>
      </c>
      <c r="W45" s="158">
        <f>'Standardized Scores'!W45</f>
        <v>32.051282051282051</v>
      </c>
      <c r="X45" s="158">
        <f>'Standardized Scores'!X45</f>
        <v>67.948717948717956</v>
      </c>
      <c r="Y45" s="158">
        <f>'Standardized Scores'!Y45</f>
        <v>8.9743589743589745</v>
      </c>
      <c r="Z45" s="158">
        <f>'Standardized Scores'!Z45</f>
        <v>100</v>
      </c>
      <c r="AA45" s="158">
        <f>'Standardized Scores'!AA45</f>
        <v>20.512820512820515</v>
      </c>
      <c r="AB45" s="158">
        <f>'Standardized Scores'!AB45</f>
        <v>23.076923076923077</v>
      </c>
      <c r="AC45" s="158">
        <f>'Standardized Scores'!AC45</f>
        <v>8.9743589743589745</v>
      </c>
      <c r="AD45" s="158">
        <f>'Standardized Scores'!AD45</f>
        <v>24.358974358974361</v>
      </c>
      <c r="AE45" s="158">
        <f>'Standardized Scores'!AE45</f>
        <v>25.641025641025642</v>
      </c>
      <c r="AF45" s="158">
        <f>'Standardized Scores'!AF45</f>
        <v>19.23076923076923</v>
      </c>
      <c r="AG45" s="158">
        <f>'Standardized Scores'!AG45</f>
        <v>43.589743589743591</v>
      </c>
      <c r="AH45" s="158">
        <f>'Standardized Scores'!AH45</f>
        <v>67.948717948717956</v>
      </c>
      <c r="AI45" s="158">
        <f>'Standardized Scores'!AI45</f>
        <v>0</v>
      </c>
      <c r="AJ45" s="158">
        <f>'Standardized Scores'!AJ45</f>
        <v>24.358974358974361</v>
      </c>
      <c r="AK45" s="158">
        <f>'Standardized Scores'!AK45</f>
        <v>20.512820512820515</v>
      </c>
      <c r="AL45" s="158">
        <f>'Standardized Scores'!AL45</f>
        <v>67.948717948717956</v>
      </c>
      <c r="AM45" s="158">
        <f>'Standardized Scores'!AM45</f>
        <v>20.512820512820515</v>
      </c>
      <c r="AN45" s="158">
        <f>'Standardized Scores'!AN45</f>
        <v>16.666666666666668</v>
      </c>
      <c r="AO45" s="158">
        <f>'Standardized Scores'!AO45</f>
        <v>19.23076923076923</v>
      </c>
      <c r="AP45" s="158">
        <f>'Standardized Scores'!AP45</f>
        <v>20.512820512820515</v>
      </c>
      <c r="AQ45" s="158">
        <f>'Standardized Scores'!AQ45</f>
        <v>32.051282051282051</v>
      </c>
      <c r="AR45" s="158">
        <f>'Standardized Scores'!AR45</f>
        <v>20.512820512820515</v>
      </c>
      <c r="AS45" s="158">
        <f>'Standardized Scores'!AS45</f>
        <v>67.948717948717956</v>
      </c>
      <c r="AT45" s="158">
        <f>'Standardized Scores'!AT45</f>
        <v>100</v>
      </c>
      <c r="AU45" s="158">
        <f>'Standardized Scores'!AU45</f>
        <v>17.948717948717949</v>
      </c>
      <c r="AV45" s="158">
        <f>'Standardized Scores'!AV45</f>
        <v>23.076923076923077</v>
      </c>
      <c r="AW45" s="158">
        <f>'Standardized Scores'!AW45</f>
        <v>24.358974358974361</v>
      </c>
      <c r="AX45" s="158">
        <f>'Standardized Scores'!AX45</f>
        <v>55.128205128205131</v>
      </c>
      <c r="AY45" s="158">
        <f>'Standardized Scores'!AY45</f>
        <v>43.589743589743591</v>
      </c>
      <c r="AZ45" s="158">
        <f>'Standardized Scores'!AZ45</f>
        <v>29.487179487179485</v>
      </c>
      <c r="BA45" s="158">
        <f>'Standardized Scores'!BA45</f>
        <v>26.92307692307692</v>
      </c>
      <c r="BB45" s="158">
        <f>'Standardized Scores'!BB45</f>
        <v>20.512820512820515</v>
      </c>
      <c r="BC45" s="158">
        <f>'Standardized Scores'!BC45</f>
        <v>16.666666666666668</v>
      </c>
      <c r="BD45" s="158">
        <f>'Standardized Scores'!BD45</f>
        <v>26.92307692307692</v>
      </c>
      <c r="BE45" s="158">
        <f>'Standardized Scores'!BE45</f>
        <v>32.051282051282051</v>
      </c>
      <c r="BF45" s="158">
        <f>'Standardized Scores'!BF45</f>
        <v>24.358974358974361</v>
      </c>
      <c r="BG45" s="158">
        <f>'Standardized Scores'!BG45</f>
        <v>43.589743589743591</v>
      </c>
      <c r="BH45" s="158">
        <f>'Standardized Scores'!BH45</f>
        <v>55.128205128205131</v>
      </c>
      <c r="BI45" s="158">
        <f>'Standardized Scores'!BI45</f>
        <v>32.051282051282051</v>
      </c>
      <c r="BJ45" s="158">
        <f>'Standardized Scores'!BJ45</f>
        <v>80.769230769230774</v>
      </c>
      <c r="BK45" s="158">
        <f>'Standardized Scores'!BK45</f>
        <v>19.23076923076923</v>
      </c>
      <c r="BL45" s="158">
        <f>'Standardized Scores'!BL45</f>
        <v>19.23076923076923</v>
      </c>
      <c r="BM45" s="158">
        <f>'Standardized Scores'!BM45</f>
        <v>23.076923076923077</v>
      </c>
      <c r="BN45" s="158">
        <f>'Standardized Scores'!BN45</f>
        <v>14.102564102564104</v>
      </c>
      <c r="BO45" s="158">
        <f>'Standardized Scores'!BO45</f>
        <v>30.76923076923077</v>
      </c>
      <c r="BP45" s="158">
        <f>'Standardized Scores'!BP45</f>
        <v>21.794871794871796</v>
      </c>
      <c r="BQ45" s="158">
        <f>'Standardized Scores'!BQ45</f>
        <v>24.358974358974361</v>
      </c>
      <c r="BR45" s="158">
        <f>'Standardized Scores'!BR45</f>
        <v>21.794871794871796</v>
      </c>
      <c r="BS45" s="158">
        <f>'Standardized Scores'!BS45</f>
        <v>32.051282051282051</v>
      </c>
      <c r="BT45" s="158">
        <f>'Standardized Scores'!BT45</f>
        <v>0</v>
      </c>
      <c r="BU45" s="158">
        <f>'Standardized Scores'!BU45</f>
        <v>20.512820512820515</v>
      </c>
      <c r="BV45" s="158">
        <f>'Standardized Scores'!BV45</f>
        <v>0</v>
      </c>
      <c r="BW45" s="158">
        <f>'Standardized Scores'!BW45</f>
        <v>28.205128205128201</v>
      </c>
      <c r="BX45" s="158">
        <f>'Standardized Scores'!BX45</f>
        <v>20.512820512820515</v>
      </c>
      <c r="BY45" s="158">
        <f>'Standardized Scores'!BY45</f>
        <v>29.487179487179485</v>
      </c>
      <c r="BZ45" s="158">
        <f>'Standardized Scores'!BZ45</f>
        <v>16.666666666666668</v>
      </c>
      <c r="CA45" s="158">
        <f>'Standardized Scores'!CA45</f>
        <v>30.76923076923077</v>
      </c>
      <c r="CB45" s="158">
        <f>'Standardized Scores'!CB45</f>
        <v>26.92307692307692</v>
      </c>
      <c r="CC45" s="158">
        <f>'Standardized Scores'!CC45</f>
        <v>17.948717948717949</v>
      </c>
      <c r="CD45" s="158">
        <f>'Standardized Scores'!CD45</f>
        <v>25.641025641025642</v>
      </c>
      <c r="CE45" s="158">
        <f>'Standardized Scores'!CE45</f>
        <v>32.051282051282051</v>
      </c>
      <c r="CF45" s="158">
        <f>'Standardized Scores'!CF45</f>
        <v>55.128205128205131</v>
      </c>
      <c r="CG45" s="158">
        <f>'Standardized Scores'!CG45</f>
        <v>24.358974358974361</v>
      </c>
      <c r="CH45" s="158">
        <f>'Standardized Scores'!CH45</f>
        <v>67.948717948717956</v>
      </c>
      <c r="CI45" s="158">
        <f>'Standardized Scores'!CI45</f>
        <v>0</v>
      </c>
      <c r="CJ45" s="158">
        <f>'Standardized Scores'!CJ45</f>
        <v>24.358974358974361</v>
      </c>
      <c r="CK45" s="158">
        <f>'Standardized Scores'!CK45</f>
        <v>32.051282051282051</v>
      </c>
      <c r="CL45" s="158">
        <f>'Standardized Scores'!CL45</f>
        <v>25.641025641025642</v>
      </c>
      <c r="CM45" s="158">
        <f>'Standardized Scores'!CM45</f>
        <v>8.9743589743589745</v>
      </c>
      <c r="CN45" s="158">
        <f>'Standardized Scores'!CN45</f>
        <v>0</v>
      </c>
      <c r="CO45" s="158">
        <f>'Standardized Scores'!CO45</f>
        <v>32.051282051282051</v>
      </c>
      <c r="CP45" s="158">
        <f>'Standardized Scores'!CP45</f>
        <v>8.9743589743589745</v>
      </c>
      <c r="CQ45" s="158">
        <f>'Standardized Scores'!CQ45</f>
        <v>0</v>
      </c>
      <c r="CR45" s="158">
        <f>'Standardized Scores'!CR45</f>
        <v>20.512820512820515</v>
      </c>
      <c r="CS45" s="158">
        <f>'Standardized Scores'!CS45</f>
        <v>17.948717948717949</v>
      </c>
      <c r="CT45" s="158">
        <f>'Standardized Scores'!CT45</f>
        <v>23.076923076923077</v>
      </c>
      <c r="CU45" s="158">
        <f>'Standardized Scores'!CU45</f>
        <v>19.23076923076923</v>
      </c>
      <c r="CV45" s="158">
        <f>'Standardized Scores'!CV45</f>
        <v>20.512820512820515</v>
      </c>
      <c r="CW45" s="158">
        <f>'Standardized Scores'!CW45</f>
        <v>24.358974358974361</v>
      </c>
      <c r="CX45" s="158">
        <f>'Standardized Scores'!CX45</f>
        <v>32.051282051282051</v>
      </c>
      <c r="CY45" s="158">
        <f>'Standardized Scores'!CY45</f>
        <v>25.641025641025642</v>
      </c>
      <c r="CZ45" s="158">
        <f>'Standardized Scores'!CZ45</f>
        <v>20.512820512820515</v>
      </c>
      <c r="DA45" s="158">
        <f>'Standardized Scores'!DA45</f>
        <v>15.384615384615385</v>
      </c>
      <c r="DB45" s="158">
        <f>'Standardized Scores'!DB45</f>
        <v>17.948717948717949</v>
      </c>
      <c r="DC45" s="158">
        <f>'Standardized Scores'!DC45</f>
        <v>20.512820512820515</v>
      </c>
      <c r="DD45" s="158">
        <f>'Standardized Scores'!DD45</f>
        <v>20.512820512820515</v>
      </c>
      <c r="DE45" s="158">
        <f>'Standardized Scores'!DE45</f>
        <v>16.666666666666668</v>
      </c>
      <c r="DF45" s="158">
        <f>'Standardized Scores'!DF45</f>
        <v>0</v>
      </c>
      <c r="DG45" s="158">
        <f>'Standardized Scores'!DG45</f>
        <v>26.92307692307692</v>
      </c>
      <c r="DH45" s="158">
        <f>'Standardized Scores'!DH45</f>
        <v>24.358974358974361</v>
      </c>
      <c r="DI45" s="158">
        <f>'Standardized Scores'!DI45</f>
        <v>28.205128205128201</v>
      </c>
      <c r="DJ45" s="158">
        <f>'Standardized Scores'!DJ45</f>
        <v>8.9743589743589745</v>
      </c>
      <c r="DK45" s="158">
        <f>'Standardized Scores'!DK45</f>
        <v>55.128205128205131</v>
      </c>
      <c r="DL45" s="158">
        <f>'Standardized Scores'!DL45</f>
        <v>25.641025641025642</v>
      </c>
      <c r="DM45" s="158">
        <f>'Standardized Scores'!DM45</f>
        <v>30.76923076923077</v>
      </c>
      <c r="DN45" s="158">
        <f>'Standardized Scores'!DN45</f>
        <v>20.512820512820515</v>
      </c>
      <c r="DO45" s="158">
        <f>'Standardized Scores'!DO45</f>
        <v>32.051282051282051</v>
      </c>
    </row>
    <row r="46" spans="2:119" ht="12" customHeight="1" x14ac:dyDescent="0.25">
      <c r="B46" s="64" t="str">
        <f>'Standardized Scores'!B46</f>
        <v xml:space="preserve">         Biodiversity offset requirements for mining companies</v>
      </c>
      <c r="C46" s="64" t="str">
        <f t="shared" si="0"/>
        <v>Biodiversity offset requirements for mining companies</v>
      </c>
      <c r="D46" s="148">
        <f>'Standardized Scores'!D46</f>
        <v>0.15</v>
      </c>
      <c r="E46" s="158">
        <f>'Standardized Scores'!E46</f>
        <v>32.394366197183103</v>
      </c>
      <c r="F46" s="158">
        <f>'Standardized Scores'!F46</f>
        <v>38.028169014084511</v>
      </c>
      <c r="G46" s="158">
        <f>'Standardized Scores'!G46</f>
        <v>38.028169014084511</v>
      </c>
      <c r="H46" s="158">
        <f>'Standardized Scores'!H46</f>
        <v>38.028169014084511</v>
      </c>
      <c r="I46" s="158">
        <f>'Standardized Scores'!I46</f>
        <v>33.802816901408455</v>
      </c>
      <c r="J46" s="158">
        <f>'Standardized Scores'!J46</f>
        <v>100</v>
      </c>
      <c r="K46" s="158">
        <f>'Standardized Scores'!K46</f>
        <v>64.788732394366193</v>
      </c>
      <c r="L46" s="158">
        <f>'Standardized Scores'!L46</f>
        <v>40.845070422535215</v>
      </c>
      <c r="M46" s="158">
        <f>'Standardized Scores'!M46</f>
        <v>21.126760563380284</v>
      </c>
      <c r="N46" s="158">
        <f>'Standardized Scores'!N46</f>
        <v>42.253521126760567</v>
      </c>
      <c r="O46" s="158">
        <f>'Standardized Scores'!O46</f>
        <v>38.028169014084511</v>
      </c>
      <c r="P46" s="158">
        <f>'Standardized Scores'!P46</f>
        <v>64.788732394366193</v>
      </c>
      <c r="Q46" s="158">
        <f>'Standardized Scores'!Q46</f>
        <v>64.788732394366193</v>
      </c>
      <c r="R46" s="158">
        <f>'Standardized Scores'!R46</f>
        <v>19.718309859154932</v>
      </c>
      <c r="S46" s="158">
        <f>'Standardized Scores'!S46</f>
        <v>25.352112676056343</v>
      </c>
      <c r="T46" s="158">
        <f>'Standardized Scores'!T46</f>
        <v>100</v>
      </c>
      <c r="U46" s="158">
        <f>'Standardized Scores'!U46</f>
        <v>64.788732394366193</v>
      </c>
      <c r="V46" s="158">
        <f>'Standardized Scores'!V46</f>
        <v>36.619718309859159</v>
      </c>
      <c r="W46" s="158">
        <f>'Standardized Scores'!W46</f>
        <v>78.873239436619727</v>
      </c>
      <c r="X46" s="158">
        <f>'Standardized Scores'!X46</f>
        <v>78.873239436619727</v>
      </c>
      <c r="Y46" s="158">
        <f>'Standardized Scores'!Y46</f>
        <v>50.70422535211268</v>
      </c>
      <c r="Z46" s="158">
        <f>'Standardized Scores'!Z46</f>
        <v>78.873239436619727</v>
      </c>
      <c r="AA46" s="158">
        <f>'Standardized Scores'!AA46</f>
        <v>12.67605633802817</v>
      </c>
      <c r="AB46" s="158">
        <f>'Standardized Scores'!AB46</f>
        <v>29.577464788732396</v>
      </c>
      <c r="AC46" s="158">
        <f>'Standardized Scores'!AC46</f>
        <v>64.788732394366193</v>
      </c>
      <c r="AD46" s="158">
        <f>'Standardized Scores'!AD46</f>
        <v>64.788732394366193</v>
      </c>
      <c r="AE46" s="158">
        <f>'Standardized Scores'!AE46</f>
        <v>64.788732394366193</v>
      </c>
      <c r="AF46" s="158">
        <f>'Standardized Scores'!AF46</f>
        <v>64.788732394366193</v>
      </c>
      <c r="AG46" s="158">
        <f>'Standardized Scores'!AG46</f>
        <v>64.788732394366193</v>
      </c>
      <c r="AH46" s="158">
        <f>'Standardized Scores'!AH46</f>
        <v>78.873239436619727</v>
      </c>
      <c r="AI46" s="158">
        <f>'Standardized Scores'!AI46</f>
        <v>0</v>
      </c>
      <c r="AJ46" s="158">
        <f>'Standardized Scores'!AJ46</f>
        <v>32.394366197183103</v>
      </c>
      <c r="AK46" s="158">
        <f>'Standardized Scores'!AK46</f>
        <v>64.788732394366193</v>
      </c>
      <c r="AL46" s="158">
        <f>'Standardized Scores'!AL46</f>
        <v>78.873239436619727</v>
      </c>
      <c r="AM46" s="158">
        <f>'Standardized Scores'!AM46</f>
        <v>100</v>
      </c>
      <c r="AN46" s="158">
        <f>'Standardized Scores'!AN46</f>
        <v>64.788732394366193</v>
      </c>
      <c r="AO46" s="158">
        <f>'Standardized Scores'!AO46</f>
        <v>14.08450704225352</v>
      </c>
      <c r="AP46" s="158">
        <f>'Standardized Scores'!AP46</f>
        <v>78.873239436619727</v>
      </c>
      <c r="AQ46" s="158">
        <f>'Standardized Scores'!AQ46</f>
        <v>38.028169014084511</v>
      </c>
      <c r="AR46" s="158">
        <f>'Standardized Scores'!AR46</f>
        <v>64.788732394366193</v>
      </c>
      <c r="AS46" s="158">
        <f>'Standardized Scores'!AS46</f>
        <v>78.873239436619727</v>
      </c>
      <c r="AT46" s="158">
        <f>'Standardized Scores'!AT46</f>
        <v>78.873239436619727</v>
      </c>
      <c r="AU46" s="158">
        <f>'Standardized Scores'!AU46</f>
        <v>12.67605633802817</v>
      </c>
      <c r="AV46" s="158">
        <f>'Standardized Scores'!AV46</f>
        <v>64.788732394366193</v>
      </c>
      <c r="AW46" s="158">
        <f>'Standardized Scores'!AW46</f>
        <v>78.873239436619727</v>
      </c>
      <c r="AX46" s="158">
        <f>'Standardized Scores'!AX46</f>
        <v>64.788732394366193</v>
      </c>
      <c r="AY46" s="158">
        <f>'Standardized Scores'!AY46</f>
        <v>64.788732394366193</v>
      </c>
      <c r="AZ46" s="158">
        <f>'Standardized Scores'!AZ46</f>
        <v>40.845070422535215</v>
      </c>
      <c r="BA46" s="158">
        <f>'Standardized Scores'!BA46</f>
        <v>36.619718309859159</v>
      </c>
      <c r="BB46" s="158">
        <f>'Standardized Scores'!BB46</f>
        <v>64.788732394366193</v>
      </c>
      <c r="BC46" s="158">
        <f>'Standardized Scores'!BC46</f>
        <v>11.267605633802818</v>
      </c>
      <c r="BD46" s="158">
        <f>'Standardized Scores'!BD46</f>
        <v>64.788732394366193</v>
      </c>
      <c r="BE46" s="158">
        <f>'Standardized Scores'!BE46</f>
        <v>64.788732394366193</v>
      </c>
      <c r="BF46" s="158">
        <f>'Standardized Scores'!BF46</f>
        <v>19.718309859154932</v>
      </c>
      <c r="BG46" s="158">
        <f>'Standardized Scores'!BG46</f>
        <v>78.873239436619727</v>
      </c>
      <c r="BH46" s="158">
        <f>'Standardized Scores'!BH46</f>
        <v>38.028169014084511</v>
      </c>
      <c r="BI46" s="158">
        <f>'Standardized Scores'!BI46</f>
        <v>45.070422535211272</v>
      </c>
      <c r="BJ46" s="158">
        <f>'Standardized Scores'!BJ46</f>
        <v>78.873239436619727</v>
      </c>
      <c r="BK46" s="158">
        <f>'Standardized Scores'!BK46</f>
        <v>64.788732394366193</v>
      </c>
      <c r="BL46" s="158">
        <f>'Standardized Scores'!BL46</f>
        <v>14.08450704225352</v>
      </c>
      <c r="BM46" s="158">
        <f>'Standardized Scores'!BM46</f>
        <v>64.788732394366193</v>
      </c>
      <c r="BN46" s="158">
        <f>'Standardized Scores'!BN46</f>
        <v>64.788732394366193</v>
      </c>
      <c r="BO46" s="158">
        <f>'Standardized Scores'!BO46</f>
        <v>42.253521126760567</v>
      </c>
      <c r="BP46" s="158">
        <f>'Standardized Scores'!BP46</f>
        <v>16.901408450704228</v>
      </c>
      <c r="BQ46" s="158">
        <f>'Standardized Scores'!BQ46</f>
        <v>64.788732394366193</v>
      </c>
      <c r="BR46" s="158">
        <f>'Standardized Scores'!BR46</f>
        <v>16.901408450704228</v>
      </c>
      <c r="BS46" s="158">
        <f>'Standardized Scores'!BS46</f>
        <v>78.873239436619727</v>
      </c>
      <c r="BT46" s="158">
        <f>'Standardized Scores'!BT46</f>
        <v>38.028169014084511</v>
      </c>
      <c r="BU46" s="158">
        <f>'Standardized Scores'!BU46</f>
        <v>15.492957746478876</v>
      </c>
      <c r="BV46" s="158">
        <f>'Standardized Scores'!BV46</f>
        <v>25.352112676056343</v>
      </c>
      <c r="BW46" s="158">
        <f>'Standardized Scores'!BW46</f>
        <v>38.028169014084511</v>
      </c>
      <c r="BX46" s="158">
        <f>'Standardized Scores'!BX46</f>
        <v>38.028169014084511</v>
      </c>
      <c r="BY46" s="158">
        <f>'Standardized Scores'!BY46</f>
        <v>40.845070422535215</v>
      </c>
      <c r="BZ46" s="158">
        <f>'Standardized Scores'!BZ46</f>
        <v>64.788732394366193</v>
      </c>
      <c r="CA46" s="158">
        <f>'Standardized Scores'!CA46</f>
        <v>42.253521126760567</v>
      </c>
      <c r="CB46" s="158">
        <f>'Standardized Scores'!CB46</f>
        <v>36.619718309859159</v>
      </c>
      <c r="CC46" s="158">
        <f>'Standardized Scores'!CC46</f>
        <v>78.873239436619727</v>
      </c>
      <c r="CD46" s="158">
        <f>'Standardized Scores'!CD46</f>
        <v>21.126760563380284</v>
      </c>
      <c r="CE46" s="158">
        <f>'Standardized Scores'!CE46</f>
        <v>25.352112676056343</v>
      </c>
      <c r="CF46" s="158">
        <f>'Standardized Scores'!CF46</f>
        <v>64.788732394366193</v>
      </c>
      <c r="CG46" s="158">
        <f>'Standardized Scores'!CG46</f>
        <v>32.394366197183103</v>
      </c>
      <c r="CH46" s="158">
        <f>'Standardized Scores'!CH46</f>
        <v>64.788732394366193</v>
      </c>
      <c r="CI46" s="158">
        <f>'Standardized Scores'!CI46</f>
        <v>64.788732394366193</v>
      </c>
      <c r="CJ46" s="158">
        <f>'Standardized Scores'!CJ46</f>
        <v>64.788732394366193</v>
      </c>
      <c r="CK46" s="158">
        <f>'Standardized Scores'!CK46</f>
        <v>64.788732394366193</v>
      </c>
      <c r="CL46" s="158">
        <f>'Standardized Scores'!CL46</f>
        <v>21.126760563380284</v>
      </c>
      <c r="CM46" s="158">
        <f>'Standardized Scores'!CM46</f>
        <v>78.873239436619727</v>
      </c>
      <c r="CN46" s="158">
        <f>'Standardized Scores'!CN46</f>
        <v>38.028169014084511</v>
      </c>
      <c r="CO46" s="158">
        <f>'Standardized Scores'!CO46</f>
        <v>45.070422535211272</v>
      </c>
      <c r="CP46" s="158">
        <f>'Standardized Scores'!CP46</f>
        <v>38.028169014084511</v>
      </c>
      <c r="CQ46" s="158">
        <f>'Standardized Scores'!CQ46</f>
        <v>25.352112676056343</v>
      </c>
      <c r="CR46" s="158">
        <f>'Standardized Scores'!CR46</f>
        <v>64.788732394366193</v>
      </c>
      <c r="CS46" s="158">
        <f>'Standardized Scores'!CS46</f>
        <v>12.67605633802817</v>
      </c>
      <c r="CT46" s="158">
        <f>'Standardized Scores'!CT46</f>
        <v>64.788732394366193</v>
      </c>
      <c r="CU46" s="158">
        <f>'Standardized Scores'!CU46</f>
        <v>64.788732394366193</v>
      </c>
      <c r="CV46" s="158">
        <f>'Standardized Scores'!CV46</f>
        <v>25.352112676056343</v>
      </c>
      <c r="CW46" s="158">
        <f>'Standardized Scores'!CW46</f>
        <v>19.718309859154932</v>
      </c>
      <c r="CX46" s="158">
        <f>'Standardized Scores'!CX46</f>
        <v>64.788732394366193</v>
      </c>
      <c r="CY46" s="158">
        <f>'Standardized Scores'!CY46</f>
        <v>33.802816901408455</v>
      </c>
      <c r="CZ46" s="158">
        <f>'Standardized Scores'!CZ46</f>
        <v>78.873239436619727</v>
      </c>
      <c r="DA46" s="158">
        <f>'Standardized Scores'!DA46</f>
        <v>64.788732394366193</v>
      </c>
      <c r="DB46" s="158">
        <f>'Standardized Scores'!DB46</f>
        <v>12.67605633802817</v>
      </c>
      <c r="DC46" s="158">
        <f>'Standardized Scores'!DC46</f>
        <v>38.028169014084511</v>
      </c>
      <c r="DD46" s="158">
        <f>'Standardized Scores'!DD46</f>
        <v>15.492957746478876</v>
      </c>
      <c r="DE46" s="158">
        <f>'Standardized Scores'!DE46</f>
        <v>11.267605633802818</v>
      </c>
      <c r="DF46" s="158">
        <f>'Standardized Scores'!DF46</f>
        <v>50.70422535211268</v>
      </c>
      <c r="DG46" s="158">
        <f>'Standardized Scores'!DG46</f>
        <v>36.619718309859159</v>
      </c>
      <c r="DH46" s="158">
        <f>'Standardized Scores'!DH46</f>
        <v>19.718309859154932</v>
      </c>
      <c r="DI46" s="158">
        <f>'Standardized Scores'!DI46</f>
        <v>23.943661971830991</v>
      </c>
      <c r="DJ46" s="158">
        <f>'Standardized Scores'!DJ46</f>
        <v>50.70422535211268</v>
      </c>
      <c r="DK46" s="158">
        <f>'Standardized Scores'!DK46</f>
        <v>78.873239436619727</v>
      </c>
      <c r="DL46" s="158">
        <f>'Standardized Scores'!DL46</f>
        <v>33.802816901408455</v>
      </c>
      <c r="DM46" s="158">
        <f>'Standardized Scores'!DM46</f>
        <v>42.253521126760567</v>
      </c>
      <c r="DN46" s="158">
        <f>'Standardized Scores'!DN46</f>
        <v>25.352112676056343</v>
      </c>
      <c r="DO46" s="158">
        <f>'Standardized Scores'!DO46</f>
        <v>12.67605633802817</v>
      </c>
    </row>
    <row r="47" spans="2:119" ht="12" customHeight="1" x14ac:dyDescent="0.25">
      <c r="B47" s="80" t="str">
        <f>'Standardized Scores'!B47</f>
        <v xml:space="preserve">      Enforcement</v>
      </c>
      <c r="C47" s="80" t="str">
        <f>'Standardized Scores'!C47</f>
        <v>3c. Enforcement</v>
      </c>
      <c r="D47" s="147">
        <f>'Standardized Scores'!D47</f>
        <v>0.4</v>
      </c>
      <c r="E47" s="157" t="str">
        <f>IF('Standardized Scores'!E47&gt;=MAX('Standardized Scores'!$E47:$DO47)*0.88,"Advanced capacity",IF('Standardized Scores'!E47&gt;=MAX('Standardized Scores'!$E47:$DO47)*0.8,"High capacity",IF('Standardized Scores'!E47&gt;=MAX('Standardized Scores'!$E47:$DO47)*0.66,"Adequate capacity",IF('Standardized Scores'!E47&gt;=MAX('Standardized Scores'!$E47:$DO47)*0.555,"Low capacity","Inadequate capacity"))))</f>
        <v>Low capacity</v>
      </c>
      <c r="F47" s="157" t="str">
        <f>IF('Standardized Scores'!F47&gt;=MAX('Standardized Scores'!$E47:$DO47)*0.88,"Advanced capacity",IF('Standardized Scores'!F47&gt;=MAX('Standardized Scores'!$E47:$DO47)*0.8,"High capacity",IF('Standardized Scores'!F47&gt;=MAX('Standardized Scores'!$E47:$DO47)*0.66,"Adequate capacity",IF('Standardized Scores'!F47&gt;=MAX('Standardized Scores'!$E47:$DO47)*0.555,"Low capacity","Inadequate capacity"))))</f>
        <v>Inadequate capacity</v>
      </c>
      <c r="G47" s="157" t="str">
        <f>IF('Standardized Scores'!G47&gt;=MAX('Standardized Scores'!$E47:$DO47)*0.88,"Advanced capacity",IF('Standardized Scores'!G47&gt;=MAX('Standardized Scores'!$E47:$DO47)*0.8,"High capacity",IF('Standardized Scores'!G47&gt;=MAX('Standardized Scores'!$E47:$DO47)*0.66,"Adequate capacity",IF('Standardized Scores'!G47&gt;=MAX('Standardized Scores'!$E47:$DO47)*0.555,"Low capacity","Inadequate capacity"))))</f>
        <v>Low capacity</v>
      </c>
      <c r="H47" s="157" t="str">
        <f>IF('Standardized Scores'!H47&gt;=MAX('Standardized Scores'!$E47:$DO47)*0.88,"Advanced capacity",IF('Standardized Scores'!H47&gt;=MAX('Standardized Scores'!$E47:$DO47)*0.8,"High capacity",IF('Standardized Scores'!H47&gt;=MAX('Standardized Scores'!$E47:$DO47)*0.66,"Adequate capacity",IF('Standardized Scores'!H47&gt;=MAX('Standardized Scores'!$E47:$DO47)*0.555,"Low capacity","Inadequate capacity"))))</f>
        <v>Low capacity</v>
      </c>
      <c r="I47" s="157" t="str">
        <f>IF('Standardized Scores'!I47&gt;=MAX('Standardized Scores'!$E47:$DO47)*0.88,"Advanced capacity",IF('Standardized Scores'!I47&gt;=MAX('Standardized Scores'!$E47:$DO47)*0.8,"High capacity",IF('Standardized Scores'!I47&gt;=MAX('Standardized Scores'!$E47:$DO47)*0.66,"Adequate capacity",IF('Standardized Scores'!I47&gt;=MAX('Standardized Scores'!$E47:$DO47)*0.555,"Low capacity","Inadequate capacity"))))</f>
        <v>Low capacity</v>
      </c>
      <c r="J47" s="157" t="str">
        <f>IF('Standardized Scores'!J47&gt;=MAX('Standardized Scores'!$E47:$DO47)*0.88,"Advanced capacity",IF('Standardized Scores'!J47&gt;=MAX('Standardized Scores'!$E47:$DO47)*0.8,"High capacity",IF('Standardized Scores'!J47&gt;=MAX('Standardized Scores'!$E47:$DO47)*0.66,"Adequate capacity",IF('Standardized Scores'!J47&gt;=MAX('Standardized Scores'!$E47:$DO47)*0.555,"Low capacity","Inadequate capacity"))))</f>
        <v>Advanced capacity</v>
      </c>
      <c r="K47" s="157" t="str">
        <f>IF('Standardized Scores'!K47&gt;=MAX('Standardized Scores'!$E47:$DO47)*0.88,"Advanced capacity",IF('Standardized Scores'!K47&gt;=MAX('Standardized Scores'!$E47:$DO47)*0.8,"High capacity",IF('Standardized Scores'!K47&gt;=MAX('Standardized Scores'!$E47:$DO47)*0.66,"Adequate capacity",IF('Standardized Scores'!K47&gt;=MAX('Standardized Scores'!$E47:$DO47)*0.555,"Low capacity","Inadequate capacity"))))</f>
        <v>High capacity</v>
      </c>
      <c r="L47" s="157" t="str">
        <f>IF('Standardized Scores'!L47&gt;=MAX('Standardized Scores'!$E47:$DO47)*0.88,"Advanced capacity",IF('Standardized Scores'!L47&gt;=MAX('Standardized Scores'!$E47:$DO47)*0.8,"High capacity",IF('Standardized Scores'!L47&gt;=MAX('Standardized Scores'!$E47:$DO47)*0.66,"Adequate capacity",IF('Standardized Scores'!L47&gt;=MAX('Standardized Scores'!$E47:$DO47)*0.555,"Low capacity","Inadequate capacity"))))</f>
        <v>Low capacity</v>
      </c>
      <c r="M47" s="157" t="str">
        <f>IF('Standardized Scores'!M47&gt;=MAX('Standardized Scores'!$E47:$DO47)*0.88,"Advanced capacity",IF('Standardized Scores'!M47&gt;=MAX('Standardized Scores'!$E47:$DO47)*0.8,"High capacity",IF('Standardized Scores'!M47&gt;=MAX('Standardized Scores'!$E47:$DO47)*0.66,"Adequate capacity",IF('Standardized Scores'!M47&gt;=MAX('Standardized Scores'!$E47:$DO47)*0.555,"Low capacity","Inadequate capacity"))))</f>
        <v>Low capacity</v>
      </c>
      <c r="N47" s="157" t="str">
        <f>IF('Standardized Scores'!N47&gt;=MAX('Standardized Scores'!$E47:$DO47)*0.88,"Advanced capacity",IF('Standardized Scores'!N47&gt;=MAX('Standardized Scores'!$E47:$DO47)*0.8,"High capacity",IF('Standardized Scores'!N47&gt;=MAX('Standardized Scores'!$E47:$DO47)*0.66,"Adequate capacity",IF('Standardized Scores'!N47&gt;=MAX('Standardized Scores'!$E47:$DO47)*0.555,"Low capacity","Inadequate capacity"))))</f>
        <v>Inadequate capacity</v>
      </c>
      <c r="O47" s="157" t="str">
        <f>IF('Standardized Scores'!O47&gt;=MAX('Standardized Scores'!$E47:$DO47)*0.88,"Advanced capacity",IF('Standardized Scores'!O47&gt;=MAX('Standardized Scores'!$E47:$DO47)*0.8,"High capacity",IF('Standardized Scores'!O47&gt;=MAX('Standardized Scores'!$E47:$DO47)*0.66,"Adequate capacity",IF('Standardized Scores'!O47&gt;=MAX('Standardized Scores'!$E47:$DO47)*0.555,"Low capacity","Inadequate capacity"))))</f>
        <v>Inadequate capacity</v>
      </c>
      <c r="P47" s="157" t="str">
        <f>IF('Standardized Scores'!P47&gt;=MAX('Standardized Scores'!$E47:$DO47)*0.88,"Advanced capacity",IF('Standardized Scores'!P47&gt;=MAX('Standardized Scores'!$E47:$DO47)*0.8,"High capacity",IF('Standardized Scores'!P47&gt;=MAX('Standardized Scores'!$E47:$DO47)*0.66,"Adequate capacity",IF('Standardized Scores'!P47&gt;=MAX('Standardized Scores'!$E47:$DO47)*0.555,"Low capacity","Inadequate capacity"))))</f>
        <v>Advanced capacity</v>
      </c>
      <c r="Q47" s="157" t="str">
        <f>IF('Standardized Scores'!Q47&gt;=MAX('Standardized Scores'!$E47:$DO47)*0.88,"Advanced capacity",IF('Standardized Scores'!Q47&gt;=MAX('Standardized Scores'!$E47:$DO47)*0.8,"High capacity",IF('Standardized Scores'!Q47&gt;=MAX('Standardized Scores'!$E47:$DO47)*0.66,"Adequate capacity",IF('Standardized Scores'!Q47&gt;=MAX('Standardized Scores'!$E47:$DO47)*0.555,"Low capacity","Inadequate capacity"))))</f>
        <v>Inadequate capacity</v>
      </c>
      <c r="R47" s="157" t="str">
        <f>IF('Standardized Scores'!R47&gt;=MAX('Standardized Scores'!$E47:$DO47)*0.88,"Advanced capacity",IF('Standardized Scores'!R47&gt;=MAX('Standardized Scores'!$E47:$DO47)*0.8,"High capacity",IF('Standardized Scores'!R47&gt;=MAX('Standardized Scores'!$E47:$DO47)*0.66,"Adequate capacity",IF('Standardized Scores'!R47&gt;=MAX('Standardized Scores'!$E47:$DO47)*0.555,"Low capacity","Inadequate capacity"))))</f>
        <v>Low capacity</v>
      </c>
      <c r="S47" s="157" t="str">
        <f>IF('Standardized Scores'!S47&gt;=MAX('Standardized Scores'!$E47:$DO47)*0.88,"Advanced capacity",IF('Standardized Scores'!S47&gt;=MAX('Standardized Scores'!$E47:$DO47)*0.8,"High capacity",IF('Standardized Scores'!S47&gt;=MAX('Standardized Scores'!$E47:$DO47)*0.66,"Adequate capacity",IF('Standardized Scores'!S47&gt;=MAX('Standardized Scores'!$E47:$DO47)*0.555,"Low capacity","Inadequate capacity"))))</f>
        <v>High capacity</v>
      </c>
      <c r="T47" s="157" t="str">
        <f>IF('Standardized Scores'!T47&gt;=MAX('Standardized Scores'!$E47:$DO47)*0.88,"Advanced capacity",IF('Standardized Scores'!T47&gt;=MAX('Standardized Scores'!$E47:$DO47)*0.8,"High capacity",IF('Standardized Scores'!T47&gt;=MAX('Standardized Scores'!$E47:$DO47)*0.66,"Adequate capacity",IF('Standardized Scores'!T47&gt;=MAX('Standardized Scores'!$E47:$DO47)*0.555,"Low capacity","Inadequate capacity"))))</f>
        <v>Inadequate capacity</v>
      </c>
      <c r="U47" s="157" t="str">
        <f>IF('Standardized Scores'!U47&gt;=MAX('Standardized Scores'!$E47:$DO47)*0.88,"Advanced capacity",IF('Standardized Scores'!U47&gt;=MAX('Standardized Scores'!$E47:$DO47)*0.8,"High capacity",IF('Standardized Scores'!U47&gt;=MAX('Standardized Scores'!$E47:$DO47)*0.66,"Adequate capacity",IF('Standardized Scores'!U47&gt;=MAX('Standardized Scores'!$E47:$DO47)*0.555,"Low capacity","Inadequate capacity"))))</f>
        <v>Adequate capacity</v>
      </c>
      <c r="V47" s="157" t="str">
        <f>IF('Standardized Scores'!V47&gt;=MAX('Standardized Scores'!$E47:$DO47)*0.88,"Advanced capacity",IF('Standardized Scores'!V47&gt;=MAX('Standardized Scores'!$E47:$DO47)*0.8,"High capacity",IF('Standardized Scores'!V47&gt;=MAX('Standardized Scores'!$E47:$DO47)*0.66,"Adequate capacity",IF('Standardized Scores'!V47&gt;=MAX('Standardized Scores'!$E47:$DO47)*0.555,"Low capacity","Inadequate capacity"))))</f>
        <v>Inadequate capacity</v>
      </c>
      <c r="W47" s="157" t="str">
        <f>IF('Standardized Scores'!W47&gt;=MAX('Standardized Scores'!$E47:$DO47)*0.88,"Advanced capacity",IF('Standardized Scores'!W47&gt;=MAX('Standardized Scores'!$E47:$DO47)*0.8,"High capacity",IF('Standardized Scores'!W47&gt;=MAX('Standardized Scores'!$E47:$DO47)*0.66,"Adequate capacity",IF('Standardized Scores'!W47&gt;=MAX('Standardized Scores'!$E47:$DO47)*0.555,"Low capacity","Inadequate capacity"))))</f>
        <v>Advanced capacity</v>
      </c>
      <c r="X47" s="157" t="str">
        <f>IF('Standardized Scores'!X47&gt;=MAX('Standardized Scores'!$E47:$DO47)*0.88,"Advanced capacity",IF('Standardized Scores'!X47&gt;=MAX('Standardized Scores'!$E47:$DO47)*0.8,"High capacity",IF('Standardized Scores'!X47&gt;=MAX('Standardized Scores'!$E47:$DO47)*0.66,"Adequate capacity",IF('Standardized Scores'!X47&gt;=MAX('Standardized Scores'!$E47:$DO47)*0.555,"Low capacity","Inadequate capacity"))))</f>
        <v>Advanced capacity</v>
      </c>
      <c r="Y47" s="157" t="str">
        <f>IF('Standardized Scores'!Y47&gt;=MAX('Standardized Scores'!$E47:$DO47)*0.88,"Advanced capacity",IF('Standardized Scores'!Y47&gt;=MAX('Standardized Scores'!$E47:$DO47)*0.8,"High capacity",IF('Standardized Scores'!Y47&gt;=MAX('Standardized Scores'!$E47:$DO47)*0.66,"Adequate capacity",IF('Standardized Scores'!Y47&gt;=MAX('Standardized Scores'!$E47:$DO47)*0.555,"Low capacity","Inadequate capacity"))))</f>
        <v>Adequate capacity</v>
      </c>
      <c r="Z47" s="157" t="str">
        <f>IF('Standardized Scores'!Z47&gt;=MAX('Standardized Scores'!$E47:$DO47)*0.88,"Advanced capacity",IF('Standardized Scores'!Z47&gt;=MAX('Standardized Scores'!$E47:$DO47)*0.8,"High capacity",IF('Standardized Scores'!Z47&gt;=MAX('Standardized Scores'!$E47:$DO47)*0.66,"Adequate capacity",IF('Standardized Scores'!Z47&gt;=MAX('Standardized Scores'!$E47:$DO47)*0.555,"Low capacity","Inadequate capacity"))))</f>
        <v>Adequate capacity</v>
      </c>
      <c r="AA47" s="157" t="str">
        <f>IF('Standardized Scores'!AA47&gt;=MAX('Standardized Scores'!$E47:$DO47)*0.88,"Advanced capacity",IF('Standardized Scores'!AA47&gt;=MAX('Standardized Scores'!$E47:$DO47)*0.8,"High capacity",IF('Standardized Scores'!AA47&gt;=MAX('Standardized Scores'!$E47:$DO47)*0.66,"Adequate capacity",IF('Standardized Scores'!AA47&gt;=MAX('Standardized Scores'!$E47:$DO47)*0.555,"Low capacity","Inadequate capacity"))))</f>
        <v>Inadequate capacity</v>
      </c>
      <c r="AB47" s="157" t="str">
        <f>IF('Standardized Scores'!AB47&gt;=MAX('Standardized Scores'!$E47:$DO47)*0.88,"Advanced capacity",IF('Standardized Scores'!AB47&gt;=MAX('Standardized Scores'!$E47:$DO47)*0.8,"High capacity",IF('Standardized Scores'!AB47&gt;=MAX('Standardized Scores'!$E47:$DO47)*0.66,"Adequate capacity",IF('Standardized Scores'!AB47&gt;=MAX('Standardized Scores'!$E47:$DO47)*0.555,"Low capacity","Inadequate capacity"))))</f>
        <v>Low capacity</v>
      </c>
      <c r="AC47" s="157" t="str">
        <f>IF('Standardized Scores'!AC47&gt;=MAX('Standardized Scores'!$E47:$DO47)*0.88,"Advanced capacity",IF('Standardized Scores'!AC47&gt;=MAX('Standardized Scores'!$E47:$DO47)*0.8,"High capacity",IF('Standardized Scores'!AC47&gt;=MAX('Standardized Scores'!$E47:$DO47)*0.66,"Adequate capacity",IF('Standardized Scores'!AC47&gt;=MAX('Standardized Scores'!$E47:$DO47)*0.555,"Low capacity","Inadequate capacity"))))</f>
        <v>Advanced capacity</v>
      </c>
      <c r="AD47" s="157" t="str">
        <f>IF('Standardized Scores'!AD47&gt;=MAX('Standardized Scores'!$E47:$DO47)*0.88,"Advanced capacity",IF('Standardized Scores'!AD47&gt;=MAX('Standardized Scores'!$E47:$DO47)*0.8,"High capacity",IF('Standardized Scores'!AD47&gt;=MAX('Standardized Scores'!$E47:$DO47)*0.66,"Adequate capacity",IF('Standardized Scores'!AD47&gt;=MAX('Standardized Scores'!$E47:$DO47)*0.555,"Low capacity","Inadequate capacity"))))</f>
        <v>Low capacity</v>
      </c>
      <c r="AE47" s="157" t="str">
        <f>IF('Standardized Scores'!AE47&gt;=MAX('Standardized Scores'!$E47:$DO47)*0.88,"Advanced capacity",IF('Standardized Scores'!AE47&gt;=MAX('Standardized Scores'!$E47:$DO47)*0.8,"High capacity",IF('Standardized Scores'!AE47&gt;=MAX('Standardized Scores'!$E47:$DO47)*0.66,"Adequate capacity",IF('Standardized Scores'!AE47&gt;=MAX('Standardized Scores'!$E47:$DO47)*0.555,"Low capacity","Inadequate capacity"))))</f>
        <v>Adequate capacity</v>
      </c>
      <c r="AF47" s="157" t="str">
        <f>IF('Standardized Scores'!AF47&gt;=MAX('Standardized Scores'!$E47:$DO47)*0.88,"Advanced capacity",IF('Standardized Scores'!AF47&gt;=MAX('Standardized Scores'!$E47:$DO47)*0.8,"High capacity",IF('Standardized Scores'!AF47&gt;=MAX('Standardized Scores'!$E47:$DO47)*0.66,"Adequate capacity",IF('Standardized Scores'!AF47&gt;=MAX('Standardized Scores'!$E47:$DO47)*0.555,"Low capacity","Inadequate capacity"))))</f>
        <v>Advanced capacity</v>
      </c>
      <c r="AG47" s="157" t="str">
        <f>IF('Standardized Scores'!AG47&gt;=MAX('Standardized Scores'!$E47:$DO47)*0.88,"Advanced capacity",IF('Standardized Scores'!AG47&gt;=MAX('Standardized Scores'!$E47:$DO47)*0.8,"High capacity",IF('Standardized Scores'!AG47&gt;=MAX('Standardized Scores'!$E47:$DO47)*0.66,"Adequate capacity",IF('Standardized Scores'!AG47&gt;=MAX('Standardized Scores'!$E47:$DO47)*0.555,"Low capacity","Inadequate capacity"))))</f>
        <v>Low capacity</v>
      </c>
      <c r="AH47" s="157" t="str">
        <f>IF('Standardized Scores'!AH47&gt;=MAX('Standardized Scores'!$E47:$DO47)*0.88,"Advanced capacity",IF('Standardized Scores'!AH47&gt;=MAX('Standardized Scores'!$E47:$DO47)*0.8,"High capacity",IF('Standardized Scores'!AH47&gt;=MAX('Standardized Scores'!$E47:$DO47)*0.66,"Adequate capacity",IF('Standardized Scores'!AH47&gt;=MAX('Standardized Scores'!$E47:$DO47)*0.555,"Low capacity","Inadequate capacity"))))</f>
        <v>Inadequate capacity</v>
      </c>
      <c r="AI47" s="157" t="str">
        <f>IF('Standardized Scores'!AI47&gt;=MAX('Standardized Scores'!$E47:$DO47)*0.88,"Advanced capacity",IF('Standardized Scores'!AI47&gt;=MAX('Standardized Scores'!$E47:$DO47)*0.8,"High capacity",IF('Standardized Scores'!AI47&gt;=MAX('Standardized Scores'!$E47:$DO47)*0.66,"Adequate capacity",IF('Standardized Scores'!AI47&gt;=MAX('Standardized Scores'!$E47:$DO47)*0.555,"Low capacity","Inadequate capacity"))))</f>
        <v>Adequate capacity</v>
      </c>
      <c r="AJ47" s="157" t="str">
        <f>IF('Standardized Scores'!AJ47&gt;=MAX('Standardized Scores'!$E47:$DO47)*0.88,"Advanced capacity",IF('Standardized Scores'!AJ47&gt;=MAX('Standardized Scores'!$E47:$DO47)*0.8,"High capacity",IF('Standardized Scores'!AJ47&gt;=MAX('Standardized Scores'!$E47:$DO47)*0.66,"Adequate capacity",IF('Standardized Scores'!AJ47&gt;=MAX('Standardized Scores'!$E47:$DO47)*0.555,"Low capacity","Inadequate capacity"))))</f>
        <v>Inadequate capacity</v>
      </c>
      <c r="AK47" s="157" t="str">
        <f>IF('Standardized Scores'!AK47&gt;=MAX('Standardized Scores'!$E47:$DO47)*0.88,"Advanced capacity",IF('Standardized Scores'!AK47&gt;=MAX('Standardized Scores'!$E47:$DO47)*0.8,"High capacity",IF('Standardized Scores'!AK47&gt;=MAX('Standardized Scores'!$E47:$DO47)*0.66,"Adequate capacity",IF('Standardized Scores'!AK47&gt;=MAX('Standardized Scores'!$E47:$DO47)*0.555,"Low capacity","Inadequate capacity"))))</f>
        <v>High capacity</v>
      </c>
      <c r="AL47" s="157" t="str">
        <f>IF('Standardized Scores'!AL47&gt;=MAX('Standardized Scores'!$E47:$DO47)*0.88,"Advanced capacity",IF('Standardized Scores'!AL47&gt;=MAX('Standardized Scores'!$E47:$DO47)*0.8,"High capacity",IF('Standardized Scores'!AL47&gt;=MAX('Standardized Scores'!$E47:$DO47)*0.66,"Adequate capacity",IF('Standardized Scores'!AL47&gt;=MAX('Standardized Scores'!$E47:$DO47)*0.555,"Low capacity","Inadequate capacity"))))</f>
        <v>Low capacity</v>
      </c>
      <c r="AM47" s="157" t="str">
        <f>IF('Standardized Scores'!AM47&gt;=MAX('Standardized Scores'!$E47:$DO47)*0.88,"Advanced capacity",IF('Standardized Scores'!AM47&gt;=MAX('Standardized Scores'!$E47:$DO47)*0.8,"High capacity",IF('Standardized Scores'!AM47&gt;=MAX('Standardized Scores'!$E47:$DO47)*0.66,"Adequate capacity",IF('Standardized Scores'!AM47&gt;=MAX('Standardized Scores'!$E47:$DO47)*0.555,"Low capacity","Inadequate capacity"))))</f>
        <v>Advanced capacity</v>
      </c>
      <c r="AN47" s="157" t="str">
        <f>IF('Standardized Scores'!AN47&gt;=MAX('Standardized Scores'!$E47:$DO47)*0.88,"Advanced capacity",IF('Standardized Scores'!AN47&gt;=MAX('Standardized Scores'!$E47:$DO47)*0.8,"High capacity",IF('Standardized Scores'!AN47&gt;=MAX('Standardized Scores'!$E47:$DO47)*0.66,"Adequate capacity",IF('Standardized Scores'!AN47&gt;=MAX('Standardized Scores'!$E47:$DO47)*0.555,"Low capacity","Inadequate capacity"))))</f>
        <v>Advanced capacity</v>
      </c>
      <c r="AO47" s="157" t="str">
        <f>IF('Standardized Scores'!AO47&gt;=MAX('Standardized Scores'!$E47:$DO47)*0.88,"Advanced capacity",IF('Standardized Scores'!AO47&gt;=MAX('Standardized Scores'!$E47:$DO47)*0.8,"High capacity",IF('Standardized Scores'!AO47&gt;=MAX('Standardized Scores'!$E47:$DO47)*0.66,"Adequate capacity",IF('Standardized Scores'!AO47&gt;=MAX('Standardized Scores'!$E47:$DO47)*0.555,"Low capacity","Inadequate capacity"))))</f>
        <v>Low capacity</v>
      </c>
      <c r="AP47" s="157" t="str">
        <f>IF('Standardized Scores'!AP47&gt;=MAX('Standardized Scores'!$E47:$DO47)*0.88,"Advanced capacity",IF('Standardized Scores'!AP47&gt;=MAX('Standardized Scores'!$E47:$DO47)*0.8,"High capacity",IF('Standardized Scores'!AP47&gt;=MAX('Standardized Scores'!$E47:$DO47)*0.66,"Adequate capacity",IF('Standardized Scores'!AP47&gt;=MAX('Standardized Scores'!$E47:$DO47)*0.555,"Low capacity","Inadequate capacity"))))</f>
        <v>Advanced capacity</v>
      </c>
      <c r="AQ47" s="157" t="str">
        <f>IF('Standardized Scores'!AQ47&gt;=MAX('Standardized Scores'!$E47:$DO47)*0.88,"Advanced capacity",IF('Standardized Scores'!AQ47&gt;=MAX('Standardized Scores'!$E47:$DO47)*0.8,"High capacity",IF('Standardized Scores'!AQ47&gt;=MAX('Standardized Scores'!$E47:$DO47)*0.66,"Adequate capacity",IF('Standardized Scores'!AQ47&gt;=MAX('Standardized Scores'!$E47:$DO47)*0.555,"Low capacity","Inadequate capacity"))))</f>
        <v>Low capacity</v>
      </c>
      <c r="AR47" s="157" t="str">
        <f>IF('Standardized Scores'!AR47&gt;=MAX('Standardized Scores'!$E47:$DO47)*0.88,"Advanced capacity",IF('Standardized Scores'!AR47&gt;=MAX('Standardized Scores'!$E47:$DO47)*0.8,"High capacity",IF('Standardized Scores'!AR47&gt;=MAX('Standardized Scores'!$E47:$DO47)*0.66,"Adequate capacity",IF('Standardized Scores'!AR47&gt;=MAX('Standardized Scores'!$E47:$DO47)*0.555,"Low capacity","Inadequate capacity"))))</f>
        <v>Adequate capacity</v>
      </c>
      <c r="AS47" s="157" t="str">
        <f>IF('Standardized Scores'!AS47&gt;=MAX('Standardized Scores'!$E47:$DO47)*0.88,"Advanced capacity",IF('Standardized Scores'!AS47&gt;=MAX('Standardized Scores'!$E47:$DO47)*0.8,"High capacity",IF('Standardized Scores'!AS47&gt;=MAX('Standardized Scores'!$E47:$DO47)*0.66,"Adequate capacity",IF('Standardized Scores'!AS47&gt;=MAX('Standardized Scores'!$E47:$DO47)*0.555,"Low capacity","Inadequate capacity"))))</f>
        <v>Low capacity</v>
      </c>
      <c r="AT47" s="157" t="str">
        <f>IF('Standardized Scores'!AT47&gt;=MAX('Standardized Scores'!$E47:$DO47)*0.88,"Advanced capacity",IF('Standardized Scores'!AT47&gt;=MAX('Standardized Scores'!$E47:$DO47)*0.8,"High capacity",IF('Standardized Scores'!AT47&gt;=MAX('Standardized Scores'!$E47:$DO47)*0.66,"Adequate capacity",IF('Standardized Scores'!AT47&gt;=MAX('Standardized Scores'!$E47:$DO47)*0.555,"Low capacity","Inadequate capacity"))))</f>
        <v>Inadequate capacity</v>
      </c>
      <c r="AU47" s="157" t="str">
        <f>IF('Standardized Scores'!AU47&gt;=MAX('Standardized Scores'!$E47:$DO47)*0.88,"Advanced capacity",IF('Standardized Scores'!AU47&gt;=MAX('Standardized Scores'!$E47:$DO47)*0.8,"High capacity",IF('Standardized Scores'!AU47&gt;=MAX('Standardized Scores'!$E47:$DO47)*0.66,"Adequate capacity",IF('Standardized Scores'!AU47&gt;=MAX('Standardized Scores'!$E47:$DO47)*0.555,"Low capacity","Inadequate capacity"))))</f>
        <v>Advanced capacity</v>
      </c>
      <c r="AV47" s="157" t="str">
        <f>IF('Standardized Scores'!AV47&gt;=MAX('Standardized Scores'!$E47:$DO47)*0.88,"Advanced capacity",IF('Standardized Scores'!AV47&gt;=MAX('Standardized Scores'!$E47:$DO47)*0.8,"High capacity",IF('Standardized Scores'!AV47&gt;=MAX('Standardized Scores'!$E47:$DO47)*0.66,"Adequate capacity",IF('Standardized Scores'!AV47&gt;=MAX('Standardized Scores'!$E47:$DO47)*0.555,"Low capacity","Inadequate capacity"))))</f>
        <v>Adequate capacity</v>
      </c>
      <c r="AW47" s="157" t="str">
        <f>IF('Standardized Scores'!AW47&gt;=MAX('Standardized Scores'!$E47:$DO47)*0.88,"Advanced capacity",IF('Standardized Scores'!AW47&gt;=MAX('Standardized Scores'!$E47:$DO47)*0.8,"High capacity",IF('Standardized Scores'!AW47&gt;=MAX('Standardized Scores'!$E47:$DO47)*0.66,"Adequate capacity",IF('Standardized Scores'!AW47&gt;=MAX('Standardized Scores'!$E47:$DO47)*0.555,"Low capacity","Inadequate capacity"))))</f>
        <v>Advanced capacity</v>
      </c>
      <c r="AX47" s="157" t="str">
        <f>IF('Standardized Scores'!AX47&gt;=MAX('Standardized Scores'!$E47:$DO47)*0.88,"Advanced capacity",IF('Standardized Scores'!AX47&gt;=MAX('Standardized Scores'!$E47:$DO47)*0.8,"High capacity",IF('Standardized Scores'!AX47&gt;=MAX('Standardized Scores'!$E47:$DO47)*0.66,"Adequate capacity",IF('Standardized Scores'!AX47&gt;=MAX('Standardized Scores'!$E47:$DO47)*0.555,"Low capacity","Inadequate capacity"))))</f>
        <v>Inadequate capacity</v>
      </c>
      <c r="AY47" s="157" t="str">
        <f>IF('Standardized Scores'!AY47&gt;=MAX('Standardized Scores'!$E47:$DO47)*0.88,"Advanced capacity",IF('Standardized Scores'!AY47&gt;=MAX('Standardized Scores'!$E47:$DO47)*0.8,"High capacity",IF('Standardized Scores'!AY47&gt;=MAX('Standardized Scores'!$E47:$DO47)*0.66,"Adequate capacity",IF('Standardized Scores'!AY47&gt;=MAX('Standardized Scores'!$E47:$DO47)*0.555,"Low capacity","Inadequate capacity"))))</f>
        <v>Low capacity</v>
      </c>
      <c r="AZ47" s="157" t="str">
        <f>IF('Standardized Scores'!AZ47&gt;=MAX('Standardized Scores'!$E47:$DO47)*0.88,"Advanced capacity",IF('Standardized Scores'!AZ47&gt;=MAX('Standardized Scores'!$E47:$DO47)*0.8,"High capacity",IF('Standardized Scores'!AZ47&gt;=MAX('Standardized Scores'!$E47:$DO47)*0.66,"Adequate capacity",IF('Standardized Scores'!AZ47&gt;=MAX('Standardized Scores'!$E47:$DO47)*0.555,"Low capacity","Inadequate capacity"))))</f>
        <v>Inadequate capacity</v>
      </c>
      <c r="BA47" s="157" t="str">
        <f>IF('Standardized Scores'!BA47&gt;=MAX('Standardized Scores'!$E47:$DO47)*0.88,"Advanced capacity",IF('Standardized Scores'!BA47&gt;=MAX('Standardized Scores'!$E47:$DO47)*0.8,"High capacity",IF('Standardized Scores'!BA47&gt;=MAX('Standardized Scores'!$E47:$DO47)*0.66,"Adequate capacity",IF('Standardized Scores'!BA47&gt;=MAX('Standardized Scores'!$E47:$DO47)*0.555,"Low capacity","Inadequate capacity"))))</f>
        <v>Inadequate capacity</v>
      </c>
      <c r="BB47" s="157" t="str">
        <f>IF('Standardized Scores'!BB47&gt;=MAX('Standardized Scores'!$E47:$DO47)*0.88,"Advanced capacity",IF('Standardized Scores'!BB47&gt;=MAX('Standardized Scores'!$E47:$DO47)*0.8,"High capacity",IF('Standardized Scores'!BB47&gt;=MAX('Standardized Scores'!$E47:$DO47)*0.66,"Adequate capacity",IF('Standardized Scores'!BB47&gt;=MAX('Standardized Scores'!$E47:$DO47)*0.555,"Low capacity","Inadequate capacity"))))</f>
        <v>High capacity</v>
      </c>
      <c r="BC47" s="157" t="str">
        <f>IF('Standardized Scores'!BC47&gt;=MAX('Standardized Scores'!$E47:$DO47)*0.88,"Advanced capacity",IF('Standardized Scores'!BC47&gt;=MAX('Standardized Scores'!$E47:$DO47)*0.8,"High capacity",IF('Standardized Scores'!BC47&gt;=MAX('Standardized Scores'!$E47:$DO47)*0.66,"Adequate capacity",IF('Standardized Scores'!BC47&gt;=MAX('Standardized Scores'!$E47:$DO47)*0.555,"Low capacity","Inadequate capacity"))))</f>
        <v>Low capacity</v>
      </c>
      <c r="BD47" s="157" t="str">
        <f>IF('Standardized Scores'!BD47&gt;=MAX('Standardized Scores'!$E47:$DO47)*0.88,"Advanced capacity",IF('Standardized Scores'!BD47&gt;=MAX('Standardized Scores'!$E47:$DO47)*0.8,"High capacity",IF('Standardized Scores'!BD47&gt;=MAX('Standardized Scores'!$E47:$DO47)*0.66,"Adequate capacity",IF('Standardized Scores'!BD47&gt;=MAX('Standardized Scores'!$E47:$DO47)*0.555,"Low capacity","Inadequate capacity"))))</f>
        <v>Adequate capacity</v>
      </c>
      <c r="BE47" s="157" t="str">
        <f>IF('Standardized Scores'!BE47&gt;=MAX('Standardized Scores'!$E47:$DO47)*0.88,"Advanced capacity",IF('Standardized Scores'!BE47&gt;=MAX('Standardized Scores'!$E47:$DO47)*0.8,"High capacity",IF('Standardized Scores'!BE47&gt;=MAX('Standardized Scores'!$E47:$DO47)*0.66,"Adequate capacity",IF('Standardized Scores'!BE47&gt;=MAX('Standardized Scores'!$E47:$DO47)*0.555,"Low capacity","Inadequate capacity"))))</f>
        <v>Advanced capacity</v>
      </c>
      <c r="BF47" s="157" t="str">
        <f>IF('Standardized Scores'!BF47&gt;=MAX('Standardized Scores'!$E47:$DO47)*0.88,"Advanced capacity",IF('Standardized Scores'!BF47&gt;=MAX('Standardized Scores'!$E47:$DO47)*0.8,"High capacity",IF('Standardized Scores'!BF47&gt;=MAX('Standardized Scores'!$E47:$DO47)*0.66,"Adequate capacity",IF('Standardized Scores'!BF47&gt;=MAX('Standardized Scores'!$E47:$DO47)*0.555,"Low capacity","Inadequate capacity"))))</f>
        <v>Low capacity</v>
      </c>
      <c r="BG47" s="157" t="str">
        <f>IF('Standardized Scores'!BG47&gt;=MAX('Standardized Scores'!$E47:$DO47)*0.88,"Advanced capacity",IF('Standardized Scores'!BG47&gt;=MAX('Standardized Scores'!$E47:$DO47)*0.8,"High capacity",IF('Standardized Scores'!BG47&gt;=MAX('Standardized Scores'!$E47:$DO47)*0.66,"Adequate capacity",IF('Standardized Scores'!BG47&gt;=MAX('Standardized Scores'!$E47:$DO47)*0.555,"Low capacity","Inadequate capacity"))))</f>
        <v>Adequate capacity</v>
      </c>
      <c r="BH47" s="157" t="str">
        <f>IF('Standardized Scores'!BH47&gt;=MAX('Standardized Scores'!$E47:$DO47)*0.88,"Advanced capacity",IF('Standardized Scores'!BH47&gt;=MAX('Standardized Scores'!$E47:$DO47)*0.8,"High capacity",IF('Standardized Scores'!BH47&gt;=MAX('Standardized Scores'!$E47:$DO47)*0.66,"Adequate capacity",IF('Standardized Scores'!BH47&gt;=MAX('Standardized Scores'!$E47:$DO47)*0.555,"Low capacity","Inadequate capacity"))))</f>
        <v>Inadequate capacity</v>
      </c>
      <c r="BI47" s="157" t="str">
        <f>IF('Standardized Scores'!BI47&gt;=MAX('Standardized Scores'!$E47:$DO47)*0.88,"Advanced capacity",IF('Standardized Scores'!BI47&gt;=MAX('Standardized Scores'!$E47:$DO47)*0.8,"High capacity",IF('Standardized Scores'!BI47&gt;=MAX('Standardized Scores'!$E47:$DO47)*0.66,"Adequate capacity",IF('Standardized Scores'!BI47&gt;=MAX('Standardized Scores'!$E47:$DO47)*0.555,"Low capacity","Inadequate capacity"))))</f>
        <v>Inadequate capacity</v>
      </c>
      <c r="BJ47" s="157" t="str">
        <f>IF('Standardized Scores'!BJ47&gt;=MAX('Standardized Scores'!$E47:$DO47)*0.88,"Advanced capacity",IF('Standardized Scores'!BJ47&gt;=MAX('Standardized Scores'!$E47:$DO47)*0.8,"High capacity",IF('Standardized Scores'!BJ47&gt;=MAX('Standardized Scores'!$E47:$DO47)*0.66,"Adequate capacity",IF('Standardized Scores'!BJ47&gt;=MAX('Standardized Scores'!$E47:$DO47)*0.555,"Low capacity","Inadequate capacity"))))</f>
        <v>Inadequate capacity</v>
      </c>
      <c r="BK47" s="157" t="str">
        <f>IF('Standardized Scores'!BK47&gt;=MAX('Standardized Scores'!$E47:$DO47)*0.88,"Advanced capacity",IF('Standardized Scores'!BK47&gt;=MAX('Standardized Scores'!$E47:$DO47)*0.8,"High capacity",IF('Standardized Scores'!BK47&gt;=MAX('Standardized Scores'!$E47:$DO47)*0.66,"Adequate capacity",IF('Standardized Scores'!BK47&gt;=MAX('Standardized Scores'!$E47:$DO47)*0.555,"Low capacity","Inadequate capacity"))))</f>
        <v>Adequate capacity</v>
      </c>
      <c r="BL47" s="157" t="str">
        <f>IF('Standardized Scores'!BL47&gt;=MAX('Standardized Scores'!$E47:$DO47)*0.88,"Advanced capacity",IF('Standardized Scores'!BL47&gt;=MAX('Standardized Scores'!$E47:$DO47)*0.8,"High capacity",IF('Standardized Scores'!BL47&gt;=MAX('Standardized Scores'!$E47:$DO47)*0.66,"Adequate capacity",IF('Standardized Scores'!BL47&gt;=MAX('Standardized Scores'!$E47:$DO47)*0.555,"Low capacity","Inadequate capacity"))))</f>
        <v>Inadequate capacity</v>
      </c>
      <c r="BM47" s="157" t="str">
        <f>IF('Standardized Scores'!BM47&gt;=MAX('Standardized Scores'!$E47:$DO47)*0.88,"Advanced capacity",IF('Standardized Scores'!BM47&gt;=MAX('Standardized Scores'!$E47:$DO47)*0.8,"High capacity",IF('Standardized Scores'!BM47&gt;=MAX('Standardized Scores'!$E47:$DO47)*0.66,"Adequate capacity",IF('Standardized Scores'!BM47&gt;=MAX('Standardized Scores'!$E47:$DO47)*0.555,"Low capacity","Inadequate capacity"))))</f>
        <v>Adequate capacity</v>
      </c>
      <c r="BN47" s="157" t="str">
        <f>IF('Standardized Scores'!BN47&gt;=MAX('Standardized Scores'!$E47:$DO47)*0.88,"Advanced capacity",IF('Standardized Scores'!BN47&gt;=MAX('Standardized Scores'!$E47:$DO47)*0.8,"High capacity",IF('Standardized Scores'!BN47&gt;=MAX('Standardized Scores'!$E47:$DO47)*0.66,"Adequate capacity",IF('Standardized Scores'!BN47&gt;=MAX('Standardized Scores'!$E47:$DO47)*0.555,"Low capacity","Inadequate capacity"))))</f>
        <v>Advanced capacity</v>
      </c>
      <c r="BO47" s="157" t="str">
        <f>IF('Standardized Scores'!BO47&gt;=MAX('Standardized Scores'!$E47:$DO47)*0.88,"Advanced capacity",IF('Standardized Scores'!BO47&gt;=MAX('Standardized Scores'!$E47:$DO47)*0.8,"High capacity",IF('Standardized Scores'!BO47&gt;=MAX('Standardized Scores'!$E47:$DO47)*0.66,"Adequate capacity",IF('Standardized Scores'!BO47&gt;=MAX('Standardized Scores'!$E47:$DO47)*0.555,"Low capacity","Inadequate capacity"))))</f>
        <v>Inadequate capacity</v>
      </c>
      <c r="BP47" s="157" t="str">
        <f>IF('Standardized Scores'!BP47&gt;=MAX('Standardized Scores'!$E47:$DO47)*0.88,"Advanced capacity",IF('Standardized Scores'!BP47&gt;=MAX('Standardized Scores'!$E47:$DO47)*0.8,"High capacity",IF('Standardized Scores'!BP47&gt;=MAX('Standardized Scores'!$E47:$DO47)*0.66,"Adequate capacity",IF('Standardized Scores'!BP47&gt;=MAX('Standardized Scores'!$E47:$DO47)*0.555,"Low capacity","Inadequate capacity"))))</f>
        <v>Adequate capacity</v>
      </c>
      <c r="BQ47" s="157" t="str">
        <f>IF('Standardized Scores'!BQ47&gt;=MAX('Standardized Scores'!$E47:$DO47)*0.88,"Advanced capacity",IF('Standardized Scores'!BQ47&gt;=MAX('Standardized Scores'!$E47:$DO47)*0.8,"High capacity",IF('Standardized Scores'!BQ47&gt;=MAX('Standardized Scores'!$E47:$DO47)*0.66,"Adequate capacity",IF('Standardized Scores'!BQ47&gt;=MAX('Standardized Scores'!$E47:$DO47)*0.555,"Low capacity","Inadequate capacity"))))</f>
        <v>Adequate capacity</v>
      </c>
      <c r="BR47" s="157" t="str">
        <f>IF('Standardized Scores'!BR47&gt;=MAX('Standardized Scores'!$E47:$DO47)*0.88,"Advanced capacity",IF('Standardized Scores'!BR47&gt;=MAX('Standardized Scores'!$E47:$DO47)*0.8,"High capacity",IF('Standardized Scores'!BR47&gt;=MAX('Standardized Scores'!$E47:$DO47)*0.66,"Adequate capacity",IF('Standardized Scores'!BR47&gt;=MAX('Standardized Scores'!$E47:$DO47)*0.555,"Low capacity","Inadequate capacity"))))</f>
        <v>Advanced capacity</v>
      </c>
      <c r="BS47" s="157" t="str">
        <f>IF('Standardized Scores'!BS47&gt;=MAX('Standardized Scores'!$E47:$DO47)*0.88,"Advanced capacity",IF('Standardized Scores'!BS47&gt;=MAX('Standardized Scores'!$E47:$DO47)*0.8,"High capacity",IF('Standardized Scores'!BS47&gt;=MAX('Standardized Scores'!$E47:$DO47)*0.66,"Adequate capacity",IF('Standardized Scores'!BS47&gt;=MAX('Standardized Scores'!$E47:$DO47)*0.555,"Low capacity","Inadequate capacity"))))</f>
        <v>Low capacity</v>
      </c>
      <c r="BT47" s="157" t="str">
        <f>IF('Standardized Scores'!BT47&gt;=MAX('Standardized Scores'!$E47:$DO47)*0.88,"Advanced capacity",IF('Standardized Scores'!BT47&gt;=MAX('Standardized Scores'!$E47:$DO47)*0.8,"High capacity",IF('Standardized Scores'!BT47&gt;=MAX('Standardized Scores'!$E47:$DO47)*0.66,"Adequate capacity",IF('Standardized Scores'!BT47&gt;=MAX('Standardized Scores'!$E47:$DO47)*0.555,"Low capacity","Inadequate capacity"))))</f>
        <v>Low capacity</v>
      </c>
      <c r="BU47" s="157" t="str">
        <f>IF('Standardized Scores'!BU47&gt;=MAX('Standardized Scores'!$E47:$DO47)*0.88,"Advanced capacity",IF('Standardized Scores'!BU47&gt;=MAX('Standardized Scores'!$E47:$DO47)*0.8,"High capacity",IF('Standardized Scores'!BU47&gt;=MAX('Standardized Scores'!$E47:$DO47)*0.66,"Adequate capacity",IF('Standardized Scores'!BU47&gt;=MAX('Standardized Scores'!$E47:$DO47)*0.555,"Low capacity","Inadequate capacity"))))</f>
        <v>Low capacity</v>
      </c>
      <c r="BV47" s="157" t="str">
        <f>IF('Standardized Scores'!BV47&gt;=MAX('Standardized Scores'!$E47:$DO47)*0.88,"Advanced capacity",IF('Standardized Scores'!BV47&gt;=MAX('Standardized Scores'!$E47:$DO47)*0.8,"High capacity",IF('Standardized Scores'!BV47&gt;=MAX('Standardized Scores'!$E47:$DO47)*0.66,"Adequate capacity",IF('Standardized Scores'!BV47&gt;=MAX('Standardized Scores'!$E47:$DO47)*0.555,"Low capacity","Inadequate capacity"))))</f>
        <v>Inadequate capacity</v>
      </c>
      <c r="BW47" s="157" t="str">
        <f>IF('Standardized Scores'!BW47&gt;=MAX('Standardized Scores'!$E47:$DO47)*0.88,"Advanced capacity",IF('Standardized Scores'!BW47&gt;=MAX('Standardized Scores'!$E47:$DO47)*0.8,"High capacity",IF('Standardized Scores'!BW47&gt;=MAX('Standardized Scores'!$E47:$DO47)*0.66,"Adequate capacity",IF('Standardized Scores'!BW47&gt;=MAX('Standardized Scores'!$E47:$DO47)*0.555,"Low capacity","Inadequate capacity"))))</f>
        <v>Low capacity</v>
      </c>
      <c r="BX47" s="157" t="str">
        <f>IF('Standardized Scores'!BX47&gt;=MAX('Standardized Scores'!$E47:$DO47)*0.88,"Advanced capacity",IF('Standardized Scores'!BX47&gt;=MAX('Standardized Scores'!$E47:$DO47)*0.8,"High capacity",IF('Standardized Scores'!BX47&gt;=MAX('Standardized Scores'!$E47:$DO47)*0.66,"Adequate capacity",IF('Standardized Scores'!BX47&gt;=MAX('Standardized Scores'!$E47:$DO47)*0.555,"Low capacity","Inadequate capacity"))))</f>
        <v>High capacity</v>
      </c>
      <c r="BY47" s="157" t="str">
        <f>IF('Standardized Scores'!BY47&gt;=MAX('Standardized Scores'!$E47:$DO47)*0.88,"Advanced capacity",IF('Standardized Scores'!BY47&gt;=MAX('Standardized Scores'!$E47:$DO47)*0.8,"High capacity",IF('Standardized Scores'!BY47&gt;=MAX('Standardized Scores'!$E47:$DO47)*0.66,"Adequate capacity",IF('Standardized Scores'!BY47&gt;=MAX('Standardized Scores'!$E47:$DO47)*0.555,"Low capacity","Inadequate capacity"))))</f>
        <v>Inadequate capacity</v>
      </c>
      <c r="BZ47" s="157" t="str">
        <f>IF('Standardized Scores'!BZ47&gt;=MAX('Standardized Scores'!$E47:$DO47)*0.88,"Advanced capacity",IF('Standardized Scores'!BZ47&gt;=MAX('Standardized Scores'!$E47:$DO47)*0.8,"High capacity",IF('Standardized Scores'!BZ47&gt;=MAX('Standardized Scores'!$E47:$DO47)*0.66,"Adequate capacity",IF('Standardized Scores'!BZ47&gt;=MAX('Standardized Scores'!$E47:$DO47)*0.555,"Low capacity","Inadequate capacity"))))</f>
        <v>Advanced capacity</v>
      </c>
      <c r="CA47" s="157" t="str">
        <f>IF('Standardized Scores'!CA47&gt;=MAX('Standardized Scores'!$E47:$DO47)*0.88,"Advanced capacity",IF('Standardized Scores'!CA47&gt;=MAX('Standardized Scores'!$E47:$DO47)*0.8,"High capacity",IF('Standardized Scores'!CA47&gt;=MAX('Standardized Scores'!$E47:$DO47)*0.66,"Adequate capacity",IF('Standardized Scores'!CA47&gt;=MAX('Standardized Scores'!$E47:$DO47)*0.555,"Low capacity","Inadequate capacity"))))</f>
        <v>Advanced capacity</v>
      </c>
      <c r="CB47" s="157" t="str">
        <f>IF('Standardized Scores'!CB47&gt;=MAX('Standardized Scores'!$E47:$DO47)*0.88,"Advanced capacity",IF('Standardized Scores'!CB47&gt;=MAX('Standardized Scores'!$E47:$DO47)*0.8,"High capacity",IF('Standardized Scores'!CB47&gt;=MAX('Standardized Scores'!$E47:$DO47)*0.66,"Adequate capacity",IF('Standardized Scores'!CB47&gt;=MAX('Standardized Scores'!$E47:$DO47)*0.555,"Low capacity","Inadequate capacity"))))</f>
        <v>Inadequate capacity</v>
      </c>
      <c r="CC47" s="157" t="str">
        <f>IF('Standardized Scores'!CC47&gt;=MAX('Standardized Scores'!$E47:$DO47)*0.88,"Advanced capacity",IF('Standardized Scores'!CC47&gt;=MAX('Standardized Scores'!$E47:$DO47)*0.8,"High capacity",IF('Standardized Scores'!CC47&gt;=MAX('Standardized Scores'!$E47:$DO47)*0.66,"Adequate capacity",IF('Standardized Scores'!CC47&gt;=MAX('Standardized Scores'!$E47:$DO47)*0.555,"Low capacity","Inadequate capacity"))))</f>
        <v>Advanced capacity</v>
      </c>
      <c r="CD47" s="157" t="str">
        <f>IF('Standardized Scores'!CD47&gt;=MAX('Standardized Scores'!$E47:$DO47)*0.88,"Advanced capacity",IF('Standardized Scores'!CD47&gt;=MAX('Standardized Scores'!$E47:$DO47)*0.8,"High capacity",IF('Standardized Scores'!CD47&gt;=MAX('Standardized Scores'!$E47:$DO47)*0.66,"Adequate capacity",IF('Standardized Scores'!CD47&gt;=MAX('Standardized Scores'!$E47:$DO47)*0.555,"Low capacity","Inadequate capacity"))))</f>
        <v>Adequate capacity</v>
      </c>
      <c r="CE47" s="157" t="str">
        <f>IF('Standardized Scores'!CE47&gt;=MAX('Standardized Scores'!$E47:$DO47)*0.88,"Advanced capacity",IF('Standardized Scores'!CE47&gt;=MAX('Standardized Scores'!$E47:$DO47)*0.8,"High capacity",IF('Standardized Scores'!CE47&gt;=MAX('Standardized Scores'!$E47:$DO47)*0.66,"Adequate capacity",IF('Standardized Scores'!CE47&gt;=MAX('Standardized Scores'!$E47:$DO47)*0.555,"Low capacity","Inadequate capacity"))))</f>
        <v>Inadequate capacity</v>
      </c>
      <c r="CF47" s="157" t="str">
        <f>IF('Standardized Scores'!CF47&gt;=MAX('Standardized Scores'!$E47:$DO47)*0.88,"Advanced capacity",IF('Standardized Scores'!CF47&gt;=MAX('Standardized Scores'!$E47:$DO47)*0.8,"High capacity",IF('Standardized Scores'!CF47&gt;=MAX('Standardized Scores'!$E47:$DO47)*0.66,"Adequate capacity",IF('Standardized Scores'!CF47&gt;=MAX('Standardized Scores'!$E47:$DO47)*0.555,"Low capacity","Inadequate capacity"))))</f>
        <v>Low capacity</v>
      </c>
      <c r="CG47" s="157" t="str">
        <f>IF('Standardized Scores'!CG47&gt;=MAX('Standardized Scores'!$E47:$DO47)*0.88,"Advanced capacity",IF('Standardized Scores'!CG47&gt;=MAX('Standardized Scores'!$E47:$DO47)*0.8,"High capacity",IF('Standardized Scores'!CG47&gt;=MAX('Standardized Scores'!$E47:$DO47)*0.66,"Adequate capacity",IF('Standardized Scores'!CG47&gt;=MAX('Standardized Scores'!$E47:$DO47)*0.555,"Low capacity","Inadequate capacity"))))</f>
        <v>Low capacity</v>
      </c>
      <c r="CH47" s="157" t="str">
        <f>IF('Standardized Scores'!CH47&gt;=MAX('Standardized Scores'!$E47:$DO47)*0.88,"Advanced capacity",IF('Standardized Scores'!CH47&gt;=MAX('Standardized Scores'!$E47:$DO47)*0.8,"High capacity",IF('Standardized Scores'!CH47&gt;=MAX('Standardized Scores'!$E47:$DO47)*0.66,"Adequate capacity",IF('Standardized Scores'!CH47&gt;=MAX('Standardized Scores'!$E47:$DO47)*0.555,"Low capacity","Inadequate capacity"))))</f>
        <v>Low capacity</v>
      </c>
      <c r="CI47" s="157" t="str">
        <f>IF('Standardized Scores'!CI47&gt;=MAX('Standardized Scores'!$E47:$DO47)*0.88,"Advanced capacity",IF('Standardized Scores'!CI47&gt;=MAX('Standardized Scores'!$E47:$DO47)*0.8,"High capacity",IF('Standardized Scores'!CI47&gt;=MAX('Standardized Scores'!$E47:$DO47)*0.66,"Adequate capacity",IF('Standardized Scores'!CI47&gt;=MAX('Standardized Scores'!$E47:$DO47)*0.555,"Low capacity","Inadequate capacity"))))</f>
        <v>Inadequate capacity</v>
      </c>
      <c r="CJ47" s="157" t="str">
        <f>IF('Standardized Scores'!CJ47&gt;=MAX('Standardized Scores'!$E47:$DO47)*0.88,"Advanced capacity",IF('Standardized Scores'!CJ47&gt;=MAX('Standardized Scores'!$E47:$DO47)*0.8,"High capacity",IF('Standardized Scores'!CJ47&gt;=MAX('Standardized Scores'!$E47:$DO47)*0.66,"Adequate capacity",IF('Standardized Scores'!CJ47&gt;=MAX('Standardized Scores'!$E47:$DO47)*0.555,"Low capacity","Inadequate capacity"))))</f>
        <v>Adequate capacity</v>
      </c>
      <c r="CK47" s="157" t="str">
        <f>IF('Standardized Scores'!CK47&gt;=MAX('Standardized Scores'!$E47:$DO47)*0.88,"Advanced capacity",IF('Standardized Scores'!CK47&gt;=MAX('Standardized Scores'!$E47:$DO47)*0.8,"High capacity",IF('Standardized Scores'!CK47&gt;=MAX('Standardized Scores'!$E47:$DO47)*0.66,"Adequate capacity",IF('Standardized Scores'!CK47&gt;=MAX('Standardized Scores'!$E47:$DO47)*0.555,"Low capacity","Inadequate capacity"))))</f>
        <v>High capacity</v>
      </c>
      <c r="CL47" s="157" t="str">
        <f>IF('Standardized Scores'!CL47&gt;=MAX('Standardized Scores'!$E47:$DO47)*0.88,"Advanced capacity",IF('Standardized Scores'!CL47&gt;=MAX('Standardized Scores'!$E47:$DO47)*0.8,"High capacity",IF('Standardized Scores'!CL47&gt;=MAX('Standardized Scores'!$E47:$DO47)*0.66,"Adequate capacity",IF('Standardized Scores'!CL47&gt;=MAX('Standardized Scores'!$E47:$DO47)*0.555,"Low capacity","Inadequate capacity"))))</f>
        <v>Adequate capacity</v>
      </c>
      <c r="CM47" s="157" t="str">
        <f>IF('Standardized Scores'!CM47&gt;=MAX('Standardized Scores'!$E47:$DO47)*0.88,"Advanced capacity",IF('Standardized Scores'!CM47&gt;=MAX('Standardized Scores'!$E47:$DO47)*0.8,"High capacity",IF('Standardized Scores'!CM47&gt;=MAX('Standardized Scores'!$E47:$DO47)*0.66,"Adequate capacity",IF('Standardized Scores'!CM47&gt;=MAX('Standardized Scores'!$E47:$DO47)*0.555,"Low capacity","Inadequate capacity"))))</f>
        <v>Adequate capacity</v>
      </c>
      <c r="CN47" s="157" t="str">
        <f>IF('Standardized Scores'!CN47&gt;=MAX('Standardized Scores'!$E47:$DO47)*0.88,"Advanced capacity",IF('Standardized Scores'!CN47&gt;=MAX('Standardized Scores'!$E47:$DO47)*0.8,"High capacity",IF('Standardized Scores'!CN47&gt;=MAX('Standardized Scores'!$E47:$DO47)*0.66,"Adequate capacity",IF('Standardized Scores'!CN47&gt;=MAX('Standardized Scores'!$E47:$DO47)*0.555,"Low capacity","Inadequate capacity"))))</f>
        <v>Inadequate capacity</v>
      </c>
      <c r="CO47" s="157" t="str">
        <f>IF('Standardized Scores'!CO47&gt;=MAX('Standardized Scores'!$E47:$DO47)*0.88,"Advanced capacity",IF('Standardized Scores'!CO47&gt;=MAX('Standardized Scores'!$E47:$DO47)*0.8,"High capacity",IF('Standardized Scores'!CO47&gt;=MAX('Standardized Scores'!$E47:$DO47)*0.66,"Adequate capacity",IF('Standardized Scores'!CO47&gt;=MAX('Standardized Scores'!$E47:$DO47)*0.555,"Low capacity","Inadequate capacity"))))</f>
        <v>Adequate capacity</v>
      </c>
      <c r="CP47" s="157" t="str">
        <f>IF('Standardized Scores'!CP47&gt;=MAX('Standardized Scores'!$E47:$DO47)*0.88,"Advanced capacity",IF('Standardized Scores'!CP47&gt;=MAX('Standardized Scores'!$E47:$DO47)*0.8,"High capacity",IF('Standardized Scores'!CP47&gt;=MAX('Standardized Scores'!$E47:$DO47)*0.66,"Adequate capacity",IF('Standardized Scores'!CP47&gt;=MAX('Standardized Scores'!$E47:$DO47)*0.555,"Low capacity","Inadequate capacity"))))</f>
        <v>Adequate capacity</v>
      </c>
      <c r="CQ47" s="157" t="str">
        <f>IF('Standardized Scores'!CQ47&gt;=MAX('Standardized Scores'!$E47:$DO47)*0.88,"Advanced capacity",IF('Standardized Scores'!CQ47&gt;=MAX('Standardized Scores'!$E47:$DO47)*0.8,"High capacity",IF('Standardized Scores'!CQ47&gt;=MAX('Standardized Scores'!$E47:$DO47)*0.66,"Adequate capacity",IF('Standardized Scores'!CQ47&gt;=MAX('Standardized Scores'!$E47:$DO47)*0.555,"Low capacity","Inadequate capacity"))))</f>
        <v>Adequate capacity</v>
      </c>
      <c r="CR47" s="157" t="str">
        <f>IF('Standardized Scores'!CR47&gt;=MAX('Standardized Scores'!$E47:$DO47)*0.88,"Advanced capacity",IF('Standardized Scores'!CR47&gt;=MAX('Standardized Scores'!$E47:$DO47)*0.8,"High capacity",IF('Standardized Scores'!CR47&gt;=MAX('Standardized Scores'!$E47:$DO47)*0.66,"Adequate capacity",IF('Standardized Scores'!CR47&gt;=MAX('Standardized Scores'!$E47:$DO47)*0.555,"Low capacity","Inadequate capacity"))))</f>
        <v>Adequate capacity</v>
      </c>
      <c r="CS47" s="157" t="str">
        <f>IF('Standardized Scores'!CS47&gt;=MAX('Standardized Scores'!$E47:$DO47)*0.88,"Advanced capacity",IF('Standardized Scores'!CS47&gt;=MAX('Standardized Scores'!$E47:$DO47)*0.8,"High capacity",IF('Standardized Scores'!CS47&gt;=MAX('Standardized Scores'!$E47:$DO47)*0.66,"Adequate capacity",IF('Standardized Scores'!CS47&gt;=MAX('Standardized Scores'!$E47:$DO47)*0.555,"Low capacity","Inadequate capacity"))))</f>
        <v>Advanced capacity</v>
      </c>
      <c r="CT47" s="157" t="str">
        <f>IF('Standardized Scores'!CT47&gt;=MAX('Standardized Scores'!$E47:$DO47)*0.88,"Advanced capacity",IF('Standardized Scores'!CT47&gt;=MAX('Standardized Scores'!$E47:$DO47)*0.8,"High capacity",IF('Standardized Scores'!CT47&gt;=MAX('Standardized Scores'!$E47:$DO47)*0.66,"Adequate capacity",IF('Standardized Scores'!CT47&gt;=MAX('Standardized Scores'!$E47:$DO47)*0.555,"Low capacity","Inadequate capacity"))))</f>
        <v>High capacity</v>
      </c>
      <c r="CU47" s="157" t="str">
        <f>IF('Standardized Scores'!CU47&gt;=MAX('Standardized Scores'!$E47:$DO47)*0.88,"Advanced capacity",IF('Standardized Scores'!CU47&gt;=MAX('Standardized Scores'!$E47:$DO47)*0.8,"High capacity",IF('Standardized Scores'!CU47&gt;=MAX('Standardized Scores'!$E47:$DO47)*0.66,"Adequate capacity",IF('Standardized Scores'!CU47&gt;=MAX('Standardized Scores'!$E47:$DO47)*0.555,"Low capacity","Inadequate capacity"))))</f>
        <v>High capacity</v>
      </c>
      <c r="CV47" s="157" t="str">
        <f>IF('Standardized Scores'!CV47&gt;=MAX('Standardized Scores'!$E47:$DO47)*0.88,"Advanced capacity",IF('Standardized Scores'!CV47&gt;=MAX('Standardized Scores'!$E47:$DO47)*0.8,"High capacity",IF('Standardized Scores'!CV47&gt;=MAX('Standardized Scores'!$E47:$DO47)*0.66,"Adequate capacity",IF('Standardized Scores'!CV47&gt;=MAX('Standardized Scores'!$E47:$DO47)*0.555,"Low capacity","Inadequate capacity"))))</f>
        <v>Low capacity</v>
      </c>
      <c r="CW47" s="157" t="str">
        <f>IF('Standardized Scores'!CW47&gt;=MAX('Standardized Scores'!$E47:$DO47)*0.88,"Advanced capacity",IF('Standardized Scores'!CW47&gt;=MAX('Standardized Scores'!$E47:$DO47)*0.8,"High capacity",IF('Standardized Scores'!CW47&gt;=MAX('Standardized Scores'!$E47:$DO47)*0.66,"Adequate capacity",IF('Standardized Scores'!CW47&gt;=MAX('Standardized Scores'!$E47:$DO47)*0.555,"Low capacity","Inadequate capacity"))))</f>
        <v>Adequate capacity</v>
      </c>
      <c r="CX47" s="157" t="str">
        <f>IF('Standardized Scores'!CX47&gt;=MAX('Standardized Scores'!$E47:$DO47)*0.88,"Advanced capacity",IF('Standardized Scores'!CX47&gt;=MAX('Standardized Scores'!$E47:$DO47)*0.8,"High capacity",IF('Standardized Scores'!CX47&gt;=MAX('Standardized Scores'!$E47:$DO47)*0.66,"Adequate capacity",IF('Standardized Scores'!CX47&gt;=MAX('Standardized Scores'!$E47:$DO47)*0.555,"Low capacity","Inadequate capacity"))))</f>
        <v>High capacity</v>
      </c>
      <c r="CY47" s="157" t="str">
        <f>IF('Standardized Scores'!CY47&gt;=MAX('Standardized Scores'!$E47:$DO47)*0.88,"Advanced capacity",IF('Standardized Scores'!CY47&gt;=MAX('Standardized Scores'!$E47:$DO47)*0.8,"High capacity",IF('Standardized Scores'!CY47&gt;=MAX('Standardized Scores'!$E47:$DO47)*0.66,"Adequate capacity",IF('Standardized Scores'!CY47&gt;=MAX('Standardized Scores'!$E47:$DO47)*0.555,"Low capacity","Inadequate capacity"))))</f>
        <v>Low capacity</v>
      </c>
      <c r="CZ47" s="157" t="str">
        <f>IF('Standardized Scores'!CZ47&gt;=MAX('Standardized Scores'!$E47:$DO47)*0.88,"Advanced capacity",IF('Standardized Scores'!CZ47&gt;=MAX('Standardized Scores'!$E47:$DO47)*0.8,"High capacity",IF('Standardized Scores'!CZ47&gt;=MAX('Standardized Scores'!$E47:$DO47)*0.66,"Adequate capacity",IF('Standardized Scores'!CZ47&gt;=MAX('Standardized Scores'!$E47:$DO47)*0.555,"Low capacity","Inadequate capacity"))))</f>
        <v>Advanced capacity</v>
      </c>
      <c r="DA47" s="157" t="str">
        <f>IF('Standardized Scores'!DA47&gt;=MAX('Standardized Scores'!$E47:$DO47)*0.88,"Advanced capacity",IF('Standardized Scores'!DA47&gt;=MAX('Standardized Scores'!$E47:$DO47)*0.8,"High capacity",IF('Standardized Scores'!DA47&gt;=MAX('Standardized Scores'!$E47:$DO47)*0.66,"Adequate capacity",IF('Standardized Scores'!DA47&gt;=MAX('Standardized Scores'!$E47:$DO47)*0.555,"Low capacity","Inadequate capacity"))))</f>
        <v>Advanced capacity</v>
      </c>
      <c r="DB47" s="157" t="str">
        <f>IF('Standardized Scores'!DB47&gt;=MAX('Standardized Scores'!$E47:$DO47)*0.88,"Advanced capacity",IF('Standardized Scores'!DB47&gt;=MAX('Standardized Scores'!$E47:$DO47)*0.8,"High capacity",IF('Standardized Scores'!DB47&gt;=MAX('Standardized Scores'!$E47:$DO47)*0.66,"Adequate capacity",IF('Standardized Scores'!DB47&gt;=MAX('Standardized Scores'!$E47:$DO47)*0.555,"Low capacity","Inadequate capacity"))))</f>
        <v>High capacity</v>
      </c>
      <c r="DC47" s="157" t="str">
        <f>IF('Standardized Scores'!DC47&gt;=MAX('Standardized Scores'!$E47:$DO47)*0.88,"Advanced capacity",IF('Standardized Scores'!DC47&gt;=MAX('Standardized Scores'!$E47:$DO47)*0.8,"High capacity",IF('Standardized Scores'!DC47&gt;=MAX('Standardized Scores'!$E47:$DO47)*0.66,"Adequate capacity",IF('Standardized Scores'!DC47&gt;=MAX('Standardized Scores'!$E47:$DO47)*0.555,"Low capacity","Inadequate capacity"))))</f>
        <v>Inadequate capacity</v>
      </c>
      <c r="DD47" s="157" t="str">
        <f>IF('Standardized Scores'!DD47&gt;=MAX('Standardized Scores'!$E47:$DO47)*0.88,"Advanced capacity",IF('Standardized Scores'!DD47&gt;=MAX('Standardized Scores'!$E47:$DO47)*0.8,"High capacity",IF('Standardized Scores'!DD47&gt;=MAX('Standardized Scores'!$E47:$DO47)*0.66,"Adequate capacity",IF('Standardized Scores'!DD47&gt;=MAX('Standardized Scores'!$E47:$DO47)*0.555,"Low capacity","Inadequate capacity"))))</f>
        <v>Low capacity</v>
      </c>
      <c r="DE47" s="157" t="str">
        <f>IF('Standardized Scores'!DE47&gt;=MAX('Standardized Scores'!$E47:$DO47)*0.88,"Advanced capacity",IF('Standardized Scores'!DE47&gt;=MAX('Standardized Scores'!$E47:$DO47)*0.8,"High capacity",IF('Standardized Scores'!DE47&gt;=MAX('Standardized Scores'!$E47:$DO47)*0.66,"Adequate capacity",IF('Standardized Scores'!DE47&gt;=MAX('Standardized Scores'!$E47:$DO47)*0.555,"Low capacity","Inadequate capacity"))))</f>
        <v>Adequate capacity</v>
      </c>
      <c r="DF47" s="157" t="str">
        <f>IF('Standardized Scores'!DF47&gt;=MAX('Standardized Scores'!$E47:$DO47)*0.88,"Advanced capacity",IF('Standardized Scores'!DF47&gt;=MAX('Standardized Scores'!$E47:$DO47)*0.8,"High capacity",IF('Standardized Scores'!DF47&gt;=MAX('Standardized Scores'!$E47:$DO47)*0.66,"Adequate capacity",IF('Standardized Scores'!DF47&gt;=MAX('Standardized Scores'!$E47:$DO47)*0.555,"Low capacity","Inadequate capacity"))))</f>
        <v>Adequate capacity</v>
      </c>
      <c r="DG47" s="157" t="str">
        <f>IF('Standardized Scores'!DG47&gt;=MAX('Standardized Scores'!$E47:$DO47)*0.88,"Advanced capacity",IF('Standardized Scores'!DG47&gt;=MAX('Standardized Scores'!$E47:$DO47)*0.8,"High capacity",IF('Standardized Scores'!DG47&gt;=MAX('Standardized Scores'!$E47:$DO47)*0.66,"Adequate capacity",IF('Standardized Scores'!DG47&gt;=MAX('Standardized Scores'!$E47:$DO47)*0.555,"Low capacity","Inadequate capacity"))))</f>
        <v>Low capacity</v>
      </c>
      <c r="DH47" s="157" t="str">
        <f>IF('Standardized Scores'!DH47&gt;=MAX('Standardized Scores'!$E47:$DO47)*0.88,"Advanced capacity",IF('Standardized Scores'!DH47&gt;=MAX('Standardized Scores'!$E47:$DO47)*0.8,"High capacity",IF('Standardized Scores'!DH47&gt;=MAX('Standardized Scores'!$E47:$DO47)*0.66,"Adequate capacity",IF('Standardized Scores'!DH47&gt;=MAX('Standardized Scores'!$E47:$DO47)*0.555,"Low capacity","Inadequate capacity"))))</f>
        <v>Inadequate capacity</v>
      </c>
      <c r="DI47" s="157" t="str">
        <f>IF('Standardized Scores'!DI47&gt;=MAX('Standardized Scores'!$E47:$DO47)*0.88,"Advanced capacity",IF('Standardized Scores'!DI47&gt;=MAX('Standardized Scores'!$E47:$DO47)*0.8,"High capacity",IF('Standardized Scores'!DI47&gt;=MAX('Standardized Scores'!$E47:$DO47)*0.66,"Adequate capacity",IF('Standardized Scores'!DI47&gt;=MAX('Standardized Scores'!$E47:$DO47)*0.555,"Low capacity","Inadequate capacity"))))</f>
        <v>Adequate capacity</v>
      </c>
      <c r="DJ47" s="157" t="str">
        <f>IF('Standardized Scores'!DJ47&gt;=MAX('Standardized Scores'!$E47:$DO47)*0.88,"Advanced capacity",IF('Standardized Scores'!DJ47&gt;=MAX('Standardized Scores'!$E47:$DO47)*0.8,"High capacity",IF('Standardized Scores'!DJ47&gt;=MAX('Standardized Scores'!$E47:$DO47)*0.66,"Adequate capacity",IF('Standardized Scores'!DJ47&gt;=MAX('Standardized Scores'!$E47:$DO47)*0.555,"Low capacity","Inadequate capacity"))))</f>
        <v>Advanced capacity</v>
      </c>
      <c r="DK47" s="157" t="str">
        <f>IF('Standardized Scores'!DK47&gt;=MAX('Standardized Scores'!$E47:$DO47)*0.88,"Advanced capacity",IF('Standardized Scores'!DK47&gt;=MAX('Standardized Scores'!$E47:$DO47)*0.8,"High capacity",IF('Standardized Scores'!DK47&gt;=MAX('Standardized Scores'!$E47:$DO47)*0.66,"Adequate capacity",IF('Standardized Scores'!DK47&gt;=MAX('Standardized Scores'!$E47:$DO47)*0.555,"Low capacity","Inadequate capacity"))))</f>
        <v>High capacity</v>
      </c>
      <c r="DL47" s="157" t="str">
        <f>IF('Standardized Scores'!DL47&gt;=MAX('Standardized Scores'!$E47:$DO47)*0.88,"Advanced capacity",IF('Standardized Scores'!DL47&gt;=MAX('Standardized Scores'!$E47:$DO47)*0.8,"High capacity",IF('Standardized Scores'!DL47&gt;=MAX('Standardized Scores'!$E47:$DO47)*0.66,"Adequate capacity",IF('Standardized Scores'!DL47&gt;=MAX('Standardized Scores'!$E47:$DO47)*0.555,"Low capacity","Inadequate capacity"))))</f>
        <v>High capacity</v>
      </c>
      <c r="DM47" s="157" t="str">
        <f>IF('Standardized Scores'!DM47&gt;=MAX('Standardized Scores'!$E47:$DO47)*0.88,"Advanced capacity",IF('Standardized Scores'!DM47&gt;=MAX('Standardized Scores'!$E47:$DO47)*0.8,"High capacity",IF('Standardized Scores'!DM47&gt;=MAX('Standardized Scores'!$E47:$DO47)*0.66,"Adequate capacity",IF('Standardized Scores'!DM47&gt;=MAX('Standardized Scores'!$E47:$DO47)*0.555,"Low capacity","Inadequate capacity"))))</f>
        <v>Low capacity</v>
      </c>
      <c r="DN47" s="157" t="str">
        <f>IF('Standardized Scores'!DN47&gt;=MAX('Standardized Scores'!$E47:$DO47)*0.88,"Advanced capacity",IF('Standardized Scores'!DN47&gt;=MAX('Standardized Scores'!$E47:$DO47)*0.8,"High capacity",IF('Standardized Scores'!DN47&gt;=MAX('Standardized Scores'!$E47:$DO47)*0.66,"Adequate capacity",IF('Standardized Scores'!DN47&gt;=MAX('Standardized Scores'!$E47:$DO47)*0.555,"Low capacity","Inadequate capacity"))))</f>
        <v>Low capacity</v>
      </c>
      <c r="DO47" s="157" t="str">
        <f>IF('Standardized Scores'!DO47&gt;=MAX('Standardized Scores'!$E47:$DO47)*0.88,"Advanced capacity",IF('Standardized Scores'!DO47&gt;=MAX('Standardized Scores'!$E47:$DO47)*0.8,"High capacity",IF('Standardized Scores'!DO47&gt;=MAX('Standardized Scores'!$E47:$DO47)*0.66,"Adequate capacity",IF('Standardized Scores'!DO47&gt;=MAX('Standardized Scores'!$E47:$DO47)*0.555,"Low capacity","Inadequate capacity"))))</f>
        <v>Inadequate capacity</v>
      </c>
    </row>
    <row r="48" spans="2:119" ht="12" customHeight="1" x14ac:dyDescent="0.25">
      <c r="B48" s="64" t="str">
        <f>'Standardized Scores'!B48</f>
        <v xml:space="preserve">         Perceptions of government effectiveness</v>
      </c>
      <c r="C48" s="64" t="str">
        <f t="shared" si="0"/>
        <v>Perceptions of government effectiveness</v>
      </c>
      <c r="D48" s="148">
        <f>'Standardized Scores'!D48</f>
        <v>0.1</v>
      </c>
      <c r="E48" s="158">
        <f>'Standardized Scores'!E48</f>
        <v>47.102853041423785</v>
      </c>
      <c r="F48" s="158">
        <f>'Standardized Scores'!F48</f>
        <v>11.714391067585229</v>
      </c>
      <c r="G48" s="158">
        <f>'Standardized Scores'!G48</f>
        <v>24.904105758802388</v>
      </c>
      <c r="H48" s="158">
        <f>'Standardized Scores'!H48</f>
        <v>26.058629513383778</v>
      </c>
      <c r="I48" s="158">
        <f>'Standardized Scores'!I48</f>
        <v>45.867514836007842</v>
      </c>
      <c r="J48" s="158">
        <f>'Standardized Scores'!J48</f>
        <v>89.818722628411223</v>
      </c>
      <c r="K48" s="158">
        <f>'Standardized Scores'!K48</f>
        <v>77.101803740149904</v>
      </c>
      <c r="L48" s="158">
        <f>'Standardized Scores'!L48</f>
        <v>40.553688872110129</v>
      </c>
      <c r="M48" s="158">
        <f>'Standardized Scores'!M48</f>
        <v>64.13590801924191</v>
      </c>
      <c r="N48" s="158">
        <f>'Standardized Scores'!N48</f>
        <v>20.152787299029082</v>
      </c>
      <c r="O48" s="158">
        <f>'Standardized Scores'!O48</f>
        <v>18.24501573774025</v>
      </c>
      <c r="P48" s="158">
        <f>'Standardized Scores'!P48</f>
        <v>76.940037942833015</v>
      </c>
      <c r="Q48" s="158">
        <f>'Standardized Scores'!Q48</f>
        <v>12.154619627940255</v>
      </c>
      <c r="R48" s="158">
        <f>'Standardized Scores'!R48</f>
        <v>37.464881239081031</v>
      </c>
      <c r="S48" s="158">
        <f>'Standardized Scores'!S48</f>
        <v>58.040933252744871</v>
      </c>
      <c r="T48" s="158">
        <f>'Standardized Scores'!T48</f>
        <v>39.225225468678893</v>
      </c>
      <c r="U48" s="158">
        <f>'Standardized Scores'!U48</f>
        <v>53.735132784602001</v>
      </c>
      <c r="V48" s="158">
        <f>'Standardized Scores'!V48</f>
        <v>18.154107746496244</v>
      </c>
      <c r="W48" s="158">
        <f>'Standardized Scores'!W48</f>
        <v>84.070868819598502</v>
      </c>
      <c r="X48" s="158">
        <f>'Standardized Scores'!X48</f>
        <v>66.842039530451373</v>
      </c>
      <c r="Y48" s="158">
        <f>'Standardized Scores'!Y48</f>
        <v>33.969791879325442</v>
      </c>
      <c r="Z48" s="158">
        <f>'Standardized Scores'!Z48</f>
        <v>47.811895541907411</v>
      </c>
      <c r="AA48" s="158">
        <f>'Standardized Scores'!AA48</f>
        <v>5.1741233751839708</v>
      </c>
      <c r="AB48" s="158">
        <f>'Standardized Scores'!AB48</f>
        <v>53.944754052041603</v>
      </c>
      <c r="AC48" s="158">
        <f>'Standardized Scores'!AC48</f>
        <v>55.128434259353277</v>
      </c>
      <c r="AD48" s="158">
        <f>'Standardized Scores'!AD48</f>
        <v>64.394348440291466</v>
      </c>
      <c r="AE48" s="158">
        <f>'Standardized Scores'!AE48</f>
        <v>77.09664037661797</v>
      </c>
      <c r="AF48" s="158">
        <f>'Standardized Scores'!AF48</f>
        <v>89.042572257158213</v>
      </c>
      <c r="AG48" s="158">
        <f>'Standardized Scores'!AG48</f>
        <v>44.413511162687712</v>
      </c>
      <c r="AH48" s="158">
        <f>'Standardized Scores'!AH48</f>
        <v>23.862060727775638</v>
      </c>
      <c r="AI48" s="158">
        <f>'Standardized Scores'!AI48</f>
        <v>28.953828609309458</v>
      </c>
      <c r="AJ48" s="158">
        <f>'Standardized Scores'!AJ48</f>
        <v>33.170765239865489</v>
      </c>
      <c r="AK48" s="158">
        <f>'Standardized Scores'!AK48</f>
        <v>82.562124095765668</v>
      </c>
      <c r="AL48" s="158">
        <f>'Standardized Scores'!AL48</f>
        <v>18.015952968038423</v>
      </c>
      <c r="AM48" s="158">
        <f>'Standardized Scores'!AM48</f>
        <v>91.358893024357712</v>
      </c>
      <c r="AN48" s="158">
        <f>'Standardized Scores'!AN48</f>
        <v>74.16540292132521</v>
      </c>
      <c r="AO48" s="158">
        <f>'Standardized Scores'!AO48</f>
        <v>69.623434257961094</v>
      </c>
      <c r="AP48" s="158">
        <f>'Standardized Scores'!AP48</f>
        <v>84.441730730994038</v>
      </c>
      <c r="AQ48" s="158">
        <f>'Standardized Scores'!AQ48</f>
        <v>36.903590133997177</v>
      </c>
      <c r="AR48" s="158">
        <f>'Standardized Scores'!AR48</f>
        <v>53.56363347469528</v>
      </c>
      <c r="AS48" s="158">
        <f>'Standardized Scores'!AS48</f>
        <v>33.920232561110915</v>
      </c>
      <c r="AT48" s="158">
        <f>'Standardized Scores'!AT48</f>
        <v>28.554821880818768</v>
      </c>
      <c r="AU48" s="158">
        <f>'Standardized Scores'!AU48</f>
        <v>83.201706749970256</v>
      </c>
      <c r="AV48" s="158">
        <f>'Standardized Scores'!AV48</f>
        <v>54.977171529256829</v>
      </c>
      <c r="AW48" s="158">
        <f>'Standardized Scores'!AW48</f>
        <v>81.929595047823824</v>
      </c>
      <c r="AX48" s="158">
        <f>'Standardized Scores'!AX48</f>
        <v>40.055685127758927</v>
      </c>
      <c r="AY48" s="158">
        <f>'Standardized Scores'!AY48</f>
        <v>49.838373418596198</v>
      </c>
      <c r="AZ48" s="158">
        <f>'Standardized Scores'!AZ48</f>
        <v>0</v>
      </c>
      <c r="BA48" s="158">
        <f>'Standardized Scores'!BA48</f>
        <v>13.238239171144302</v>
      </c>
      <c r="BB48" s="158">
        <f>'Standardized Scores'!BB48</f>
        <v>82.642819826363123</v>
      </c>
      <c r="BC48" s="158">
        <f>'Standardized Scores'!BC48</f>
        <v>73.477165852341287</v>
      </c>
      <c r="BD48" s="158">
        <f>'Standardized Scores'!BD48</f>
        <v>56.248350484785405</v>
      </c>
      <c r="BE48" s="158">
        <f>'Standardized Scores'!BE48</f>
        <v>77.808442059156931</v>
      </c>
      <c r="BF48" s="158">
        <f>'Standardized Scores'!BF48</f>
        <v>46.010761823197605</v>
      </c>
      <c r="BG48" s="158">
        <f>'Standardized Scores'!BG48</f>
        <v>44.432806488241184</v>
      </c>
      <c r="BH48" s="158">
        <f>'Standardized Scores'!BH48</f>
        <v>30.540750802556555</v>
      </c>
      <c r="BI48" s="158">
        <f>'Standardized Scores'!BI48</f>
        <v>46.636523817630774</v>
      </c>
      <c r="BJ48" s="158">
        <f>'Standardized Scores'!BJ48</f>
        <v>27.109924668413235</v>
      </c>
      <c r="BK48" s="158">
        <f>'Standardized Scores'!BK48</f>
        <v>73.851913434555186</v>
      </c>
      <c r="BL48" s="158">
        <f>'Standardized Scores'!BL48</f>
        <v>19.190921352877986</v>
      </c>
      <c r="BM48" s="158">
        <f>'Standardized Scores'!BM48</f>
        <v>75.238008938961102</v>
      </c>
      <c r="BN48" s="158">
        <f>'Standardized Scores'!BN48</f>
        <v>91.803387779026991</v>
      </c>
      <c r="BO48" s="158">
        <f>'Standardized Scores'!BO48</f>
        <v>20.817999602832487</v>
      </c>
      <c r="BP48" s="158">
        <f>'Standardized Scores'!BP48</f>
        <v>60.847812226566461</v>
      </c>
      <c r="BQ48" s="158">
        <f>'Standardized Scores'!BQ48</f>
        <v>63.218076066399362</v>
      </c>
      <c r="BR48" s="158">
        <f>'Standardized Scores'!BR48</f>
        <v>72.391405477762675</v>
      </c>
      <c r="BS48" s="158">
        <f>'Standardized Scores'!BS48</f>
        <v>36.112872750994008</v>
      </c>
      <c r="BT48" s="158">
        <f>'Standardized Scores'!BT48</f>
        <v>36.687884357734056</v>
      </c>
      <c r="BU48" s="158">
        <f>'Standardized Scores'!BU48</f>
        <v>53.275906666063221</v>
      </c>
      <c r="BV48" s="158">
        <f>'Standardized Scores'!BV48</f>
        <v>38.941533794616525</v>
      </c>
      <c r="BW48" s="158">
        <f>'Standardized Scores'!BW48</f>
        <v>21.90269110856735</v>
      </c>
      <c r="BX48" s="158">
        <f>'Standardized Scores'!BX48</f>
        <v>41.980129643600947</v>
      </c>
      <c r="BY48" s="158">
        <f>'Standardized Scores'!BY48</f>
        <v>26.096494694899214</v>
      </c>
      <c r="BZ48" s="158">
        <f>'Standardized Scores'!BZ48</f>
        <v>87.583119247617731</v>
      </c>
      <c r="CA48" s="158">
        <f>'Standardized Scores'!CA48</f>
        <v>89.025566259952981</v>
      </c>
      <c r="CB48" s="158">
        <f>'Standardized Scores'!CB48</f>
        <v>17.896991423464478</v>
      </c>
      <c r="CC48" s="158">
        <f>'Standardized Scores'!CC48</f>
        <v>84.542374555093147</v>
      </c>
      <c r="CD48" s="158">
        <f>'Standardized Scores'!CD48</f>
        <v>50.659268557736461</v>
      </c>
      <c r="CE48" s="158">
        <f>'Standardized Scores'!CE48</f>
        <v>23.114090751017585</v>
      </c>
      <c r="CF48" s="158">
        <f>'Standardized Scores'!CF48</f>
        <v>47.099629806325005</v>
      </c>
      <c r="CG48" s="158">
        <f>'Standardized Scores'!CG48</f>
        <v>36.710692951538547</v>
      </c>
      <c r="CH48" s="158">
        <f>'Standardized Scores'!CH48</f>
        <v>44.244841996280734</v>
      </c>
      <c r="CI48" s="158">
        <f>'Standardized Scores'!CI48</f>
        <v>44.084897413804569</v>
      </c>
      <c r="CJ48" s="158">
        <f>'Standardized Scores'!CJ48</f>
        <v>63.900616110851281</v>
      </c>
      <c r="CK48" s="158">
        <f>'Standardized Scores'!CK48</f>
        <v>61.202842194957334</v>
      </c>
      <c r="CL48" s="158">
        <f>'Standardized Scores'!CL48</f>
        <v>64.50869575076841</v>
      </c>
      <c r="CM48" s="158">
        <f>'Standardized Scores'!CM48</f>
        <v>50.120165762222165</v>
      </c>
      <c r="CN48" s="158">
        <f>'Standardized Scores'!CN48</f>
        <v>28.350754554889456</v>
      </c>
      <c r="CO48" s="158">
        <f>'Standardized Scores'!CO48</f>
        <v>43.942714848283607</v>
      </c>
      <c r="CP48" s="158">
        <f>'Standardized Scores'!CP48</f>
        <v>50.812807468011833</v>
      </c>
      <c r="CQ48" s="158">
        <f>'Standardized Scores'!CQ48</f>
        <v>34.002209851530566</v>
      </c>
      <c r="CR48" s="158">
        <f>'Standardized Scores'!CR48</f>
        <v>43.453261861327299</v>
      </c>
      <c r="CS48" s="158">
        <f>'Standardized Scores'!CS48</f>
        <v>100</v>
      </c>
      <c r="CT48" s="158">
        <f>'Standardized Scores'!CT48</f>
        <v>64.788462502859005</v>
      </c>
      <c r="CU48" s="158">
        <f>'Standardized Scores'!CU48</f>
        <v>63.751288481946702</v>
      </c>
      <c r="CV48" s="158">
        <f>'Standardized Scores'!CV48</f>
        <v>40.202248740722482</v>
      </c>
      <c r="CW48" s="158">
        <f>'Standardized Scores'!CW48</f>
        <v>70.63514104783998</v>
      </c>
      <c r="CX48" s="158">
        <f>'Standardized Scores'!CX48</f>
        <v>63.147445646317784</v>
      </c>
      <c r="CY48" s="158">
        <f>'Standardized Scores'!CY48</f>
        <v>32.4993825774255</v>
      </c>
      <c r="CZ48" s="158">
        <f>'Standardized Scores'!CZ48</f>
        <v>87.582797504174238</v>
      </c>
      <c r="DA48" s="158">
        <f>'Standardized Scores'!DA48</f>
        <v>87.073072360007785</v>
      </c>
      <c r="DB48" s="158">
        <f>'Standardized Scores'!DB48</f>
        <v>80.341883964402768</v>
      </c>
      <c r="DC48" s="158">
        <f>'Standardized Scores'!DC48</f>
        <v>25.833559146700527</v>
      </c>
      <c r="DD48" s="158">
        <f>'Standardized Scores'!DD48</f>
        <v>44.543622161700796</v>
      </c>
      <c r="DE48" s="158">
        <f>'Standardized Scores'!DE48</f>
        <v>32.017782914810617</v>
      </c>
      <c r="DF48" s="158">
        <f>'Standardized Scores'!DF48</f>
        <v>39.97479217461786</v>
      </c>
      <c r="DG48" s="158">
        <f>'Standardized Scores'!DG48</f>
        <v>29.724571215761131</v>
      </c>
      <c r="DH48" s="158">
        <f>'Standardized Scores'!DH48</f>
        <v>34.881731905357583</v>
      </c>
      <c r="DI48" s="158">
        <f>'Standardized Scores'!DI48</f>
        <v>68.412899301015585</v>
      </c>
      <c r="DJ48" s="158">
        <f>'Standardized Scores'!DJ48</f>
        <v>80.13531848625523</v>
      </c>
      <c r="DK48" s="158">
        <f>'Standardized Scores'!DK48</f>
        <v>79.775736157506699</v>
      </c>
      <c r="DL48" s="158">
        <f>'Standardized Scores'!DL48</f>
        <v>60.852298072654705</v>
      </c>
      <c r="DM48" s="158">
        <f>'Standardized Scores'!DM48</f>
        <v>31.767305643989484</v>
      </c>
      <c r="DN48" s="158">
        <f>'Standardized Scores'!DN48</f>
        <v>27.752553057427416</v>
      </c>
      <c r="DO48" s="158">
        <f>'Standardized Scores'!DO48</f>
        <v>6.481877444766809</v>
      </c>
    </row>
    <row r="49" spans="2:119" ht="12" customHeight="1" x14ac:dyDescent="0.25">
      <c r="B49" s="64" t="str">
        <f>'Standardized Scores'!B49</f>
        <v xml:space="preserve">         Corruption risk scores</v>
      </c>
      <c r="C49" s="64" t="str">
        <f t="shared" si="0"/>
        <v>Corruption risk scores</v>
      </c>
      <c r="D49" s="148">
        <f>'Standardized Scores'!D49</f>
        <v>0.2</v>
      </c>
      <c r="E49" s="158">
        <f>'Standardized Scores'!E49</f>
        <v>51.5625</v>
      </c>
      <c r="F49" s="158">
        <f>'Standardized Scores'!F49</f>
        <v>49.999999999999986</v>
      </c>
      <c r="G49" s="158">
        <f>'Standardized Scores'!G49</f>
        <v>56.249999999999986</v>
      </c>
      <c r="H49" s="158">
        <f>'Standardized Scores'!H49</f>
        <v>45.312499999999986</v>
      </c>
      <c r="I49" s="158">
        <f>'Standardized Scores'!I49</f>
        <v>57.812499999999986</v>
      </c>
      <c r="J49" s="158">
        <f>'Standardized Scores'!J49</f>
        <v>92.1875</v>
      </c>
      <c r="K49" s="158">
        <f>'Standardized Scores'!K49</f>
        <v>76.5625</v>
      </c>
      <c r="L49" s="158">
        <f>'Standardized Scores'!L49</f>
        <v>53.124999999999986</v>
      </c>
      <c r="M49" s="158">
        <f>'Standardized Scores'!M49</f>
        <v>40.624999999999986</v>
      </c>
      <c r="N49" s="158">
        <f>'Standardized Scores'!N49</f>
        <v>26.562499999999989</v>
      </c>
      <c r="O49" s="158">
        <f>'Standardized Scores'!O49</f>
        <v>49.999999999999986</v>
      </c>
      <c r="P49" s="158">
        <f>'Standardized Scores'!P49</f>
        <v>87.5</v>
      </c>
      <c r="Q49" s="158">
        <f>'Standardized Scores'!Q49</f>
        <v>40.624999999999986</v>
      </c>
      <c r="R49" s="158">
        <f>'Standardized Scores'!R49</f>
        <v>49.999999999999986</v>
      </c>
      <c r="S49" s="158">
        <f>'Standardized Scores'!S49</f>
        <v>82.812499999999972</v>
      </c>
      <c r="T49" s="158">
        <f>'Standardized Scores'!T49</f>
        <v>39.0625</v>
      </c>
      <c r="U49" s="158">
        <f>'Standardized Scores'!U49</f>
        <v>53.124999999999986</v>
      </c>
      <c r="V49" s="158">
        <f>'Standardized Scores'!V49</f>
        <v>40.624999999999986</v>
      </c>
      <c r="W49" s="158">
        <f>'Standardized Scores'!W49</f>
        <v>89.062499999999972</v>
      </c>
      <c r="X49" s="158">
        <f>'Standardized Scores'!X49</f>
        <v>81.249999999999972</v>
      </c>
      <c r="Y49" s="158">
        <f>'Standardized Scores'!Y49</f>
        <v>64.062499999999986</v>
      </c>
      <c r="Z49" s="158">
        <f>'Standardized Scores'!Z49</f>
        <v>64.062499999999986</v>
      </c>
      <c r="AA49" s="158">
        <f>'Standardized Scores'!AA49</f>
        <v>7.8125</v>
      </c>
      <c r="AB49" s="158">
        <f>'Standardized Scores'!AB49</f>
        <v>65.624999999999986</v>
      </c>
      <c r="AC49" s="158">
        <f>'Standardized Scores'!AC49</f>
        <v>59.375</v>
      </c>
      <c r="AD49" s="158">
        <f>'Standardized Scores'!AD49</f>
        <v>67.1875</v>
      </c>
      <c r="AE49" s="158">
        <f>'Standardized Scores'!AE49</f>
        <v>74.999999999999972</v>
      </c>
      <c r="AF49" s="158">
        <f>'Standardized Scores'!AF49</f>
        <v>100</v>
      </c>
      <c r="AG49" s="158">
        <f>'Standardized Scores'!AG49</f>
        <v>43.75</v>
      </c>
      <c r="AH49" s="158">
        <f>'Standardized Scores'!AH49</f>
        <v>48.437499999999986</v>
      </c>
      <c r="AI49" s="158">
        <f>'Standardized Scores'!AI49</f>
        <v>37.499999999999986</v>
      </c>
      <c r="AJ49" s="158">
        <f>'Standardized Scores'!AJ49</f>
        <v>37.499999999999986</v>
      </c>
      <c r="AK49" s="158">
        <f>'Standardized Scores'!AK49</f>
        <v>82.812499999999972</v>
      </c>
      <c r="AL49" s="158">
        <f>'Standardized Scores'!AL49</f>
        <v>64.062499999999986</v>
      </c>
      <c r="AM49" s="158">
        <f>'Standardized Scores'!AM49</f>
        <v>95.3125</v>
      </c>
      <c r="AN49" s="158">
        <f>'Standardized Scores'!AN49</f>
        <v>78.125</v>
      </c>
      <c r="AO49" s="158">
        <f>'Standardized Scores'!AO49</f>
        <v>51.5625</v>
      </c>
      <c r="AP49" s="158">
        <f>'Standardized Scores'!AP49</f>
        <v>89.062499999999972</v>
      </c>
      <c r="AQ49" s="158">
        <f>'Standardized Scores'!AQ49</f>
        <v>54.6875</v>
      </c>
      <c r="AR49" s="158">
        <f>'Standardized Scores'!AR49</f>
        <v>67.1875</v>
      </c>
      <c r="AS49" s="158">
        <f>'Standardized Scores'!AS49</f>
        <v>32.812499999999993</v>
      </c>
      <c r="AT49" s="158">
        <f>'Standardized Scores'!AT49</f>
        <v>31.25</v>
      </c>
      <c r="AU49" s="158">
        <f>'Standardized Scores'!AU49</f>
        <v>78.125</v>
      </c>
      <c r="AV49" s="158">
        <f>'Standardized Scores'!AV49</f>
        <v>65.624999999999986</v>
      </c>
      <c r="AW49" s="158">
        <f>'Standardized Scores'!AW49</f>
        <v>90.624999999999972</v>
      </c>
      <c r="AX49" s="158">
        <f>'Standardized Scores'!AX49</f>
        <v>56.249999999999986</v>
      </c>
      <c r="AY49" s="158">
        <f>'Standardized Scores'!AY49</f>
        <v>54.6875</v>
      </c>
      <c r="AZ49" s="158">
        <f>'Standardized Scores'!AZ49</f>
        <v>43.75</v>
      </c>
      <c r="BA49" s="158">
        <f>'Standardized Scores'!BA49</f>
        <v>0</v>
      </c>
      <c r="BB49" s="158">
        <f>'Standardized Scores'!BB49</f>
        <v>89.062499999999972</v>
      </c>
      <c r="BC49" s="158">
        <f>'Standardized Scores'!BC49</f>
        <v>70.3125</v>
      </c>
      <c r="BD49" s="158">
        <f>'Standardized Scores'!BD49</f>
        <v>68.749999999999986</v>
      </c>
      <c r="BE49" s="158">
        <f>'Standardized Scores'!BE49</f>
        <v>79.687499999999986</v>
      </c>
      <c r="BF49" s="158">
        <f>'Standardized Scores'!BF49</f>
        <v>51.5625</v>
      </c>
      <c r="BG49" s="158">
        <f>'Standardized Scores'!BG49</f>
        <v>59.375</v>
      </c>
      <c r="BH49" s="158">
        <f>'Standardized Scores'!BH49</f>
        <v>40.624999999999986</v>
      </c>
      <c r="BI49" s="158">
        <f>'Standardized Scores'!BI49</f>
        <v>42.187499999999986</v>
      </c>
      <c r="BJ49" s="158">
        <f>'Standardized Scores'!BJ49</f>
        <v>29.687499999999989</v>
      </c>
      <c r="BK49" s="158">
        <f>'Standardized Scores'!BK49</f>
        <v>73.437499999999986</v>
      </c>
      <c r="BL49" s="158">
        <f>'Standardized Scores'!BL49</f>
        <v>6.2499999999999911</v>
      </c>
      <c r="BM49" s="158">
        <f>'Standardized Scores'!BM49</f>
        <v>76.5625</v>
      </c>
      <c r="BN49" s="158">
        <f>'Standardized Scores'!BN49</f>
        <v>87.5</v>
      </c>
      <c r="BO49" s="158">
        <f>'Standardized Scores'!BO49</f>
        <v>48.437499999999986</v>
      </c>
      <c r="BP49" s="158">
        <f>'Standardized Scores'!BP49</f>
        <v>73.437499999999986</v>
      </c>
      <c r="BQ49" s="158">
        <f>'Standardized Scores'!BQ49</f>
        <v>54.6875</v>
      </c>
      <c r="BR49" s="158">
        <f>'Standardized Scores'!BR49</f>
        <v>76.5625</v>
      </c>
      <c r="BS49" s="158">
        <f>'Standardized Scores'!BS49</f>
        <v>34.374999999999986</v>
      </c>
      <c r="BT49" s="158">
        <f>'Standardized Scores'!BT49</f>
        <v>53.124999999999986</v>
      </c>
      <c r="BU49" s="158">
        <f>'Standardized Scores'!BU49</f>
        <v>56.249999999999986</v>
      </c>
      <c r="BV49" s="158">
        <f>'Standardized Scores'!BV49</f>
        <v>49.999999999999986</v>
      </c>
      <c r="BW49" s="158">
        <f>'Standardized Scores'!BW49</f>
        <v>32.812499999999993</v>
      </c>
      <c r="BX49" s="158">
        <f>'Standardized Scores'!BX49</f>
        <v>76.5625</v>
      </c>
      <c r="BY49" s="158">
        <f>'Standardized Scores'!BY49</f>
        <v>35.937499999999993</v>
      </c>
      <c r="BZ49" s="158">
        <f>'Standardized Scores'!BZ49</f>
        <v>89.062499999999972</v>
      </c>
      <c r="CA49" s="158">
        <f>'Standardized Scores'!CA49</f>
        <v>98.437499999999972</v>
      </c>
      <c r="CB49" s="158">
        <f>'Standardized Scores'!CB49</f>
        <v>28.124999999999993</v>
      </c>
      <c r="CC49" s="158">
        <f>'Standardized Scores'!CC49</f>
        <v>98.437499999999972</v>
      </c>
      <c r="CD49" s="158">
        <f>'Standardized Scores'!CD49</f>
        <v>67.1875</v>
      </c>
      <c r="CE49" s="158">
        <f>'Standardized Scores'!CE49</f>
        <v>45.312499999999986</v>
      </c>
      <c r="CF49" s="158">
        <f>'Standardized Scores'!CF49</f>
        <v>45.312499999999986</v>
      </c>
      <c r="CG49" s="158">
        <f>'Standardized Scores'!CG49</f>
        <v>28.124999999999993</v>
      </c>
      <c r="CH49" s="158">
        <f>'Standardized Scores'!CH49</f>
        <v>43.75</v>
      </c>
      <c r="CI49" s="158">
        <f>'Standardized Scores'!CI49</f>
        <v>45.312499999999986</v>
      </c>
      <c r="CJ49" s="158">
        <f>'Standardized Scores'!CJ49</f>
        <v>68.749999999999986</v>
      </c>
      <c r="CK49" s="158">
        <f>'Standardized Scores'!CK49</f>
        <v>73.437499999999986</v>
      </c>
      <c r="CL49" s="158">
        <f>'Standardized Scores'!CL49</f>
        <v>60.937499999999986</v>
      </c>
      <c r="CM49" s="158">
        <f>'Standardized Scores'!CM49</f>
        <v>62.5</v>
      </c>
      <c r="CN49" s="158">
        <f>'Standardized Scores'!CN49</f>
        <v>31.25</v>
      </c>
      <c r="CO49" s="158">
        <f>'Standardized Scores'!CO49</f>
        <v>73.437499999999986</v>
      </c>
      <c r="CP49" s="158">
        <f>'Standardized Scores'!CP49</f>
        <v>56.249999999999986</v>
      </c>
      <c r="CQ49" s="158">
        <f>'Standardized Scores'!CQ49</f>
        <v>60.937499999999986</v>
      </c>
      <c r="CR49" s="158">
        <f>'Standardized Scores'!CR49</f>
        <v>51.5625</v>
      </c>
      <c r="CS49" s="158">
        <f>'Standardized Scores'!CS49</f>
        <v>95.3125</v>
      </c>
      <c r="CT49" s="158">
        <f>'Standardized Scores'!CT49</f>
        <v>84.375</v>
      </c>
      <c r="CU49" s="158">
        <f>'Standardized Scores'!CU49</f>
        <v>76.5625</v>
      </c>
      <c r="CV49" s="158">
        <f>'Standardized Scores'!CV49</f>
        <v>59.375</v>
      </c>
      <c r="CW49" s="158">
        <f>'Standardized Scores'!CW49</f>
        <v>68.749999999999986</v>
      </c>
      <c r="CX49" s="158">
        <f>'Standardized Scores'!CX49</f>
        <v>65.624999999999986</v>
      </c>
      <c r="CY49" s="158">
        <f>'Standardized Scores'!CY49</f>
        <v>51.5625</v>
      </c>
      <c r="CZ49" s="158">
        <f>'Standardized Scores'!CZ49</f>
        <v>92.1875</v>
      </c>
      <c r="DA49" s="158">
        <f>'Standardized Scores'!DA49</f>
        <v>89.062499999999972</v>
      </c>
      <c r="DB49" s="158">
        <f>'Standardized Scores'!DB49</f>
        <v>79.687499999999986</v>
      </c>
      <c r="DC49" s="158">
        <f>'Standardized Scores'!DC49</f>
        <v>48.437499999999986</v>
      </c>
      <c r="DD49" s="158">
        <f>'Standardized Scores'!DD49</f>
        <v>51.5625</v>
      </c>
      <c r="DE49" s="158">
        <f>'Standardized Scores'!DE49</f>
        <v>56.249999999999986</v>
      </c>
      <c r="DF49" s="158">
        <f>'Standardized Scores'!DF49</f>
        <v>62.5</v>
      </c>
      <c r="DG49" s="158">
        <f>'Standardized Scores'!DG49</f>
        <v>32.812499999999993</v>
      </c>
      <c r="DH49" s="158">
        <f>'Standardized Scores'!DH49</f>
        <v>46.875</v>
      </c>
      <c r="DI49" s="158">
        <f>'Standardized Scores'!DI49</f>
        <v>67.1875</v>
      </c>
      <c r="DJ49" s="158">
        <f>'Standardized Scores'!DJ49</f>
        <v>84.375</v>
      </c>
      <c r="DK49" s="158">
        <f>'Standardized Scores'!DK49</f>
        <v>92.1875</v>
      </c>
      <c r="DL49" s="158">
        <f>'Standardized Scores'!DL49</f>
        <v>84.375</v>
      </c>
      <c r="DM49" s="158">
        <f>'Standardized Scores'!DM49</f>
        <v>56.249999999999986</v>
      </c>
      <c r="DN49" s="158">
        <f>'Standardized Scores'!DN49</f>
        <v>57.812499999999986</v>
      </c>
      <c r="DO49" s="158">
        <f>'Standardized Scores'!DO49</f>
        <v>31.25</v>
      </c>
    </row>
    <row r="50" spans="2:119" ht="12" customHeight="1" x14ac:dyDescent="0.25">
      <c r="B50" s="64" t="str">
        <f>'Standardized Scores'!B50</f>
        <v xml:space="preserve">         Cyber risk scores</v>
      </c>
      <c r="C50" s="64" t="str">
        <f t="shared" si="0"/>
        <v>Cyber risk scores</v>
      </c>
      <c r="D50" s="148">
        <f>'Standardized Scores'!D50</f>
        <v>0.1</v>
      </c>
      <c r="E50" s="158">
        <f>'Standardized Scores'!E50</f>
        <v>58.823529411764703</v>
      </c>
      <c r="F50" s="158">
        <f>'Standardized Scores'!F50</f>
        <v>60.294117647058812</v>
      </c>
      <c r="G50" s="158">
        <f>'Standardized Scores'!G50</f>
        <v>88.235294117647044</v>
      </c>
      <c r="H50" s="158">
        <f>'Standardized Scores'!H50</f>
        <v>80.882352941176464</v>
      </c>
      <c r="I50" s="158">
        <f>'Standardized Scores'!I50</f>
        <v>47.058823529411761</v>
      </c>
      <c r="J50" s="158">
        <f>'Standardized Scores'!J50</f>
        <v>32.352941176470587</v>
      </c>
      <c r="K50" s="158">
        <f>'Standardized Scores'!K50</f>
        <v>60.294117647058812</v>
      </c>
      <c r="L50" s="158">
        <f>'Standardized Scores'!L50</f>
        <v>35.294117647058826</v>
      </c>
      <c r="M50" s="158">
        <f>'Standardized Scores'!M50</f>
        <v>64.705882352941174</v>
      </c>
      <c r="N50" s="158">
        <f>'Standardized Scores'!N50</f>
        <v>63.235294117647051</v>
      </c>
      <c r="O50" s="158">
        <f>'Standardized Scores'!O50</f>
        <v>16.17647058823529</v>
      </c>
      <c r="P50" s="158">
        <f>'Standardized Scores'!P50</f>
        <v>39.705882352941174</v>
      </c>
      <c r="Q50" s="158">
        <f>'Standardized Scores'!Q50</f>
        <v>88.235294117647044</v>
      </c>
      <c r="R50" s="158">
        <f>'Standardized Scores'!R50</f>
        <v>38.235294117647044</v>
      </c>
      <c r="S50" s="158">
        <f>'Standardized Scores'!S50</f>
        <v>100</v>
      </c>
      <c r="T50" s="158">
        <f>'Standardized Scores'!T50</f>
        <v>38.235294117647044</v>
      </c>
      <c r="U50" s="158">
        <f>'Standardized Scores'!U50</f>
        <v>48.529411764705877</v>
      </c>
      <c r="V50" s="158">
        <f>'Standardized Scores'!V50</f>
        <v>66.17647058823529</v>
      </c>
      <c r="W50" s="158">
        <f>'Standardized Scores'!W50</f>
        <v>35.294117647058826</v>
      </c>
      <c r="X50" s="158">
        <f>'Standardized Scores'!X50</f>
        <v>76.470588235294116</v>
      </c>
      <c r="Y50" s="158">
        <f>'Standardized Scores'!Y50</f>
        <v>73.52941176470587</v>
      </c>
      <c r="Z50" s="158">
        <f>'Standardized Scores'!Z50</f>
        <v>47.058823529411761</v>
      </c>
      <c r="AA50" s="158">
        <f>'Standardized Scores'!AA50</f>
        <v>79.411764705882348</v>
      </c>
      <c r="AB50" s="158">
        <f>'Standardized Scores'!AB50</f>
        <v>67.647058823529392</v>
      </c>
      <c r="AC50" s="158">
        <f>'Standardized Scores'!AC50</f>
        <v>76.470588235294116</v>
      </c>
      <c r="AD50" s="158">
        <f>'Standardized Scores'!AD50</f>
        <v>52.941176470588225</v>
      </c>
      <c r="AE50" s="158">
        <f>'Standardized Scores'!AE50</f>
        <v>36.764705882352935</v>
      </c>
      <c r="AF50" s="158">
        <f>'Standardized Scores'!AF50</f>
        <v>66.17647058823529</v>
      </c>
      <c r="AG50" s="158">
        <f>'Standardized Scores'!AG50</f>
        <v>74.999999999999986</v>
      </c>
      <c r="AH50" s="158">
        <f>'Standardized Scores'!AH50</f>
        <v>69.117647058823522</v>
      </c>
      <c r="AI50" s="158">
        <f>'Standardized Scores'!AI50</f>
        <v>98.529411764705856</v>
      </c>
      <c r="AJ50" s="158">
        <f>'Standardized Scores'!AJ50</f>
        <v>73.52941176470587</v>
      </c>
      <c r="AK50" s="158">
        <f>'Standardized Scores'!AK50</f>
        <v>16.17647058823529</v>
      </c>
      <c r="AL50" s="158">
        <f>'Standardized Scores'!AL50</f>
        <v>85.294117647058826</v>
      </c>
      <c r="AM50" s="158">
        <f>'Standardized Scores'!AM50</f>
        <v>16.17647058823529</v>
      </c>
      <c r="AN50" s="158">
        <f>'Standardized Scores'!AN50</f>
        <v>54.411764705882348</v>
      </c>
      <c r="AO50" s="158">
        <f>'Standardized Scores'!AO50</f>
        <v>39.705882352941174</v>
      </c>
      <c r="AP50" s="158">
        <f>'Standardized Scores'!AP50</f>
        <v>50</v>
      </c>
      <c r="AQ50" s="158">
        <f>'Standardized Scores'!AQ50</f>
        <v>66.17647058823529</v>
      </c>
      <c r="AR50" s="158">
        <f>'Standardized Scores'!AR50</f>
        <v>48.529411764705877</v>
      </c>
      <c r="AS50" s="158">
        <f>'Standardized Scores'!AS50</f>
        <v>86.764705882352928</v>
      </c>
      <c r="AT50" s="158">
        <f>'Standardized Scores'!AT50</f>
        <v>94.117647058823522</v>
      </c>
      <c r="AU50" s="158">
        <f>'Standardized Scores'!AU50</f>
        <v>79.411764705882348</v>
      </c>
      <c r="AV50" s="158">
        <f>'Standardized Scores'!AV50</f>
        <v>77.941176470588232</v>
      </c>
      <c r="AW50" s="158">
        <f>'Standardized Scores'!AW50</f>
        <v>61.764705882352935</v>
      </c>
      <c r="AX50" s="158">
        <f>'Standardized Scores'!AX50</f>
        <v>16.17647058823529</v>
      </c>
      <c r="AY50" s="158">
        <f>'Standardized Scores'!AY50</f>
        <v>30.882352941176464</v>
      </c>
      <c r="AZ50" s="158">
        <f>'Standardized Scores'!AZ50</f>
        <v>0</v>
      </c>
      <c r="BA50" s="158">
        <f>'Standardized Scores'!BA50</f>
        <v>27.941176470588236</v>
      </c>
      <c r="BB50" s="158">
        <f>'Standardized Scores'!BB50</f>
        <v>60.294117647058812</v>
      </c>
      <c r="BC50" s="158">
        <f>'Standardized Scores'!BC50</f>
        <v>27.941176470588236</v>
      </c>
      <c r="BD50" s="158">
        <f>'Standardized Scores'!BD50</f>
        <v>39.705882352941174</v>
      </c>
      <c r="BE50" s="158">
        <f>'Standardized Scores'!BE50</f>
        <v>35.294117647058826</v>
      </c>
      <c r="BF50" s="158">
        <f>'Standardized Scores'!BF50</f>
        <v>58.823529411764703</v>
      </c>
      <c r="BG50" s="158">
        <f>'Standardized Scores'!BG50</f>
        <v>63.235294117647051</v>
      </c>
      <c r="BH50" s="158">
        <f>'Standardized Scores'!BH50</f>
        <v>55.882352941176464</v>
      </c>
      <c r="BI50" s="158">
        <f>'Standardized Scores'!BI50</f>
        <v>42.647058823529413</v>
      </c>
      <c r="BJ50" s="158">
        <f>'Standardized Scores'!BJ50</f>
        <v>86.764705882352928</v>
      </c>
      <c r="BK50" s="158">
        <f>'Standardized Scores'!BK50</f>
        <v>7.3529411764705879</v>
      </c>
      <c r="BL50" s="158">
        <f>'Standardized Scores'!BL50</f>
        <v>77.941176470588232</v>
      </c>
      <c r="BM50" s="158">
        <f>'Standardized Scores'!BM50</f>
        <v>10.294117647058824</v>
      </c>
      <c r="BN50" s="158">
        <f>'Standardized Scores'!BN50</f>
        <v>69.117647058823522</v>
      </c>
      <c r="BO50" s="158">
        <f>'Standardized Scores'!BO50</f>
        <v>98.529411764705856</v>
      </c>
      <c r="BP50" s="158">
        <f>'Standardized Scores'!BP50</f>
        <v>47.058823529411761</v>
      </c>
      <c r="BQ50" s="158">
        <f>'Standardized Scores'!BQ50</f>
        <v>63.235294117647051</v>
      </c>
      <c r="BR50" s="158">
        <f>'Standardized Scores'!BR50</f>
        <v>100</v>
      </c>
      <c r="BS50" s="158">
        <f>'Standardized Scores'!BS50</f>
        <v>41.17647058823529</v>
      </c>
      <c r="BT50" s="158">
        <f>'Standardized Scores'!BT50</f>
        <v>67.647058823529392</v>
      </c>
      <c r="BU50" s="158">
        <f>'Standardized Scores'!BU50</f>
        <v>38.235294117647044</v>
      </c>
      <c r="BV50" s="158">
        <f>'Standardized Scores'!BV50</f>
        <v>25</v>
      </c>
      <c r="BW50" s="158">
        <f>'Standardized Scores'!BW50</f>
        <v>97.058823529411754</v>
      </c>
      <c r="BX50" s="158">
        <f>'Standardized Scores'!BX50</f>
        <v>100</v>
      </c>
      <c r="BY50" s="158">
        <f>'Standardized Scores'!BY50</f>
        <v>74.999999999999986</v>
      </c>
      <c r="BZ50" s="158">
        <f>'Standardized Scores'!BZ50</f>
        <v>60.294117647058812</v>
      </c>
      <c r="CA50" s="158">
        <f>'Standardized Scores'!CA50</f>
        <v>48.529411764705877</v>
      </c>
      <c r="CB50" s="158">
        <f>'Standardized Scores'!CB50</f>
        <v>74.999999999999986</v>
      </c>
      <c r="CC50" s="158">
        <f>'Standardized Scores'!CC50</f>
        <v>42.647058823529413</v>
      </c>
      <c r="CD50" s="158">
        <f>'Standardized Scores'!CD50</f>
        <v>70.588235294117638</v>
      </c>
      <c r="CE50" s="158">
        <f>'Standardized Scores'!CE50</f>
        <v>35.294117647058826</v>
      </c>
      <c r="CF50" s="158">
        <f>'Standardized Scores'!CF50</f>
        <v>63.235294117647051</v>
      </c>
      <c r="CG50" s="158">
        <f>'Standardized Scores'!CG50</f>
        <v>94.117647058823522</v>
      </c>
      <c r="CH50" s="158">
        <f>'Standardized Scores'!CH50</f>
        <v>86.764705882352928</v>
      </c>
      <c r="CI50" s="158">
        <f>'Standardized Scores'!CI50</f>
        <v>35.294117647058826</v>
      </c>
      <c r="CJ50" s="158">
        <f>'Standardized Scores'!CJ50</f>
        <v>20.588235294117649</v>
      </c>
      <c r="CK50" s="158">
        <f>'Standardized Scores'!CK50</f>
        <v>88.235294117647044</v>
      </c>
      <c r="CL50" s="158">
        <f>'Standardized Scores'!CL50</f>
        <v>55.882352941176464</v>
      </c>
      <c r="CM50" s="158">
        <f>'Standardized Scores'!CM50</f>
        <v>32.352941176470587</v>
      </c>
      <c r="CN50" s="158">
        <f>'Standardized Scores'!CN50</f>
        <v>10.294117647058824</v>
      </c>
      <c r="CO50" s="158">
        <f>'Standardized Scores'!CO50</f>
        <v>97.058823529411754</v>
      </c>
      <c r="CP50" s="158">
        <f>'Standardized Scores'!CP50</f>
        <v>51.470588235294109</v>
      </c>
      <c r="CQ50" s="158">
        <f>'Standardized Scores'!CQ50</f>
        <v>97.058823529411754</v>
      </c>
      <c r="CR50" s="158">
        <f>'Standardized Scores'!CR50</f>
        <v>67.647058823529392</v>
      </c>
      <c r="CS50" s="158">
        <f>'Standardized Scores'!CS50</f>
        <v>69.117647058823522</v>
      </c>
      <c r="CT50" s="158">
        <f>'Standardized Scores'!CT50</f>
        <v>52.941176470588225</v>
      </c>
      <c r="CU50" s="158">
        <f>'Standardized Scores'!CU50</f>
        <v>89.705882352941174</v>
      </c>
      <c r="CV50" s="158">
        <f>'Standardized Scores'!CV50</f>
        <v>50</v>
      </c>
      <c r="CW50" s="158">
        <f>'Standardized Scores'!CW50</f>
        <v>7.3529411764705879</v>
      </c>
      <c r="CX50" s="158">
        <f>'Standardized Scores'!CX50</f>
        <v>74.999999999999986</v>
      </c>
      <c r="CY50" s="158">
        <f>'Standardized Scores'!CY50</f>
        <v>63.235294117647051</v>
      </c>
      <c r="CZ50" s="158">
        <f>'Standardized Scores'!CZ50</f>
        <v>36.764705882352935</v>
      </c>
      <c r="DA50" s="158">
        <f>'Standardized Scores'!DA50</f>
        <v>69.117647058823522</v>
      </c>
      <c r="DB50" s="158">
        <f>'Standardized Scores'!DB50</f>
        <v>52.941176470588225</v>
      </c>
      <c r="DC50" s="158">
        <f>'Standardized Scores'!DC50</f>
        <v>82.35294117647058</v>
      </c>
      <c r="DD50" s="158">
        <f>'Standardized Scores'!DD50</f>
        <v>58.823529411764703</v>
      </c>
      <c r="DE50" s="158">
        <f>'Standardized Scores'!DE50</f>
        <v>83.823529411764682</v>
      </c>
      <c r="DF50" s="158">
        <f>'Standardized Scores'!DF50</f>
        <v>54.411764705882348</v>
      </c>
      <c r="DG50" s="158">
        <f>'Standardized Scores'!DG50</f>
        <v>85.294117647058826</v>
      </c>
      <c r="DH50" s="158">
        <f>'Standardized Scores'!DH50</f>
        <v>7.3529411764705879</v>
      </c>
      <c r="DI50" s="158">
        <f>'Standardized Scores'!DI50</f>
        <v>66.17647058823529</v>
      </c>
      <c r="DJ50" s="158">
        <f>'Standardized Scores'!DJ50</f>
        <v>39.705882352941174</v>
      </c>
      <c r="DK50" s="158">
        <f>'Standardized Scores'!DK50</f>
        <v>14.705882352941176</v>
      </c>
      <c r="DL50" s="158">
        <f>'Standardized Scores'!DL50</f>
        <v>95.588235294117638</v>
      </c>
      <c r="DM50" s="158">
        <f>'Standardized Scores'!DM50</f>
        <v>39.705882352941174</v>
      </c>
      <c r="DN50" s="158">
        <f>'Standardized Scores'!DN50</f>
        <v>91.176470588235262</v>
      </c>
      <c r="DO50" s="158">
        <f>'Standardized Scores'!DO50</f>
        <v>91.176470588235262</v>
      </c>
    </row>
    <row r="51" spans="2:119" ht="12" customHeight="1" x14ac:dyDescent="0.25">
      <c r="B51" s="64" t="str">
        <f>'Standardized Scores'!B51</f>
        <v xml:space="preserve">         Contract enforcement risk scores</v>
      </c>
      <c r="C51" s="64" t="str">
        <f t="shared" si="0"/>
        <v>Contract enforcement risk scores</v>
      </c>
      <c r="D51" s="148">
        <f>'Standardized Scores'!D51</f>
        <v>0.15</v>
      </c>
      <c r="E51" s="158">
        <f>'Standardized Scores'!E51</f>
        <v>53.061224489795904</v>
      </c>
      <c r="F51" s="158">
        <f>'Standardized Scores'!F51</f>
        <v>40.816326530612244</v>
      </c>
      <c r="G51" s="158">
        <f>'Standardized Scores'!G51</f>
        <v>53.061224489795904</v>
      </c>
      <c r="H51" s="158">
        <f>'Standardized Scores'!H51</f>
        <v>48.979591836734677</v>
      </c>
      <c r="I51" s="158">
        <f>'Standardized Scores'!I51</f>
        <v>48.979591836734677</v>
      </c>
      <c r="J51" s="158">
        <f>'Standardized Scores'!J51</f>
        <v>95.918367346938751</v>
      </c>
      <c r="K51" s="158">
        <f>'Standardized Scores'!K51</f>
        <v>85.714285714285694</v>
      </c>
      <c r="L51" s="158">
        <f>'Standardized Scores'!L51</f>
        <v>44.897959183673457</v>
      </c>
      <c r="M51" s="158">
        <f>'Standardized Scores'!M51</f>
        <v>40.816326530612244</v>
      </c>
      <c r="N51" s="158">
        <f>'Standardized Scores'!N51</f>
        <v>44.897959183673457</v>
      </c>
      <c r="O51" s="158">
        <f>'Standardized Scores'!O51</f>
        <v>36.73469387755101</v>
      </c>
      <c r="P51" s="158">
        <f>'Standardized Scores'!P51</f>
        <v>89.795918367346943</v>
      </c>
      <c r="Q51" s="158">
        <f>'Standardized Scores'!Q51</f>
        <v>22.448979591836729</v>
      </c>
      <c r="R51" s="158">
        <f>'Standardized Scores'!R51</f>
        <v>53.061224489795904</v>
      </c>
      <c r="S51" s="158">
        <f>'Standardized Scores'!S51</f>
        <v>79.591836734693885</v>
      </c>
      <c r="T51" s="158">
        <f>'Standardized Scores'!T51</f>
        <v>61.224489795918366</v>
      </c>
      <c r="U51" s="158">
        <f>'Standardized Scores'!U51</f>
        <v>59.183673469387742</v>
      </c>
      <c r="V51" s="158">
        <f>'Standardized Scores'!V51</f>
        <v>53.061224489795904</v>
      </c>
      <c r="W51" s="158">
        <f>'Standardized Scores'!W51</f>
        <v>89.795918367346943</v>
      </c>
      <c r="X51" s="158">
        <f>'Standardized Scores'!X51</f>
        <v>83.673469387755091</v>
      </c>
      <c r="Y51" s="158">
        <f>'Standardized Scores'!Y51</f>
        <v>67.346938775510182</v>
      </c>
      <c r="Z51" s="158">
        <f>'Standardized Scores'!Z51</f>
        <v>69.387755102040828</v>
      </c>
      <c r="AA51" s="158">
        <f>'Standardized Scores'!AA51</f>
        <v>0</v>
      </c>
      <c r="AB51" s="158">
        <f>'Standardized Scores'!AB51</f>
        <v>61.224489795918366</v>
      </c>
      <c r="AC51" s="158">
        <f>'Standardized Scores'!AC51</f>
        <v>71.428571428571416</v>
      </c>
      <c r="AD51" s="158">
        <f>'Standardized Scores'!AD51</f>
        <v>73.469387755102019</v>
      </c>
      <c r="AE51" s="158">
        <f>'Standardized Scores'!AE51</f>
        <v>57.142857142857139</v>
      </c>
      <c r="AF51" s="158">
        <f>'Standardized Scores'!AF51</f>
        <v>97.959183673469354</v>
      </c>
      <c r="AG51" s="158">
        <f>'Standardized Scores'!AG51</f>
        <v>61.224489795918366</v>
      </c>
      <c r="AH51" s="158">
        <f>'Standardized Scores'!AH51</f>
        <v>42.857142857142847</v>
      </c>
      <c r="AI51" s="158">
        <f>'Standardized Scores'!AI51</f>
        <v>36.73469387755101</v>
      </c>
      <c r="AJ51" s="158">
        <f>'Standardized Scores'!AJ51</f>
        <v>42.857142857142847</v>
      </c>
      <c r="AK51" s="158">
        <f>'Standardized Scores'!AK51</f>
        <v>91.836734693877546</v>
      </c>
      <c r="AL51" s="158">
        <f>'Standardized Scores'!AL51</f>
        <v>46.938775510204074</v>
      </c>
      <c r="AM51" s="158">
        <f>'Standardized Scores'!AM51</f>
        <v>93.877551020408148</v>
      </c>
      <c r="AN51" s="158">
        <f>'Standardized Scores'!AN51</f>
        <v>77.551020408163239</v>
      </c>
      <c r="AO51" s="158">
        <f>'Standardized Scores'!AO51</f>
        <v>53.061224489795904</v>
      </c>
      <c r="AP51" s="158">
        <f>'Standardized Scores'!AP51</f>
        <v>87.755102040816297</v>
      </c>
      <c r="AQ51" s="158">
        <f>'Standardized Scores'!AQ51</f>
        <v>61.224489795918366</v>
      </c>
      <c r="AR51" s="158">
        <f>'Standardized Scores'!AR51</f>
        <v>40.816326530612244</v>
      </c>
      <c r="AS51" s="158">
        <f>'Standardized Scores'!AS51</f>
        <v>28.571428571428559</v>
      </c>
      <c r="AT51" s="158">
        <f>'Standardized Scores'!AT51</f>
        <v>42.857142857142847</v>
      </c>
      <c r="AU51" s="158">
        <f>'Standardized Scores'!AU51</f>
        <v>83.673469387755091</v>
      </c>
      <c r="AV51" s="158">
        <f>'Standardized Scores'!AV51</f>
        <v>71.428571428571416</v>
      </c>
      <c r="AW51" s="158">
        <f>'Standardized Scores'!AW51</f>
        <v>91.836734693877546</v>
      </c>
      <c r="AX51" s="158">
        <f>'Standardized Scores'!AX51</f>
        <v>44.897959183673457</v>
      </c>
      <c r="AY51" s="158">
        <f>'Standardized Scores'!AY51</f>
        <v>46.938775510204074</v>
      </c>
      <c r="AZ51" s="158">
        <f>'Standardized Scores'!AZ51</f>
        <v>14.28571428571427</v>
      </c>
      <c r="BA51" s="158">
        <f>'Standardized Scores'!BA51</f>
        <v>4.0816326530612095</v>
      </c>
      <c r="BB51" s="158">
        <f>'Standardized Scores'!BB51</f>
        <v>87.755102040816297</v>
      </c>
      <c r="BC51" s="158">
        <f>'Standardized Scores'!BC51</f>
        <v>69.387755102040828</v>
      </c>
      <c r="BD51" s="158">
        <f>'Standardized Scores'!BD51</f>
        <v>67.346938775510182</v>
      </c>
      <c r="BE51" s="158">
        <f>'Standardized Scores'!BE51</f>
        <v>93.877551020408148</v>
      </c>
      <c r="BF51" s="158">
        <f>'Standardized Scores'!BF51</f>
        <v>48.979591836734677</v>
      </c>
      <c r="BG51" s="158">
        <f>'Standardized Scores'!BG51</f>
        <v>53.061224489795904</v>
      </c>
      <c r="BH51" s="158">
        <f>'Standardized Scores'!BH51</f>
        <v>63.265306122448962</v>
      </c>
      <c r="BI51" s="158">
        <f>'Standardized Scores'!BI51</f>
        <v>14.28571428571427</v>
      </c>
      <c r="BJ51" s="158">
        <f>'Standardized Scores'!BJ51</f>
        <v>10.204081632653061</v>
      </c>
      <c r="BK51" s="158">
        <f>'Standardized Scores'!BK51</f>
        <v>85.714285714285694</v>
      </c>
      <c r="BL51" s="158">
        <f>'Standardized Scores'!BL51</f>
        <v>6.1224489795918329</v>
      </c>
      <c r="BM51" s="158">
        <f>'Standardized Scores'!BM51</f>
        <v>87.755102040816297</v>
      </c>
      <c r="BN51" s="158">
        <f>'Standardized Scores'!BN51</f>
        <v>89.795918367346943</v>
      </c>
      <c r="BO51" s="158">
        <f>'Standardized Scores'!BO51</f>
        <v>44.897959183673457</v>
      </c>
      <c r="BP51" s="158">
        <f>'Standardized Scores'!BP51</f>
        <v>79.591836734693885</v>
      </c>
      <c r="BQ51" s="158">
        <f>'Standardized Scores'!BQ51</f>
        <v>67.346938775510182</v>
      </c>
      <c r="BR51" s="158">
        <f>'Standardized Scores'!BR51</f>
        <v>83.673469387755091</v>
      </c>
      <c r="BS51" s="158">
        <f>'Standardized Scores'!BS51</f>
        <v>51.020408163265301</v>
      </c>
      <c r="BT51" s="158">
        <f>'Standardized Scores'!BT51</f>
        <v>55.102040816326515</v>
      </c>
      <c r="BU51" s="158">
        <f>'Standardized Scores'!BU51</f>
        <v>55.102040816326515</v>
      </c>
      <c r="BV51" s="158">
        <f>'Standardized Scores'!BV51</f>
        <v>44.897959183673457</v>
      </c>
      <c r="BW51" s="158">
        <f>'Standardized Scores'!BW51</f>
        <v>36.73469387755101</v>
      </c>
      <c r="BX51" s="158">
        <f>'Standardized Scores'!BX51</f>
        <v>63.265306122448962</v>
      </c>
      <c r="BY51" s="158">
        <f>'Standardized Scores'!BY51</f>
        <v>36.73469387755101</v>
      </c>
      <c r="BZ51" s="158">
        <f>'Standardized Scores'!BZ51</f>
        <v>89.795918367346943</v>
      </c>
      <c r="CA51" s="158">
        <f>'Standardized Scores'!CA51</f>
        <v>100</v>
      </c>
      <c r="CB51" s="158">
        <f>'Standardized Scores'!CB51</f>
        <v>34.693877551020393</v>
      </c>
      <c r="CC51" s="158">
        <f>'Standardized Scores'!CC51</f>
        <v>100</v>
      </c>
      <c r="CD51" s="158">
        <f>'Standardized Scores'!CD51</f>
        <v>65.306122448979579</v>
      </c>
      <c r="CE51" s="158">
        <f>'Standardized Scores'!CE51</f>
        <v>48.979591836734677</v>
      </c>
      <c r="CF51" s="158">
        <f>'Standardized Scores'!CF51</f>
        <v>67.346938775510182</v>
      </c>
      <c r="CG51" s="158">
        <f>'Standardized Scores'!CG51</f>
        <v>48.979591836734677</v>
      </c>
      <c r="CH51" s="158">
        <f>'Standardized Scores'!CH51</f>
        <v>55.102040816326515</v>
      </c>
      <c r="CI51" s="158">
        <f>'Standardized Scores'!CI51</f>
        <v>48.979591836734677</v>
      </c>
      <c r="CJ51" s="158">
        <f>'Standardized Scores'!CJ51</f>
        <v>59.183673469387742</v>
      </c>
      <c r="CK51" s="158">
        <f>'Standardized Scores'!CK51</f>
        <v>73.469387755102019</v>
      </c>
      <c r="CL51" s="158">
        <f>'Standardized Scores'!CL51</f>
        <v>34.693877551020393</v>
      </c>
      <c r="CM51" s="158">
        <f>'Standardized Scores'!CM51</f>
        <v>63.265306122448962</v>
      </c>
      <c r="CN51" s="158">
        <f>'Standardized Scores'!CN51</f>
        <v>6.1224489795918329</v>
      </c>
      <c r="CO51" s="158">
        <f>'Standardized Scores'!CO51</f>
        <v>59.183673469387742</v>
      </c>
      <c r="CP51" s="158">
        <f>'Standardized Scores'!CP51</f>
        <v>26.530612244897952</v>
      </c>
      <c r="CQ51" s="158">
        <f>'Standardized Scores'!CQ51</f>
        <v>59.183673469387742</v>
      </c>
      <c r="CR51" s="158">
        <f>'Standardized Scores'!CR51</f>
        <v>57.142857142857139</v>
      </c>
      <c r="CS51" s="158">
        <f>'Standardized Scores'!CS51</f>
        <v>100</v>
      </c>
      <c r="CT51" s="158">
        <f>'Standardized Scores'!CT51</f>
        <v>61.224489795918366</v>
      </c>
      <c r="CU51" s="158">
        <f>'Standardized Scores'!CU51</f>
        <v>55.102040816326515</v>
      </c>
      <c r="CV51" s="158">
        <f>'Standardized Scores'!CV51</f>
        <v>61.224489795918366</v>
      </c>
      <c r="CW51" s="158">
        <f>'Standardized Scores'!CW51</f>
        <v>93.877551020408148</v>
      </c>
      <c r="CX51" s="158">
        <f>'Standardized Scores'!CX51</f>
        <v>63.265306122448962</v>
      </c>
      <c r="CY51" s="158">
        <f>'Standardized Scores'!CY51</f>
        <v>38.77551020408162</v>
      </c>
      <c r="CZ51" s="158">
        <f>'Standardized Scores'!CZ51</f>
        <v>95.918367346938751</v>
      </c>
      <c r="DA51" s="158">
        <f>'Standardized Scores'!DA51</f>
        <v>87.755102040816297</v>
      </c>
      <c r="DB51" s="158">
        <f>'Standardized Scores'!DB51</f>
        <v>83.673469387755091</v>
      </c>
      <c r="DC51" s="158">
        <f>'Standardized Scores'!DC51</f>
        <v>36.73469387755101</v>
      </c>
      <c r="DD51" s="158">
        <f>'Standardized Scores'!DD51</f>
        <v>55.102040816326515</v>
      </c>
      <c r="DE51" s="158">
        <f>'Standardized Scores'!DE51</f>
        <v>59.183673469387742</v>
      </c>
      <c r="DF51" s="158">
        <f>'Standardized Scores'!DF51</f>
        <v>55.102040816326515</v>
      </c>
      <c r="DG51" s="158">
        <f>'Standardized Scores'!DG51</f>
        <v>44.897959183673457</v>
      </c>
      <c r="DH51" s="158">
        <f>'Standardized Scores'!DH51</f>
        <v>32.65306122448979</v>
      </c>
      <c r="DI51" s="158">
        <f>'Standardized Scores'!DI51</f>
        <v>59.183673469387742</v>
      </c>
      <c r="DJ51" s="158">
        <f>'Standardized Scores'!DJ51</f>
        <v>81.632653061224488</v>
      </c>
      <c r="DK51" s="158">
        <f>'Standardized Scores'!DK51</f>
        <v>89.795918367346943</v>
      </c>
      <c r="DL51" s="158">
        <f>'Standardized Scores'!DL51</f>
        <v>83.673469387755091</v>
      </c>
      <c r="DM51" s="158">
        <f>'Standardized Scores'!DM51</f>
        <v>55.102040816326515</v>
      </c>
      <c r="DN51" s="158">
        <f>'Standardized Scores'!DN51</f>
        <v>44.897959183673457</v>
      </c>
      <c r="DO51" s="158">
        <f>'Standardized Scores'!DO51</f>
        <v>22.448979591836729</v>
      </c>
    </row>
    <row r="52" spans="2:119" ht="12" customHeight="1" x14ac:dyDescent="0.25">
      <c r="B52" s="64" t="str">
        <f>'Standardized Scores'!B52</f>
        <v xml:space="preserve">         % of total expenditure on environmental protection</v>
      </c>
      <c r="C52" s="64" t="str">
        <f t="shared" si="0"/>
        <v>% of total expenditure on environmental protection</v>
      </c>
      <c r="D52" s="148">
        <f>'Standardized Scores'!D52</f>
        <v>0.1</v>
      </c>
      <c r="E52" s="158">
        <f>'Standardized Scores'!E52</f>
        <v>15.720950346969778</v>
      </c>
      <c r="F52" s="158">
        <f>'Standardized Scores'!F52</f>
        <v>15.477059387520333</v>
      </c>
      <c r="G52" s="158">
        <f>'Standardized Scores'!G52</f>
        <v>0</v>
      </c>
      <c r="H52" s="158">
        <f>'Standardized Scores'!H52</f>
        <v>5.7423909048250374</v>
      </c>
      <c r="I52" s="158">
        <f>'Standardized Scores'!I52</f>
        <v>22.432712267952837</v>
      </c>
      <c r="J52" s="158">
        <f>'Standardized Scores'!J52</f>
        <v>44.126860272700924</v>
      </c>
      <c r="K52" s="158">
        <f>'Standardized Scores'!K52</f>
        <v>18.816716876072739</v>
      </c>
      <c r="L52" s="158">
        <f>'Standardized Scores'!L52</f>
        <v>42.048705267247321</v>
      </c>
      <c r="M52" s="158">
        <f>'Standardized Scores'!M52</f>
        <v>3.2612108337472998</v>
      </c>
      <c r="N52" s="158">
        <f>'Standardized Scores'!N52</f>
        <v>52.6904086925028</v>
      </c>
      <c r="O52" s="158">
        <f>'Standardized Scores'!O52</f>
        <v>6.798582871539387</v>
      </c>
      <c r="P52" s="158">
        <f>'Standardized Scores'!P52</f>
        <v>58.544180439236847</v>
      </c>
      <c r="Q52" s="158">
        <f>'Standardized Scores'!Q52</f>
        <v>45.564218800658132</v>
      </c>
      <c r="R52" s="158">
        <f>'Standardized Scores'!R52</f>
        <v>55.572108020459602</v>
      </c>
      <c r="S52" s="158">
        <f>'Standardized Scores'!S52</f>
        <v>23.930258521866584</v>
      </c>
      <c r="T52" s="158">
        <f>'Standardized Scores'!T52</f>
        <v>0.99676612146618848</v>
      </c>
      <c r="U52" s="158">
        <f>'Standardized Scores'!U52</f>
        <v>48.772914614899882</v>
      </c>
      <c r="V52" s="158">
        <f>'Standardized Scores'!V52</f>
        <v>2.5928450325286967</v>
      </c>
      <c r="W52" s="158">
        <f>'Standardized Scores'!W52</f>
        <v>47.036905334060279</v>
      </c>
      <c r="X52" s="158">
        <f>'Standardized Scores'!X52</f>
        <v>6.7853757989366752</v>
      </c>
      <c r="Y52" s="158">
        <f>'Standardized Scores'!Y52</f>
        <v>33.04863857392327</v>
      </c>
      <c r="Z52" s="158">
        <f>'Standardized Scores'!Z52</f>
        <v>68.841629673803837</v>
      </c>
      <c r="AA52" s="158">
        <f>'Standardized Scores'!AA52</f>
        <v>39.031041291056539</v>
      </c>
      <c r="AB52" s="158">
        <f>'Standardized Scores'!AB52</f>
        <v>12.5262504026273</v>
      </c>
      <c r="AC52" s="158">
        <f>'Standardized Scores'!AC52</f>
        <v>77.777329832581813</v>
      </c>
      <c r="AD52" s="158">
        <f>'Standardized Scores'!AD52</f>
        <v>23.247037754701953</v>
      </c>
      <c r="AE52" s="158">
        <f>'Standardized Scores'!AE52</f>
        <v>56.316126954181684</v>
      </c>
      <c r="AF52" s="158">
        <f>'Standardized Scores'!AF52</f>
        <v>16.383529081728632</v>
      </c>
      <c r="AG52" s="158">
        <f>'Standardized Scores'!AG52</f>
        <v>19.22188031509156</v>
      </c>
      <c r="AH52" s="158">
        <f>'Standardized Scores'!AH52</f>
        <v>1.8821715196606532</v>
      </c>
      <c r="AI52" s="158">
        <f>'Standardized Scores'!AI52</f>
        <v>51.335534875397734</v>
      </c>
      <c r="AJ52" s="158">
        <f>'Standardized Scores'!AJ52</f>
        <v>10.514235435807972</v>
      </c>
      <c r="AK52" s="158">
        <f>'Standardized Scores'!AK52</f>
        <v>33.311834954659005</v>
      </c>
      <c r="AL52" s="158">
        <f>'Standardized Scores'!AL52</f>
        <v>6.1936502319094355</v>
      </c>
      <c r="AM52" s="158">
        <f>'Standardized Scores'!AM52</f>
        <v>9.7185571632069383</v>
      </c>
      <c r="AN52" s="158">
        <f>'Standardized Scores'!AN52</f>
        <v>50.046667382448526</v>
      </c>
      <c r="AO52" s="158">
        <f>'Standardized Scores'!AO52</f>
        <v>42.554076173346417</v>
      </c>
      <c r="AP52" s="158">
        <f>'Standardized Scores'!AP52</f>
        <v>29.931700652846889</v>
      </c>
      <c r="AQ52" s="158">
        <f>'Standardized Scores'!AQ52</f>
        <v>43.019242608808661</v>
      </c>
      <c r="AR52" s="158">
        <f>'Standardized Scores'!AR52</f>
        <v>54.511411586634182</v>
      </c>
      <c r="AS52" s="158">
        <f>'Standardized Scores'!AS52</f>
        <v>50.25753791575287</v>
      </c>
      <c r="AT52" s="158">
        <f>'Standardized Scores'!AT52</f>
        <v>11.922684792097769</v>
      </c>
      <c r="AU52" s="158">
        <f>'Standardized Scores'!AU52</f>
        <v>96.678735267280246</v>
      </c>
      <c r="AV52" s="158">
        <f>'Standardized Scores'!AV52</f>
        <v>39.614046032749108</v>
      </c>
      <c r="AW52" s="158">
        <f>'Standardized Scores'!AW52</f>
        <v>38.635681885405312</v>
      </c>
      <c r="AX52" s="158">
        <f>'Standardized Scores'!AX52</f>
        <v>0.72712770395820392</v>
      </c>
      <c r="AY52" s="158">
        <f>'Standardized Scores'!AY52</f>
        <v>51.170171754749212</v>
      </c>
      <c r="AZ52" s="158">
        <f>'Standardized Scores'!AZ52</f>
        <v>20.653939418527198</v>
      </c>
      <c r="BA52" s="158">
        <f>'Standardized Scores'!BA52</f>
        <v>25.666437174200929</v>
      </c>
      <c r="BB52" s="158">
        <f>'Standardized Scores'!BB52</f>
        <v>40.903051533602515</v>
      </c>
      <c r="BC52" s="158">
        <f>'Standardized Scores'!BC52</f>
        <v>20.636990031591104</v>
      </c>
      <c r="BD52" s="158">
        <f>'Standardized Scores'!BD52</f>
        <v>43.758919484409759</v>
      </c>
      <c r="BE52" s="158">
        <f>'Standardized Scores'!BE52</f>
        <v>64.615306626295762</v>
      </c>
      <c r="BF52" s="158">
        <f>'Standardized Scores'!BF52</f>
        <v>0.24776719424176402</v>
      </c>
      <c r="BG52" s="158">
        <f>'Standardized Scores'!BG52</f>
        <v>29.302618116718101</v>
      </c>
      <c r="BH52" s="158">
        <f>'Standardized Scores'!BH52</f>
        <v>21.70178932506057</v>
      </c>
      <c r="BI52" s="158">
        <f>'Standardized Scores'!BI52</f>
        <v>53.279072156814543</v>
      </c>
      <c r="BJ52" s="158">
        <f>'Standardized Scores'!BJ52</f>
        <v>7.2242417970949822</v>
      </c>
      <c r="BK52" s="158">
        <f>'Standardized Scores'!BK52</f>
        <v>38.215131130140797</v>
      </c>
      <c r="BL52" s="158">
        <f>'Standardized Scores'!BL52</f>
        <v>1.4346780761099427</v>
      </c>
      <c r="BM52" s="158">
        <f>'Standardized Scores'!BM52</f>
        <v>34.284965320966855</v>
      </c>
      <c r="BN52" s="158">
        <f>'Standardized Scores'!BN52</f>
        <v>56.977317989283016</v>
      </c>
      <c r="BO52" s="158">
        <f>'Standardized Scores'!BO52</f>
        <v>16.772766872738071</v>
      </c>
      <c r="BP52" s="158">
        <f>'Standardized Scores'!BP52</f>
        <v>11.493664283751082</v>
      </c>
      <c r="BQ52" s="158">
        <f>'Standardized Scores'!BQ52</f>
        <v>87.459080056811942</v>
      </c>
      <c r="BR52" s="158">
        <f>'Standardized Scores'!BR52</f>
        <v>52.452522876856911</v>
      </c>
      <c r="BS52" s="158">
        <f>'Standardized Scores'!BS52</f>
        <v>88.57329760155524</v>
      </c>
      <c r="BT52" s="158">
        <f>'Standardized Scores'!BT52</f>
        <v>28.360373039986385</v>
      </c>
      <c r="BU52" s="158">
        <f>'Standardized Scores'!BU52</f>
        <v>8.9061119198990149</v>
      </c>
      <c r="BV52" s="158">
        <f>'Standardized Scores'!BV52</f>
        <v>35.109191920040985</v>
      </c>
      <c r="BW52" s="158">
        <f>'Standardized Scores'!BW52</f>
        <v>50.256060494134722</v>
      </c>
      <c r="BX52" s="158">
        <f>'Standardized Scores'!BX52</f>
        <v>13.886581871438599</v>
      </c>
      <c r="BY52" s="158">
        <f>'Standardized Scores'!BY52</f>
        <v>21.673930656289222</v>
      </c>
      <c r="BZ52" s="158">
        <f>'Standardized Scores'!BZ52</f>
        <v>77.051350569719503</v>
      </c>
      <c r="CA52" s="158">
        <f>'Standardized Scores'!CA52</f>
        <v>67.813990225689622</v>
      </c>
      <c r="CB52" s="158">
        <f>'Standardized Scores'!CB52</f>
        <v>21.051602870597634</v>
      </c>
      <c r="CC52" s="158">
        <f>'Standardized Scores'!CC52</f>
        <v>52.364936298903331</v>
      </c>
      <c r="CD52" s="158">
        <f>'Standardized Scores'!CD52</f>
        <v>27.508315822391459</v>
      </c>
      <c r="CE52" s="158">
        <f>'Standardized Scores'!CE52</f>
        <v>59.517862181347517</v>
      </c>
      <c r="CF52" s="158">
        <f>'Standardized Scores'!CF52</f>
        <v>17.51149562620396</v>
      </c>
      <c r="CG52" s="158">
        <f>'Standardized Scores'!CG52</f>
        <v>30.860804514158868</v>
      </c>
      <c r="CH52" s="158">
        <f>'Standardized Scores'!CH52</f>
        <v>42.976070392838928</v>
      </c>
      <c r="CI52" s="158">
        <f>'Standardized Scores'!CI52</f>
        <v>15.280334770579453</v>
      </c>
      <c r="CJ52" s="158">
        <f>'Standardized Scores'!CJ52</f>
        <v>33.43928200898236</v>
      </c>
      <c r="CK52" s="158">
        <f>'Standardized Scores'!CK52</f>
        <v>45.014455703221287</v>
      </c>
      <c r="CL52" s="158">
        <f>'Standardized Scores'!CL52</f>
        <v>46.686255975728407</v>
      </c>
      <c r="CM52" s="158">
        <f>'Standardized Scores'!CM52</f>
        <v>45.314309486332803</v>
      </c>
      <c r="CN52" s="158">
        <f>'Standardized Scores'!CN52</f>
        <v>16.109377649601651</v>
      </c>
      <c r="CO52" s="158">
        <f>'Standardized Scores'!CO52</f>
        <v>56.599206785906652</v>
      </c>
      <c r="CP52" s="158">
        <f>'Standardized Scores'!CP52</f>
        <v>89.10284195810253</v>
      </c>
      <c r="CQ52" s="158">
        <f>'Standardized Scores'!CQ52</f>
        <v>55.755030608858313</v>
      </c>
      <c r="CR52" s="158">
        <f>'Standardized Scores'!CR52</f>
        <v>38.464597894861413</v>
      </c>
      <c r="CS52" s="158">
        <f>'Standardized Scores'!CS52</f>
        <v>56.616342615867687</v>
      </c>
      <c r="CT52" s="158">
        <f>'Standardized Scores'!CT52</f>
        <v>58.714170656552405</v>
      </c>
      <c r="CU52" s="158">
        <f>'Standardized Scores'!CU52</f>
        <v>38.987900395464493</v>
      </c>
      <c r="CV52" s="158">
        <f>'Standardized Scores'!CV52</f>
        <v>12.743284834625978</v>
      </c>
      <c r="CW52" s="158">
        <f>'Standardized Scores'!CW52</f>
        <v>15.360609008742808</v>
      </c>
      <c r="CX52" s="158">
        <f>'Standardized Scores'!CX52</f>
        <v>32.699530425165456</v>
      </c>
      <c r="CY52" s="158">
        <f>'Standardized Scores'!CY52</f>
        <v>100</v>
      </c>
      <c r="CZ52" s="158">
        <f>'Standardized Scores'!CZ52</f>
        <v>29.013907801115124</v>
      </c>
      <c r="DA52" s="158">
        <f>'Standardized Scores'!DA52</f>
        <v>36.898730523979239</v>
      </c>
      <c r="DB52" s="158">
        <f>'Standardized Scores'!DB52</f>
        <v>22.533224789699201</v>
      </c>
      <c r="DC52" s="158">
        <f>'Standardized Scores'!DC52</f>
        <v>8.0430483545239166</v>
      </c>
      <c r="DD52" s="158">
        <f>'Standardized Scores'!DD52</f>
        <v>8.7419336218990953</v>
      </c>
      <c r="DE52" s="158">
        <f>'Standardized Scores'!DE52</f>
        <v>26.95529783960674</v>
      </c>
      <c r="DF52" s="158">
        <f>'Standardized Scores'!DF52</f>
        <v>13.708370131798571</v>
      </c>
      <c r="DG52" s="158">
        <f>'Standardized Scores'!DG52</f>
        <v>25.636507028369781</v>
      </c>
      <c r="DH52" s="158">
        <f>'Standardized Scores'!DH52</f>
        <v>12.38812942572263</v>
      </c>
      <c r="DI52" s="158">
        <f>'Standardized Scores'!DI52</f>
        <v>33.407132520414585</v>
      </c>
      <c r="DJ52" s="158">
        <f>'Standardized Scores'!DJ52</f>
        <v>35.384827956645154</v>
      </c>
      <c r="DK52" s="158">
        <f>'Standardized Scores'!DK52</f>
        <v>22.089797925209567</v>
      </c>
      <c r="DL52" s="158">
        <f>'Standardized Scores'!DL52</f>
        <v>41.565867644820962</v>
      </c>
      <c r="DM52" s="158">
        <f>'Standardized Scores'!DM52</f>
        <v>34.745176409639662</v>
      </c>
      <c r="DN52" s="158">
        <f>'Standardized Scores'!DN52</f>
        <v>6.682037035430902</v>
      </c>
      <c r="DO52" s="158">
        <f>'Standardized Scores'!DO52</f>
        <v>22.933021279239533</v>
      </c>
    </row>
    <row r="53" spans="2:119" ht="12" customHeight="1" x14ac:dyDescent="0.25">
      <c r="B53" s="64" t="str">
        <f>'Standardized Scores'!B53</f>
        <v xml:space="preserve">         % of total expenditure on public order &amp; safety (not classified as fire, police or courts)</v>
      </c>
      <c r="C53" s="64" t="str">
        <f t="shared" si="0"/>
        <v>% of total expenditure on public order &amp; safety (not classified as fire, police or courts)</v>
      </c>
      <c r="D53" s="148">
        <f>'Standardized Scores'!D53</f>
        <v>0.1</v>
      </c>
      <c r="E53" s="158">
        <f>'Standardized Scores'!E53</f>
        <v>0</v>
      </c>
      <c r="F53" s="158">
        <f>'Standardized Scores'!F53</f>
        <v>9.3134225779388444</v>
      </c>
      <c r="G53" s="158">
        <f>'Standardized Scores'!G53</f>
        <v>13.781557557332006</v>
      </c>
      <c r="H53" s="158">
        <f>'Standardized Scores'!H53</f>
        <v>1.1528139743440529</v>
      </c>
      <c r="I53" s="158">
        <f>'Standardized Scores'!I53</f>
        <v>24.015446149193608</v>
      </c>
      <c r="J53" s="158">
        <f>'Standardized Scores'!J53</f>
        <v>6.3834755739063551</v>
      </c>
      <c r="K53" s="158">
        <f>'Standardized Scores'!K53</f>
        <v>0.41413597406012276</v>
      </c>
      <c r="L53" s="158">
        <f>'Standardized Scores'!L53</f>
        <v>7.5181714145401166</v>
      </c>
      <c r="M53" s="158">
        <f>'Standardized Scores'!M53</f>
        <v>13.825899000491363</v>
      </c>
      <c r="N53" s="158">
        <f>'Standardized Scores'!N53</f>
        <v>10.218808168791492</v>
      </c>
      <c r="O53" s="158">
        <f>'Standardized Scores'!O53</f>
        <v>16.392243165792156</v>
      </c>
      <c r="P53" s="158">
        <f>'Standardized Scores'!P53</f>
        <v>1.727323830505695</v>
      </c>
      <c r="Q53" s="158">
        <f>'Standardized Scores'!Q53</f>
        <v>14.555901730080926</v>
      </c>
      <c r="R53" s="158">
        <f>'Standardized Scores'!R53</f>
        <v>24.643686094942733</v>
      </c>
      <c r="S53" s="158">
        <f>'Standardized Scores'!S53</f>
        <v>7.3851542757606854</v>
      </c>
      <c r="T53" s="158">
        <f>'Standardized Scores'!T53</f>
        <v>0.26560220645437238</v>
      </c>
      <c r="U53" s="158">
        <f>'Standardized Scores'!U53</f>
        <v>4.1064123160280097</v>
      </c>
      <c r="V53" s="158">
        <f>'Standardized Scores'!V53</f>
        <v>14.322282814774139</v>
      </c>
      <c r="W53" s="158">
        <f>'Standardized Scores'!W53</f>
        <v>5.2542293840038674</v>
      </c>
      <c r="X53" s="158">
        <f>'Standardized Scores'!X53</f>
        <v>0.51886670206713525</v>
      </c>
      <c r="Y53" s="158">
        <f>'Standardized Scores'!Y53</f>
        <v>11.704579084442013</v>
      </c>
      <c r="Z53" s="158">
        <f>'Standardized Scores'!Z53</f>
        <v>13.563314460604714</v>
      </c>
      <c r="AA53" s="158">
        <f>'Standardized Scores'!AA53</f>
        <v>25.662381744981271</v>
      </c>
      <c r="AB53" s="158">
        <f>'Standardized Scores'!AB53</f>
        <v>21.978406614221047</v>
      </c>
      <c r="AC53" s="158">
        <f>'Standardized Scores'!AC53</f>
        <v>1.4565859371993881</v>
      </c>
      <c r="AD53" s="158">
        <f>'Standardized Scores'!AD53</f>
        <v>0.19751078452667681</v>
      </c>
      <c r="AE53" s="158">
        <f>'Standardized Scores'!AE53</f>
        <v>2.907295905121924</v>
      </c>
      <c r="AF53" s="158">
        <f>'Standardized Scores'!AF53</f>
        <v>0.23778768528015895</v>
      </c>
      <c r="AG53" s="158">
        <f>'Standardized Scores'!AG53</f>
        <v>1.6238110270807167</v>
      </c>
      <c r="AH53" s="158">
        <f>'Standardized Scores'!AH53</f>
        <v>41.740736200915698</v>
      </c>
      <c r="AI53" s="158">
        <f>'Standardized Scores'!AI53</f>
        <v>22.934766478293135</v>
      </c>
      <c r="AJ53" s="158">
        <f>'Standardized Scores'!AJ53</f>
        <v>0.13012135455364468</v>
      </c>
      <c r="AK53" s="158">
        <f>'Standardized Scores'!AK53</f>
        <v>2.8262315640115681</v>
      </c>
      <c r="AL53" s="158">
        <f>'Standardized Scores'!AL53</f>
        <v>35.587929831599872</v>
      </c>
      <c r="AM53" s="158">
        <f>'Standardized Scores'!AM53</f>
        <v>0.52288989795583385</v>
      </c>
      <c r="AN53" s="158">
        <f>'Standardized Scores'!AN53</f>
        <v>0.94166270414978814</v>
      </c>
      <c r="AO53" s="158">
        <f>'Standardized Scores'!AO53</f>
        <v>18.205835335897209</v>
      </c>
      <c r="AP53" s="158">
        <f>'Standardized Scores'!AP53</f>
        <v>0.72426810986193513</v>
      </c>
      <c r="AQ53" s="158">
        <f>'Standardized Scores'!AQ53</f>
        <v>3.3737925955204431</v>
      </c>
      <c r="AR53" s="158">
        <f>'Standardized Scores'!AR53</f>
        <v>0.29082178425712174</v>
      </c>
      <c r="AS53" s="158">
        <f>'Standardized Scores'!AS53</f>
        <v>23.731047726147253</v>
      </c>
      <c r="AT53" s="158">
        <f>'Standardized Scores'!AT53</f>
        <v>8.1754354259923545</v>
      </c>
      <c r="AU53" s="158">
        <f>'Standardized Scores'!AU53</f>
        <v>20.622737009051711</v>
      </c>
      <c r="AV53" s="158">
        <f>'Standardized Scores'!AV53</f>
        <v>0.3661137920347648</v>
      </c>
      <c r="AW53" s="158">
        <f>'Standardized Scores'!AW53</f>
        <v>4.6626955488136383</v>
      </c>
      <c r="AX53" s="158">
        <f>'Standardized Scores'!AX53</f>
        <v>6.4025030613433209</v>
      </c>
      <c r="AY53" s="158">
        <f>'Standardized Scores'!AY53</f>
        <v>6.4286295660119555</v>
      </c>
      <c r="AZ53" s="158">
        <f>'Standardized Scores'!AZ53</f>
        <v>11.238773618344448</v>
      </c>
      <c r="BA53" s="158">
        <f>'Standardized Scores'!BA53</f>
        <v>29.46514018233723</v>
      </c>
      <c r="BB53" s="158">
        <f>'Standardized Scores'!BB53</f>
        <v>1.6109936067561319</v>
      </c>
      <c r="BC53" s="158">
        <f>'Standardized Scores'!BC53</f>
        <v>0.21885547460016352</v>
      </c>
      <c r="BD53" s="158">
        <f>'Standardized Scores'!BD53</f>
        <v>0.15122425738538436</v>
      </c>
      <c r="BE53" s="158">
        <f>'Standardized Scores'!BE53</f>
        <v>0.75761857015109368</v>
      </c>
      <c r="BF53" s="158">
        <f>'Standardized Scores'!BF53</f>
        <v>1.903515721590253</v>
      </c>
      <c r="BG53" s="158">
        <f>'Standardized Scores'!BG53</f>
        <v>2.535776775036251</v>
      </c>
      <c r="BH53" s="158">
        <f>'Standardized Scores'!BH53</f>
        <v>0.28625389294649473</v>
      </c>
      <c r="BI53" s="158">
        <f>'Standardized Scores'!BI53</f>
        <v>21.507442081482079</v>
      </c>
      <c r="BJ53" s="158">
        <f>'Standardized Scores'!BJ53</f>
        <v>3.9778192545864188</v>
      </c>
      <c r="BK53" s="158">
        <f>'Standardized Scores'!BK53</f>
        <v>5.5243533714138424</v>
      </c>
      <c r="BL53" s="158">
        <f>'Standardized Scores'!BL53</f>
        <v>15.980697910568047</v>
      </c>
      <c r="BM53" s="158">
        <f>'Standardized Scores'!BM53</f>
        <v>4.8201269071482162</v>
      </c>
      <c r="BN53" s="158">
        <f>'Standardized Scores'!BN53</f>
        <v>0.69413458837654141</v>
      </c>
      <c r="BO53" s="158">
        <f>'Standardized Scores'!BO53</f>
        <v>14.435733163718652</v>
      </c>
      <c r="BP53" s="158">
        <f>'Standardized Scores'!BP53</f>
        <v>12.391762694095124</v>
      </c>
      <c r="BQ53" s="158">
        <f>'Standardized Scores'!BQ53</f>
        <v>7.7416949109294586E-2</v>
      </c>
      <c r="BR53" s="158">
        <f>'Standardized Scores'!BR53</f>
        <v>2.4608802556837701</v>
      </c>
      <c r="BS53" s="158">
        <f>'Standardized Scores'!BS53</f>
        <v>18.910087879114876</v>
      </c>
      <c r="BT53" s="158">
        <f>'Standardized Scores'!BT53</f>
        <v>7.2227334714077518</v>
      </c>
      <c r="BU53" s="158">
        <f>'Standardized Scores'!BU53</f>
        <v>11.71636950049775</v>
      </c>
      <c r="BV53" s="158">
        <f>'Standardized Scores'!BV53</f>
        <v>7.0244177252889903</v>
      </c>
      <c r="BW53" s="158">
        <f>'Standardized Scores'!BW53</f>
        <v>100</v>
      </c>
      <c r="BX53" s="158">
        <f>'Standardized Scores'!BX53</f>
        <v>5.8408043336449555</v>
      </c>
      <c r="BY53" s="158">
        <f>'Standardized Scores'!BY53</f>
        <v>4.1738619681021456</v>
      </c>
      <c r="BZ53" s="158">
        <f>'Standardized Scores'!BZ53</f>
        <v>3.5649068677835087</v>
      </c>
      <c r="CA53" s="158">
        <f>'Standardized Scores'!CA53</f>
        <v>7.2518647892702894</v>
      </c>
      <c r="CB53" s="158">
        <f>'Standardized Scores'!CB53</f>
        <v>5.5974122247057139</v>
      </c>
      <c r="CC53" s="158">
        <f>'Standardized Scores'!CC53</f>
        <v>0.35271662163238476</v>
      </c>
      <c r="CD53" s="158">
        <f>'Standardized Scores'!CD53</f>
        <v>21.295299638110471</v>
      </c>
      <c r="CE53" s="158">
        <f>'Standardized Scores'!CE53</f>
        <v>12.91520883378829</v>
      </c>
      <c r="CF53" s="158">
        <f>'Standardized Scores'!CF53</f>
        <v>1.7625627480250043</v>
      </c>
      <c r="CG53" s="158">
        <f>'Standardized Scores'!CG53</f>
        <v>32.035178423926105</v>
      </c>
      <c r="CH53" s="158">
        <f>'Standardized Scores'!CH53</f>
        <v>10.767277239657492</v>
      </c>
      <c r="CI53" s="158">
        <f>'Standardized Scores'!CI53</f>
        <v>2.3770367095493179</v>
      </c>
      <c r="CJ53" s="158">
        <f>'Standardized Scores'!CJ53</f>
        <v>2.2050342992594922</v>
      </c>
      <c r="CK53" s="158">
        <f>'Standardized Scores'!CK53</f>
        <v>1.8756526632002242</v>
      </c>
      <c r="CL53" s="158">
        <f>'Standardized Scores'!CL53</f>
        <v>9.2761139396168435</v>
      </c>
      <c r="CM53" s="158">
        <f>'Standardized Scores'!CM53</f>
        <v>5.5282561231003315</v>
      </c>
      <c r="CN53" s="158">
        <f>'Standardized Scores'!CN53</f>
        <v>17.628973635346043</v>
      </c>
      <c r="CO53" s="158">
        <f>'Standardized Scores'!CO53</f>
        <v>27.972916424620724</v>
      </c>
      <c r="CP53" s="158">
        <f>'Standardized Scores'!CP53</f>
        <v>7.7037222128435241</v>
      </c>
      <c r="CQ53" s="158">
        <f>'Standardized Scores'!CQ53</f>
        <v>11.037830795983833</v>
      </c>
      <c r="CR53" s="158">
        <f>'Standardized Scores'!CR53</f>
        <v>17.541487156633927</v>
      </c>
      <c r="CS53" s="158">
        <f>'Standardized Scores'!CS53</f>
        <v>7.5921313453948258</v>
      </c>
      <c r="CT53" s="158">
        <f>'Standardized Scores'!CT53</f>
        <v>9.4972008870773035</v>
      </c>
      <c r="CU53" s="158">
        <f>'Standardized Scores'!CU53</f>
        <v>1.968627497769281</v>
      </c>
      <c r="CV53" s="158">
        <f>'Standardized Scores'!CV53</f>
        <v>0.82739441323504959</v>
      </c>
      <c r="CW53" s="158">
        <f>'Standardized Scores'!CW53</f>
        <v>4.3429773128882854</v>
      </c>
      <c r="CX53" s="158">
        <f>'Standardized Scores'!CX53</f>
        <v>0.35307615656435065</v>
      </c>
      <c r="CY53" s="158">
        <f>'Standardized Scores'!CY53</f>
        <v>3.0804254574234631</v>
      </c>
      <c r="CZ53" s="158">
        <f>'Standardized Scores'!CZ53</f>
        <v>0.1557175451976284</v>
      </c>
      <c r="DA53" s="158">
        <f>'Standardized Scores'!DA53</f>
        <v>6.4249946678497798</v>
      </c>
      <c r="DB53" s="158">
        <f>'Standardized Scores'!DB53</f>
        <v>3.2416256406823725</v>
      </c>
      <c r="DC53" s="158">
        <f>'Standardized Scores'!DC53</f>
        <v>14.655229293576875</v>
      </c>
      <c r="DD53" s="158">
        <f>'Standardized Scores'!DD53</f>
        <v>3.3377589896287501</v>
      </c>
      <c r="DE53" s="158">
        <f>'Standardized Scores'!DE53</f>
        <v>20.247977052363609</v>
      </c>
      <c r="DF53" s="158">
        <f>'Standardized Scores'!DF53</f>
        <v>4.3088826152899573</v>
      </c>
      <c r="DG53" s="158">
        <f>'Standardized Scores'!DG53</f>
        <v>44.801527697722214</v>
      </c>
      <c r="DH53" s="158">
        <f>'Standardized Scores'!DH53</f>
        <v>21.500147854696003</v>
      </c>
      <c r="DI53" s="158">
        <f>'Standardized Scores'!DI53</f>
        <v>7.1548464104539065</v>
      </c>
      <c r="DJ53" s="158">
        <f>'Standardized Scores'!DJ53</f>
        <v>3.0498784707663087</v>
      </c>
      <c r="DK53" s="158">
        <f>'Standardized Scores'!DK53</f>
        <v>8.3429966810350713</v>
      </c>
      <c r="DL53" s="158">
        <f>'Standardized Scores'!DL53</f>
        <v>12.54689400009301</v>
      </c>
      <c r="DM53" s="158">
        <f>'Standardized Scores'!DM53</f>
        <v>33.508729115489338</v>
      </c>
      <c r="DN53" s="158">
        <f>'Standardized Scores'!DN53</f>
        <v>1.2497176268821675</v>
      </c>
      <c r="DO53" s="158">
        <f>'Standardized Scores'!DO53</f>
        <v>8.1110259077259634</v>
      </c>
    </row>
    <row r="54" spans="2:119" ht="12" customHeight="1" x14ac:dyDescent="0.25">
      <c r="B54" s="64" t="str">
        <f>'Standardized Scores'!B54</f>
        <v xml:space="preserve">         Inspection: legal vs. illegal mining activity</v>
      </c>
      <c r="C54" s="64" t="str">
        <f t="shared" si="0"/>
        <v>Inspection: legal vs. illegal mining activity</v>
      </c>
      <c r="D54" s="148">
        <f>'Standardized Scores'!D54</f>
        <v>0.1</v>
      </c>
      <c r="E54" s="158">
        <f>'Standardized Scores'!E54</f>
        <v>49.999999999999993</v>
      </c>
      <c r="F54" s="158">
        <f>'Standardized Scores'!F54</f>
        <v>33.333333333333321</v>
      </c>
      <c r="G54" s="158">
        <f>'Standardized Scores'!G54</f>
        <v>26.190476190476183</v>
      </c>
      <c r="H54" s="158">
        <f>'Standardized Scores'!H54</f>
        <v>83.3333333333333</v>
      </c>
      <c r="I54" s="158">
        <f>'Standardized Scores'!I54</f>
        <v>42.857142857142847</v>
      </c>
      <c r="J54" s="158">
        <f>'Standardized Scores'!J54</f>
        <v>100</v>
      </c>
      <c r="K54" s="158">
        <f>'Standardized Scores'!K54</f>
        <v>100</v>
      </c>
      <c r="L54" s="158">
        <f>'Standardized Scores'!L54</f>
        <v>45.238095238095219</v>
      </c>
      <c r="M54" s="158">
        <f>'Standardized Scores'!M54</f>
        <v>49.999999999999993</v>
      </c>
      <c r="N54" s="158">
        <f>'Standardized Scores'!N54</f>
        <v>21.428571428571413</v>
      </c>
      <c r="O54" s="158">
        <f>'Standardized Scores'!O54</f>
        <v>57.142857142857125</v>
      </c>
      <c r="P54" s="158">
        <f>'Standardized Scores'!P54</f>
        <v>100</v>
      </c>
      <c r="Q54" s="158">
        <f>'Standardized Scores'!Q54</f>
        <v>28.571428571428573</v>
      </c>
      <c r="R54" s="158">
        <f>'Standardized Scores'!R54</f>
        <v>52.380952380952387</v>
      </c>
      <c r="S54" s="158">
        <f>'Standardized Scores'!S54</f>
        <v>49.999999999999993</v>
      </c>
      <c r="T54" s="158">
        <f>'Standardized Scores'!T54</f>
        <v>45.238095238095219</v>
      </c>
      <c r="U54" s="158">
        <f>'Standardized Scores'!U54</f>
        <v>100</v>
      </c>
      <c r="V54" s="158">
        <f>'Standardized Scores'!V54</f>
        <v>47.61904761904762</v>
      </c>
      <c r="W54" s="158">
        <f>'Standardized Scores'!W54</f>
        <v>95.238095238095212</v>
      </c>
      <c r="X54" s="158">
        <f>'Standardized Scores'!X54</f>
        <v>85.714285714285722</v>
      </c>
      <c r="Y54" s="158">
        <f>'Standardized Scores'!Y54</f>
        <v>28.571428571428573</v>
      </c>
      <c r="Z54" s="158">
        <f>'Standardized Scores'!Z54</f>
        <v>11.904761904761905</v>
      </c>
      <c r="AA54" s="158">
        <f>'Standardized Scores'!AA54</f>
        <v>23.80952380952381</v>
      </c>
      <c r="AB54" s="158">
        <f>'Standardized Scores'!AB54</f>
        <v>47.61904761904762</v>
      </c>
      <c r="AC54" s="158">
        <f>'Standardized Scores'!AC54</f>
        <v>100</v>
      </c>
      <c r="AD54" s="158">
        <f>'Standardized Scores'!AD54</f>
        <v>49.999999999999993</v>
      </c>
      <c r="AE54" s="158">
        <f>'Standardized Scores'!AE54</f>
        <v>100</v>
      </c>
      <c r="AF54" s="158">
        <f>'Standardized Scores'!AF54</f>
        <v>100</v>
      </c>
      <c r="AG54" s="158">
        <f>'Standardized Scores'!AG54</f>
        <v>47.61904761904762</v>
      </c>
      <c r="AH54" s="158">
        <f>'Standardized Scores'!AH54</f>
        <v>21.428571428571413</v>
      </c>
      <c r="AI54" s="158">
        <f>'Standardized Scores'!AI54</f>
        <v>83.3333333333333</v>
      </c>
      <c r="AJ54" s="158">
        <f>'Standardized Scores'!AJ54</f>
        <v>40.476190476190482</v>
      </c>
      <c r="AK54" s="158">
        <f>'Standardized Scores'!AK54</f>
        <v>100</v>
      </c>
      <c r="AL54" s="158">
        <f>'Standardized Scores'!AL54</f>
        <v>7.1428571428571379</v>
      </c>
      <c r="AM54" s="158">
        <f>'Standardized Scores'!AM54</f>
        <v>100</v>
      </c>
      <c r="AN54" s="158">
        <f>'Standardized Scores'!AN54</f>
        <v>100</v>
      </c>
      <c r="AO54" s="158">
        <f>'Standardized Scores'!AO54</f>
        <v>54.761904761904752</v>
      </c>
      <c r="AP54" s="158">
        <f>'Standardized Scores'!AP54</f>
        <v>100</v>
      </c>
      <c r="AQ54" s="158">
        <f>'Standardized Scores'!AQ54</f>
        <v>0</v>
      </c>
      <c r="AR54" s="158">
        <f>'Standardized Scores'!AR54</f>
        <v>100</v>
      </c>
      <c r="AS54" s="158">
        <f>'Standardized Scores'!AS54</f>
        <v>28.571428571428573</v>
      </c>
      <c r="AT54" s="158">
        <f>'Standardized Scores'!AT54</f>
        <v>19.047619047619044</v>
      </c>
      <c r="AU54" s="158">
        <f>'Standardized Scores'!AU54</f>
        <v>69.047619047619037</v>
      </c>
      <c r="AV54" s="158">
        <f>'Standardized Scores'!AV54</f>
        <v>71.428571428571402</v>
      </c>
      <c r="AW54" s="158">
        <f>'Standardized Scores'!AW54</f>
        <v>100</v>
      </c>
      <c r="AX54" s="158">
        <f>'Standardized Scores'!AX54</f>
        <v>9.5238095238095095</v>
      </c>
      <c r="AY54" s="158">
        <f>'Standardized Scores'!AY54</f>
        <v>16.666666666666668</v>
      </c>
      <c r="AZ54" s="158">
        <f>'Standardized Scores'!AZ54</f>
        <v>52.380952380952387</v>
      </c>
      <c r="BA54" s="158">
        <f>'Standardized Scores'!BA54</f>
        <v>40.476190476190482</v>
      </c>
      <c r="BB54" s="158">
        <f>'Standardized Scores'!BB54</f>
        <v>100</v>
      </c>
      <c r="BC54" s="158">
        <f>'Standardized Scores'!BC54</f>
        <v>49.999999999999993</v>
      </c>
      <c r="BD54" s="158">
        <f>'Standardized Scores'!BD54</f>
        <v>100</v>
      </c>
      <c r="BE54" s="158">
        <f>'Standardized Scores'!BE54</f>
        <v>100</v>
      </c>
      <c r="BF54" s="158">
        <f>'Standardized Scores'!BF54</f>
        <v>42.857142857142847</v>
      </c>
      <c r="BG54" s="158">
        <f>'Standardized Scores'!BG54</f>
        <v>80.952380952380935</v>
      </c>
      <c r="BH54" s="158">
        <f>'Standardized Scores'!BH54</f>
        <v>35.714285714285715</v>
      </c>
      <c r="BI54" s="158">
        <f>'Standardized Scores'!BI54</f>
        <v>28.571428571428573</v>
      </c>
      <c r="BJ54" s="158">
        <f>'Standardized Scores'!BJ54</f>
        <v>64.285714285714278</v>
      </c>
      <c r="BK54" s="158">
        <f>'Standardized Scores'!BK54</f>
        <v>100</v>
      </c>
      <c r="BL54" s="158">
        <f>'Standardized Scores'!BL54</f>
        <v>69.047619047619037</v>
      </c>
      <c r="BM54" s="158">
        <f>'Standardized Scores'!BM54</f>
        <v>100</v>
      </c>
      <c r="BN54" s="158">
        <f>'Standardized Scores'!BN54</f>
        <v>69.047619047619037</v>
      </c>
      <c r="BO54" s="158">
        <f>'Standardized Scores'!BO54</f>
        <v>28.571428571428573</v>
      </c>
      <c r="BP54" s="158">
        <f>'Standardized Scores'!BP54</f>
        <v>59.523809523809504</v>
      </c>
      <c r="BQ54" s="158">
        <f>'Standardized Scores'!BQ54</f>
        <v>66.666666666666657</v>
      </c>
      <c r="BR54" s="158">
        <f>'Standardized Scores'!BR54</f>
        <v>52.380952380952387</v>
      </c>
      <c r="BS54" s="158">
        <f>'Standardized Scores'!BS54</f>
        <v>64.285714285714278</v>
      </c>
      <c r="BT54" s="158">
        <f>'Standardized Scores'!BT54</f>
        <v>2.3809523809523725</v>
      </c>
      <c r="BU54" s="158">
        <f>'Standardized Scores'!BU54</f>
        <v>69.047619047619037</v>
      </c>
      <c r="BV54" s="158">
        <f>'Standardized Scores'!BV54</f>
        <v>42.857142857142847</v>
      </c>
      <c r="BW54" s="158">
        <f>'Standardized Scores'!BW54</f>
        <v>35.714285714285715</v>
      </c>
      <c r="BX54" s="158">
        <f>'Standardized Scores'!BX54</f>
        <v>76.19047619047619</v>
      </c>
      <c r="BY54" s="158">
        <f>'Standardized Scores'!BY54</f>
        <v>28.571428571428573</v>
      </c>
      <c r="BZ54" s="158">
        <f>'Standardized Scores'!BZ54</f>
        <v>100</v>
      </c>
      <c r="CA54" s="158">
        <f>'Standardized Scores'!CA54</f>
        <v>28.571428571428573</v>
      </c>
      <c r="CB54" s="158">
        <f>'Standardized Scores'!CB54</f>
        <v>42.857142857142847</v>
      </c>
      <c r="CC54" s="158">
        <f>'Standardized Scores'!CC54</f>
        <v>66.666666666666657</v>
      </c>
      <c r="CD54" s="158">
        <f>'Standardized Scores'!CD54</f>
        <v>47.61904761904762</v>
      </c>
      <c r="CE54" s="158">
        <f>'Standardized Scores'!CE54</f>
        <v>57.142857142857125</v>
      </c>
      <c r="CF54" s="158">
        <f>'Standardized Scores'!CF54</f>
        <v>64.285714285714278</v>
      </c>
      <c r="CG54" s="158">
        <f>'Standardized Scores'!CG54</f>
        <v>49.999999999999993</v>
      </c>
      <c r="CH54" s="158">
        <f>'Standardized Scores'!CH54</f>
        <v>28.571428571428573</v>
      </c>
      <c r="CI54" s="158">
        <f>'Standardized Scores'!CI54</f>
        <v>16.666666666666668</v>
      </c>
      <c r="CJ54" s="158">
        <f>'Standardized Scores'!CJ54</f>
        <v>100</v>
      </c>
      <c r="CK54" s="158">
        <f>'Standardized Scores'!CK54</f>
        <v>100</v>
      </c>
      <c r="CL54" s="158">
        <f>'Standardized Scores'!CL54</f>
        <v>54.761904761904752</v>
      </c>
      <c r="CM54" s="158">
        <f>'Standardized Scores'!CM54</f>
        <v>100</v>
      </c>
      <c r="CN54" s="158">
        <f>'Standardized Scores'!CN54</f>
        <v>85.714285714285722</v>
      </c>
      <c r="CO54" s="158">
        <f>'Standardized Scores'!CO54</f>
        <v>23.80952380952381</v>
      </c>
      <c r="CP54" s="158">
        <f>'Standardized Scores'!CP54</f>
        <v>92.857142857142833</v>
      </c>
      <c r="CQ54" s="158">
        <f>'Standardized Scores'!CQ54</f>
        <v>38.095238095238088</v>
      </c>
      <c r="CR54" s="158">
        <f>'Standardized Scores'!CR54</f>
        <v>100</v>
      </c>
      <c r="CS54" s="158">
        <f>'Standardized Scores'!CS54</f>
        <v>71.428571428571402</v>
      </c>
      <c r="CT54" s="158">
        <f>'Standardized Scores'!CT54</f>
        <v>100</v>
      </c>
      <c r="CU54" s="158">
        <f>'Standardized Scores'!CU54</f>
        <v>100</v>
      </c>
      <c r="CV54" s="158">
        <f>'Standardized Scores'!CV54</f>
        <v>28.571428571428573</v>
      </c>
      <c r="CW54" s="158">
        <f>'Standardized Scores'!CW54</f>
        <v>26.190476190476183</v>
      </c>
      <c r="CX54" s="158">
        <f>'Standardized Scores'!CX54</f>
        <v>100</v>
      </c>
      <c r="CY54" s="158">
        <f>'Standardized Scores'!CY54</f>
        <v>45.238095238095219</v>
      </c>
      <c r="CZ54" s="158">
        <f>'Standardized Scores'!CZ54</f>
        <v>100</v>
      </c>
      <c r="DA54" s="158">
        <f>'Standardized Scores'!DA54</f>
        <v>100</v>
      </c>
      <c r="DB54" s="158">
        <f>'Standardized Scores'!DB54</f>
        <v>61.904761904761912</v>
      </c>
      <c r="DC54" s="158">
        <f>'Standardized Scores'!DC54</f>
        <v>35.714285714285715</v>
      </c>
      <c r="DD54" s="158">
        <f>'Standardized Scores'!DD54</f>
        <v>57.142857142857125</v>
      </c>
      <c r="DE54" s="158">
        <f>'Standardized Scores'!DE54</f>
        <v>69.047619047619037</v>
      </c>
      <c r="DF54" s="158">
        <f>'Standardized Scores'!DF54</f>
        <v>95.238095238095212</v>
      </c>
      <c r="DG54" s="158">
        <f>'Standardized Scores'!DG54</f>
        <v>40.476190476190482</v>
      </c>
      <c r="DH54" s="158">
        <f>'Standardized Scores'!DH54</f>
        <v>66.666666666666657</v>
      </c>
      <c r="DI54" s="158">
        <f>'Standardized Scores'!DI54</f>
        <v>57.142857142857125</v>
      </c>
      <c r="DJ54" s="158">
        <f>'Standardized Scores'!DJ54</f>
        <v>100</v>
      </c>
      <c r="DK54" s="158">
        <f>'Standardized Scores'!DK54</f>
        <v>97.619047619047635</v>
      </c>
      <c r="DL54" s="158">
        <f>'Standardized Scores'!DL54</f>
        <v>57.142857142857125</v>
      </c>
      <c r="DM54" s="158">
        <f>'Standardized Scores'!DM54</f>
        <v>33.333333333333321</v>
      </c>
      <c r="DN54" s="158">
        <f>'Standardized Scores'!DN54</f>
        <v>45.238095238095219</v>
      </c>
      <c r="DO54" s="158">
        <f>'Standardized Scores'!DO54</f>
        <v>0</v>
      </c>
    </row>
    <row r="55" spans="2:119" ht="12" customHeight="1" x14ac:dyDescent="0.25">
      <c r="B55" s="64" t="str">
        <f>'Standardized Scores'!B55</f>
        <v xml:space="preserve">         Revenue from fines, penalties, and forfeits</v>
      </c>
      <c r="C55" s="64" t="str">
        <f t="shared" si="0"/>
        <v>Revenue from fines, penalties, and forfeits</v>
      </c>
      <c r="D55" s="148">
        <f>'Standardized Scores'!D55</f>
        <v>0.05</v>
      </c>
      <c r="E55" s="158">
        <f>'Standardized Scores'!E55</f>
        <v>31.339005292063877</v>
      </c>
      <c r="F55" s="158">
        <f>'Standardized Scores'!F55</f>
        <v>12.306971418892171</v>
      </c>
      <c r="G55" s="158">
        <f>'Standardized Scores'!G55</f>
        <v>9.2106747582972588</v>
      </c>
      <c r="H55" s="158">
        <f>'Standardized Scores'!H55</f>
        <v>3.2922582100601869</v>
      </c>
      <c r="I55" s="158">
        <f>'Standardized Scores'!I55</f>
        <v>39.207185671220252</v>
      </c>
      <c r="J55" s="158">
        <f>'Standardized Scores'!J55</f>
        <v>16.832782680443863</v>
      </c>
      <c r="K55" s="158">
        <f>'Standardized Scores'!K55</f>
        <v>0</v>
      </c>
      <c r="L55" s="158">
        <f>'Standardized Scores'!L55</f>
        <v>96.831238091912539</v>
      </c>
      <c r="M55" s="158">
        <f>'Standardized Scores'!M55</f>
        <v>43.666909797799285</v>
      </c>
      <c r="N55" s="158">
        <f>'Standardized Scores'!N55</f>
        <v>10.367091047084351</v>
      </c>
      <c r="O55" s="158">
        <f>'Standardized Scores'!O55</f>
        <v>17.942704023216645</v>
      </c>
      <c r="P55" s="158">
        <f>'Standardized Scores'!P55</f>
        <v>0</v>
      </c>
      <c r="Q55" s="158">
        <f>'Standardized Scores'!Q55</f>
        <v>9.8452676972867188</v>
      </c>
      <c r="R55" s="158">
        <f>'Standardized Scores'!R55</f>
        <v>21.567375144416864</v>
      </c>
      <c r="S55" s="158">
        <f>'Standardized Scores'!S55</f>
        <v>0</v>
      </c>
      <c r="T55" s="158">
        <f>'Standardized Scores'!T55</f>
        <v>61.1477472463325</v>
      </c>
      <c r="U55" s="158">
        <f>'Standardized Scores'!U55</f>
        <v>0</v>
      </c>
      <c r="V55" s="158">
        <f>'Standardized Scores'!V55</f>
        <v>0</v>
      </c>
      <c r="W55" s="158">
        <f>'Standardized Scores'!W55</f>
        <v>0</v>
      </c>
      <c r="X55" s="158">
        <f>'Standardized Scores'!X55</f>
        <v>23.899778539507395</v>
      </c>
      <c r="Y55" s="158">
        <f>'Standardized Scores'!Y55</f>
        <v>49.851940886772333</v>
      </c>
      <c r="Z55" s="158">
        <f>'Standardized Scores'!Z55</f>
        <v>42.055508375086973</v>
      </c>
      <c r="AA55" s="158">
        <f>'Standardized Scores'!AA55</f>
        <v>51.004706028266355</v>
      </c>
      <c r="AB55" s="158">
        <f>'Standardized Scores'!AB55</f>
        <v>18.487596163710815</v>
      </c>
      <c r="AC55" s="158">
        <f>'Standardized Scores'!AC55</f>
        <v>0</v>
      </c>
      <c r="AD55" s="158">
        <f>'Standardized Scores'!AD55</f>
        <v>0</v>
      </c>
      <c r="AE55" s="158">
        <f>'Standardized Scores'!AE55</f>
        <v>0</v>
      </c>
      <c r="AF55" s="158">
        <f>'Standardized Scores'!AF55</f>
        <v>0</v>
      </c>
      <c r="AG55" s="158">
        <f>'Standardized Scores'!AG55</f>
        <v>4.4315389125941023</v>
      </c>
      <c r="AH55" s="158">
        <f>'Standardized Scores'!AH55</f>
        <v>0</v>
      </c>
      <c r="AI55" s="158">
        <f>'Standardized Scores'!AI55</f>
        <v>9.4805727293378741</v>
      </c>
      <c r="AJ55" s="158">
        <f>'Standardized Scores'!AJ55</f>
        <v>39.361345673211552</v>
      </c>
      <c r="AK55" s="158">
        <f>'Standardized Scores'!AK55</f>
        <v>0</v>
      </c>
      <c r="AL55" s="158">
        <f>'Standardized Scores'!AL55</f>
        <v>3.4213500527740011</v>
      </c>
      <c r="AM55" s="158">
        <f>'Standardized Scores'!AM55</f>
        <v>0</v>
      </c>
      <c r="AN55" s="158">
        <f>'Standardized Scores'!AN55</f>
        <v>0</v>
      </c>
      <c r="AO55" s="158">
        <f>'Standardized Scores'!AO55</f>
        <v>46.824193462702063</v>
      </c>
      <c r="AP55" s="158">
        <f>'Standardized Scores'!AP55</f>
        <v>0</v>
      </c>
      <c r="AQ55" s="158">
        <f>'Standardized Scores'!AQ55</f>
        <v>28.321557798707044</v>
      </c>
      <c r="AR55" s="158">
        <f>'Standardized Scores'!AR55</f>
        <v>0</v>
      </c>
      <c r="AS55" s="158">
        <f>'Standardized Scores'!AS55</f>
        <v>42.726256168670957</v>
      </c>
      <c r="AT55" s="158">
        <f>'Standardized Scores'!AT55</f>
        <v>11.974473708393875</v>
      </c>
      <c r="AU55" s="158">
        <f>'Standardized Scores'!AU55</f>
        <v>30.214196443742196</v>
      </c>
      <c r="AV55" s="158">
        <f>'Standardized Scores'!AV55</f>
        <v>11.012161236010572</v>
      </c>
      <c r="AW55" s="158">
        <f>'Standardized Scores'!AW55</f>
        <v>11.71556244905522</v>
      </c>
      <c r="AX55" s="158">
        <f>'Standardized Scores'!AX55</f>
        <v>7.4951788727461173</v>
      </c>
      <c r="AY55" s="158">
        <f>'Standardized Scores'!AY55</f>
        <v>11.109795117488018</v>
      </c>
      <c r="AZ55" s="158">
        <f>'Standardized Scores'!AZ55</f>
        <v>25.184392422228061</v>
      </c>
      <c r="BA55" s="158">
        <f>'Standardized Scores'!BA55</f>
        <v>6.4714877726038527</v>
      </c>
      <c r="BB55" s="158">
        <f>'Standardized Scores'!BB55</f>
        <v>0</v>
      </c>
      <c r="BC55" s="158">
        <f>'Standardized Scores'!BC55</f>
        <v>6.6549823734844171</v>
      </c>
      <c r="BD55" s="158">
        <f>'Standardized Scores'!BD55</f>
        <v>0</v>
      </c>
      <c r="BE55" s="158">
        <f>'Standardized Scores'!BE55</f>
        <v>2.855141228595131</v>
      </c>
      <c r="BF55" s="158">
        <f>'Standardized Scores'!BF55</f>
        <v>27.300700597517466</v>
      </c>
      <c r="BG55" s="158">
        <f>'Standardized Scores'!BG55</f>
        <v>28.917666156614278</v>
      </c>
      <c r="BH55" s="158">
        <f>'Standardized Scores'!BH55</f>
        <v>3.8608303712663119</v>
      </c>
      <c r="BI55" s="158">
        <f>'Standardized Scores'!BI55</f>
        <v>0</v>
      </c>
      <c r="BJ55" s="158">
        <f>'Standardized Scores'!BJ55</f>
        <v>33.93981633473939</v>
      </c>
      <c r="BK55" s="158">
        <f>'Standardized Scores'!BK55</f>
        <v>0</v>
      </c>
      <c r="BL55" s="158">
        <f>'Standardized Scores'!BL55</f>
        <v>0</v>
      </c>
      <c r="BM55" s="158">
        <f>'Standardized Scores'!BM55</f>
        <v>0</v>
      </c>
      <c r="BN55" s="158">
        <f>'Standardized Scores'!BN55</f>
        <v>0</v>
      </c>
      <c r="BO55" s="158">
        <f>'Standardized Scores'!BO55</f>
        <v>0</v>
      </c>
      <c r="BP55" s="158">
        <f>'Standardized Scores'!BP55</f>
        <v>35.377282460847255</v>
      </c>
      <c r="BQ55" s="158">
        <f>'Standardized Scores'!BQ55</f>
        <v>0</v>
      </c>
      <c r="BR55" s="158">
        <f>'Standardized Scores'!BR55</f>
        <v>13.018360745650902</v>
      </c>
      <c r="BS55" s="158">
        <f>'Standardized Scores'!BS55</f>
        <v>14.075578116719537</v>
      </c>
      <c r="BT55" s="158">
        <f>'Standardized Scores'!BT55</f>
        <v>29.222026382972</v>
      </c>
      <c r="BU55" s="158">
        <f>'Standardized Scores'!BU55</f>
        <v>12.282209525741486</v>
      </c>
      <c r="BV55" s="158">
        <f>'Standardized Scores'!BV55</f>
        <v>0</v>
      </c>
      <c r="BW55" s="158">
        <f>'Standardized Scores'!BW55</f>
        <v>0</v>
      </c>
      <c r="BX55" s="158">
        <f>'Standardized Scores'!BX55</f>
        <v>6.8654286286259847</v>
      </c>
      <c r="BY55" s="158">
        <f>'Standardized Scores'!BY55</f>
        <v>41.197502815590646</v>
      </c>
      <c r="BZ55" s="158">
        <f>'Standardized Scores'!BZ55</f>
        <v>0</v>
      </c>
      <c r="CA55" s="158">
        <f>'Standardized Scores'!CA55</f>
        <v>32.437220321043981</v>
      </c>
      <c r="CB55" s="158">
        <f>'Standardized Scores'!CB55</f>
        <v>0</v>
      </c>
      <c r="CC55" s="158">
        <f>'Standardized Scores'!CC55</f>
        <v>0</v>
      </c>
      <c r="CD55" s="158">
        <f>'Standardized Scores'!CD55</f>
        <v>0</v>
      </c>
      <c r="CE55" s="158">
        <f>'Standardized Scores'!CE55</f>
        <v>0</v>
      </c>
      <c r="CF55" s="158">
        <f>'Standardized Scores'!CF55</f>
        <v>18.766066443810224</v>
      </c>
      <c r="CG55" s="158">
        <f>'Standardized Scores'!CG55</f>
        <v>10.974734062789647</v>
      </c>
      <c r="CH55" s="158">
        <f>'Standardized Scores'!CH55</f>
        <v>31.921025754637469</v>
      </c>
      <c r="CI55" s="158">
        <f>'Standardized Scores'!CI55</f>
        <v>0</v>
      </c>
      <c r="CJ55" s="158">
        <f>'Standardized Scores'!CJ55</f>
        <v>0</v>
      </c>
      <c r="CK55" s="158">
        <f>'Standardized Scores'!CK55</f>
        <v>0</v>
      </c>
      <c r="CL55" s="158">
        <f>'Standardized Scores'!CL55</f>
        <v>10.685272424729957</v>
      </c>
      <c r="CM55" s="158">
        <f>'Standardized Scores'!CM55</f>
        <v>2.8395577144666877</v>
      </c>
      <c r="CN55" s="158">
        <f>'Standardized Scores'!CN55</f>
        <v>38.129048720246658</v>
      </c>
      <c r="CO55" s="158">
        <f>'Standardized Scores'!CO55</f>
        <v>32.640568861574941</v>
      </c>
      <c r="CP55" s="158">
        <f>'Standardized Scores'!CP55</f>
        <v>40.907404866735781</v>
      </c>
      <c r="CQ55" s="158">
        <f>'Standardized Scores'!CQ55</f>
        <v>3.4200603278216137</v>
      </c>
      <c r="CR55" s="158">
        <f>'Standardized Scores'!CR55</f>
        <v>17.426572372839921</v>
      </c>
      <c r="CS55" s="158">
        <f>'Standardized Scores'!CS55</f>
        <v>15.034847026161783</v>
      </c>
      <c r="CT55" s="158">
        <f>'Standardized Scores'!CT55</f>
        <v>0</v>
      </c>
      <c r="CU55" s="158">
        <f>'Standardized Scores'!CU55</f>
        <v>0</v>
      </c>
      <c r="CV55" s="158">
        <f>'Standardized Scores'!CV55</f>
        <v>10.928581222687315</v>
      </c>
      <c r="CW55" s="158">
        <f>'Standardized Scores'!CW55</f>
        <v>35.889843626533434</v>
      </c>
      <c r="CX55" s="158">
        <f>'Standardized Scores'!CX55</f>
        <v>25.257294120760477</v>
      </c>
      <c r="CY55" s="158">
        <f>'Standardized Scores'!CY55</f>
        <v>15.444111867689475</v>
      </c>
      <c r="CZ55" s="158">
        <f>'Standardized Scores'!CZ55</f>
        <v>2.3754536884738742</v>
      </c>
      <c r="DA55" s="158">
        <f>'Standardized Scores'!DA55</f>
        <v>15.180210580738155</v>
      </c>
      <c r="DB55" s="158">
        <f>'Standardized Scores'!DB55</f>
        <v>7.2613559718438578</v>
      </c>
      <c r="DC55" s="158">
        <f>'Standardized Scores'!DC55</f>
        <v>0</v>
      </c>
      <c r="DD55" s="158">
        <f>'Standardized Scores'!DD55</f>
        <v>12.309143732102601</v>
      </c>
      <c r="DE55" s="158">
        <f>'Standardized Scores'!DE55</f>
        <v>13.082354212450365</v>
      </c>
      <c r="DF55" s="158">
        <f>'Standardized Scores'!DF55</f>
        <v>100</v>
      </c>
      <c r="DG55" s="158">
        <f>'Standardized Scores'!DG55</f>
        <v>1.6638615948010282</v>
      </c>
      <c r="DH55" s="158">
        <f>'Standardized Scores'!DH55</f>
        <v>4.6614053923205718</v>
      </c>
      <c r="DI55" s="158">
        <f>'Standardized Scores'!DI55</f>
        <v>55.174782500268087</v>
      </c>
      <c r="DJ55" s="158">
        <f>'Standardized Scores'!DJ55</f>
        <v>8.8658202022663843</v>
      </c>
      <c r="DK55" s="158">
        <f>'Standardized Scores'!DK55</f>
        <v>0</v>
      </c>
      <c r="DL55" s="158">
        <f>'Standardized Scores'!DL55</f>
        <v>2.1544579748534933</v>
      </c>
      <c r="DM55" s="158">
        <f>'Standardized Scores'!DM55</f>
        <v>0</v>
      </c>
      <c r="DN55" s="158">
        <f>'Standardized Scores'!DN55</f>
        <v>23.912581951569521</v>
      </c>
      <c r="DO55" s="158">
        <f>'Standardized Scores'!DO55</f>
        <v>54.476485350140088</v>
      </c>
    </row>
    <row r="56" spans="2:119" ht="12" customHeight="1" x14ac:dyDescent="0.25">
      <c r="B56" s="64" t="str">
        <f>'Standardized Scores'!B56</f>
        <v xml:space="preserve">         Regulatory capacity to manage permitting</v>
      </c>
      <c r="C56" s="64" t="str">
        <f t="shared" si="0"/>
        <v>Regulatory capacity to manage permitting</v>
      </c>
      <c r="D56" s="148">
        <f>'Standardized Scores'!D56</f>
        <v>0.1</v>
      </c>
      <c r="E56" s="158">
        <f>'Standardized Scores'!E56</f>
        <v>37.777777777777786</v>
      </c>
      <c r="F56" s="158">
        <f>'Standardized Scores'!F56</f>
        <v>42.222222222222229</v>
      </c>
      <c r="G56" s="158">
        <f>'Standardized Scores'!G56</f>
        <v>46.666666666666679</v>
      </c>
      <c r="H56" s="158">
        <f>'Standardized Scores'!H56</f>
        <v>73.333333333333343</v>
      </c>
      <c r="I56" s="158">
        <f>'Standardized Scores'!I56</f>
        <v>46.666666666666679</v>
      </c>
      <c r="J56" s="158">
        <f>'Standardized Scores'!J56</f>
        <v>79.999999999999986</v>
      </c>
      <c r="K56" s="158">
        <f>'Standardized Scores'!K56</f>
        <v>66.666666666666671</v>
      </c>
      <c r="L56" s="158">
        <f>'Standardized Scores'!L56</f>
        <v>48.888888888888893</v>
      </c>
      <c r="M56" s="158">
        <f>'Standardized Scores'!M56</f>
        <v>64.444444444444457</v>
      </c>
      <c r="N56" s="158">
        <f>'Standardized Scores'!N56</f>
        <v>55.555555555555557</v>
      </c>
      <c r="O56" s="158">
        <f>'Standardized Scores'!O56</f>
        <v>46.666666666666679</v>
      </c>
      <c r="P56" s="158">
        <f>'Standardized Scores'!P56</f>
        <v>48.888888888888893</v>
      </c>
      <c r="Q56" s="158">
        <f>'Standardized Scores'!Q56</f>
        <v>53.333333333333343</v>
      </c>
      <c r="R56" s="158">
        <f>'Standardized Scores'!R56</f>
        <v>55.555555555555557</v>
      </c>
      <c r="S56" s="158">
        <f>'Standardized Scores'!S56</f>
        <v>97.777777777777786</v>
      </c>
      <c r="T56" s="158">
        <f>'Standardized Scores'!T56</f>
        <v>53.333333333333343</v>
      </c>
      <c r="U56" s="158">
        <f>'Standardized Scores'!U56</f>
        <v>82.222222222222243</v>
      </c>
      <c r="V56" s="158">
        <f>'Standardized Scores'!V56</f>
        <v>22.222222222222221</v>
      </c>
      <c r="W56" s="158">
        <f>'Standardized Scores'!W56</f>
        <v>64.444444444444457</v>
      </c>
      <c r="X56" s="158">
        <f>'Standardized Scores'!X56</f>
        <v>93.333333333333357</v>
      </c>
      <c r="Y56" s="158">
        <f>'Standardized Scores'!Y56</f>
        <v>73.333333333333343</v>
      </c>
      <c r="Z56" s="158">
        <f>'Standardized Scores'!Z56</f>
        <v>28.8888888888889</v>
      </c>
      <c r="AA56" s="158">
        <f>'Standardized Scores'!AA56</f>
        <v>55.555555555555557</v>
      </c>
      <c r="AB56" s="158">
        <f>'Standardized Scores'!AB56</f>
        <v>17.777777777777793</v>
      </c>
      <c r="AC56" s="158">
        <f>'Standardized Scores'!AC56</f>
        <v>88.888888888888886</v>
      </c>
      <c r="AD56" s="158">
        <f>'Standardized Scores'!AD56</f>
        <v>15.555555555555559</v>
      </c>
      <c r="AE56" s="158">
        <f>'Standardized Scores'!AE56</f>
        <v>51.111111111111121</v>
      </c>
      <c r="AF56" s="158">
        <f>'Standardized Scores'!AF56</f>
        <v>24.444444444444457</v>
      </c>
      <c r="AG56" s="158">
        <f>'Standardized Scores'!AG56</f>
        <v>44.444444444444443</v>
      </c>
      <c r="AH56" s="158">
        <f>'Standardized Scores'!AH56</f>
        <v>48.888888888888893</v>
      </c>
      <c r="AI56" s="158">
        <f>'Standardized Scores'!AI56</f>
        <v>93.333333333333357</v>
      </c>
      <c r="AJ56" s="158">
        <f>'Standardized Scores'!AJ56</f>
        <v>22.222222222222221</v>
      </c>
      <c r="AK56" s="158">
        <f>'Standardized Scores'!AK56</f>
        <v>40.000000000000014</v>
      </c>
      <c r="AL56" s="158">
        <f>'Standardized Scores'!AL56</f>
        <v>42.222222222222229</v>
      </c>
      <c r="AM56" s="158">
        <f>'Standardized Scores'!AM56</f>
        <v>86.666666666666686</v>
      </c>
      <c r="AN56" s="158">
        <f>'Standardized Scores'!AN56</f>
        <v>73.333333333333343</v>
      </c>
      <c r="AO56" s="158">
        <f>'Standardized Scores'!AO56</f>
        <v>26.666666666666671</v>
      </c>
      <c r="AP56" s="158">
        <f>'Standardized Scores'!AP56</f>
        <v>95.555555555555571</v>
      </c>
      <c r="AQ56" s="158">
        <f>'Standardized Scores'!AQ56</f>
        <v>75.555555555555571</v>
      </c>
      <c r="AR56" s="158">
        <f>'Standardized Scores'!AR56</f>
        <v>60</v>
      </c>
      <c r="AS56" s="158">
        <f>'Standardized Scores'!AS56</f>
        <v>53.333333333333343</v>
      </c>
      <c r="AT56" s="158">
        <f>'Standardized Scores'!AT56</f>
        <v>46.666666666666679</v>
      </c>
      <c r="AU56" s="158">
        <f>'Standardized Scores'!AU56</f>
        <v>64.444444444444457</v>
      </c>
      <c r="AV56" s="158">
        <f>'Standardized Scores'!AV56</f>
        <v>51.111111111111121</v>
      </c>
      <c r="AW56" s="158">
        <f>'Standardized Scores'!AW56</f>
        <v>35.555555555555571</v>
      </c>
      <c r="AX56" s="158">
        <f>'Standardized Scores'!AX56</f>
        <v>91.1111111111111</v>
      </c>
      <c r="AY56" s="158">
        <f>'Standardized Scores'!AY56</f>
        <v>57.777777777777793</v>
      </c>
      <c r="AZ56" s="158">
        <f>'Standardized Scores'!AZ56</f>
        <v>33.333333333333336</v>
      </c>
      <c r="BA56" s="158">
        <f>'Standardized Scores'!BA56</f>
        <v>2.2222222222222339</v>
      </c>
      <c r="BB56" s="158">
        <f>'Standardized Scores'!BB56</f>
        <v>6.6666666666666821</v>
      </c>
      <c r="BC56" s="158">
        <f>'Standardized Scores'!BC56</f>
        <v>44.444444444444443</v>
      </c>
      <c r="BD56" s="158">
        <f>'Standardized Scores'!BD56</f>
        <v>48.888888888888893</v>
      </c>
      <c r="BE56" s="158">
        <f>'Standardized Scores'!BE56</f>
        <v>79.999999999999986</v>
      </c>
      <c r="BF56" s="158">
        <f>'Standardized Scores'!BF56</f>
        <v>79.999999999999986</v>
      </c>
      <c r="BG56" s="158">
        <f>'Standardized Scores'!BG56</f>
        <v>82.222222222222243</v>
      </c>
      <c r="BH56" s="158">
        <f>'Standardized Scores'!BH56</f>
        <v>53.333333333333343</v>
      </c>
      <c r="BI56" s="158">
        <f>'Standardized Scores'!BI56</f>
        <v>82.222222222222243</v>
      </c>
      <c r="BJ56" s="158">
        <f>'Standardized Scores'!BJ56</f>
        <v>66.666666666666671</v>
      </c>
      <c r="BK56" s="158">
        <f>'Standardized Scores'!BK56</f>
        <v>48.888888888888893</v>
      </c>
      <c r="BL56" s="158">
        <f>'Standardized Scores'!BL56</f>
        <v>11.111111111111111</v>
      </c>
      <c r="BM56" s="158">
        <f>'Standardized Scores'!BM56</f>
        <v>35.555555555555571</v>
      </c>
      <c r="BN56" s="158">
        <f>'Standardized Scores'!BN56</f>
        <v>75.555555555555571</v>
      </c>
      <c r="BO56" s="158">
        <f>'Standardized Scores'!BO56</f>
        <v>17.777777777777793</v>
      </c>
      <c r="BP56" s="158">
        <f>'Standardized Scores'!BP56</f>
        <v>57.777777777777793</v>
      </c>
      <c r="BQ56" s="158">
        <f>'Standardized Scores'!BQ56</f>
        <v>42.222222222222229</v>
      </c>
      <c r="BR56" s="158">
        <f>'Standardized Scores'!BR56</f>
        <v>71.111111111111143</v>
      </c>
      <c r="BS56" s="158">
        <f>'Standardized Scores'!BS56</f>
        <v>26.666666666666671</v>
      </c>
      <c r="BT56" s="158">
        <f>'Standardized Scores'!BT56</f>
        <v>79.999999999999986</v>
      </c>
      <c r="BU56" s="158">
        <f>'Standardized Scores'!BU56</f>
        <v>53.333333333333343</v>
      </c>
      <c r="BV56" s="158">
        <f>'Standardized Scores'!BV56</f>
        <v>62.222222222222236</v>
      </c>
      <c r="BW56" s="158">
        <f>'Standardized Scores'!BW56</f>
        <v>40.000000000000014</v>
      </c>
      <c r="BX56" s="158">
        <f>'Standardized Scores'!BX56</f>
        <v>88.888888888888886</v>
      </c>
      <c r="BY56" s="158">
        <f>'Standardized Scores'!BY56</f>
        <v>31.111111111111118</v>
      </c>
      <c r="BZ56" s="158">
        <f>'Standardized Scores'!BZ56</f>
        <v>40.000000000000014</v>
      </c>
      <c r="CA56" s="158">
        <f>'Standardized Scores'!CA56</f>
        <v>40.000000000000014</v>
      </c>
      <c r="CB56" s="158">
        <f>'Standardized Scores'!CB56</f>
        <v>4.4444444444444482</v>
      </c>
      <c r="CC56" s="158">
        <f>'Standardized Scores'!CC56</f>
        <v>62.222222222222236</v>
      </c>
      <c r="CD56" s="158">
        <f>'Standardized Scores'!CD56</f>
        <v>79.999999999999986</v>
      </c>
      <c r="CE56" s="158">
        <f>'Standardized Scores'!CE56</f>
        <v>0</v>
      </c>
      <c r="CF56" s="158">
        <f>'Standardized Scores'!CF56</f>
        <v>55.555555555555557</v>
      </c>
      <c r="CG56" s="158">
        <f>'Standardized Scores'!CG56</f>
        <v>26.666666666666671</v>
      </c>
      <c r="CH56" s="158">
        <f>'Standardized Scores'!CH56</f>
        <v>46.666666666666679</v>
      </c>
      <c r="CI56" s="158">
        <f>'Standardized Scores'!CI56</f>
        <v>88.888888888888886</v>
      </c>
      <c r="CJ56" s="158">
        <f>'Standardized Scores'!CJ56</f>
        <v>51.111111111111121</v>
      </c>
      <c r="CK56" s="158">
        <f>'Standardized Scores'!CK56</f>
        <v>62.222222222222236</v>
      </c>
      <c r="CL56" s="158">
        <f>'Standardized Scores'!CL56</f>
        <v>84.444444444444457</v>
      </c>
      <c r="CM56" s="158">
        <f>'Standardized Scores'!CM56</f>
        <v>64.444444444444457</v>
      </c>
      <c r="CN56" s="158">
        <f>'Standardized Scores'!CN56</f>
        <v>77.777777777777771</v>
      </c>
      <c r="CO56" s="158">
        <f>'Standardized Scores'!CO56</f>
        <v>11.111111111111111</v>
      </c>
      <c r="CP56" s="158">
        <f>'Standardized Scores'!CP56</f>
        <v>100</v>
      </c>
      <c r="CQ56" s="158">
        <f>'Standardized Scores'!CQ56</f>
        <v>68.888888888888872</v>
      </c>
      <c r="CR56" s="158">
        <f>'Standardized Scores'!CR56</f>
        <v>60</v>
      </c>
      <c r="CS56" s="158">
        <f>'Standardized Scores'!CS56</f>
        <v>46.666666666666679</v>
      </c>
      <c r="CT56" s="158">
        <f>'Standardized Scores'!CT56</f>
        <v>31.111111111111118</v>
      </c>
      <c r="CU56" s="158">
        <f>'Standardized Scores'!CU56</f>
        <v>64.444444444444457</v>
      </c>
      <c r="CV56" s="158">
        <f>'Standardized Scores'!CV56</f>
        <v>73.333333333333343</v>
      </c>
      <c r="CW56" s="158">
        <f>'Standardized Scores'!CW56</f>
        <v>48.888888888888893</v>
      </c>
      <c r="CX56" s="158">
        <f>'Standardized Scores'!CX56</f>
        <v>79.999999999999986</v>
      </c>
      <c r="CY56" s="158">
        <f>'Standardized Scores'!CY56</f>
        <v>42.222222222222229</v>
      </c>
      <c r="CZ56" s="158">
        <f>'Standardized Scores'!CZ56</f>
        <v>88.888888888888886</v>
      </c>
      <c r="DA56" s="158">
        <f>'Standardized Scores'!DA56</f>
        <v>60</v>
      </c>
      <c r="DB56" s="158">
        <f>'Standardized Scores'!DB56</f>
        <v>79.999999999999986</v>
      </c>
      <c r="DC56" s="158">
        <f>'Standardized Scores'!DC56</f>
        <v>60</v>
      </c>
      <c r="DD56" s="158">
        <f>'Standardized Scores'!DD56</f>
        <v>35.555555555555571</v>
      </c>
      <c r="DE56" s="158">
        <f>'Standardized Scores'!DE56</f>
        <v>55.555555555555557</v>
      </c>
      <c r="DF56" s="158">
        <f>'Standardized Scores'!DF56</f>
        <v>97.777777777777786</v>
      </c>
      <c r="DG56" s="158">
        <f>'Standardized Scores'!DG56</f>
        <v>46.666666666666679</v>
      </c>
      <c r="DH56" s="158">
        <f>'Standardized Scores'!DH56</f>
        <v>46.666666666666679</v>
      </c>
      <c r="DI56" s="158">
        <f>'Standardized Scores'!DI56</f>
        <v>82.222222222222243</v>
      </c>
      <c r="DJ56" s="158">
        <f>'Standardized Scores'!DJ56</f>
        <v>79.999999999999986</v>
      </c>
      <c r="DK56" s="158">
        <f>'Standardized Scores'!DK56</f>
        <v>60</v>
      </c>
      <c r="DL56" s="158">
        <f>'Standardized Scores'!DL56</f>
        <v>35.555555555555571</v>
      </c>
      <c r="DM56" s="158">
        <f>'Standardized Scores'!DM56</f>
        <v>35.555555555555571</v>
      </c>
      <c r="DN56" s="158">
        <f>'Standardized Scores'!DN56</f>
        <v>75.555555555555571</v>
      </c>
      <c r="DO56" s="158">
        <f>'Standardized Scores'!DO56</f>
        <v>73.333333333333343</v>
      </c>
    </row>
    <row r="57" spans="2:119" ht="12" customHeight="1" x14ac:dyDescent="0.25">
      <c r="B57" s="89" t="str">
        <f>'Standardized Scores'!B57</f>
        <v xml:space="preserve">   Engineering Industry</v>
      </c>
      <c r="C57" s="89" t="str">
        <f>'Standardized Scores'!C57</f>
        <v>4. Engineering Industry</v>
      </c>
      <c r="D57" s="149">
        <f>'Standardized Scores'!D57</f>
        <v>0.3</v>
      </c>
      <c r="E57" s="159" t="str">
        <f>IF('Standardized Scores'!E57&gt;=MAX('Standardized Scores'!$E57:$DO57)*0.88,"Advanced capacity",IF('Standardized Scores'!E57&gt;=MAX('Standardized Scores'!$E57:$DO57)*0.8,"High capacity",IF('Standardized Scores'!E57&gt;=MAX('Standardized Scores'!$E57:$DO57)*0.66,"Adequate capacity",IF('Standardized Scores'!E57&gt;=MAX('Standardized Scores'!$E57:$DO57)*0.555,"Low capacity","Inadequate capacity"))))</f>
        <v>Inadequate capacity</v>
      </c>
      <c r="F57" s="159" t="str">
        <f>IF('Standardized Scores'!F57&gt;=MAX('Standardized Scores'!$E57:$DO57)*0.88,"Advanced capacity",IF('Standardized Scores'!F57&gt;=MAX('Standardized Scores'!$E57:$DO57)*0.8,"High capacity",IF('Standardized Scores'!F57&gt;=MAX('Standardized Scores'!$E57:$DO57)*0.66,"Adequate capacity",IF('Standardized Scores'!F57&gt;=MAX('Standardized Scores'!$E57:$DO57)*0.555,"Low capacity","Inadequate capacity"))))</f>
        <v>Low capacity</v>
      </c>
      <c r="G57" s="159" t="str">
        <f>IF('Standardized Scores'!G57&gt;=MAX('Standardized Scores'!$E57:$DO57)*0.88,"Advanced capacity",IF('Standardized Scores'!G57&gt;=MAX('Standardized Scores'!$E57:$DO57)*0.8,"High capacity",IF('Standardized Scores'!G57&gt;=MAX('Standardized Scores'!$E57:$DO57)*0.66,"Adequate capacity",IF('Standardized Scores'!G57&gt;=MAX('Standardized Scores'!$E57:$DO57)*0.555,"Low capacity","Inadequate capacity"))))</f>
        <v>Inadequate capacity</v>
      </c>
      <c r="H57" s="159" t="str">
        <f>IF('Standardized Scores'!H57&gt;=MAX('Standardized Scores'!$E57:$DO57)*0.88,"Advanced capacity",IF('Standardized Scores'!H57&gt;=MAX('Standardized Scores'!$E57:$DO57)*0.8,"High capacity",IF('Standardized Scores'!H57&gt;=MAX('Standardized Scores'!$E57:$DO57)*0.66,"Adequate capacity",IF('Standardized Scores'!H57&gt;=MAX('Standardized Scores'!$E57:$DO57)*0.555,"Low capacity","Inadequate capacity"))))</f>
        <v>Low capacity</v>
      </c>
      <c r="I57" s="159" t="str">
        <f>IF('Standardized Scores'!I57&gt;=MAX('Standardized Scores'!$E57:$DO57)*0.88,"Advanced capacity",IF('Standardized Scores'!I57&gt;=MAX('Standardized Scores'!$E57:$DO57)*0.8,"High capacity",IF('Standardized Scores'!I57&gt;=MAX('Standardized Scores'!$E57:$DO57)*0.66,"Adequate capacity",IF('Standardized Scores'!I57&gt;=MAX('Standardized Scores'!$E57:$DO57)*0.555,"Low capacity","Inadequate capacity"))))</f>
        <v>Low capacity</v>
      </c>
      <c r="J57" s="159" t="str">
        <f>IF('Standardized Scores'!J57&gt;=MAX('Standardized Scores'!$E57:$DO57)*0.88,"Advanced capacity",IF('Standardized Scores'!J57&gt;=MAX('Standardized Scores'!$E57:$DO57)*0.8,"High capacity",IF('Standardized Scores'!J57&gt;=MAX('Standardized Scores'!$E57:$DO57)*0.66,"Adequate capacity",IF('Standardized Scores'!J57&gt;=MAX('Standardized Scores'!$E57:$DO57)*0.555,"Low capacity","Inadequate capacity"))))</f>
        <v>Advanced capacity</v>
      </c>
      <c r="K57" s="159" t="str">
        <f>IF('Standardized Scores'!K57&gt;=MAX('Standardized Scores'!$E57:$DO57)*0.88,"Advanced capacity",IF('Standardized Scores'!K57&gt;=MAX('Standardized Scores'!$E57:$DO57)*0.8,"High capacity",IF('Standardized Scores'!K57&gt;=MAX('Standardized Scores'!$E57:$DO57)*0.66,"Adequate capacity",IF('Standardized Scores'!K57&gt;=MAX('Standardized Scores'!$E57:$DO57)*0.555,"Low capacity","Inadequate capacity"))))</f>
        <v>Adequate capacity</v>
      </c>
      <c r="L57" s="159" t="str">
        <f>IF('Standardized Scores'!L57&gt;=MAX('Standardized Scores'!$E57:$DO57)*0.88,"Advanced capacity",IF('Standardized Scores'!L57&gt;=MAX('Standardized Scores'!$E57:$DO57)*0.8,"High capacity",IF('Standardized Scores'!L57&gt;=MAX('Standardized Scores'!$E57:$DO57)*0.66,"Adequate capacity",IF('Standardized Scores'!L57&gt;=MAX('Standardized Scores'!$E57:$DO57)*0.555,"Low capacity","Inadequate capacity"))))</f>
        <v>Inadequate capacity</v>
      </c>
      <c r="M57" s="159" t="str">
        <f>IF('Standardized Scores'!M57&gt;=MAX('Standardized Scores'!$E57:$DO57)*0.88,"Advanced capacity",IF('Standardized Scores'!M57&gt;=MAX('Standardized Scores'!$E57:$DO57)*0.8,"High capacity",IF('Standardized Scores'!M57&gt;=MAX('Standardized Scores'!$E57:$DO57)*0.66,"Adequate capacity",IF('Standardized Scores'!M57&gt;=MAX('Standardized Scores'!$E57:$DO57)*0.555,"Low capacity","Inadequate capacity"))))</f>
        <v>Low capacity</v>
      </c>
      <c r="N57" s="159" t="str">
        <f>IF('Standardized Scores'!N57&gt;=MAX('Standardized Scores'!$E57:$DO57)*0.88,"Advanced capacity",IF('Standardized Scores'!N57&gt;=MAX('Standardized Scores'!$E57:$DO57)*0.8,"High capacity",IF('Standardized Scores'!N57&gt;=MAX('Standardized Scores'!$E57:$DO57)*0.66,"Adequate capacity",IF('Standardized Scores'!N57&gt;=MAX('Standardized Scores'!$E57:$DO57)*0.555,"Low capacity","Inadequate capacity"))))</f>
        <v>Low capacity</v>
      </c>
      <c r="O57" s="159" t="str">
        <f>IF('Standardized Scores'!O57&gt;=MAX('Standardized Scores'!$E57:$DO57)*0.88,"Advanced capacity",IF('Standardized Scores'!O57&gt;=MAX('Standardized Scores'!$E57:$DO57)*0.8,"High capacity",IF('Standardized Scores'!O57&gt;=MAX('Standardized Scores'!$E57:$DO57)*0.66,"Adequate capacity",IF('Standardized Scores'!O57&gt;=MAX('Standardized Scores'!$E57:$DO57)*0.555,"Low capacity","Inadequate capacity"))))</f>
        <v>Inadequate capacity</v>
      </c>
      <c r="P57" s="159" t="str">
        <f>IF('Standardized Scores'!P57&gt;=MAX('Standardized Scores'!$E57:$DO57)*0.88,"Advanced capacity",IF('Standardized Scores'!P57&gt;=MAX('Standardized Scores'!$E57:$DO57)*0.8,"High capacity",IF('Standardized Scores'!P57&gt;=MAX('Standardized Scores'!$E57:$DO57)*0.66,"Adequate capacity",IF('Standardized Scores'!P57&gt;=MAX('Standardized Scores'!$E57:$DO57)*0.555,"Low capacity","Inadequate capacity"))))</f>
        <v>Adequate capacity</v>
      </c>
      <c r="Q57" s="159" t="str">
        <f>IF('Standardized Scores'!Q57&gt;=MAX('Standardized Scores'!$E57:$DO57)*0.88,"Advanced capacity",IF('Standardized Scores'!Q57&gt;=MAX('Standardized Scores'!$E57:$DO57)*0.8,"High capacity",IF('Standardized Scores'!Q57&gt;=MAX('Standardized Scores'!$E57:$DO57)*0.66,"Adequate capacity",IF('Standardized Scores'!Q57&gt;=MAX('Standardized Scores'!$E57:$DO57)*0.555,"Low capacity","Inadequate capacity"))))</f>
        <v>Inadequate capacity</v>
      </c>
      <c r="R57" s="159" t="str">
        <f>IF('Standardized Scores'!R57&gt;=MAX('Standardized Scores'!$E57:$DO57)*0.88,"Advanced capacity",IF('Standardized Scores'!R57&gt;=MAX('Standardized Scores'!$E57:$DO57)*0.8,"High capacity",IF('Standardized Scores'!R57&gt;=MAX('Standardized Scores'!$E57:$DO57)*0.66,"Adequate capacity",IF('Standardized Scores'!R57&gt;=MAX('Standardized Scores'!$E57:$DO57)*0.555,"Low capacity","Inadequate capacity"))))</f>
        <v>Low capacity</v>
      </c>
      <c r="S57" s="159" t="str">
        <f>IF('Standardized Scores'!S57&gt;=MAX('Standardized Scores'!$E57:$DO57)*0.88,"Advanced capacity",IF('Standardized Scores'!S57&gt;=MAX('Standardized Scores'!$E57:$DO57)*0.8,"High capacity",IF('Standardized Scores'!S57&gt;=MAX('Standardized Scores'!$E57:$DO57)*0.66,"Adequate capacity",IF('Standardized Scores'!S57&gt;=MAX('Standardized Scores'!$E57:$DO57)*0.555,"Low capacity","Inadequate capacity"))))</f>
        <v>Low capacity</v>
      </c>
      <c r="T57" s="159" t="str">
        <f>IF('Standardized Scores'!T57&gt;=MAX('Standardized Scores'!$E57:$DO57)*0.88,"Advanced capacity",IF('Standardized Scores'!T57&gt;=MAX('Standardized Scores'!$E57:$DO57)*0.8,"High capacity",IF('Standardized Scores'!T57&gt;=MAX('Standardized Scores'!$E57:$DO57)*0.66,"Adequate capacity",IF('Standardized Scores'!T57&gt;=MAX('Standardized Scores'!$E57:$DO57)*0.555,"Low capacity","Inadequate capacity"))))</f>
        <v>Low capacity</v>
      </c>
      <c r="U57" s="159" t="str">
        <f>IF('Standardized Scores'!U57&gt;=MAX('Standardized Scores'!$E57:$DO57)*0.88,"Advanced capacity",IF('Standardized Scores'!U57&gt;=MAX('Standardized Scores'!$E57:$DO57)*0.8,"High capacity",IF('Standardized Scores'!U57&gt;=MAX('Standardized Scores'!$E57:$DO57)*0.66,"Adequate capacity",IF('Standardized Scores'!U57&gt;=MAX('Standardized Scores'!$E57:$DO57)*0.555,"Low capacity","Inadequate capacity"))))</f>
        <v>Adequate capacity</v>
      </c>
      <c r="V57" s="159" t="str">
        <f>IF('Standardized Scores'!V57&gt;=MAX('Standardized Scores'!$E57:$DO57)*0.88,"Advanced capacity",IF('Standardized Scores'!V57&gt;=MAX('Standardized Scores'!$E57:$DO57)*0.8,"High capacity",IF('Standardized Scores'!V57&gt;=MAX('Standardized Scores'!$E57:$DO57)*0.66,"Adequate capacity",IF('Standardized Scores'!V57&gt;=MAX('Standardized Scores'!$E57:$DO57)*0.555,"Low capacity","Inadequate capacity"))))</f>
        <v>Inadequate capacity</v>
      </c>
      <c r="W57" s="159" t="str">
        <f>IF('Standardized Scores'!W57&gt;=MAX('Standardized Scores'!$E57:$DO57)*0.88,"Advanced capacity",IF('Standardized Scores'!W57&gt;=MAX('Standardized Scores'!$E57:$DO57)*0.8,"High capacity",IF('Standardized Scores'!W57&gt;=MAX('Standardized Scores'!$E57:$DO57)*0.66,"Adequate capacity",IF('Standardized Scores'!W57&gt;=MAX('Standardized Scores'!$E57:$DO57)*0.555,"Low capacity","Inadequate capacity"))))</f>
        <v>High capacity</v>
      </c>
      <c r="X57" s="159" t="str">
        <f>IF('Standardized Scores'!X57&gt;=MAX('Standardized Scores'!$E57:$DO57)*0.88,"Advanced capacity",IF('Standardized Scores'!X57&gt;=MAX('Standardized Scores'!$E57:$DO57)*0.8,"High capacity",IF('Standardized Scores'!X57&gt;=MAX('Standardized Scores'!$E57:$DO57)*0.66,"Adequate capacity",IF('Standardized Scores'!X57&gt;=MAX('Standardized Scores'!$E57:$DO57)*0.555,"Low capacity","Inadequate capacity"))))</f>
        <v>Adequate capacity</v>
      </c>
      <c r="Y57" s="159" t="str">
        <f>IF('Standardized Scores'!Y57&gt;=MAX('Standardized Scores'!$E57:$DO57)*0.88,"Advanced capacity",IF('Standardized Scores'!Y57&gt;=MAX('Standardized Scores'!$E57:$DO57)*0.8,"High capacity",IF('Standardized Scores'!Y57&gt;=MAX('Standardized Scores'!$E57:$DO57)*0.66,"Adequate capacity",IF('Standardized Scores'!Y57&gt;=MAX('Standardized Scores'!$E57:$DO57)*0.555,"Low capacity","Inadequate capacity"))))</f>
        <v>Advanced capacity</v>
      </c>
      <c r="Z57" s="159" t="str">
        <f>IF('Standardized Scores'!Z57&gt;=MAX('Standardized Scores'!$E57:$DO57)*0.88,"Advanced capacity",IF('Standardized Scores'!Z57&gt;=MAX('Standardized Scores'!$E57:$DO57)*0.8,"High capacity",IF('Standardized Scores'!Z57&gt;=MAX('Standardized Scores'!$E57:$DO57)*0.66,"Adequate capacity",IF('Standardized Scores'!Z57&gt;=MAX('Standardized Scores'!$E57:$DO57)*0.555,"Low capacity","Inadequate capacity"))))</f>
        <v>Inadequate capacity</v>
      </c>
      <c r="AA57" s="159" t="str">
        <f>IF('Standardized Scores'!AA57&gt;=MAX('Standardized Scores'!$E57:$DO57)*0.88,"Advanced capacity",IF('Standardized Scores'!AA57&gt;=MAX('Standardized Scores'!$E57:$DO57)*0.8,"High capacity",IF('Standardized Scores'!AA57&gt;=MAX('Standardized Scores'!$E57:$DO57)*0.66,"Adequate capacity",IF('Standardized Scores'!AA57&gt;=MAX('Standardized Scores'!$E57:$DO57)*0.555,"Low capacity","Inadequate capacity"))))</f>
        <v>Inadequate capacity</v>
      </c>
      <c r="AB57" s="159" t="str">
        <f>IF('Standardized Scores'!AB57&gt;=MAX('Standardized Scores'!$E57:$DO57)*0.88,"Advanced capacity",IF('Standardized Scores'!AB57&gt;=MAX('Standardized Scores'!$E57:$DO57)*0.8,"High capacity",IF('Standardized Scores'!AB57&gt;=MAX('Standardized Scores'!$E57:$DO57)*0.66,"Adequate capacity",IF('Standardized Scores'!AB57&gt;=MAX('Standardized Scores'!$E57:$DO57)*0.555,"Low capacity","Inadequate capacity"))))</f>
        <v>Low capacity</v>
      </c>
      <c r="AC57" s="159" t="str">
        <f>IF('Standardized Scores'!AC57&gt;=MAX('Standardized Scores'!$E57:$DO57)*0.88,"Advanced capacity",IF('Standardized Scores'!AC57&gt;=MAX('Standardized Scores'!$E57:$DO57)*0.8,"High capacity",IF('Standardized Scores'!AC57&gt;=MAX('Standardized Scores'!$E57:$DO57)*0.66,"Adequate capacity",IF('Standardized Scores'!AC57&gt;=MAX('Standardized Scores'!$E57:$DO57)*0.555,"Low capacity","Inadequate capacity"))))</f>
        <v>Low capacity</v>
      </c>
      <c r="AD57" s="159" t="str">
        <f>IF('Standardized Scores'!AD57&gt;=MAX('Standardized Scores'!$E57:$DO57)*0.88,"Advanced capacity",IF('Standardized Scores'!AD57&gt;=MAX('Standardized Scores'!$E57:$DO57)*0.8,"High capacity",IF('Standardized Scores'!AD57&gt;=MAX('Standardized Scores'!$E57:$DO57)*0.66,"Adequate capacity",IF('Standardized Scores'!AD57&gt;=MAX('Standardized Scores'!$E57:$DO57)*0.555,"Low capacity","Inadequate capacity"))))</f>
        <v>Low capacity</v>
      </c>
      <c r="AE57" s="159" t="str">
        <f>IF('Standardized Scores'!AE57&gt;=MAX('Standardized Scores'!$E57:$DO57)*0.88,"Advanced capacity",IF('Standardized Scores'!AE57&gt;=MAX('Standardized Scores'!$E57:$DO57)*0.8,"High capacity",IF('Standardized Scores'!AE57&gt;=MAX('Standardized Scores'!$E57:$DO57)*0.66,"Adequate capacity",IF('Standardized Scores'!AE57&gt;=MAX('Standardized Scores'!$E57:$DO57)*0.555,"Low capacity","Inadequate capacity"))))</f>
        <v>Advanced capacity</v>
      </c>
      <c r="AF57" s="159" t="str">
        <f>IF('Standardized Scores'!AF57&gt;=MAX('Standardized Scores'!$E57:$DO57)*0.88,"Advanced capacity",IF('Standardized Scores'!AF57&gt;=MAX('Standardized Scores'!$E57:$DO57)*0.8,"High capacity",IF('Standardized Scores'!AF57&gt;=MAX('Standardized Scores'!$E57:$DO57)*0.66,"Adequate capacity",IF('Standardized Scores'!AF57&gt;=MAX('Standardized Scores'!$E57:$DO57)*0.555,"Low capacity","Inadequate capacity"))))</f>
        <v>Adequate capacity</v>
      </c>
      <c r="AG57" s="159" t="str">
        <f>IF('Standardized Scores'!AG57&gt;=MAX('Standardized Scores'!$E57:$DO57)*0.88,"Advanced capacity",IF('Standardized Scores'!AG57&gt;=MAX('Standardized Scores'!$E57:$DO57)*0.8,"High capacity",IF('Standardized Scores'!AG57&gt;=MAX('Standardized Scores'!$E57:$DO57)*0.66,"Adequate capacity",IF('Standardized Scores'!AG57&gt;=MAX('Standardized Scores'!$E57:$DO57)*0.555,"Low capacity","Inadequate capacity"))))</f>
        <v>Low capacity</v>
      </c>
      <c r="AH57" s="159" t="str">
        <f>IF('Standardized Scores'!AH57&gt;=MAX('Standardized Scores'!$E57:$DO57)*0.88,"Advanced capacity",IF('Standardized Scores'!AH57&gt;=MAX('Standardized Scores'!$E57:$DO57)*0.8,"High capacity",IF('Standardized Scores'!AH57&gt;=MAX('Standardized Scores'!$E57:$DO57)*0.66,"Adequate capacity",IF('Standardized Scores'!AH57&gt;=MAX('Standardized Scores'!$E57:$DO57)*0.555,"Low capacity","Inadequate capacity"))))</f>
        <v>Low capacity</v>
      </c>
      <c r="AI57" s="159" t="str">
        <f>IF('Standardized Scores'!AI57&gt;=MAX('Standardized Scores'!$E57:$DO57)*0.88,"Advanced capacity",IF('Standardized Scores'!AI57&gt;=MAX('Standardized Scores'!$E57:$DO57)*0.8,"High capacity",IF('Standardized Scores'!AI57&gt;=MAX('Standardized Scores'!$E57:$DO57)*0.66,"Adequate capacity",IF('Standardized Scores'!AI57&gt;=MAX('Standardized Scores'!$E57:$DO57)*0.555,"Low capacity","Inadequate capacity"))))</f>
        <v>Inadequate capacity</v>
      </c>
      <c r="AJ57" s="159" t="str">
        <f>IF('Standardized Scores'!AJ57&gt;=MAX('Standardized Scores'!$E57:$DO57)*0.88,"Advanced capacity",IF('Standardized Scores'!AJ57&gt;=MAX('Standardized Scores'!$E57:$DO57)*0.8,"High capacity",IF('Standardized Scores'!AJ57&gt;=MAX('Standardized Scores'!$E57:$DO57)*0.66,"Adequate capacity",IF('Standardized Scores'!AJ57&gt;=MAX('Standardized Scores'!$E57:$DO57)*0.555,"Low capacity","Inadequate capacity"))))</f>
        <v>Inadequate capacity</v>
      </c>
      <c r="AK57" s="159" t="str">
        <f>IF('Standardized Scores'!AK57&gt;=MAX('Standardized Scores'!$E57:$DO57)*0.88,"Advanced capacity",IF('Standardized Scores'!AK57&gt;=MAX('Standardized Scores'!$E57:$DO57)*0.8,"High capacity",IF('Standardized Scores'!AK57&gt;=MAX('Standardized Scores'!$E57:$DO57)*0.66,"Adequate capacity",IF('Standardized Scores'!AK57&gt;=MAX('Standardized Scores'!$E57:$DO57)*0.555,"Low capacity","Inadequate capacity"))))</f>
        <v>Low capacity</v>
      </c>
      <c r="AL57" s="159" t="str">
        <f>IF('Standardized Scores'!AL57&gt;=MAX('Standardized Scores'!$E57:$DO57)*0.88,"Advanced capacity",IF('Standardized Scores'!AL57&gt;=MAX('Standardized Scores'!$E57:$DO57)*0.8,"High capacity",IF('Standardized Scores'!AL57&gt;=MAX('Standardized Scores'!$E57:$DO57)*0.66,"Adequate capacity",IF('Standardized Scores'!AL57&gt;=MAX('Standardized Scores'!$E57:$DO57)*0.555,"Low capacity","Inadequate capacity"))))</f>
        <v>Low capacity</v>
      </c>
      <c r="AM57" s="159" t="str">
        <f>IF('Standardized Scores'!AM57&gt;=MAX('Standardized Scores'!$E57:$DO57)*0.88,"Advanced capacity",IF('Standardized Scores'!AM57&gt;=MAX('Standardized Scores'!$E57:$DO57)*0.8,"High capacity",IF('Standardized Scores'!AM57&gt;=MAX('Standardized Scores'!$E57:$DO57)*0.66,"Adequate capacity",IF('Standardized Scores'!AM57&gt;=MAX('Standardized Scores'!$E57:$DO57)*0.555,"Low capacity","Inadequate capacity"))))</f>
        <v>Advanced capacity</v>
      </c>
      <c r="AN57" s="159" t="str">
        <f>IF('Standardized Scores'!AN57&gt;=MAX('Standardized Scores'!$E57:$DO57)*0.88,"Advanced capacity",IF('Standardized Scores'!AN57&gt;=MAX('Standardized Scores'!$E57:$DO57)*0.8,"High capacity",IF('Standardized Scores'!AN57&gt;=MAX('Standardized Scores'!$E57:$DO57)*0.66,"Adequate capacity",IF('Standardized Scores'!AN57&gt;=MAX('Standardized Scores'!$E57:$DO57)*0.555,"Low capacity","Inadequate capacity"))))</f>
        <v>Advanced capacity</v>
      </c>
      <c r="AO57" s="159" t="str">
        <f>IF('Standardized Scores'!AO57&gt;=MAX('Standardized Scores'!$E57:$DO57)*0.88,"Advanced capacity",IF('Standardized Scores'!AO57&gt;=MAX('Standardized Scores'!$E57:$DO57)*0.8,"High capacity",IF('Standardized Scores'!AO57&gt;=MAX('Standardized Scores'!$E57:$DO57)*0.66,"Adequate capacity",IF('Standardized Scores'!AO57&gt;=MAX('Standardized Scores'!$E57:$DO57)*0.555,"Low capacity","Inadequate capacity"))))</f>
        <v>Inadequate capacity</v>
      </c>
      <c r="AP57" s="159" t="str">
        <f>IF('Standardized Scores'!AP57&gt;=MAX('Standardized Scores'!$E57:$DO57)*0.88,"Advanced capacity",IF('Standardized Scores'!AP57&gt;=MAX('Standardized Scores'!$E57:$DO57)*0.8,"High capacity",IF('Standardized Scores'!AP57&gt;=MAX('Standardized Scores'!$E57:$DO57)*0.66,"Adequate capacity",IF('Standardized Scores'!AP57&gt;=MAX('Standardized Scores'!$E57:$DO57)*0.555,"Low capacity","Inadequate capacity"))))</f>
        <v>Advanced capacity</v>
      </c>
      <c r="AQ57" s="159" t="str">
        <f>IF('Standardized Scores'!AQ57&gt;=MAX('Standardized Scores'!$E57:$DO57)*0.88,"Advanced capacity",IF('Standardized Scores'!AQ57&gt;=MAX('Standardized Scores'!$E57:$DO57)*0.8,"High capacity",IF('Standardized Scores'!AQ57&gt;=MAX('Standardized Scores'!$E57:$DO57)*0.66,"Adequate capacity",IF('Standardized Scores'!AQ57&gt;=MAX('Standardized Scores'!$E57:$DO57)*0.555,"Low capacity","Inadequate capacity"))))</f>
        <v>Low capacity</v>
      </c>
      <c r="AR57" s="159" t="str">
        <f>IF('Standardized Scores'!AR57&gt;=MAX('Standardized Scores'!$E57:$DO57)*0.88,"Advanced capacity",IF('Standardized Scores'!AR57&gt;=MAX('Standardized Scores'!$E57:$DO57)*0.8,"High capacity",IF('Standardized Scores'!AR57&gt;=MAX('Standardized Scores'!$E57:$DO57)*0.66,"Adequate capacity",IF('Standardized Scores'!AR57&gt;=MAX('Standardized Scores'!$E57:$DO57)*0.555,"Low capacity","Inadequate capacity"))))</f>
        <v>Adequate capacity</v>
      </c>
      <c r="AS57" s="159" t="str">
        <f>IF('Standardized Scores'!AS57&gt;=MAX('Standardized Scores'!$E57:$DO57)*0.88,"Advanced capacity",IF('Standardized Scores'!AS57&gt;=MAX('Standardized Scores'!$E57:$DO57)*0.8,"High capacity",IF('Standardized Scores'!AS57&gt;=MAX('Standardized Scores'!$E57:$DO57)*0.66,"Adequate capacity",IF('Standardized Scores'!AS57&gt;=MAX('Standardized Scores'!$E57:$DO57)*0.555,"Low capacity","Inadequate capacity"))))</f>
        <v>Inadequate capacity</v>
      </c>
      <c r="AT57" s="159" t="str">
        <f>IF('Standardized Scores'!AT57&gt;=MAX('Standardized Scores'!$E57:$DO57)*0.88,"Advanced capacity",IF('Standardized Scores'!AT57&gt;=MAX('Standardized Scores'!$E57:$DO57)*0.8,"High capacity",IF('Standardized Scores'!AT57&gt;=MAX('Standardized Scores'!$E57:$DO57)*0.66,"Adequate capacity",IF('Standardized Scores'!AT57&gt;=MAX('Standardized Scores'!$E57:$DO57)*0.555,"Low capacity","Inadequate capacity"))))</f>
        <v>Inadequate capacity</v>
      </c>
      <c r="AU57" s="159" t="str">
        <f>IF('Standardized Scores'!AU57&gt;=MAX('Standardized Scores'!$E57:$DO57)*0.88,"Advanced capacity",IF('Standardized Scores'!AU57&gt;=MAX('Standardized Scores'!$E57:$DO57)*0.8,"High capacity",IF('Standardized Scores'!AU57&gt;=MAX('Standardized Scores'!$E57:$DO57)*0.66,"Adequate capacity",IF('Standardized Scores'!AU57&gt;=MAX('Standardized Scores'!$E57:$DO57)*0.555,"Low capacity","Inadequate capacity"))))</f>
        <v>Low capacity</v>
      </c>
      <c r="AV57" s="159" t="str">
        <f>IF('Standardized Scores'!AV57&gt;=MAX('Standardized Scores'!$E57:$DO57)*0.88,"Advanced capacity",IF('Standardized Scores'!AV57&gt;=MAX('Standardized Scores'!$E57:$DO57)*0.8,"High capacity",IF('Standardized Scores'!AV57&gt;=MAX('Standardized Scores'!$E57:$DO57)*0.66,"Adequate capacity",IF('Standardized Scores'!AV57&gt;=MAX('Standardized Scores'!$E57:$DO57)*0.555,"Low capacity","Inadequate capacity"))))</f>
        <v>Adequate capacity</v>
      </c>
      <c r="AW57" s="159" t="str">
        <f>IF('Standardized Scores'!AW57&gt;=MAX('Standardized Scores'!$E57:$DO57)*0.88,"Advanced capacity",IF('Standardized Scores'!AW57&gt;=MAX('Standardized Scores'!$E57:$DO57)*0.8,"High capacity",IF('Standardized Scores'!AW57&gt;=MAX('Standardized Scores'!$E57:$DO57)*0.66,"Adequate capacity",IF('Standardized Scores'!AW57&gt;=MAX('Standardized Scores'!$E57:$DO57)*0.555,"Low capacity","Inadequate capacity"))))</f>
        <v>Adequate capacity</v>
      </c>
      <c r="AX57" s="159" t="str">
        <f>IF('Standardized Scores'!AX57&gt;=MAX('Standardized Scores'!$E57:$DO57)*0.88,"Advanced capacity",IF('Standardized Scores'!AX57&gt;=MAX('Standardized Scores'!$E57:$DO57)*0.8,"High capacity",IF('Standardized Scores'!AX57&gt;=MAX('Standardized Scores'!$E57:$DO57)*0.66,"Adequate capacity",IF('Standardized Scores'!AX57&gt;=MAX('Standardized Scores'!$E57:$DO57)*0.555,"Low capacity","Inadequate capacity"))))</f>
        <v>Adequate capacity</v>
      </c>
      <c r="AY57" s="159" t="str">
        <f>IF('Standardized Scores'!AY57&gt;=MAX('Standardized Scores'!$E57:$DO57)*0.88,"Advanced capacity",IF('Standardized Scores'!AY57&gt;=MAX('Standardized Scores'!$E57:$DO57)*0.8,"High capacity",IF('Standardized Scores'!AY57&gt;=MAX('Standardized Scores'!$E57:$DO57)*0.66,"Adequate capacity",IF('Standardized Scores'!AY57&gt;=MAX('Standardized Scores'!$E57:$DO57)*0.555,"Low capacity","Inadequate capacity"))))</f>
        <v>Adequate capacity</v>
      </c>
      <c r="AZ57" s="159" t="str">
        <f>IF('Standardized Scores'!AZ57&gt;=MAX('Standardized Scores'!$E57:$DO57)*0.88,"Advanced capacity",IF('Standardized Scores'!AZ57&gt;=MAX('Standardized Scores'!$E57:$DO57)*0.8,"High capacity",IF('Standardized Scores'!AZ57&gt;=MAX('Standardized Scores'!$E57:$DO57)*0.66,"Adequate capacity",IF('Standardized Scores'!AZ57&gt;=MAX('Standardized Scores'!$E57:$DO57)*0.555,"Low capacity","Inadequate capacity"))))</f>
        <v>Adequate capacity</v>
      </c>
      <c r="BA57" s="159" t="str">
        <f>IF('Standardized Scores'!BA57&gt;=MAX('Standardized Scores'!$E57:$DO57)*0.88,"Advanced capacity",IF('Standardized Scores'!BA57&gt;=MAX('Standardized Scores'!$E57:$DO57)*0.8,"High capacity",IF('Standardized Scores'!BA57&gt;=MAX('Standardized Scores'!$E57:$DO57)*0.66,"Adequate capacity",IF('Standardized Scores'!BA57&gt;=MAX('Standardized Scores'!$E57:$DO57)*0.555,"Low capacity","Inadequate capacity"))))</f>
        <v>Inadequate capacity</v>
      </c>
      <c r="BB57" s="159" t="str">
        <f>IF('Standardized Scores'!BB57&gt;=MAX('Standardized Scores'!$E57:$DO57)*0.88,"Advanced capacity",IF('Standardized Scores'!BB57&gt;=MAX('Standardized Scores'!$E57:$DO57)*0.8,"High capacity",IF('Standardized Scores'!BB57&gt;=MAX('Standardized Scores'!$E57:$DO57)*0.66,"Adequate capacity",IF('Standardized Scores'!BB57&gt;=MAX('Standardized Scores'!$E57:$DO57)*0.555,"Low capacity","Inadequate capacity"))))</f>
        <v>High capacity</v>
      </c>
      <c r="BC57" s="159" t="str">
        <f>IF('Standardized Scores'!BC57&gt;=MAX('Standardized Scores'!$E57:$DO57)*0.88,"Advanced capacity",IF('Standardized Scores'!BC57&gt;=MAX('Standardized Scores'!$E57:$DO57)*0.8,"High capacity",IF('Standardized Scores'!BC57&gt;=MAX('Standardized Scores'!$E57:$DO57)*0.66,"Adequate capacity",IF('Standardized Scores'!BC57&gt;=MAX('Standardized Scores'!$E57:$DO57)*0.555,"Low capacity","Inadequate capacity"))))</f>
        <v>Advanced capacity</v>
      </c>
      <c r="BD57" s="159" t="str">
        <f>IF('Standardized Scores'!BD57&gt;=MAX('Standardized Scores'!$E57:$DO57)*0.88,"Advanced capacity",IF('Standardized Scores'!BD57&gt;=MAX('Standardized Scores'!$E57:$DO57)*0.8,"High capacity",IF('Standardized Scores'!BD57&gt;=MAX('Standardized Scores'!$E57:$DO57)*0.66,"Adequate capacity",IF('Standardized Scores'!BD57&gt;=MAX('Standardized Scores'!$E57:$DO57)*0.555,"Low capacity","Inadequate capacity"))))</f>
        <v>Advanced capacity</v>
      </c>
      <c r="BE57" s="159" t="str">
        <f>IF('Standardized Scores'!BE57&gt;=MAX('Standardized Scores'!$E57:$DO57)*0.88,"Advanced capacity",IF('Standardized Scores'!BE57&gt;=MAX('Standardized Scores'!$E57:$DO57)*0.8,"High capacity",IF('Standardized Scores'!BE57&gt;=MAX('Standardized Scores'!$E57:$DO57)*0.66,"Adequate capacity",IF('Standardized Scores'!BE57&gt;=MAX('Standardized Scores'!$E57:$DO57)*0.555,"Low capacity","Inadequate capacity"))))</f>
        <v>High capacity</v>
      </c>
      <c r="BF57" s="159" t="str">
        <f>IF('Standardized Scores'!BF57&gt;=MAX('Standardized Scores'!$E57:$DO57)*0.88,"Advanced capacity",IF('Standardized Scores'!BF57&gt;=MAX('Standardized Scores'!$E57:$DO57)*0.8,"High capacity",IF('Standardized Scores'!BF57&gt;=MAX('Standardized Scores'!$E57:$DO57)*0.66,"Adequate capacity",IF('Standardized Scores'!BF57&gt;=MAX('Standardized Scores'!$E57:$DO57)*0.555,"Low capacity","Inadequate capacity"))))</f>
        <v>Low capacity</v>
      </c>
      <c r="BG57" s="159" t="str">
        <f>IF('Standardized Scores'!BG57&gt;=MAX('Standardized Scores'!$E57:$DO57)*0.88,"Advanced capacity",IF('Standardized Scores'!BG57&gt;=MAX('Standardized Scores'!$E57:$DO57)*0.8,"High capacity",IF('Standardized Scores'!BG57&gt;=MAX('Standardized Scores'!$E57:$DO57)*0.66,"Adequate capacity",IF('Standardized Scores'!BG57&gt;=MAX('Standardized Scores'!$E57:$DO57)*0.555,"Low capacity","Inadequate capacity"))))</f>
        <v>Low capacity</v>
      </c>
      <c r="BH57" s="159" t="str">
        <f>IF('Standardized Scores'!BH57&gt;=MAX('Standardized Scores'!$E57:$DO57)*0.88,"Advanced capacity",IF('Standardized Scores'!BH57&gt;=MAX('Standardized Scores'!$E57:$DO57)*0.8,"High capacity",IF('Standardized Scores'!BH57&gt;=MAX('Standardized Scores'!$E57:$DO57)*0.66,"Adequate capacity",IF('Standardized Scores'!BH57&gt;=MAX('Standardized Scores'!$E57:$DO57)*0.555,"Low capacity","Inadequate capacity"))))</f>
        <v>Low capacity</v>
      </c>
      <c r="BI57" s="159" t="str">
        <f>IF('Standardized Scores'!BI57&gt;=MAX('Standardized Scores'!$E57:$DO57)*0.88,"Advanced capacity",IF('Standardized Scores'!BI57&gt;=MAX('Standardized Scores'!$E57:$DO57)*0.8,"High capacity",IF('Standardized Scores'!BI57&gt;=MAX('Standardized Scores'!$E57:$DO57)*0.66,"Adequate capacity",IF('Standardized Scores'!BI57&gt;=MAX('Standardized Scores'!$E57:$DO57)*0.555,"Low capacity","Inadequate capacity"))))</f>
        <v>Inadequate capacity</v>
      </c>
      <c r="BJ57" s="159" t="str">
        <f>IF('Standardized Scores'!BJ57&gt;=MAX('Standardized Scores'!$E57:$DO57)*0.88,"Advanced capacity",IF('Standardized Scores'!BJ57&gt;=MAX('Standardized Scores'!$E57:$DO57)*0.8,"High capacity",IF('Standardized Scores'!BJ57&gt;=MAX('Standardized Scores'!$E57:$DO57)*0.66,"Adequate capacity",IF('Standardized Scores'!BJ57&gt;=MAX('Standardized Scores'!$E57:$DO57)*0.555,"Low capacity","Inadequate capacity"))))</f>
        <v>Inadequate capacity</v>
      </c>
      <c r="BK57" s="159" t="str">
        <f>IF('Standardized Scores'!BK57&gt;=MAX('Standardized Scores'!$E57:$DO57)*0.88,"Advanced capacity",IF('Standardized Scores'!BK57&gt;=MAX('Standardized Scores'!$E57:$DO57)*0.8,"High capacity",IF('Standardized Scores'!BK57&gt;=MAX('Standardized Scores'!$E57:$DO57)*0.66,"Adequate capacity",IF('Standardized Scores'!BK57&gt;=MAX('Standardized Scores'!$E57:$DO57)*0.555,"Low capacity","Inadequate capacity"))))</f>
        <v>Inadequate capacity</v>
      </c>
      <c r="BL57" s="159" t="str">
        <f>IF('Standardized Scores'!BL57&gt;=MAX('Standardized Scores'!$E57:$DO57)*0.88,"Advanced capacity",IF('Standardized Scores'!BL57&gt;=MAX('Standardized Scores'!$E57:$DO57)*0.8,"High capacity",IF('Standardized Scores'!BL57&gt;=MAX('Standardized Scores'!$E57:$DO57)*0.66,"Adequate capacity",IF('Standardized Scores'!BL57&gt;=MAX('Standardized Scores'!$E57:$DO57)*0.555,"Low capacity","Inadequate capacity"))))</f>
        <v>Inadequate capacity</v>
      </c>
      <c r="BM57" s="159" t="str">
        <f>IF('Standardized Scores'!BM57&gt;=MAX('Standardized Scores'!$E57:$DO57)*0.88,"Advanced capacity",IF('Standardized Scores'!BM57&gt;=MAX('Standardized Scores'!$E57:$DO57)*0.8,"High capacity",IF('Standardized Scores'!BM57&gt;=MAX('Standardized Scores'!$E57:$DO57)*0.66,"Adequate capacity",IF('Standardized Scores'!BM57&gt;=MAX('Standardized Scores'!$E57:$DO57)*0.555,"Low capacity","Inadequate capacity"))))</f>
        <v>Low capacity</v>
      </c>
      <c r="BN57" s="159" t="str">
        <f>IF('Standardized Scores'!BN57&gt;=MAX('Standardized Scores'!$E57:$DO57)*0.88,"Advanced capacity",IF('Standardized Scores'!BN57&gt;=MAX('Standardized Scores'!$E57:$DO57)*0.8,"High capacity",IF('Standardized Scores'!BN57&gt;=MAX('Standardized Scores'!$E57:$DO57)*0.66,"Adequate capacity",IF('Standardized Scores'!BN57&gt;=MAX('Standardized Scores'!$E57:$DO57)*0.555,"Low capacity","Inadequate capacity"))))</f>
        <v>Low capacity</v>
      </c>
      <c r="BO57" s="159" t="str">
        <f>IF('Standardized Scores'!BO57&gt;=MAX('Standardized Scores'!$E57:$DO57)*0.88,"Advanced capacity",IF('Standardized Scores'!BO57&gt;=MAX('Standardized Scores'!$E57:$DO57)*0.8,"High capacity",IF('Standardized Scores'!BO57&gt;=MAX('Standardized Scores'!$E57:$DO57)*0.66,"Adequate capacity",IF('Standardized Scores'!BO57&gt;=MAX('Standardized Scores'!$E57:$DO57)*0.555,"Low capacity","Inadequate capacity"))))</f>
        <v>Inadequate capacity</v>
      </c>
      <c r="BP57" s="159" t="str">
        <f>IF('Standardized Scores'!BP57&gt;=MAX('Standardized Scores'!$E57:$DO57)*0.88,"Advanced capacity",IF('Standardized Scores'!BP57&gt;=MAX('Standardized Scores'!$E57:$DO57)*0.8,"High capacity",IF('Standardized Scores'!BP57&gt;=MAX('Standardized Scores'!$E57:$DO57)*0.66,"Adequate capacity",IF('Standardized Scores'!BP57&gt;=MAX('Standardized Scores'!$E57:$DO57)*0.555,"Low capacity","Inadequate capacity"))))</f>
        <v>Adequate capacity</v>
      </c>
      <c r="BQ57" s="159" t="str">
        <f>IF('Standardized Scores'!BQ57&gt;=MAX('Standardized Scores'!$E57:$DO57)*0.88,"Advanced capacity",IF('Standardized Scores'!BQ57&gt;=MAX('Standardized Scores'!$E57:$DO57)*0.8,"High capacity",IF('Standardized Scores'!BQ57&gt;=MAX('Standardized Scores'!$E57:$DO57)*0.66,"Adequate capacity",IF('Standardized Scores'!BQ57&gt;=MAX('Standardized Scores'!$E57:$DO57)*0.555,"Low capacity","Inadequate capacity"))))</f>
        <v>Inadequate capacity</v>
      </c>
      <c r="BR57" s="159" t="str">
        <f>IF('Standardized Scores'!BR57&gt;=MAX('Standardized Scores'!$E57:$DO57)*0.88,"Advanced capacity",IF('Standardized Scores'!BR57&gt;=MAX('Standardized Scores'!$E57:$DO57)*0.8,"High capacity",IF('Standardized Scores'!BR57&gt;=MAX('Standardized Scores'!$E57:$DO57)*0.66,"Adequate capacity",IF('Standardized Scores'!BR57&gt;=MAX('Standardized Scores'!$E57:$DO57)*0.555,"Low capacity","Inadequate capacity"))))</f>
        <v>Inadequate capacity</v>
      </c>
      <c r="BS57" s="159" t="str">
        <f>IF('Standardized Scores'!BS57&gt;=MAX('Standardized Scores'!$E57:$DO57)*0.88,"Advanced capacity",IF('Standardized Scores'!BS57&gt;=MAX('Standardized Scores'!$E57:$DO57)*0.8,"High capacity",IF('Standardized Scores'!BS57&gt;=MAX('Standardized Scores'!$E57:$DO57)*0.66,"Adequate capacity",IF('Standardized Scores'!BS57&gt;=MAX('Standardized Scores'!$E57:$DO57)*0.555,"Low capacity","Inadequate capacity"))))</f>
        <v>Low capacity</v>
      </c>
      <c r="BT57" s="159" t="str">
        <f>IF('Standardized Scores'!BT57&gt;=MAX('Standardized Scores'!$E57:$DO57)*0.88,"Advanced capacity",IF('Standardized Scores'!BT57&gt;=MAX('Standardized Scores'!$E57:$DO57)*0.8,"High capacity",IF('Standardized Scores'!BT57&gt;=MAX('Standardized Scores'!$E57:$DO57)*0.66,"Adequate capacity",IF('Standardized Scores'!BT57&gt;=MAX('Standardized Scores'!$E57:$DO57)*0.555,"Low capacity","Inadequate capacity"))))</f>
        <v>Inadequate capacity</v>
      </c>
      <c r="BU57" s="159" t="str">
        <f>IF('Standardized Scores'!BU57&gt;=MAX('Standardized Scores'!$E57:$DO57)*0.88,"Advanced capacity",IF('Standardized Scores'!BU57&gt;=MAX('Standardized Scores'!$E57:$DO57)*0.8,"High capacity",IF('Standardized Scores'!BU57&gt;=MAX('Standardized Scores'!$E57:$DO57)*0.66,"Adequate capacity",IF('Standardized Scores'!BU57&gt;=MAX('Standardized Scores'!$E57:$DO57)*0.555,"Low capacity","Inadequate capacity"))))</f>
        <v>Inadequate capacity</v>
      </c>
      <c r="BV57" s="159" t="str">
        <f>IF('Standardized Scores'!BV57&gt;=MAX('Standardized Scores'!$E57:$DO57)*0.88,"Advanced capacity",IF('Standardized Scores'!BV57&gt;=MAX('Standardized Scores'!$E57:$DO57)*0.8,"High capacity",IF('Standardized Scores'!BV57&gt;=MAX('Standardized Scores'!$E57:$DO57)*0.66,"Adequate capacity",IF('Standardized Scores'!BV57&gt;=MAX('Standardized Scores'!$E57:$DO57)*0.555,"Low capacity","Inadequate capacity"))))</f>
        <v>Inadequate capacity</v>
      </c>
      <c r="BW57" s="159" t="str">
        <f>IF('Standardized Scores'!BW57&gt;=MAX('Standardized Scores'!$E57:$DO57)*0.88,"Advanced capacity",IF('Standardized Scores'!BW57&gt;=MAX('Standardized Scores'!$E57:$DO57)*0.8,"High capacity",IF('Standardized Scores'!BW57&gt;=MAX('Standardized Scores'!$E57:$DO57)*0.66,"Adequate capacity",IF('Standardized Scores'!BW57&gt;=MAX('Standardized Scores'!$E57:$DO57)*0.555,"Low capacity","Inadequate capacity"))))</f>
        <v>Inadequate capacity</v>
      </c>
      <c r="BX57" s="159" t="str">
        <f>IF('Standardized Scores'!BX57&gt;=MAX('Standardized Scores'!$E57:$DO57)*0.88,"Advanced capacity",IF('Standardized Scores'!BX57&gt;=MAX('Standardized Scores'!$E57:$DO57)*0.8,"High capacity",IF('Standardized Scores'!BX57&gt;=MAX('Standardized Scores'!$E57:$DO57)*0.66,"Adequate capacity",IF('Standardized Scores'!BX57&gt;=MAX('Standardized Scores'!$E57:$DO57)*0.555,"Low capacity","Inadequate capacity"))))</f>
        <v>Inadequate capacity</v>
      </c>
      <c r="BY57" s="159" t="str">
        <f>IF('Standardized Scores'!BY57&gt;=MAX('Standardized Scores'!$E57:$DO57)*0.88,"Advanced capacity",IF('Standardized Scores'!BY57&gt;=MAX('Standardized Scores'!$E57:$DO57)*0.8,"High capacity",IF('Standardized Scores'!BY57&gt;=MAX('Standardized Scores'!$E57:$DO57)*0.66,"Adequate capacity",IF('Standardized Scores'!BY57&gt;=MAX('Standardized Scores'!$E57:$DO57)*0.555,"Low capacity","Inadequate capacity"))))</f>
        <v>Low capacity</v>
      </c>
      <c r="BZ57" s="159" t="str">
        <f>IF('Standardized Scores'!BZ57&gt;=MAX('Standardized Scores'!$E57:$DO57)*0.88,"Advanced capacity",IF('Standardized Scores'!BZ57&gt;=MAX('Standardized Scores'!$E57:$DO57)*0.8,"High capacity",IF('Standardized Scores'!BZ57&gt;=MAX('Standardized Scores'!$E57:$DO57)*0.66,"Adequate capacity",IF('Standardized Scores'!BZ57&gt;=MAX('Standardized Scores'!$E57:$DO57)*0.555,"Low capacity","Inadequate capacity"))))</f>
        <v>High capacity</v>
      </c>
      <c r="CA57" s="159" t="str">
        <f>IF('Standardized Scores'!CA57&gt;=MAX('Standardized Scores'!$E57:$DO57)*0.88,"Advanced capacity",IF('Standardized Scores'!CA57&gt;=MAX('Standardized Scores'!$E57:$DO57)*0.8,"High capacity",IF('Standardized Scores'!CA57&gt;=MAX('Standardized Scores'!$E57:$DO57)*0.66,"Adequate capacity",IF('Standardized Scores'!CA57&gt;=MAX('Standardized Scores'!$E57:$DO57)*0.555,"Low capacity","Inadequate capacity"))))</f>
        <v>Low capacity</v>
      </c>
      <c r="CB57" s="159" t="str">
        <f>IF('Standardized Scores'!CB57&gt;=MAX('Standardized Scores'!$E57:$DO57)*0.88,"Advanced capacity",IF('Standardized Scores'!CB57&gt;=MAX('Standardized Scores'!$E57:$DO57)*0.8,"High capacity",IF('Standardized Scores'!CB57&gt;=MAX('Standardized Scores'!$E57:$DO57)*0.66,"Adequate capacity",IF('Standardized Scores'!CB57&gt;=MAX('Standardized Scores'!$E57:$DO57)*0.555,"Low capacity","Inadequate capacity"))))</f>
        <v>Low capacity</v>
      </c>
      <c r="CC57" s="159" t="str">
        <f>IF('Standardized Scores'!CC57&gt;=MAX('Standardized Scores'!$E57:$DO57)*0.88,"Advanced capacity",IF('Standardized Scores'!CC57&gt;=MAX('Standardized Scores'!$E57:$DO57)*0.8,"High capacity",IF('Standardized Scores'!CC57&gt;=MAX('Standardized Scores'!$E57:$DO57)*0.66,"Adequate capacity",IF('Standardized Scores'!CC57&gt;=MAX('Standardized Scores'!$E57:$DO57)*0.555,"Low capacity","Inadequate capacity"))))</f>
        <v>Low capacity</v>
      </c>
      <c r="CD57" s="159" t="str">
        <f>IF('Standardized Scores'!CD57&gt;=MAX('Standardized Scores'!$E57:$DO57)*0.88,"Advanced capacity",IF('Standardized Scores'!CD57&gt;=MAX('Standardized Scores'!$E57:$DO57)*0.8,"High capacity",IF('Standardized Scores'!CD57&gt;=MAX('Standardized Scores'!$E57:$DO57)*0.66,"Adequate capacity",IF('Standardized Scores'!CD57&gt;=MAX('Standardized Scores'!$E57:$DO57)*0.555,"Low capacity","Inadequate capacity"))))</f>
        <v>Inadequate capacity</v>
      </c>
      <c r="CE57" s="159" t="str">
        <f>IF('Standardized Scores'!CE57&gt;=MAX('Standardized Scores'!$E57:$DO57)*0.88,"Advanced capacity",IF('Standardized Scores'!CE57&gt;=MAX('Standardized Scores'!$E57:$DO57)*0.8,"High capacity",IF('Standardized Scores'!CE57&gt;=MAX('Standardized Scores'!$E57:$DO57)*0.66,"Adequate capacity",IF('Standardized Scores'!CE57&gt;=MAX('Standardized Scores'!$E57:$DO57)*0.555,"Low capacity","Inadequate capacity"))))</f>
        <v>Inadequate capacity</v>
      </c>
      <c r="CF57" s="159" t="str">
        <f>IF('Standardized Scores'!CF57&gt;=MAX('Standardized Scores'!$E57:$DO57)*0.88,"Advanced capacity",IF('Standardized Scores'!CF57&gt;=MAX('Standardized Scores'!$E57:$DO57)*0.8,"High capacity",IF('Standardized Scores'!CF57&gt;=MAX('Standardized Scores'!$E57:$DO57)*0.66,"Adequate capacity",IF('Standardized Scores'!CF57&gt;=MAX('Standardized Scores'!$E57:$DO57)*0.555,"Low capacity","Inadequate capacity"))))</f>
        <v>Inadequate capacity</v>
      </c>
      <c r="CG57" s="159" t="str">
        <f>IF('Standardized Scores'!CG57&gt;=MAX('Standardized Scores'!$E57:$DO57)*0.88,"Advanced capacity",IF('Standardized Scores'!CG57&gt;=MAX('Standardized Scores'!$E57:$DO57)*0.8,"High capacity",IF('Standardized Scores'!CG57&gt;=MAX('Standardized Scores'!$E57:$DO57)*0.66,"Adequate capacity",IF('Standardized Scores'!CG57&gt;=MAX('Standardized Scores'!$E57:$DO57)*0.555,"Low capacity","Inadequate capacity"))))</f>
        <v>Inadequate capacity</v>
      </c>
      <c r="CH57" s="159" t="str">
        <f>IF('Standardized Scores'!CH57&gt;=MAX('Standardized Scores'!$E57:$DO57)*0.88,"Advanced capacity",IF('Standardized Scores'!CH57&gt;=MAX('Standardized Scores'!$E57:$DO57)*0.8,"High capacity",IF('Standardized Scores'!CH57&gt;=MAX('Standardized Scores'!$E57:$DO57)*0.66,"Adequate capacity",IF('Standardized Scores'!CH57&gt;=MAX('Standardized Scores'!$E57:$DO57)*0.555,"Low capacity","Inadequate capacity"))))</f>
        <v>Inadequate capacity</v>
      </c>
      <c r="CI57" s="159" t="str">
        <f>IF('Standardized Scores'!CI57&gt;=MAX('Standardized Scores'!$E57:$DO57)*0.88,"Advanced capacity",IF('Standardized Scores'!CI57&gt;=MAX('Standardized Scores'!$E57:$DO57)*0.8,"High capacity",IF('Standardized Scores'!CI57&gt;=MAX('Standardized Scores'!$E57:$DO57)*0.66,"Adequate capacity",IF('Standardized Scores'!CI57&gt;=MAX('Standardized Scores'!$E57:$DO57)*0.555,"Low capacity","Inadequate capacity"))))</f>
        <v>Low capacity</v>
      </c>
      <c r="CJ57" s="159" t="str">
        <f>IF('Standardized Scores'!CJ57&gt;=MAX('Standardized Scores'!$E57:$DO57)*0.88,"Advanced capacity",IF('Standardized Scores'!CJ57&gt;=MAX('Standardized Scores'!$E57:$DO57)*0.8,"High capacity",IF('Standardized Scores'!CJ57&gt;=MAX('Standardized Scores'!$E57:$DO57)*0.66,"Adequate capacity",IF('Standardized Scores'!CJ57&gt;=MAX('Standardized Scores'!$E57:$DO57)*0.555,"Low capacity","Inadequate capacity"))))</f>
        <v>Adequate capacity</v>
      </c>
      <c r="CK57" s="159" t="str">
        <f>IF('Standardized Scores'!CK57&gt;=MAX('Standardized Scores'!$E57:$DO57)*0.88,"Advanced capacity",IF('Standardized Scores'!CK57&gt;=MAX('Standardized Scores'!$E57:$DO57)*0.8,"High capacity",IF('Standardized Scores'!CK57&gt;=MAX('Standardized Scores'!$E57:$DO57)*0.66,"Adequate capacity",IF('Standardized Scores'!CK57&gt;=MAX('Standardized Scores'!$E57:$DO57)*0.555,"Low capacity","Inadequate capacity"))))</f>
        <v>Adequate capacity</v>
      </c>
      <c r="CL57" s="159" t="str">
        <f>IF('Standardized Scores'!CL57&gt;=MAX('Standardized Scores'!$E57:$DO57)*0.88,"Advanced capacity",IF('Standardized Scores'!CL57&gt;=MAX('Standardized Scores'!$E57:$DO57)*0.8,"High capacity",IF('Standardized Scores'!CL57&gt;=MAX('Standardized Scores'!$E57:$DO57)*0.66,"Adequate capacity",IF('Standardized Scores'!CL57&gt;=MAX('Standardized Scores'!$E57:$DO57)*0.555,"Low capacity","Inadequate capacity"))))</f>
        <v>Low capacity</v>
      </c>
      <c r="CM57" s="159" t="str">
        <f>IF('Standardized Scores'!CM57&gt;=MAX('Standardized Scores'!$E57:$DO57)*0.88,"Advanced capacity",IF('Standardized Scores'!CM57&gt;=MAX('Standardized Scores'!$E57:$DO57)*0.8,"High capacity",IF('Standardized Scores'!CM57&gt;=MAX('Standardized Scores'!$E57:$DO57)*0.66,"Adequate capacity",IF('Standardized Scores'!CM57&gt;=MAX('Standardized Scores'!$E57:$DO57)*0.555,"Low capacity","Inadequate capacity"))))</f>
        <v>Adequate capacity</v>
      </c>
      <c r="CN57" s="159" t="str">
        <f>IF('Standardized Scores'!CN57&gt;=MAX('Standardized Scores'!$E57:$DO57)*0.88,"Advanced capacity",IF('Standardized Scores'!CN57&gt;=MAX('Standardized Scores'!$E57:$DO57)*0.8,"High capacity",IF('Standardized Scores'!CN57&gt;=MAX('Standardized Scores'!$E57:$DO57)*0.66,"Adequate capacity",IF('Standardized Scores'!CN57&gt;=MAX('Standardized Scores'!$E57:$DO57)*0.555,"Low capacity","Inadequate capacity"))))</f>
        <v>Low capacity</v>
      </c>
      <c r="CO57" s="159" t="str">
        <f>IF('Standardized Scores'!CO57&gt;=MAX('Standardized Scores'!$E57:$DO57)*0.88,"Advanced capacity",IF('Standardized Scores'!CO57&gt;=MAX('Standardized Scores'!$E57:$DO57)*0.8,"High capacity",IF('Standardized Scores'!CO57&gt;=MAX('Standardized Scores'!$E57:$DO57)*0.66,"Adequate capacity",IF('Standardized Scores'!CO57&gt;=MAX('Standardized Scores'!$E57:$DO57)*0.555,"Low capacity","Inadequate capacity"))))</f>
        <v>Inadequate capacity</v>
      </c>
      <c r="CP57" s="159" t="str">
        <f>IF('Standardized Scores'!CP57&gt;=MAX('Standardized Scores'!$E57:$DO57)*0.88,"Advanced capacity",IF('Standardized Scores'!CP57&gt;=MAX('Standardized Scores'!$E57:$DO57)*0.8,"High capacity",IF('Standardized Scores'!CP57&gt;=MAX('Standardized Scores'!$E57:$DO57)*0.66,"Adequate capacity",IF('Standardized Scores'!CP57&gt;=MAX('Standardized Scores'!$E57:$DO57)*0.555,"Low capacity","Inadequate capacity"))))</f>
        <v>Low capacity</v>
      </c>
      <c r="CQ57" s="159" t="str">
        <f>IF('Standardized Scores'!CQ57&gt;=MAX('Standardized Scores'!$E57:$DO57)*0.88,"Advanced capacity",IF('Standardized Scores'!CQ57&gt;=MAX('Standardized Scores'!$E57:$DO57)*0.8,"High capacity",IF('Standardized Scores'!CQ57&gt;=MAX('Standardized Scores'!$E57:$DO57)*0.66,"Adequate capacity",IF('Standardized Scores'!CQ57&gt;=MAX('Standardized Scores'!$E57:$DO57)*0.555,"Low capacity","Inadequate capacity"))))</f>
        <v>Inadequate capacity</v>
      </c>
      <c r="CR57" s="159" t="str">
        <f>IF('Standardized Scores'!CR57&gt;=MAX('Standardized Scores'!$E57:$DO57)*0.88,"Advanced capacity",IF('Standardized Scores'!CR57&gt;=MAX('Standardized Scores'!$E57:$DO57)*0.8,"High capacity",IF('Standardized Scores'!CR57&gt;=MAX('Standardized Scores'!$E57:$DO57)*0.66,"Adequate capacity",IF('Standardized Scores'!CR57&gt;=MAX('Standardized Scores'!$E57:$DO57)*0.555,"Low capacity","Inadequate capacity"))))</f>
        <v>Inadequate capacity</v>
      </c>
      <c r="CS57" s="159" t="str">
        <f>IF('Standardized Scores'!CS57&gt;=MAX('Standardized Scores'!$E57:$DO57)*0.88,"Advanced capacity",IF('Standardized Scores'!CS57&gt;=MAX('Standardized Scores'!$E57:$DO57)*0.8,"High capacity",IF('Standardized Scores'!CS57&gt;=MAX('Standardized Scores'!$E57:$DO57)*0.66,"Adequate capacity",IF('Standardized Scores'!CS57&gt;=MAX('Standardized Scores'!$E57:$DO57)*0.555,"Low capacity","Inadequate capacity"))))</f>
        <v>Low capacity</v>
      </c>
      <c r="CT57" s="159" t="str">
        <f>IF('Standardized Scores'!CT57&gt;=MAX('Standardized Scores'!$E57:$DO57)*0.88,"Advanced capacity",IF('Standardized Scores'!CT57&gt;=MAX('Standardized Scores'!$E57:$DO57)*0.8,"High capacity",IF('Standardized Scores'!CT57&gt;=MAX('Standardized Scores'!$E57:$DO57)*0.66,"Adequate capacity",IF('Standardized Scores'!CT57&gt;=MAX('Standardized Scores'!$E57:$DO57)*0.555,"Low capacity","Inadequate capacity"))))</f>
        <v>Adequate capacity</v>
      </c>
      <c r="CU57" s="159" t="str">
        <f>IF('Standardized Scores'!CU57&gt;=MAX('Standardized Scores'!$E57:$DO57)*0.88,"Advanced capacity",IF('Standardized Scores'!CU57&gt;=MAX('Standardized Scores'!$E57:$DO57)*0.8,"High capacity",IF('Standardized Scores'!CU57&gt;=MAX('Standardized Scores'!$E57:$DO57)*0.66,"Adequate capacity",IF('Standardized Scores'!CU57&gt;=MAX('Standardized Scores'!$E57:$DO57)*0.555,"Low capacity","Inadequate capacity"))))</f>
        <v>Low capacity</v>
      </c>
      <c r="CV57" s="159" t="str">
        <f>IF('Standardized Scores'!CV57&gt;=MAX('Standardized Scores'!$E57:$DO57)*0.88,"Advanced capacity",IF('Standardized Scores'!CV57&gt;=MAX('Standardized Scores'!$E57:$DO57)*0.8,"High capacity",IF('Standardized Scores'!CV57&gt;=MAX('Standardized Scores'!$E57:$DO57)*0.66,"Adequate capacity",IF('Standardized Scores'!CV57&gt;=MAX('Standardized Scores'!$E57:$DO57)*0.555,"Low capacity","Inadequate capacity"))))</f>
        <v>Adequate capacity</v>
      </c>
      <c r="CW57" s="159" t="str">
        <f>IF('Standardized Scores'!CW57&gt;=MAX('Standardized Scores'!$E57:$DO57)*0.88,"Advanced capacity",IF('Standardized Scores'!CW57&gt;=MAX('Standardized Scores'!$E57:$DO57)*0.8,"High capacity",IF('Standardized Scores'!CW57&gt;=MAX('Standardized Scores'!$E57:$DO57)*0.66,"Adequate capacity",IF('Standardized Scores'!CW57&gt;=MAX('Standardized Scores'!$E57:$DO57)*0.555,"Low capacity","Inadequate capacity"))))</f>
        <v>Advanced capacity</v>
      </c>
      <c r="CX57" s="159" t="str">
        <f>IF('Standardized Scores'!CX57&gt;=MAX('Standardized Scores'!$E57:$DO57)*0.88,"Advanced capacity",IF('Standardized Scores'!CX57&gt;=MAX('Standardized Scores'!$E57:$DO57)*0.8,"High capacity",IF('Standardized Scores'!CX57&gt;=MAX('Standardized Scores'!$E57:$DO57)*0.66,"Adequate capacity",IF('Standardized Scores'!CX57&gt;=MAX('Standardized Scores'!$E57:$DO57)*0.555,"Low capacity","Inadequate capacity"))))</f>
        <v>Adequate capacity</v>
      </c>
      <c r="CY57" s="159" t="str">
        <f>IF('Standardized Scores'!CY57&gt;=MAX('Standardized Scores'!$E57:$DO57)*0.88,"Advanced capacity",IF('Standardized Scores'!CY57&gt;=MAX('Standardized Scores'!$E57:$DO57)*0.8,"High capacity",IF('Standardized Scores'!CY57&gt;=MAX('Standardized Scores'!$E57:$DO57)*0.66,"Adequate capacity",IF('Standardized Scores'!CY57&gt;=MAX('Standardized Scores'!$E57:$DO57)*0.555,"Low capacity","Inadequate capacity"))))</f>
        <v>Inadequate capacity</v>
      </c>
      <c r="CZ57" s="159" t="str">
        <f>IF('Standardized Scores'!CZ57&gt;=MAX('Standardized Scores'!$E57:$DO57)*0.88,"Advanced capacity",IF('Standardized Scores'!CZ57&gt;=MAX('Standardized Scores'!$E57:$DO57)*0.8,"High capacity",IF('Standardized Scores'!CZ57&gt;=MAX('Standardized Scores'!$E57:$DO57)*0.66,"Adequate capacity",IF('Standardized Scores'!CZ57&gt;=MAX('Standardized Scores'!$E57:$DO57)*0.555,"Low capacity","Inadequate capacity"))))</f>
        <v>High capacity</v>
      </c>
      <c r="DA57" s="159" t="str">
        <f>IF('Standardized Scores'!DA57&gt;=MAX('Standardized Scores'!$E57:$DO57)*0.88,"Advanced capacity",IF('Standardized Scores'!DA57&gt;=MAX('Standardized Scores'!$E57:$DO57)*0.8,"High capacity",IF('Standardized Scores'!DA57&gt;=MAX('Standardized Scores'!$E57:$DO57)*0.66,"Adequate capacity",IF('Standardized Scores'!DA57&gt;=MAX('Standardized Scores'!$E57:$DO57)*0.555,"Low capacity","Inadequate capacity"))))</f>
        <v>Adequate capacity</v>
      </c>
      <c r="DB57" s="159" t="str">
        <f>IF('Standardized Scores'!DB57&gt;=MAX('Standardized Scores'!$E57:$DO57)*0.88,"Advanced capacity",IF('Standardized Scores'!DB57&gt;=MAX('Standardized Scores'!$E57:$DO57)*0.8,"High capacity",IF('Standardized Scores'!DB57&gt;=MAX('Standardized Scores'!$E57:$DO57)*0.66,"Adequate capacity",IF('Standardized Scores'!DB57&gt;=MAX('Standardized Scores'!$E57:$DO57)*0.555,"Low capacity","Inadequate capacity"))))</f>
        <v>Inadequate capacity</v>
      </c>
      <c r="DC57" s="159" t="str">
        <f>IF('Standardized Scores'!DC57&gt;=MAX('Standardized Scores'!$E57:$DO57)*0.88,"Advanced capacity",IF('Standardized Scores'!DC57&gt;=MAX('Standardized Scores'!$E57:$DO57)*0.8,"High capacity",IF('Standardized Scores'!DC57&gt;=MAX('Standardized Scores'!$E57:$DO57)*0.66,"Adequate capacity",IF('Standardized Scores'!DC57&gt;=MAX('Standardized Scores'!$E57:$DO57)*0.555,"Low capacity","Inadequate capacity"))))</f>
        <v>Inadequate capacity</v>
      </c>
      <c r="DD57" s="159" t="str">
        <f>IF('Standardized Scores'!DD57&gt;=MAX('Standardized Scores'!$E57:$DO57)*0.88,"Advanced capacity",IF('Standardized Scores'!DD57&gt;=MAX('Standardized Scores'!$E57:$DO57)*0.8,"High capacity",IF('Standardized Scores'!DD57&gt;=MAX('Standardized Scores'!$E57:$DO57)*0.66,"Adequate capacity",IF('Standardized Scores'!DD57&gt;=MAX('Standardized Scores'!$E57:$DO57)*0.555,"Low capacity","Inadequate capacity"))))</f>
        <v>Low capacity</v>
      </c>
      <c r="DE57" s="159" t="str">
        <f>IF('Standardized Scores'!DE57&gt;=MAX('Standardized Scores'!$E57:$DO57)*0.88,"Advanced capacity",IF('Standardized Scores'!DE57&gt;=MAX('Standardized Scores'!$E57:$DO57)*0.8,"High capacity",IF('Standardized Scores'!DE57&gt;=MAX('Standardized Scores'!$E57:$DO57)*0.66,"Adequate capacity",IF('Standardized Scores'!DE57&gt;=MAX('Standardized Scores'!$E57:$DO57)*0.555,"Low capacity","Inadequate capacity"))))</f>
        <v>Inadequate capacity</v>
      </c>
      <c r="DF57" s="159" t="str">
        <f>IF('Standardized Scores'!DF57&gt;=MAX('Standardized Scores'!$E57:$DO57)*0.88,"Advanced capacity",IF('Standardized Scores'!DF57&gt;=MAX('Standardized Scores'!$E57:$DO57)*0.8,"High capacity",IF('Standardized Scores'!DF57&gt;=MAX('Standardized Scores'!$E57:$DO57)*0.66,"Adequate capacity",IF('Standardized Scores'!DF57&gt;=MAX('Standardized Scores'!$E57:$DO57)*0.555,"Low capacity","Inadequate capacity"))))</f>
        <v>Low capacity</v>
      </c>
      <c r="DG57" s="159" t="str">
        <f>IF('Standardized Scores'!DG57&gt;=MAX('Standardized Scores'!$E57:$DO57)*0.88,"Advanced capacity",IF('Standardized Scores'!DG57&gt;=MAX('Standardized Scores'!$E57:$DO57)*0.8,"High capacity",IF('Standardized Scores'!DG57&gt;=MAX('Standardized Scores'!$E57:$DO57)*0.66,"Adequate capacity",IF('Standardized Scores'!DG57&gt;=MAX('Standardized Scores'!$E57:$DO57)*0.555,"Low capacity","Inadequate capacity"))))</f>
        <v>Inadequate capacity</v>
      </c>
      <c r="DH57" s="159" t="str">
        <f>IF('Standardized Scores'!DH57&gt;=MAX('Standardized Scores'!$E57:$DO57)*0.88,"Advanced capacity",IF('Standardized Scores'!DH57&gt;=MAX('Standardized Scores'!$E57:$DO57)*0.8,"High capacity",IF('Standardized Scores'!DH57&gt;=MAX('Standardized Scores'!$E57:$DO57)*0.66,"Adequate capacity",IF('Standardized Scores'!DH57&gt;=MAX('Standardized Scores'!$E57:$DO57)*0.555,"Low capacity","Inadequate capacity"))))</f>
        <v>Low capacity</v>
      </c>
      <c r="DI57" s="159" t="str">
        <f>IF('Standardized Scores'!DI57&gt;=MAX('Standardized Scores'!$E57:$DO57)*0.88,"Advanced capacity",IF('Standardized Scores'!DI57&gt;=MAX('Standardized Scores'!$E57:$DO57)*0.8,"High capacity",IF('Standardized Scores'!DI57&gt;=MAX('Standardized Scores'!$E57:$DO57)*0.66,"Adequate capacity",IF('Standardized Scores'!DI57&gt;=MAX('Standardized Scores'!$E57:$DO57)*0.555,"Low capacity","Inadequate capacity"))))</f>
        <v>Adequate capacity</v>
      </c>
      <c r="DJ57" s="159" t="str">
        <f>IF('Standardized Scores'!DJ57&gt;=MAX('Standardized Scores'!$E57:$DO57)*0.88,"Advanced capacity",IF('Standardized Scores'!DJ57&gt;=MAX('Standardized Scores'!$E57:$DO57)*0.8,"High capacity",IF('Standardized Scores'!DJ57&gt;=MAX('Standardized Scores'!$E57:$DO57)*0.66,"Adequate capacity",IF('Standardized Scores'!DJ57&gt;=MAX('Standardized Scores'!$E57:$DO57)*0.555,"Low capacity","Inadequate capacity"))))</f>
        <v>Advanced capacity</v>
      </c>
      <c r="DK57" s="159" t="str">
        <f>IF('Standardized Scores'!DK57&gt;=MAX('Standardized Scores'!$E57:$DO57)*0.88,"Advanced capacity",IF('Standardized Scores'!DK57&gt;=MAX('Standardized Scores'!$E57:$DO57)*0.8,"High capacity",IF('Standardized Scores'!DK57&gt;=MAX('Standardized Scores'!$E57:$DO57)*0.66,"Adequate capacity",IF('Standardized Scores'!DK57&gt;=MAX('Standardized Scores'!$E57:$DO57)*0.555,"Low capacity","Inadequate capacity"))))</f>
        <v>Advanced capacity</v>
      </c>
      <c r="DL57" s="159" t="str">
        <f>IF('Standardized Scores'!DL57&gt;=MAX('Standardized Scores'!$E57:$DO57)*0.88,"Advanced capacity",IF('Standardized Scores'!DL57&gt;=MAX('Standardized Scores'!$E57:$DO57)*0.8,"High capacity",IF('Standardized Scores'!DL57&gt;=MAX('Standardized Scores'!$E57:$DO57)*0.66,"Adequate capacity",IF('Standardized Scores'!DL57&gt;=MAX('Standardized Scores'!$E57:$DO57)*0.555,"Low capacity","Inadequate capacity"))))</f>
        <v>Inadequate capacity</v>
      </c>
      <c r="DM57" s="159" t="str">
        <f>IF('Standardized Scores'!DM57&gt;=MAX('Standardized Scores'!$E57:$DO57)*0.88,"Advanced capacity",IF('Standardized Scores'!DM57&gt;=MAX('Standardized Scores'!$E57:$DO57)*0.8,"High capacity",IF('Standardized Scores'!DM57&gt;=MAX('Standardized Scores'!$E57:$DO57)*0.66,"Adequate capacity",IF('Standardized Scores'!DM57&gt;=MAX('Standardized Scores'!$E57:$DO57)*0.555,"Low capacity","Inadequate capacity"))))</f>
        <v>Inadequate capacity</v>
      </c>
      <c r="DN57" s="159" t="str">
        <f>IF('Standardized Scores'!DN57&gt;=MAX('Standardized Scores'!$E57:$DO57)*0.88,"Advanced capacity",IF('Standardized Scores'!DN57&gt;=MAX('Standardized Scores'!$E57:$DO57)*0.8,"High capacity",IF('Standardized Scores'!DN57&gt;=MAX('Standardized Scores'!$E57:$DO57)*0.66,"Adequate capacity",IF('Standardized Scores'!DN57&gt;=MAX('Standardized Scores'!$E57:$DO57)*0.555,"Low capacity","Inadequate capacity"))))</f>
        <v>Inadequate capacity</v>
      </c>
      <c r="DO57" s="159" t="str">
        <f>IF('Standardized Scores'!DO57&gt;=MAX('Standardized Scores'!$E57:$DO57)*0.88,"Advanced capacity",IF('Standardized Scores'!DO57&gt;=MAX('Standardized Scores'!$E57:$DO57)*0.8,"High capacity",IF('Standardized Scores'!DO57&gt;=MAX('Standardized Scores'!$E57:$DO57)*0.66,"Adequate capacity",IF('Standardized Scores'!DO57&gt;=MAX('Standardized Scores'!$E57:$DO57)*0.555,"Low capacity","Inadequate capacity"))))</f>
        <v>Inadequate capacity</v>
      </c>
    </row>
    <row r="58" spans="2:119" ht="12" customHeight="1" x14ac:dyDescent="0.25">
      <c r="B58" s="86" t="str">
        <f>'Standardized Scores'!B58</f>
        <v xml:space="preserve">      Employment and Training</v>
      </c>
      <c r="C58" s="86" t="str">
        <f>'Standardized Scores'!C58</f>
        <v>4a. Employment and Training</v>
      </c>
      <c r="D58" s="150">
        <f>'Standardized Scores'!D58</f>
        <v>0.25</v>
      </c>
      <c r="E58" s="160" t="str">
        <f>IF('Standardized Scores'!E58&gt;=MAX('Standardized Scores'!$E58:$DO58)*0.88,"Advanced capacity",IF('Standardized Scores'!E58&gt;=MAX('Standardized Scores'!$E58:$DO58)*0.8,"High capacity",IF('Standardized Scores'!E58&gt;=MAX('Standardized Scores'!$E58:$DO58)*0.66,"Adequate capacity",IF('Standardized Scores'!E58&gt;=MAX('Standardized Scores'!$E58:$DO58)*0.555,"Low capacity","Inadequate capacity"))))</f>
        <v>Low capacity</v>
      </c>
      <c r="F58" s="160" t="str">
        <f>IF('Standardized Scores'!F58&gt;=MAX('Standardized Scores'!$E58:$DO58)*0.88,"Advanced capacity",IF('Standardized Scores'!F58&gt;=MAX('Standardized Scores'!$E58:$DO58)*0.8,"High capacity",IF('Standardized Scores'!F58&gt;=MAX('Standardized Scores'!$E58:$DO58)*0.66,"Adequate capacity",IF('Standardized Scores'!F58&gt;=MAX('Standardized Scores'!$E58:$DO58)*0.555,"Low capacity","Inadequate capacity"))))</f>
        <v>Low capacity</v>
      </c>
      <c r="G58" s="160" t="str">
        <f>IF('Standardized Scores'!G58&gt;=MAX('Standardized Scores'!$E58:$DO58)*0.88,"Advanced capacity",IF('Standardized Scores'!G58&gt;=MAX('Standardized Scores'!$E58:$DO58)*0.8,"High capacity",IF('Standardized Scores'!G58&gt;=MAX('Standardized Scores'!$E58:$DO58)*0.66,"Adequate capacity",IF('Standardized Scores'!G58&gt;=MAX('Standardized Scores'!$E58:$DO58)*0.555,"Low capacity","Inadequate capacity"))))</f>
        <v>Inadequate capacity</v>
      </c>
      <c r="H58" s="160" t="str">
        <f>IF('Standardized Scores'!H58&gt;=MAX('Standardized Scores'!$E58:$DO58)*0.88,"Advanced capacity",IF('Standardized Scores'!H58&gt;=MAX('Standardized Scores'!$E58:$DO58)*0.8,"High capacity",IF('Standardized Scores'!H58&gt;=MAX('Standardized Scores'!$E58:$DO58)*0.66,"Adequate capacity",IF('Standardized Scores'!H58&gt;=MAX('Standardized Scores'!$E58:$DO58)*0.555,"Low capacity","Inadequate capacity"))))</f>
        <v>Adequate capacity</v>
      </c>
      <c r="I58" s="160" t="str">
        <f>IF('Standardized Scores'!I58&gt;=MAX('Standardized Scores'!$E58:$DO58)*0.88,"Advanced capacity",IF('Standardized Scores'!I58&gt;=MAX('Standardized Scores'!$E58:$DO58)*0.8,"High capacity",IF('Standardized Scores'!I58&gt;=MAX('Standardized Scores'!$E58:$DO58)*0.66,"Adequate capacity",IF('Standardized Scores'!I58&gt;=MAX('Standardized Scores'!$E58:$DO58)*0.555,"Low capacity","Inadequate capacity"))))</f>
        <v>Low capacity</v>
      </c>
      <c r="J58" s="160" t="str">
        <f>IF('Standardized Scores'!J58&gt;=MAX('Standardized Scores'!$E58:$DO58)*0.88,"Advanced capacity",IF('Standardized Scores'!J58&gt;=MAX('Standardized Scores'!$E58:$DO58)*0.8,"High capacity",IF('Standardized Scores'!J58&gt;=MAX('Standardized Scores'!$E58:$DO58)*0.66,"Adequate capacity",IF('Standardized Scores'!J58&gt;=MAX('Standardized Scores'!$E58:$DO58)*0.555,"Low capacity","Inadequate capacity"))))</f>
        <v>Adequate capacity</v>
      </c>
      <c r="K58" s="160" t="str">
        <f>IF('Standardized Scores'!K58&gt;=MAX('Standardized Scores'!$E58:$DO58)*0.88,"Advanced capacity",IF('Standardized Scores'!K58&gt;=MAX('Standardized Scores'!$E58:$DO58)*0.8,"High capacity",IF('Standardized Scores'!K58&gt;=MAX('Standardized Scores'!$E58:$DO58)*0.66,"Adequate capacity",IF('Standardized Scores'!K58&gt;=MAX('Standardized Scores'!$E58:$DO58)*0.555,"Low capacity","Inadequate capacity"))))</f>
        <v>Adequate capacity</v>
      </c>
      <c r="L58" s="160" t="str">
        <f>IF('Standardized Scores'!L58&gt;=MAX('Standardized Scores'!$E58:$DO58)*0.88,"Advanced capacity",IF('Standardized Scores'!L58&gt;=MAX('Standardized Scores'!$E58:$DO58)*0.8,"High capacity",IF('Standardized Scores'!L58&gt;=MAX('Standardized Scores'!$E58:$DO58)*0.66,"Adequate capacity",IF('Standardized Scores'!L58&gt;=MAX('Standardized Scores'!$E58:$DO58)*0.555,"Low capacity","Inadequate capacity"))))</f>
        <v>Low capacity</v>
      </c>
      <c r="M58" s="160" t="str">
        <f>IF('Standardized Scores'!M58&gt;=MAX('Standardized Scores'!$E58:$DO58)*0.88,"Advanced capacity",IF('Standardized Scores'!M58&gt;=MAX('Standardized Scores'!$E58:$DO58)*0.8,"High capacity",IF('Standardized Scores'!M58&gt;=MAX('Standardized Scores'!$E58:$DO58)*0.66,"Adequate capacity",IF('Standardized Scores'!M58&gt;=MAX('Standardized Scores'!$E58:$DO58)*0.555,"Low capacity","Inadequate capacity"))))</f>
        <v>Low capacity</v>
      </c>
      <c r="N58" s="160" t="str">
        <f>IF('Standardized Scores'!N58&gt;=MAX('Standardized Scores'!$E58:$DO58)*0.88,"Advanced capacity",IF('Standardized Scores'!N58&gt;=MAX('Standardized Scores'!$E58:$DO58)*0.8,"High capacity",IF('Standardized Scores'!N58&gt;=MAX('Standardized Scores'!$E58:$DO58)*0.66,"Adequate capacity",IF('Standardized Scores'!N58&gt;=MAX('Standardized Scores'!$E58:$DO58)*0.555,"Low capacity","Inadequate capacity"))))</f>
        <v>Adequate capacity</v>
      </c>
      <c r="O58" s="160" t="str">
        <f>IF('Standardized Scores'!O58&gt;=MAX('Standardized Scores'!$E58:$DO58)*0.88,"Advanced capacity",IF('Standardized Scores'!O58&gt;=MAX('Standardized Scores'!$E58:$DO58)*0.8,"High capacity",IF('Standardized Scores'!O58&gt;=MAX('Standardized Scores'!$E58:$DO58)*0.66,"Adequate capacity",IF('Standardized Scores'!O58&gt;=MAX('Standardized Scores'!$E58:$DO58)*0.555,"Low capacity","Inadequate capacity"))))</f>
        <v>Inadequate capacity</v>
      </c>
      <c r="P58" s="160" t="str">
        <f>IF('Standardized Scores'!P58&gt;=MAX('Standardized Scores'!$E58:$DO58)*0.88,"Advanced capacity",IF('Standardized Scores'!P58&gt;=MAX('Standardized Scores'!$E58:$DO58)*0.8,"High capacity",IF('Standardized Scores'!P58&gt;=MAX('Standardized Scores'!$E58:$DO58)*0.66,"Adequate capacity",IF('Standardized Scores'!P58&gt;=MAX('Standardized Scores'!$E58:$DO58)*0.555,"Low capacity","Inadequate capacity"))))</f>
        <v>Adequate capacity</v>
      </c>
      <c r="Q58" s="160" t="str">
        <f>IF('Standardized Scores'!Q58&gt;=MAX('Standardized Scores'!$E58:$DO58)*0.88,"Advanced capacity",IF('Standardized Scores'!Q58&gt;=MAX('Standardized Scores'!$E58:$DO58)*0.8,"High capacity",IF('Standardized Scores'!Q58&gt;=MAX('Standardized Scores'!$E58:$DO58)*0.66,"Adequate capacity",IF('Standardized Scores'!Q58&gt;=MAX('Standardized Scores'!$E58:$DO58)*0.555,"Low capacity","Inadequate capacity"))))</f>
        <v>Low capacity</v>
      </c>
      <c r="R58" s="160" t="str">
        <f>IF('Standardized Scores'!R58&gt;=MAX('Standardized Scores'!$E58:$DO58)*0.88,"Advanced capacity",IF('Standardized Scores'!R58&gt;=MAX('Standardized Scores'!$E58:$DO58)*0.8,"High capacity",IF('Standardized Scores'!R58&gt;=MAX('Standardized Scores'!$E58:$DO58)*0.66,"Adequate capacity",IF('Standardized Scores'!R58&gt;=MAX('Standardized Scores'!$E58:$DO58)*0.555,"Low capacity","Inadequate capacity"))))</f>
        <v>Adequate capacity</v>
      </c>
      <c r="S58" s="160" t="str">
        <f>IF('Standardized Scores'!S58&gt;=MAX('Standardized Scores'!$E58:$DO58)*0.88,"Advanced capacity",IF('Standardized Scores'!S58&gt;=MAX('Standardized Scores'!$E58:$DO58)*0.8,"High capacity",IF('Standardized Scores'!S58&gt;=MAX('Standardized Scores'!$E58:$DO58)*0.66,"Adequate capacity",IF('Standardized Scores'!S58&gt;=MAX('Standardized Scores'!$E58:$DO58)*0.555,"Low capacity","Inadequate capacity"))))</f>
        <v>Low capacity</v>
      </c>
      <c r="T58" s="160" t="str">
        <f>IF('Standardized Scores'!T58&gt;=MAX('Standardized Scores'!$E58:$DO58)*0.88,"Advanced capacity",IF('Standardized Scores'!T58&gt;=MAX('Standardized Scores'!$E58:$DO58)*0.8,"High capacity",IF('Standardized Scores'!T58&gt;=MAX('Standardized Scores'!$E58:$DO58)*0.66,"Adequate capacity",IF('Standardized Scores'!T58&gt;=MAX('Standardized Scores'!$E58:$DO58)*0.555,"Low capacity","Inadequate capacity"))))</f>
        <v>Low capacity</v>
      </c>
      <c r="U58" s="160" t="str">
        <f>IF('Standardized Scores'!U58&gt;=MAX('Standardized Scores'!$E58:$DO58)*0.88,"Advanced capacity",IF('Standardized Scores'!U58&gt;=MAX('Standardized Scores'!$E58:$DO58)*0.8,"High capacity",IF('Standardized Scores'!U58&gt;=MAX('Standardized Scores'!$E58:$DO58)*0.66,"Adequate capacity",IF('Standardized Scores'!U58&gt;=MAX('Standardized Scores'!$E58:$DO58)*0.555,"Low capacity","Inadequate capacity"))))</f>
        <v>Inadequate capacity</v>
      </c>
      <c r="V58" s="160" t="str">
        <f>IF('Standardized Scores'!V58&gt;=MAX('Standardized Scores'!$E58:$DO58)*0.88,"Advanced capacity",IF('Standardized Scores'!V58&gt;=MAX('Standardized Scores'!$E58:$DO58)*0.8,"High capacity",IF('Standardized Scores'!V58&gt;=MAX('Standardized Scores'!$E58:$DO58)*0.66,"Adequate capacity",IF('Standardized Scores'!V58&gt;=MAX('Standardized Scores'!$E58:$DO58)*0.555,"Low capacity","Inadequate capacity"))))</f>
        <v>Inadequate capacity</v>
      </c>
      <c r="W58" s="160" t="str">
        <f>IF('Standardized Scores'!W58&gt;=MAX('Standardized Scores'!$E58:$DO58)*0.88,"Advanced capacity",IF('Standardized Scores'!W58&gt;=MAX('Standardized Scores'!$E58:$DO58)*0.8,"High capacity",IF('Standardized Scores'!W58&gt;=MAX('Standardized Scores'!$E58:$DO58)*0.66,"Adequate capacity",IF('Standardized Scores'!W58&gt;=MAX('Standardized Scores'!$E58:$DO58)*0.555,"Low capacity","Inadequate capacity"))))</f>
        <v>High capacity</v>
      </c>
      <c r="X58" s="160" t="str">
        <f>IF('Standardized Scores'!X58&gt;=MAX('Standardized Scores'!$E58:$DO58)*0.88,"Advanced capacity",IF('Standardized Scores'!X58&gt;=MAX('Standardized Scores'!$E58:$DO58)*0.8,"High capacity",IF('Standardized Scores'!X58&gt;=MAX('Standardized Scores'!$E58:$DO58)*0.66,"Adequate capacity",IF('Standardized Scores'!X58&gt;=MAX('Standardized Scores'!$E58:$DO58)*0.555,"Low capacity","Inadequate capacity"))))</f>
        <v>Low capacity</v>
      </c>
      <c r="Y58" s="160" t="str">
        <f>IF('Standardized Scores'!Y58&gt;=MAX('Standardized Scores'!$E58:$DO58)*0.88,"Advanced capacity",IF('Standardized Scores'!Y58&gt;=MAX('Standardized Scores'!$E58:$DO58)*0.8,"High capacity",IF('Standardized Scores'!Y58&gt;=MAX('Standardized Scores'!$E58:$DO58)*0.66,"Adequate capacity",IF('Standardized Scores'!Y58&gt;=MAX('Standardized Scores'!$E58:$DO58)*0.555,"Low capacity","Inadequate capacity"))))</f>
        <v>Advanced capacity</v>
      </c>
      <c r="Z58" s="160" t="str">
        <f>IF('Standardized Scores'!Z58&gt;=MAX('Standardized Scores'!$E58:$DO58)*0.88,"Advanced capacity",IF('Standardized Scores'!Z58&gt;=MAX('Standardized Scores'!$E58:$DO58)*0.8,"High capacity",IF('Standardized Scores'!Z58&gt;=MAX('Standardized Scores'!$E58:$DO58)*0.66,"Adequate capacity",IF('Standardized Scores'!Z58&gt;=MAX('Standardized Scores'!$E58:$DO58)*0.555,"Low capacity","Inadequate capacity"))))</f>
        <v>Inadequate capacity</v>
      </c>
      <c r="AA58" s="160" t="str">
        <f>IF('Standardized Scores'!AA58&gt;=MAX('Standardized Scores'!$E58:$DO58)*0.88,"Advanced capacity",IF('Standardized Scores'!AA58&gt;=MAX('Standardized Scores'!$E58:$DO58)*0.8,"High capacity",IF('Standardized Scores'!AA58&gt;=MAX('Standardized Scores'!$E58:$DO58)*0.66,"Adequate capacity",IF('Standardized Scores'!AA58&gt;=MAX('Standardized Scores'!$E58:$DO58)*0.555,"Low capacity","Inadequate capacity"))))</f>
        <v>Inadequate capacity</v>
      </c>
      <c r="AB58" s="160" t="str">
        <f>IF('Standardized Scores'!AB58&gt;=MAX('Standardized Scores'!$E58:$DO58)*0.88,"Advanced capacity",IF('Standardized Scores'!AB58&gt;=MAX('Standardized Scores'!$E58:$DO58)*0.8,"High capacity",IF('Standardized Scores'!AB58&gt;=MAX('Standardized Scores'!$E58:$DO58)*0.66,"Adequate capacity",IF('Standardized Scores'!AB58&gt;=MAX('Standardized Scores'!$E58:$DO58)*0.555,"Low capacity","Inadequate capacity"))))</f>
        <v>Low capacity</v>
      </c>
      <c r="AC58" s="160" t="str">
        <f>IF('Standardized Scores'!AC58&gt;=MAX('Standardized Scores'!$E58:$DO58)*0.88,"Advanced capacity",IF('Standardized Scores'!AC58&gt;=MAX('Standardized Scores'!$E58:$DO58)*0.8,"High capacity",IF('Standardized Scores'!AC58&gt;=MAX('Standardized Scores'!$E58:$DO58)*0.66,"Adequate capacity",IF('Standardized Scores'!AC58&gt;=MAX('Standardized Scores'!$E58:$DO58)*0.555,"Low capacity","Inadequate capacity"))))</f>
        <v>Inadequate capacity</v>
      </c>
      <c r="AD58" s="160" t="str">
        <f>IF('Standardized Scores'!AD58&gt;=MAX('Standardized Scores'!$E58:$DO58)*0.88,"Advanced capacity",IF('Standardized Scores'!AD58&gt;=MAX('Standardized Scores'!$E58:$DO58)*0.8,"High capacity",IF('Standardized Scores'!AD58&gt;=MAX('Standardized Scores'!$E58:$DO58)*0.66,"Adequate capacity",IF('Standardized Scores'!AD58&gt;=MAX('Standardized Scores'!$E58:$DO58)*0.555,"Low capacity","Inadequate capacity"))))</f>
        <v>Inadequate capacity</v>
      </c>
      <c r="AE58" s="160" t="str">
        <f>IF('Standardized Scores'!AE58&gt;=MAX('Standardized Scores'!$E58:$DO58)*0.88,"Advanced capacity",IF('Standardized Scores'!AE58&gt;=MAX('Standardized Scores'!$E58:$DO58)*0.8,"High capacity",IF('Standardized Scores'!AE58&gt;=MAX('Standardized Scores'!$E58:$DO58)*0.66,"Adequate capacity",IF('Standardized Scores'!AE58&gt;=MAX('Standardized Scores'!$E58:$DO58)*0.555,"Low capacity","Inadequate capacity"))))</f>
        <v>Low capacity</v>
      </c>
      <c r="AF58" s="160" t="str">
        <f>IF('Standardized Scores'!AF58&gt;=MAX('Standardized Scores'!$E58:$DO58)*0.88,"Advanced capacity",IF('Standardized Scores'!AF58&gt;=MAX('Standardized Scores'!$E58:$DO58)*0.8,"High capacity",IF('Standardized Scores'!AF58&gt;=MAX('Standardized Scores'!$E58:$DO58)*0.66,"Adequate capacity",IF('Standardized Scores'!AF58&gt;=MAX('Standardized Scores'!$E58:$DO58)*0.555,"Low capacity","Inadequate capacity"))))</f>
        <v>Adequate capacity</v>
      </c>
      <c r="AG58" s="160" t="str">
        <f>IF('Standardized Scores'!AG58&gt;=MAX('Standardized Scores'!$E58:$DO58)*0.88,"Advanced capacity",IF('Standardized Scores'!AG58&gt;=MAX('Standardized Scores'!$E58:$DO58)*0.8,"High capacity",IF('Standardized Scores'!AG58&gt;=MAX('Standardized Scores'!$E58:$DO58)*0.66,"Adequate capacity",IF('Standardized Scores'!AG58&gt;=MAX('Standardized Scores'!$E58:$DO58)*0.555,"Low capacity","Inadequate capacity"))))</f>
        <v>Inadequate capacity</v>
      </c>
      <c r="AH58" s="160" t="str">
        <f>IF('Standardized Scores'!AH58&gt;=MAX('Standardized Scores'!$E58:$DO58)*0.88,"Advanced capacity",IF('Standardized Scores'!AH58&gt;=MAX('Standardized Scores'!$E58:$DO58)*0.8,"High capacity",IF('Standardized Scores'!AH58&gt;=MAX('Standardized Scores'!$E58:$DO58)*0.66,"Adequate capacity",IF('Standardized Scores'!AH58&gt;=MAX('Standardized Scores'!$E58:$DO58)*0.555,"Low capacity","Inadequate capacity"))))</f>
        <v>Adequate capacity</v>
      </c>
      <c r="AI58" s="160" t="str">
        <f>IF('Standardized Scores'!AI58&gt;=MAX('Standardized Scores'!$E58:$DO58)*0.88,"Advanced capacity",IF('Standardized Scores'!AI58&gt;=MAX('Standardized Scores'!$E58:$DO58)*0.8,"High capacity",IF('Standardized Scores'!AI58&gt;=MAX('Standardized Scores'!$E58:$DO58)*0.66,"Adequate capacity",IF('Standardized Scores'!AI58&gt;=MAX('Standardized Scores'!$E58:$DO58)*0.555,"Low capacity","Inadequate capacity"))))</f>
        <v>Low capacity</v>
      </c>
      <c r="AJ58" s="160" t="str">
        <f>IF('Standardized Scores'!AJ58&gt;=MAX('Standardized Scores'!$E58:$DO58)*0.88,"Advanced capacity",IF('Standardized Scores'!AJ58&gt;=MAX('Standardized Scores'!$E58:$DO58)*0.8,"High capacity",IF('Standardized Scores'!AJ58&gt;=MAX('Standardized Scores'!$E58:$DO58)*0.66,"Adequate capacity",IF('Standardized Scores'!AJ58&gt;=MAX('Standardized Scores'!$E58:$DO58)*0.555,"Low capacity","Inadequate capacity"))))</f>
        <v>Inadequate capacity</v>
      </c>
      <c r="AK58" s="160" t="str">
        <f>IF('Standardized Scores'!AK58&gt;=MAX('Standardized Scores'!$E58:$DO58)*0.88,"Advanced capacity",IF('Standardized Scores'!AK58&gt;=MAX('Standardized Scores'!$E58:$DO58)*0.8,"High capacity",IF('Standardized Scores'!AK58&gt;=MAX('Standardized Scores'!$E58:$DO58)*0.66,"Adequate capacity",IF('Standardized Scores'!AK58&gt;=MAX('Standardized Scores'!$E58:$DO58)*0.555,"Low capacity","Inadequate capacity"))))</f>
        <v>Inadequate capacity</v>
      </c>
      <c r="AL58" s="160" t="str">
        <f>IF('Standardized Scores'!AL58&gt;=MAX('Standardized Scores'!$E58:$DO58)*0.88,"Advanced capacity",IF('Standardized Scores'!AL58&gt;=MAX('Standardized Scores'!$E58:$DO58)*0.8,"High capacity",IF('Standardized Scores'!AL58&gt;=MAX('Standardized Scores'!$E58:$DO58)*0.66,"Adequate capacity",IF('Standardized Scores'!AL58&gt;=MAX('Standardized Scores'!$E58:$DO58)*0.555,"Low capacity","Inadequate capacity"))))</f>
        <v>Adequate capacity</v>
      </c>
      <c r="AM58" s="160" t="str">
        <f>IF('Standardized Scores'!AM58&gt;=MAX('Standardized Scores'!$E58:$DO58)*0.88,"Advanced capacity",IF('Standardized Scores'!AM58&gt;=MAX('Standardized Scores'!$E58:$DO58)*0.8,"High capacity",IF('Standardized Scores'!AM58&gt;=MAX('Standardized Scores'!$E58:$DO58)*0.66,"Adequate capacity",IF('Standardized Scores'!AM58&gt;=MAX('Standardized Scores'!$E58:$DO58)*0.555,"Low capacity","Inadequate capacity"))))</f>
        <v>Adequate capacity</v>
      </c>
      <c r="AN58" s="160" t="str">
        <f>IF('Standardized Scores'!AN58&gt;=MAX('Standardized Scores'!$E58:$DO58)*0.88,"Advanced capacity",IF('Standardized Scores'!AN58&gt;=MAX('Standardized Scores'!$E58:$DO58)*0.8,"High capacity",IF('Standardized Scores'!AN58&gt;=MAX('Standardized Scores'!$E58:$DO58)*0.66,"Adequate capacity",IF('Standardized Scores'!AN58&gt;=MAX('Standardized Scores'!$E58:$DO58)*0.555,"Low capacity","Inadequate capacity"))))</f>
        <v>Adequate capacity</v>
      </c>
      <c r="AO58" s="160" t="str">
        <f>IF('Standardized Scores'!AO58&gt;=MAX('Standardized Scores'!$E58:$DO58)*0.88,"Advanced capacity",IF('Standardized Scores'!AO58&gt;=MAX('Standardized Scores'!$E58:$DO58)*0.8,"High capacity",IF('Standardized Scores'!AO58&gt;=MAX('Standardized Scores'!$E58:$DO58)*0.66,"Adequate capacity",IF('Standardized Scores'!AO58&gt;=MAX('Standardized Scores'!$E58:$DO58)*0.555,"Low capacity","Inadequate capacity"))))</f>
        <v>Inadequate capacity</v>
      </c>
      <c r="AP58" s="160" t="str">
        <f>IF('Standardized Scores'!AP58&gt;=MAX('Standardized Scores'!$E58:$DO58)*0.88,"Advanced capacity",IF('Standardized Scores'!AP58&gt;=MAX('Standardized Scores'!$E58:$DO58)*0.8,"High capacity",IF('Standardized Scores'!AP58&gt;=MAX('Standardized Scores'!$E58:$DO58)*0.66,"Adequate capacity",IF('Standardized Scores'!AP58&gt;=MAX('Standardized Scores'!$E58:$DO58)*0.555,"Low capacity","Inadequate capacity"))))</f>
        <v>Low capacity</v>
      </c>
      <c r="AQ58" s="160" t="str">
        <f>IF('Standardized Scores'!AQ58&gt;=MAX('Standardized Scores'!$E58:$DO58)*0.88,"Advanced capacity",IF('Standardized Scores'!AQ58&gt;=MAX('Standardized Scores'!$E58:$DO58)*0.8,"High capacity",IF('Standardized Scores'!AQ58&gt;=MAX('Standardized Scores'!$E58:$DO58)*0.66,"Adequate capacity",IF('Standardized Scores'!AQ58&gt;=MAX('Standardized Scores'!$E58:$DO58)*0.555,"Low capacity","Inadequate capacity"))))</f>
        <v>Low capacity</v>
      </c>
      <c r="AR58" s="160" t="str">
        <f>IF('Standardized Scores'!AR58&gt;=MAX('Standardized Scores'!$E58:$DO58)*0.88,"Advanced capacity",IF('Standardized Scores'!AR58&gt;=MAX('Standardized Scores'!$E58:$DO58)*0.8,"High capacity",IF('Standardized Scores'!AR58&gt;=MAX('Standardized Scores'!$E58:$DO58)*0.66,"Adequate capacity",IF('Standardized Scores'!AR58&gt;=MAX('Standardized Scores'!$E58:$DO58)*0.555,"Low capacity","Inadequate capacity"))))</f>
        <v>High capacity</v>
      </c>
      <c r="AS58" s="160" t="str">
        <f>IF('Standardized Scores'!AS58&gt;=MAX('Standardized Scores'!$E58:$DO58)*0.88,"Advanced capacity",IF('Standardized Scores'!AS58&gt;=MAX('Standardized Scores'!$E58:$DO58)*0.8,"High capacity",IF('Standardized Scores'!AS58&gt;=MAX('Standardized Scores'!$E58:$DO58)*0.66,"Adequate capacity",IF('Standardized Scores'!AS58&gt;=MAX('Standardized Scores'!$E58:$DO58)*0.555,"Low capacity","Inadequate capacity"))))</f>
        <v>Inadequate capacity</v>
      </c>
      <c r="AT58" s="160" t="str">
        <f>IF('Standardized Scores'!AT58&gt;=MAX('Standardized Scores'!$E58:$DO58)*0.88,"Advanced capacity",IF('Standardized Scores'!AT58&gt;=MAX('Standardized Scores'!$E58:$DO58)*0.8,"High capacity",IF('Standardized Scores'!AT58&gt;=MAX('Standardized Scores'!$E58:$DO58)*0.66,"Adequate capacity",IF('Standardized Scores'!AT58&gt;=MAX('Standardized Scores'!$E58:$DO58)*0.555,"Low capacity","Inadequate capacity"))))</f>
        <v>Adequate capacity</v>
      </c>
      <c r="AU58" s="160" t="str">
        <f>IF('Standardized Scores'!AU58&gt;=MAX('Standardized Scores'!$E58:$DO58)*0.88,"Advanced capacity",IF('Standardized Scores'!AU58&gt;=MAX('Standardized Scores'!$E58:$DO58)*0.8,"High capacity",IF('Standardized Scores'!AU58&gt;=MAX('Standardized Scores'!$E58:$DO58)*0.66,"Adequate capacity",IF('Standardized Scores'!AU58&gt;=MAX('Standardized Scores'!$E58:$DO58)*0.555,"Low capacity","Inadequate capacity"))))</f>
        <v>Inadequate capacity</v>
      </c>
      <c r="AV58" s="160" t="str">
        <f>IF('Standardized Scores'!AV58&gt;=MAX('Standardized Scores'!$E58:$DO58)*0.88,"Advanced capacity",IF('Standardized Scores'!AV58&gt;=MAX('Standardized Scores'!$E58:$DO58)*0.8,"High capacity",IF('Standardized Scores'!AV58&gt;=MAX('Standardized Scores'!$E58:$DO58)*0.66,"Adequate capacity",IF('Standardized Scores'!AV58&gt;=MAX('Standardized Scores'!$E58:$DO58)*0.555,"Low capacity","Inadequate capacity"))))</f>
        <v>Inadequate capacity</v>
      </c>
      <c r="AW58" s="160" t="str">
        <f>IF('Standardized Scores'!AW58&gt;=MAX('Standardized Scores'!$E58:$DO58)*0.88,"Advanced capacity",IF('Standardized Scores'!AW58&gt;=MAX('Standardized Scores'!$E58:$DO58)*0.8,"High capacity",IF('Standardized Scores'!AW58&gt;=MAX('Standardized Scores'!$E58:$DO58)*0.66,"Adequate capacity",IF('Standardized Scores'!AW58&gt;=MAX('Standardized Scores'!$E58:$DO58)*0.555,"Low capacity","Inadequate capacity"))))</f>
        <v>Adequate capacity</v>
      </c>
      <c r="AX58" s="160" t="str">
        <f>IF('Standardized Scores'!AX58&gt;=MAX('Standardized Scores'!$E58:$DO58)*0.88,"Advanced capacity",IF('Standardized Scores'!AX58&gt;=MAX('Standardized Scores'!$E58:$DO58)*0.8,"High capacity",IF('Standardized Scores'!AX58&gt;=MAX('Standardized Scores'!$E58:$DO58)*0.66,"Adequate capacity",IF('Standardized Scores'!AX58&gt;=MAX('Standardized Scores'!$E58:$DO58)*0.555,"Low capacity","Inadequate capacity"))))</f>
        <v>Low capacity</v>
      </c>
      <c r="AY58" s="160" t="str">
        <f>IF('Standardized Scores'!AY58&gt;=MAX('Standardized Scores'!$E58:$DO58)*0.88,"Advanced capacity",IF('Standardized Scores'!AY58&gt;=MAX('Standardized Scores'!$E58:$DO58)*0.8,"High capacity",IF('Standardized Scores'!AY58&gt;=MAX('Standardized Scores'!$E58:$DO58)*0.66,"Adequate capacity",IF('Standardized Scores'!AY58&gt;=MAX('Standardized Scores'!$E58:$DO58)*0.555,"Low capacity","Inadequate capacity"))))</f>
        <v>High capacity</v>
      </c>
      <c r="AZ58" s="160" t="str">
        <f>IF('Standardized Scores'!AZ58&gt;=MAX('Standardized Scores'!$E58:$DO58)*0.88,"Advanced capacity",IF('Standardized Scores'!AZ58&gt;=MAX('Standardized Scores'!$E58:$DO58)*0.8,"High capacity",IF('Standardized Scores'!AZ58&gt;=MAX('Standardized Scores'!$E58:$DO58)*0.66,"Adequate capacity",IF('Standardized Scores'!AZ58&gt;=MAX('Standardized Scores'!$E58:$DO58)*0.555,"Low capacity","Inadequate capacity"))))</f>
        <v>Advanced capacity</v>
      </c>
      <c r="BA58" s="160" t="str">
        <f>IF('Standardized Scores'!BA58&gt;=MAX('Standardized Scores'!$E58:$DO58)*0.88,"Advanced capacity",IF('Standardized Scores'!BA58&gt;=MAX('Standardized Scores'!$E58:$DO58)*0.8,"High capacity",IF('Standardized Scores'!BA58&gt;=MAX('Standardized Scores'!$E58:$DO58)*0.66,"Adequate capacity",IF('Standardized Scores'!BA58&gt;=MAX('Standardized Scores'!$E58:$DO58)*0.555,"Low capacity","Inadequate capacity"))))</f>
        <v>Low capacity</v>
      </c>
      <c r="BB58" s="160" t="str">
        <f>IF('Standardized Scores'!BB58&gt;=MAX('Standardized Scores'!$E58:$DO58)*0.88,"Advanced capacity",IF('Standardized Scores'!BB58&gt;=MAX('Standardized Scores'!$E58:$DO58)*0.8,"High capacity",IF('Standardized Scores'!BB58&gt;=MAX('Standardized Scores'!$E58:$DO58)*0.66,"Adequate capacity",IF('Standardized Scores'!BB58&gt;=MAX('Standardized Scores'!$E58:$DO58)*0.555,"Low capacity","Inadequate capacity"))))</f>
        <v>Adequate capacity</v>
      </c>
      <c r="BC58" s="160" t="str">
        <f>IF('Standardized Scores'!BC58&gt;=MAX('Standardized Scores'!$E58:$DO58)*0.88,"Advanced capacity",IF('Standardized Scores'!BC58&gt;=MAX('Standardized Scores'!$E58:$DO58)*0.8,"High capacity",IF('Standardized Scores'!BC58&gt;=MAX('Standardized Scores'!$E58:$DO58)*0.66,"Adequate capacity",IF('Standardized Scores'!BC58&gt;=MAX('Standardized Scores'!$E58:$DO58)*0.555,"Low capacity","Inadequate capacity"))))</f>
        <v>Advanced capacity</v>
      </c>
      <c r="BD58" s="160" t="str">
        <f>IF('Standardized Scores'!BD58&gt;=MAX('Standardized Scores'!$E58:$DO58)*0.88,"Advanced capacity",IF('Standardized Scores'!BD58&gt;=MAX('Standardized Scores'!$E58:$DO58)*0.8,"High capacity",IF('Standardized Scores'!BD58&gt;=MAX('Standardized Scores'!$E58:$DO58)*0.66,"Adequate capacity",IF('Standardized Scores'!BD58&gt;=MAX('Standardized Scores'!$E58:$DO58)*0.555,"Low capacity","Inadequate capacity"))))</f>
        <v>Adequate capacity</v>
      </c>
      <c r="BE58" s="160" t="str">
        <f>IF('Standardized Scores'!BE58&gt;=MAX('Standardized Scores'!$E58:$DO58)*0.88,"Advanced capacity",IF('Standardized Scores'!BE58&gt;=MAX('Standardized Scores'!$E58:$DO58)*0.8,"High capacity",IF('Standardized Scores'!BE58&gt;=MAX('Standardized Scores'!$E58:$DO58)*0.66,"Adequate capacity",IF('Standardized Scores'!BE58&gt;=MAX('Standardized Scores'!$E58:$DO58)*0.555,"Low capacity","Inadequate capacity"))))</f>
        <v>High capacity</v>
      </c>
      <c r="BF58" s="160" t="str">
        <f>IF('Standardized Scores'!BF58&gt;=MAX('Standardized Scores'!$E58:$DO58)*0.88,"Advanced capacity",IF('Standardized Scores'!BF58&gt;=MAX('Standardized Scores'!$E58:$DO58)*0.8,"High capacity",IF('Standardized Scores'!BF58&gt;=MAX('Standardized Scores'!$E58:$DO58)*0.66,"Adequate capacity",IF('Standardized Scores'!BF58&gt;=MAX('Standardized Scores'!$E58:$DO58)*0.555,"Low capacity","Inadequate capacity"))))</f>
        <v>High capacity</v>
      </c>
      <c r="BG58" s="160" t="str">
        <f>IF('Standardized Scores'!BG58&gt;=MAX('Standardized Scores'!$E58:$DO58)*0.88,"Advanced capacity",IF('Standardized Scores'!BG58&gt;=MAX('Standardized Scores'!$E58:$DO58)*0.8,"High capacity",IF('Standardized Scores'!BG58&gt;=MAX('Standardized Scores'!$E58:$DO58)*0.66,"Adequate capacity",IF('Standardized Scores'!BG58&gt;=MAX('Standardized Scores'!$E58:$DO58)*0.555,"Low capacity","Inadequate capacity"))))</f>
        <v>Low capacity</v>
      </c>
      <c r="BH58" s="160" t="str">
        <f>IF('Standardized Scores'!BH58&gt;=MAX('Standardized Scores'!$E58:$DO58)*0.88,"Advanced capacity",IF('Standardized Scores'!BH58&gt;=MAX('Standardized Scores'!$E58:$DO58)*0.8,"High capacity",IF('Standardized Scores'!BH58&gt;=MAX('Standardized Scores'!$E58:$DO58)*0.66,"Adequate capacity",IF('Standardized Scores'!BH58&gt;=MAX('Standardized Scores'!$E58:$DO58)*0.555,"Low capacity","Inadequate capacity"))))</f>
        <v>Adequate capacity</v>
      </c>
      <c r="BI58" s="160" t="str">
        <f>IF('Standardized Scores'!BI58&gt;=MAX('Standardized Scores'!$E58:$DO58)*0.88,"Advanced capacity",IF('Standardized Scores'!BI58&gt;=MAX('Standardized Scores'!$E58:$DO58)*0.8,"High capacity",IF('Standardized Scores'!BI58&gt;=MAX('Standardized Scores'!$E58:$DO58)*0.66,"Adequate capacity",IF('Standardized Scores'!BI58&gt;=MAX('Standardized Scores'!$E58:$DO58)*0.555,"Low capacity","Inadequate capacity"))))</f>
        <v>Inadequate capacity</v>
      </c>
      <c r="BJ58" s="160" t="str">
        <f>IF('Standardized Scores'!BJ58&gt;=MAX('Standardized Scores'!$E58:$DO58)*0.88,"Advanced capacity",IF('Standardized Scores'!BJ58&gt;=MAX('Standardized Scores'!$E58:$DO58)*0.8,"High capacity",IF('Standardized Scores'!BJ58&gt;=MAX('Standardized Scores'!$E58:$DO58)*0.66,"Adequate capacity",IF('Standardized Scores'!BJ58&gt;=MAX('Standardized Scores'!$E58:$DO58)*0.555,"Low capacity","Inadequate capacity"))))</f>
        <v>Inadequate capacity</v>
      </c>
      <c r="BK58" s="160" t="str">
        <f>IF('Standardized Scores'!BK58&gt;=MAX('Standardized Scores'!$E58:$DO58)*0.88,"Advanced capacity",IF('Standardized Scores'!BK58&gt;=MAX('Standardized Scores'!$E58:$DO58)*0.8,"High capacity",IF('Standardized Scores'!BK58&gt;=MAX('Standardized Scores'!$E58:$DO58)*0.66,"Adequate capacity",IF('Standardized Scores'!BK58&gt;=MAX('Standardized Scores'!$E58:$DO58)*0.555,"Low capacity","Inadequate capacity"))))</f>
        <v>Inadequate capacity</v>
      </c>
      <c r="BL58" s="160" t="str">
        <f>IF('Standardized Scores'!BL58&gt;=MAX('Standardized Scores'!$E58:$DO58)*0.88,"Advanced capacity",IF('Standardized Scores'!BL58&gt;=MAX('Standardized Scores'!$E58:$DO58)*0.8,"High capacity",IF('Standardized Scores'!BL58&gt;=MAX('Standardized Scores'!$E58:$DO58)*0.66,"Adequate capacity",IF('Standardized Scores'!BL58&gt;=MAX('Standardized Scores'!$E58:$DO58)*0.555,"Low capacity","Inadequate capacity"))))</f>
        <v>Adequate capacity</v>
      </c>
      <c r="BM58" s="160" t="str">
        <f>IF('Standardized Scores'!BM58&gt;=MAX('Standardized Scores'!$E58:$DO58)*0.88,"Advanced capacity",IF('Standardized Scores'!BM58&gt;=MAX('Standardized Scores'!$E58:$DO58)*0.8,"High capacity",IF('Standardized Scores'!BM58&gt;=MAX('Standardized Scores'!$E58:$DO58)*0.66,"Adequate capacity",IF('Standardized Scores'!BM58&gt;=MAX('Standardized Scores'!$E58:$DO58)*0.555,"Low capacity","Inadequate capacity"))))</f>
        <v>Inadequate capacity</v>
      </c>
      <c r="BN58" s="160" t="str">
        <f>IF('Standardized Scores'!BN58&gt;=MAX('Standardized Scores'!$E58:$DO58)*0.88,"Advanced capacity",IF('Standardized Scores'!BN58&gt;=MAX('Standardized Scores'!$E58:$DO58)*0.8,"High capacity",IF('Standardized Scores'!BN58&gt;=MAX('Standardized Scores'!$E58:$DO58)*0.66,"Adequate capacity",IF('Standardized Scores'!BN58&gt;=MAX('Standardized Scores'!$E58:$DO58)*0.555,"Low capacity","Inadequate capacity"))))</f>
        <v>Inadequate capacity</v>
      </c>
      <c r="BO58" s="160" t="str">
        <f>IF('Standardized Scores'!BO58&gt;=MAX('Standardized Scores'!$E58:$DO58)*0.88,"Advanced capacity",IF('Standardized Scores'!BO58&gt;=MAX('Standardized Scores'!$E58:$DO58)*0.8,"High capacity",IF('Standardized Scores'!BO58&gt;=MAX('Standardized Scores'!$E58:$DO58)*0.66,"Adequate capacity",IF('Standardized Scores'!BO58&gt;=MAX('Standardized Scores'!$E58:$DO58)*0.555,"Low capacity","Inadequate capacity"))))</f>
        <v>Inadequate capacity</v>
      </c>
      <c r="BP58" s="160" t="str">
        <f>IF('Standardized Scores'!BP58&gt;=MAX('Standardized Scores'!$E58:$DO58)*0.88,"Advanced capacity",IF('Standardized Scores'!BP58&gt;=MAX('Standardized Scores'!$E58:$DO58)*0.8,"High capacity",IF('Standardized Scores'!BP58&gt;=MAX('Standardized Scores'!$E58:$DO58)*0.66,"Adequate capacity",IF('Standardized Scores'!BP58&gt;=MAX('Standardized Scores'!$E58:$DO58)*0.555,"Low capacity","Inadequate capacity"))))</f>
        <v>Low capacity</v>
      </c>
      <c r="BQ58" s="160" t="str">
        <f>IF('Standardized Scores'!BQ58&gt;=MAX('Standardized Scores'!$E58:$DO58)*0.88,"Advanced capacity",IF('Standardized Scores'!BQ58&gt;=MAX('Standardized Scores'!$E58:$DO58)*0.8,"High capacity",IF('Standardized Scores'!BQ58&gt;=MAX('Standardized Scores'!$E58:$DO58)*0.66,"Adequate capacity",IF('Standardized Scores'!BQ58&gt;=MAX('Standardized Scores'!$E58:$DO58)*0.555,"Low capacity","Inadequate capacity"))))</f>
        <v>Inadequate capacity</v>
      </c>
      <c r="BR58" s="160" t="str">
        <f>IF('Standardized Scores'!BR58&gt;=MAX('Standardized Scores'!$E58:$DO58)*0.88,"Advanced capacity",IF('Standardized Scores'!BR58&gt;=MAX('Standardized Scores'!$E58:$DO58)*0.8,"High capacity",IF('Standardized Scores'!BR58&gt;=MAX('Standardized Scores'!$E58:$DO58)*0.66,"Adequate capacity",IF('Standardized Scores'!BR58&gt;=MAX('Standardized Scores'!$E58:$DO58)*0.555,"Low capacity","Inadequate capacity"))))</f>
        <v>Inadequate capacity</v>
      </c>
      <c r="BS58" s="160" t="str">
        <f>IF('Standardized Scores'!BS58&gt;=MAX('Standardized Scores'!$E58:$DO58)*0.88,"Advanced capacity",IF('Standardized Scores'!BS58&gt;=MAX('Standardized Scores'!$E58:$DO58)*0.8,"High capacity",IF('Standardized Scores'!BS58&gt;=MAX('Standardized Scores'!$E58:$DO58)*0.66,"Adequate capacity",IF('Standardized Scores'!BS58&gt;=MAX('Standardized Scores'!$E58:$DO58)*0.555,"Low capacity","Inadequate capacity"))))</f>
        <v>Low capacity</v>
      </c>
      <c r="BT58" s="160" t="str">
        <f>IF('Standardized Scores'!BT58&gt;=MAX('Standardized Scores'!$E58:$DO58)*0.88,"Advanced capacity",IF('Standardized Scores'!BT58&gt;=MAX('Standardized Scores'!$E58:$DO58)*0.8,"High capacity",IF('Standardized Scores'!BT58&gt;=MAX('Standardized Scores'!$E58:$DO58)*0.66,"Adequate capacity",IF('Standardized Scores'!BT58&gt;=MAX('Standardized Scores'!$E58:$DO58)*0.555,"Low capacity","Inadequate capacity"))))</f>
        <v>Inadequate capacity</v>
      </c>
      <c r="BU58" s="160" t="str">
        <f>IF('Standardized Scores'!BU58&gt;=MAX('Standardized Scores'!$E58:$DO58)*0.88,"Advanced capacity",IF('Standardized Scores'!BU58&gt;=MAX('Standardized Scores'!$E58:$DO58)*0.8,"High capacity",IF('Standardized Scores'!BU58&gt;=MAX('Standardized Scores'!$E58:$DO58)*0.66,"Adequate capacity",IF('Standardized Scores'!BU58&gt;=MAX('Standardized Scores'!$E58:$DO58)*0.555,"Low capacity","Inadequate capacity"))))</f>
        <v>Inadequate capacity</v>
      </c>
      <c r="BV58" s="160" t="str">
        <f>IF('Standardized Scores'!BV58&gt;=MAX('Standardized Scores'!$E58:$DO58)*0.88,"Advanced capacity",IF('Standardized Scores'!BV58&gt;=MAX('Standardized Scores'!$E58:$DO58)*0.8,"High capacity",IF('Standardized Scores'!BV58&gt;=MAX('Standardized Scores'!$E58:$DO58)*0.66,"Adequate capacity",IF('Standardized Scores'!BV58&gt;=MAX('Standardized Scores'!$E58:$DO58)*0.555,"Low capacity","Inadequate capacity"))))</f>
        <v>Inadequate capacity</v>
      </c>
      <c r="BW58" s="160" t="str">
        <f>IF('Standardized Scores'!BW58&gt;=MAX('Standardized Scores'!$E58:$DO58)*0.88,"Advanced capacity",IF('Standardized Scores'!BW58&gt;=MAX('Standardized Scores'!$E58:$DO58)*0.8,"High capacity",IF('Standardized Scores'!BW58&gt;=MAX('Standardized Scores'!$E58:$DO58)*0.66,"Adequate capacity",IF('Standardized Scores'!BW58&gt;=MAX('Standardized Scores'!$E58:$DO58)*0.555,"Low capacity","Inadequate capacity"))))</f>
        <v>Inadequate capacity</v>
      </c>
      <c r="BX58" s="160" t="str">
        <f>IF('Standardized Scores'!BX58&gt;=MAX('Standardized Scores'!$E58:$DO58)*0.88,"Advanced capacity",IF('Standardized Scores'!BX58&gt;=MAX('Standardized Scores'!$E58:$DO58)*0.8,"High capacity",IF('Standardized Scores'!BX58&gt;=MAX('Standardized Scores'!$E58:$DO58)*0.66,"Adequate capacity",IF('Standardized Scores'!BX58&gt;=MAX('Standardized Scores'!$E58:$DO58)*0.555,"Low capacity","Inadequate capacity"))))</f>
        <v>Inadequate capacity</v>
      </c>
      <c r="BY58" s="160" t="str">
        <f>IF('Standardized Scores'!BY58&gt;=MAX('Standardized Scores'!$E58:$DO58)*0.88,"Advanced capacity",IF('Standardized Scores'!BY58&gt;=MAX('Standardized Scores'!$E58:$DO58)*0.8,"High capacity",IF('Standardized Scores'!BY58&gt;=MAX('Standardized Scores'!$E58:$DO58)*0.66,"Adequate capacity",IF('Standardized Scores'!BY58&gt;=MAX('Standardized Scores'!$E58:$DO58)*0.555,"Low capacity","Inadequate capacity"))))</f>
        <v>Low capacity</v>
      </c>
      <c r="BZ58" s="160" t="str">
        <f>IF('Standardized Scores'!BZ58&gt;=MAX('Standardized Scores'!$E58:$DO58)*0.88,"Advanced capacity",IF('Standardized Scores'!BZ58&gt;=MAX('Standardized Scores'!$E58:$DO58)*0.8,"High capacity",IF('Standardized Scores'!BZ58&gt;=MAX('Standardized Scores'!$E58:$DO58)*0.66,"Adequate capacity",IF('Standardized Scores'!BZ58&gt;=MAX('Standardized Scores'!$E58:$DO58)*0.555,"Low capacity","Inadequate capacity"))))</f>
        <v>Low capacity</v>
      </c>
      <c r="CA58" s="160" t="str">
        <f>IF('Standardized Scores'!CA58&gt;=MAX('Standardized Scores'!$E58:$DO58)*0.88,"Advanced capacity",IF('Standardized Scores'!CA58&gt;=MAX('Standardized Scores'!$E58:$DO58)*0.8,"High capacity",IF('Standardized Scores'!CA58&gt;=MAX('Standardized Scores'!$E58:$DO58)*0.66,"Adequate capacity",IF('Standardized Scores'!CA58&gt;=MAX('Standardized Scores'!$E58:$DO58)*0.555,"Low capacity","Inadequate capacity"))))</f>
        <v>Low capacity</v>
      </c>
      <c r="CB58" s="160" t="str">
        <f>IF('Standardized Scores'!CB58&gt;=MAX('Standardized Scores'!$E58:$DO58)*0.88,"Advanced capacity",IF('Standardized Scores'!CB58&gt;=MAX('Standardized Scores'!$E58:$DO58)*0.8,"High capacity",IF('Standardized Scores'!CB58&gt;=MAX('Standardized Scores'!$E58:$DO58)*0.66,"Adequate capacity",IF('Standardized Scores'!CB58&gt;=MAX('Standardized Scores'!$E58:$DO58)*0.555,"Low capacity","Inadequate capacity"))))</f>
        <v>Adequate capacity</v>
      </c>
      <c r="CC58" s="160" t="str">
        <f>IF('Standardized Scores'!CC58&gt;=MAX('Standardized Scores'!$E58:$DO58)*0.88,"Advanced capacity",IF('Standardized Scores'!CC58&gt;=MAX('Standardized Scores'!$E58:$DO58)*0.8,"High capacity",IF('Standardized Scores'!CC58&gt;=MAX('Standardized Scores'!$E58:$DO58)*0.66,"Adequate capacity",IF('Standardized Scores'!CC58&gt;=MAX('Standardized Scores'!$E58:$DO58)*0.555,"Low capacity","Inadequate capacity"))))</f>
        <v>Inadequate capacity</v>
      </c>
      <c r="CD58" s="160" t="str">
        <f>IF('Standardized Scores'!CD58&gt;=MAX('Standardized Scores'!$E58:$DO58)*0.88,"Advanced capacity",IF('Standardized Scores'!CD58&gt;=MAX('Standardized Scores'!$E58:$DO58)*0.8,"High capacity",IF('Standardized Scores'!CD58&gt;=MAX('Standardized Scores'!$E58:$DO58)*0.66,"Adequate capacity",IF('Standardized Scores'!CD58&gt;=MAX('Standardized Scores'!$E58:$DO58)*0.555,"Low capacity","Inadequate capacity"))))</f>
        <v>Adequate capacity</v>
      </c>
      <c r="CE58" s="160" t="str">
        <f>IF('Standardized Scores'!CE58&gt;=MAX('Standardized Scores'!$E58:$DO58)*0.88,"Advanced capacity",IF('Standardized Scores'!CE58&gt;=MAX('Standardized Scores'!$E58:$DO58)*0.8,"High capacity",IF('Standardized Scores'!CE58&gt;=MAX('Standardized Scores'!$E58:$DO58)*0.66,"Adequate capacity",IF('Standardized Scores'!CE58&gt;=MAX('Standardized Scores'!$E58:$DO58)*0.555,"Low capacity","Inadequate capacity"))))</f>
        <v>Low capacity</v>
      </c>
      <c r="CF58" s="160" t="str">
        <f>IF('Standardized Scores'!CF58&gt;=MAX('Standardized Scores'!$E58:$DO58)*0.88,"Advanced capacity",IF('Standardized Scores'!CF58&gt;=MAX('Standardized Scores'!$E58:$DO58)*0.8,"High capacity",IF('Standardized Scores'!CF58&gt;=MAX('Standardized Scores'!$E58:$DO58)*0.66,"Adequate capacity",IF('Standardized Scores'!CF58&gt;=MAX('Standardized Scores'!$E58:$DO58)*0.555,"Low capacity","Inadequate capacity"))))</f>
        <v>Inadequate capacity</v>
      </c>
      <c r="CG58" s="160" t="str">
        <f>IF('Standardized Scores'!CG58&gt;=MAX('Standardized Scores'!$E58:$DO58)*0.88,"Advanced capacity",IF('Standardized Scores'!CG58&gt;=MAX('Standardized Scores'!$E58:$DO58)*0.8,"High capacity",IF('Standardized Scores'!CG58&gt;=MAX('Standardized Scores'!$E58:$DO58)*0.66,"Adequate capacity",IF('Standardized Scores'!CG58&gt;=MAX('Standardized Scores'!$E58:$DO58)*0.555,"Low capacity","Inadequate capacity"))))</f>
        <v>Inadequate capacity</v>
      </c>
      <c r="CH58" s="160" t="str">
        <f>IF('Standardized Scores'!CH58&gt;=MAX('Standardized Scores'!$E58:$DO58)*0.88,"Advanced capacity",IF('Standardized Scores'!CH58&gt;=MAX('Standardized Scores'!$E58:$DO58)*0.8,"High capacity",IF('Standardized Scores'!CH58&gt;=MAX('Standardized Scores'!$E58:$DO58)*0.66,"Adequate capacity",IF('Standardized Scores'!CH58&gt;=MAX('Standardized Scores'!$E58:$DO58)*0.555,"Low capacity","Inadequate capacity"))))</f>
        <v>Low capacity</v>
      </c>
      <c r="CI58" s="160" t="str">
        <f>IF('Standardized Scores'!CI58&gt;=MAX('Standardized Scores'!$E58:$DO58)*0.88,"Advanced capacity",IF('Standardized Scores'!CI58&gt;=MAX('Standardized Scores'!$E58:$DO58)*0.8,"High capacity",IF('Standardized Scores'!CI58&gt;=MAX('Standardized Scores'!$E58:$DO58)*0.66,"Adequate capacity",IF('Standardized Scores'!CI58&gt;=MAX('Standardized Scores'!$E58:$DO58)*0.555,"Low capacity","Inadequate capacity"))))</f>
        <v>Low capacity</v>
      </c>
      <c r="CJ58" s="160" t="str">
        <f>IF('Standardized Scores'!CJ58&gt;=MAX('Standardized Scores'!$E58:$DO58)*0.88,"Advanced capacity",IF('Standardized Scores'!CJ58&gt;=MAX('Standardized Scores'!$E58:$DO58)*0.8,"High capacity",IF('Standardized Scores'!CJ58&gt;=MAX('Standardized Scores'!$E58:$DO58)*0.66,"Adequate capacity",IF('Standardized Scores'!CJ58&gt;=MAX('Standardized Scores'!$E58:$DO58)*0.555,"Low capacity","Inadequate capacity"))))</f>
        <v>Inadequate capacity</v>
      </c>
      <c r="CK58" s="160" t="str">
        <f>IF('Standardized Scores'!CK58&gt;=MAX('Standardized Scores'!$E58:$DO58)*0.88,"Advanced capacity",IF('Standardized Scores'!CK58&gt;=MAX('Standardized Scores'!$E58:$DO58)*0.8,"High capacity",IF('Standardized Scores'!CK58&gt;=MAX('Standardized Scores'!$E58:$DO58)*0.66,"Adequate capacity",IF('Standardized Scores'!CK58&gt;=MAX('Standardized Scores'!$E58:$DO58)*0.555,"Low capacity","Inadequate capacity"))))</f>
        <v>Low capacity</v>
      </c>
      <c r="CL58" s="160" t="str">
        <f>IF('Standardized Scores'!CL58&gt;=MAX('Standardized Scores'!$E58:$DO58)*0.88,"Advanced capacity",IF('Standardized Scores'!CL58&gt;=MAX('Standardized Scores'!$E58:$DO58)*0.8,"High capacity",IF('Standardized Scores'!CL58&gt;=MAX('Standardized Scores'!$E58:$DO58)*0.66,"Adequate capacity",IF('Standardized Scores'!CL58&gt;=MAX('Standardized Scores'!$E58:$DO58)*0.555,"Low capacity","Inadequate capacity"))))</f>
        <v>High capacity</v>
      </c>
      <c r="CM58" s="160" t="str">
        <f>IF('Standardized Scores'!CM58&gt;=MAX('Standardized Scores'!$E58:$DO58)*0.88,"Advanced capacity",IF('Standardized Scores'!CM58&gt;=MAX('Standardized Scores'!$E58:$DO58)*0.8,"High capacity",IF('Standardized Scores'!CM58&gt;=MAX('Standardized Scores'!$E58:$DO58)*0.66,"Adequate capacity",IF('Standardized Scores'!CM58&gt;=MAX('Standardized Scores'!$E58:$DO58)*0.555,"Low capacity","Inadequate capacity"))))</f>
        <v>Inadequate capacity</v>
      </c>
      <c r="CN58" s="160" t="str">
        <f>IF('Standardized Scores'!CN58&gt;=MAX('Standardized Scores'!$E58:$DO58)*0.88,"Advanced capacity",IF('Standardized Scores'!CN58&gt;=MAX('Standardized Scores'!$E58:$DO58)*0.8,"High capacity",IF('Standardized Scores'!CN58&gt;=MAX('Standardized Scores'!$E58:$DO58)*0.66,"Adequate capacity",IF('Standardized Scores'!CN58&gt;=MAX('Standardized Scores'!$E58:$DO58)*0.555,"Low capacity","Inadequate capacity"))))</f>
        <v>Low capacity</v>
      </c>
      <c r="CO58" s="160" t="str">
        <f>IF('Standardized Scores'!CO58&gt;=MAX('Standardized Scores'!$E58:$DO58)*0.88,"Advanced capacity",IF('Standardized Scores'!CO58&gt;=MAX('Standardized Scores'!$E58:$DO58)*0.8,"High capacity",IF('Standardized Scores'!CO58&gt;=MAX('Standardized Scores'!$E58:$DO58)*0.66,"Adequate capacity",IF('Standardized Scores'!CO58&gt;=MAX('Standardized Scores'!$E58:$DO58)*0.555,"Low capacity","Inadequate capacity"))))</f>
        <v>Low capacity</v>
      </c>
      <c r="CP58" s="160" t="str">
        <f>IF('Standardized Scores'!CP58&gt;=MAX('Standardized Scores'!$E58:$DO58)*0.88,"Advanced capacity",IF('Standardized Scores'!CP58&gt;=MAX('Standardized Scores'!$E58:$DO58)*0.8,"High capacity",IF('Standardized Scores'!CP58&gt;=MAX('Standardized Scores'!$E58:$DO58)*0.66,"Adequate capacity",IF('Standardized Scores'!CP58&gt;=MAX('Standardized Scores'!$E58:$DO58)*0.555,"Low capacity","Inadequate capacity"))))</f>
        <v>High capacity</v>
      </c>
      <c r="CQ58" s="160" t="str">
        <f>IF('Standardized Scores'!CQ58&gt;=MAX('Standardized Scores'!$E58:$DO58)*0.88,"Advanced capacity",IF('Standardized Scores'!CQ58&gt;=MAX('Standardized Scores'!$E58:$DO58)*0.8,"High capacity",IF('Standardized Scores'!CQ58&gt;=MAX('Standardized Scores'!$E58:$DO58)*0.66,"Adequate capacity",IF('Standardized Scores'!CQ58&gt;=MAX('Standardized Scores'!$E58:$DO58)*0.555,"Low capacity","Inadequate capacity"))))</f>
        <v>Inadequate capacity</v>
      </c>
      <c r="CR58" s="160" t="str">
        <f>IF('Standardized Scores'!CR58&gt;=MAX('Standardized Scores'!$E58:$DO58)*0.88,"Advanced capacity",IF('Standardized Scores'!CR58&gt;=MAX('Standardized Scores'!$E58:$DO58)*0.8,"High capacity",IF('Standardized Scores'!CR58&gt;=MAX('Standardized Scores'!$E58:$DO58)*0.66,"Adequate capacity",IF('Standardized Scores'!CR58&gt;=MAX('Standardized Scores'!$E58:$DO58)*0.555,"Low capacity","Inadequate capacity"))))</f>
        <v>Inadequate capacity</v>
      </c>
      <c r="CS58" s="160" t="str">
        <f>IF('Standardized Scores'!CS58&gt;=MAX('Standardized Scores'!$E58:$DO58)*0.88,"Advanced capacity",IF('Standardized Scores'!CS58&gt;=MAX('Standardized Scores'!$E58:$DO58)*0.8,"High capacity",IF('Standardized Scores'!CS58&gt;=MAX('Standardized Scores'!$E58:$DO58)*0.66,"Adequate capacity",IF('Standardized Scores'!CS58&gt;=MAX('Standardized Scores'!$E58:$DO58)*0.555,"Low capacity","Inadequate capacity"))))</f>
        <v>Inadequate capacity</v>
      </c>
      <c r="CT58" s="160" t="str">
        <f>IF('Standardized Scores'!CT58&gt;=MAX('Standardized Scores'!$E58:$DO58)*0.88,"Advanced capacity",IF('Standardized Scores'!CT58&gt;=MAX('Standardized Scores'!$E58:$DO58)*0.8,"High capacity",IF('Standardized Scores'!CT58&gt;=MAX('Standardized Scores'!$E58:$DO58)*0.66,"Adequate capacity",IF('Standardized Scores'!CT58&gt;=MAX('Standardized Scores'!$E58:$DO58)*0.555,"Low capacity","Inadequate capacity"))))</f>
        <v>Inadequate capacity</v>
      </c>
      <c r="CU58" s="160" t="str">
        <f>IF('Standardized Scores'!CU58&gt;=MAX('Standardized Scores'!$E58:$DO58)*0.88,"Advanced capacity",IF('Standardized Scores'!CU58&gt;=MAX('Standardized Scores'!$E58:$DO58)*0.8,"High capacity",IF('Standardized Scores'!CU58&gt;=MAX('Standardized Scores'!$E58:$DO58)*0.66,"Adequate capacity",IF('Standardized Scores'!CU58&gt;=MAX('Standardized Scores'!$E58:$DO58)*0.555,"Low capacity","Inadequate capacity"))))</f>
        <v>Inadequate capacity</v>
      </c>
      <c r="CV58" s="160" t="str">
        <f>IF('Standardized Scores'!CV58&gt;=MAX('Standardized Scores'!$E58:$DO58)*0.88,"Advanced capacity",IF('Standardized Scores'!CV58&gt;=MAX('Standardized Scores'!$E58:$DO58)*0.8,"High capacity",IF('Standardized Scores'!CV58&gt;=MAX('Standardized Scores'!$E58:$DO58)*0.66,"Adequate capacity",IF('Standardized Scores'!CV58&gt;=MAX('Standardized Scores'!$E58:$DO58)*0.555,"Low capacity","Inadequate capacity"))))</f>
        <v>Adequate capacity</v>
      </c>
      <c r="CW58" s="160" t="str">
        <f>IF('Standardized Scores'!CW58&gt;=MAX('Standardized Scores'!$E58:$DO58)*0.88,"Advanced capacity",IF('Standardized Scores'!CW58&gt;=MAX('Standardized Scores'!$E58:$DO58)*0.8,"High capacity",IF('Standardized Scores'!CW58&gt;=MAX('Standardized Scores'!$E58:$DO58)*0.66,"Adequate capacity",IF('Standardized Scores'!CW58&gt;=MAX('Standardized Scores'!$E58:$DO58)*0.555,"Low capacity","Inadequate capacity"))))</f>
        <v>High capacity</v>
      </c>
      <c r="CX58" s="160" t="str">
        <f>IF('Standardized Scores'!CX58&gt;=MAX('Standardized Scores'!$E58:$DO58)*0.88,"Advanced capacity",IF('Standardized Scores'!CX58&gt;=MAX('Standardized Scores'!$E58:$DO58)*0.8,"High capacity",IF('Standardized Scores'!CX58&gt;=MAX('Standardized Scores'!$E58:$DO58)*0.66,"Adequate capacity",IF('Standardized Scores'!CX58&gt;=MAX('Standardized Scores'!$E58:$DO58)*0.555,"Low capacity","Inadequate capacity"))))</f>
        <v>High capacity</v>
      </c>
      <c r="CY58" s="160" t="str">
        <f>IF('Standardized Scores'!CY58&gt;=MAX('Standardized Scores'!$E58:$DO58)*0.88,"Advanced capacity",IF('Standardized Scores'!CY58&gt;=MAX('Standardized Scores'!$E58:$DO58)*0.8,"High capacity",IF('Standardized Scores'!CY58&gt;=MAX('Standardized Scores'!$E58:$DO58)*0.66,"Adequate capacity",IF('Standardized Scores'!CY58&gt;=MAX('Standardized Scores'!$E58:$DO58)*0.555,"Low capacity","Inadequate capacity"))))</f>
        <v>Low capacity</v>
      </c>
      <c r="CZ58" s="160" t="str">
        <f>IF('Standardized Scores'!CZ58&gt;=MAX('Standardized Scores'!$E58:$DO58)*0.88,"Advanced capacity",IF('Standardized Scores'!CZ58&gt;=MAX('Standardized Scores'!$E58:$DO58)*0.8,"High capacity",IF('Standardized Scores'!CZ58&gt;=MAX('Standardized Scores'!$E58:$DO58)*0.66,"Adequate capacity",IF('Standardized Scores'!CZ58&gt;=MAX('Standardized Scores'!$E58:$DO58)*0.555,"Low capacity","Inadequate capacity"))))</f>
        <v>Adequate capacity</v>
      </c>
      <c r="DA58" s="160" t="str">
        <f>IF('Standardized Scores'!DA58&gt;=MAX('Standardized Scores'!$E58:$DO58)*0.88,"Advanced capacity",IF('Standardized Scores'!DA58&gt;=MAX('Standardized Scores'!$E58:$DO58)*0.8,"High capacity",IF('Standardized Scores'!DA58&gt;=MAX('Standardized Scores'!$E58:$DO58)*0.66,"Adequate capacity",IF('Standardized Scores'!DA58&gt;=MAX('Standardized Scores'!$E58:$DO58)*0.555,"Low capacity","Inadequate capacity"))))</f>
        <v>High capacity</v>
      </c>
      <c r="DB58" s="160" t="str">
        <f>IF('Standardized Scores'!DB58&gt;=MAX('Standardized Scores'!$E58:$DO58)*0.88,"Advanced capacity",IF('Standardized Scores'!DB58&gt;=MAX('Standardized Scores'!$E58:$DO58)*0.8,"High capacity",IF('Standardized Scores'!DB58&gt;=MAX('Standardized Scores'!$E58:$DO58)*0.66,"Adequate capacity",IF('Standardized Scores'!DB58&gt;=MAX('Standardized Scores'!$E58:$DO58)*0.555,"Low capacity","Inadequate capacity"))))</f>
        <v>Adequate capacity</v>
      </c>
      <c r="DC58" s="160" t="str">
        <f>IF('Standardized Scores'!DC58&gt;=MAX('Standardized Scores'!$E58:$DO58)*0.88,"Advanced capacity",IF('Standardized Scores'!DC58&gt;=MAX('Standardized Scores'!$E58:$DO58)*0.8,"High capacity",IF('Standardized Scores'!DC58&gt;=MAX('Standardized Scores'!$E58:$DO58)*0.66,"Adequate capacity",IF('Standardized Scores'!DC58&gt;=MAX('Standardized Scores'!$E58:$DO58)*0.555,"Low capacity","Inadequate capacity"))))</f>
        <v>Inadequate capacity</v>
      </c>
      <c r="DD58" s="160" t="str">
        <f>IF('Standardized Scores'!DD58&gt;=MAX('Standardized Scores'!$E58:$DO58)*0.88,"Advanced capacity",IF('Standardized Scores'!DD58&gt;=MAX('Standardized Scores'!$E58:$DO58)*0.8,"High capacity",IF('Standardized Scores'!DD58&gt;=MAX('Standardized Scores'!$E58:$DO58)*0.66,"Adequate capacity",IF('Standardized Scores'!DD58&gt;=MAX('Standardized Scores'!$E58:$DO58)*0.555,"Low capacity","Inadequate capacity"))))</f>
        <v>Low capacity</v>
      </c>
      <c r="DE58" s="160" t="str">
        <f>IF('Standardized Scores'!DE58&gt;=MAX('Standardized Scores'!$E58:$DO58)*0.88,"Advanced capacity",IF('Standardized Scores'!DE58&gt;=MAX('Standardized Scores'!$E58:$DO58)*0.8,"High capacity",IF('Standardized Scores'!DE58&gt;=MAX('Standardized Scores'!$E58:$DO58)*0.66,"Adequate capacity",IF('Standardized Scores'!DE58&gt;=MAX('Standardized Scores'!$E58:$DO58)*0.555,"Low capacity","Inadequate capacity"))))</f>
        <v>Adequate capacity</v>
      </c>
      <c r="DF58" s="160" t="str">
        <f>IF('Standardized Scores'!DF58&gt;=MAX('Standardized Scores'!$E58:$DO58)*0.88,"Advanced capacity",IF('Standardized Scores'!DF58&gt;=MAX('Standardized Scores'!$E58:$DO58)*0.8,"High capacity",IF('Standardized Scores'!DF58&gt;=MAX('Standardized Scores'!$E58:$DO58)*0.66,"Adequate capacity",IF('Standardized Scores'!DF58&gt;=MAX('Standardized Scores'!$E58:$DO58)*0.555,"Low capacity","Inadequate capacity"))))</f>
        <v>Low capacity</v>
      </c>
      <c r="DG58" s="160" t="str">
        <f>IF('Standardized Scores'!DG58&gt;=MAX('Standardized Scores'!$E58:$DO58)*0.88,"Advanced capacity",IF('Standardized Scores'!DG58&gt;=MAX('Standardized Scores'!$E58:$DO58)*0.8,"High capacity",IF('Standardized Scores'!DG58&gt;=MAX('Standardized Scores'!$E58:$DO58)*0.66,"Adequate capacity",IF('Standardized Scores'!DG58&gt;=MAX('Standardized Scores'!$E58:$DO58)*0.555,"Low capacity","Inadequate capacity"))))</f>
        <v>Inadequate capacity</v>
      </c>
      <c r="DH58" s="160" t="str">
        <f>IF('Standardized Scores'!DH58&gt;=MAX('Standardized Scores'!$E58:$DO58)*0.88,"Advanced capacity",IF('Standardized Scores'!DH58&gt;=MAX('Standardized Scores'!$E58:$DO58)*0.8,"High capacity",IF('Standardized Scores'!DH58&gt;=MAX('Standardized Scores'!$E58:$DO58)*0.66,"Adequate capacity",IF('Standardized Scores'!DH58&gt;=MAX('Standardized Scores'!$E58:$DO58)*0.555,"Low capacity","Inadequate capacity"))))</f>
        <v>Inadequate capacity</v>
      </c>
      <c r="DI58" s="160" t="str">
        <f>IF('Standardized Scores'!DI58&gt;=MAX('Standardized Scores'!$E58:$DO58)*0.88,"Advanced capacity",IF('Standardized Scores'!DI58&gt;=MAX('Standardized Scores'!$E58:$DO58)*0.8,"High capacity",IF('Standardized Scores'!DI58&gt;=MAX('Standardized Scores'!$E58:$DO58)*0.66,"Adequate capacity",IF('Standardized Scores'!DI58&gt;=MAX('Standardized Scores'!$E58:$DO58)*0.555,"Low capacity","Inadequate capacity"))))</f>
        <v>High capacity</v>
      </c>
      <c r="DJ58" s="160" t="str">
        <f>IF('Standardized Scores'!DJ58&gt;=MAX('Standardized Scores'!$E58:$DO58)*0.88,"Advanced capacity",IF('Standardized Scores'!DJ58&gt;=MAX('Standardized Scores'!$E58:$DO58)*0.8,"High capacity",IF('Standardized Scores'!DJ58&gt;=MAX('Standardized Scores'!$E58:$DO58)*0.66,"Adequate capacity",IF('Standardized Scores'!DJ58&gt;=MAX('Standardized Scores'!$E58:$DO58)*0.555,"Low capacity","Inadequate capacity"))))</f>
        <v>High capacity</v>
      </c>
      <c r="DK58" s="160" t="str">
        <f>IF('Standardized Scores'!DK58&gt;=MAX('Standardized Scores'!$E58:$DO58)*0.88,"Advanced capacity",IF('Standardized Scores'!DK58&gt;=MAX('Standardized Scores'!$E58:$DO58)*0.8,"High capacity",IF('Standardized Scores'!DK58&gt;=MAX('Standardized Scores'!$E58:$DO58)*0.66,"Adequate capacity",IF('Standardized Scores'!DK58&gt;=MAX('Standardized Scores'!$E58:$DO58)*0.555,"Low capacity","Inadequate capacity"))))</f>
        <v>High capacity</v>
      </c>
      <c r="DL58" s="160" t="str">
        <f>IF('Standardized Scores'!DL58&gt;=MAX('Standardized Scores'!$E58:$DO58)*0.88,"Advanced capacity",IF('Standardized Scores'!DL58&gt;=MAX('Standardized Scores'!$E58:$DO58)*0.8,"High capacity",IF('Standardized Scores'!DL58&gt;=MAX('Standardized Scores'!$E58:$DO58)*0.66,"Adequate capacity",IF('Standardized Scores'!DL58&gt;=MAX('Standardized Scores'!$E58:$DO58)*0.555,"Low capacity","Inadequate capacity"))))</f>
        <v>Low capacity</v>
      </c>
      <c r="DM58" s="160" t="str">
        <f>IF('Standardized Scores'!DM58&gt;=MAX('Standardized Scores'!$E58:$DO58)*0.88,"Advanced capacity",IF('Standardized Scores'!DM58&gt;=MAX('Standardized Scores'!$E58:$DO58)*0.8,"High capacity",IF('Standardized Scores'!DM58&gt;=MAX('Standardized Scores'!$E58:$DO58)*0.66,"Adequate capacity",IF('Standardized Scores'!DM58&gt;=MAX('Standardized Scores'!$E58:$DO58)*0.555,"Low capacity","Inadequate capacity"))))</f>
        <v>Low capacity</v>
      </c>
      <c r="DN58" s="160" t="str">
        <f>IF('Standardized Scores'!DN58&gt;=MAX('Standardized Scores'!$E58:$DO58)*0.88,"Advanced capacity",IF('Standardized Scores'!DN58&gt;=MAX('Standardized Scores'!$E58:$DO58)*0.8,"High capacity",IF('Standardized Scores'!DN58&gt;=MAX('Standardized Scores'!$E58:$DO58)*0.66,"Adequate capacity",IF('Standardized Scores'!DN58&gt;=MAX('Standardized Scores'!$E58:$DO58)*0.555,"Low capacity","Inadequate capacity"))))</f>
        <v>Low capacity</v>
      </c>
      <c r="DO58" s="160" t="str">
        <f>IF('Standardized Scores'!DO58&gt;=MAX('Standardized Scores'!$E58:$DO58)*0.88,"Advanced capacity",IF('Standardized Scores'!DO58&gt;=MAX('Standardized Scores'!$E58:$DO58)*0.8,"High capacity",IF('Standardized Scores'!DO58&gt;=MAX('Standardized Scores'!$E58:$DO58)*0.66,"Adequate capacity",IF('Standardized Scores'!DO58&gt;=MAX('Standardized Scores'!$E58:$DO58)*0.555,"Low capacity","Inadequate capacity"))))</f>
        <v>Inadequate capacity</v>
      </c>
    </row>
    <row r="59" spans="2:119" ht="12" customHeight="1" x14ac:dyDescent="0.25">
      <c r="B59" s="83" t="str">
        <f>'Standardized Scores'!B59</f>
        <v xml:space="preserve">         % of employees who are trainees or interns in the engineering industry</v>
      </c>
      <c r="C59" s="83" t="str">
        <f t="shared" si="0"/>
        <v>% of employees who are trainees or interns in the engineering industry</v>
      </c>
      <c r="D59" s="151">
        <f>'Standardized Scores'!D59</f>
        <v>0.25</v>
      </c>
      <c r="E59" s="161">
        <f>'Standardized Scores'!E59</f>
        <v>50.412480885011753</v>
      </c>
      <c r="F59" s="161">
        <f>'Standardized Scores'!F59</f>
        <v>34.658615437800272</v>
      </c>
      <c r="G59" s="161">
        <f>'Standardized Scores'!G59</f>
        <v>34.193702129357014</v>
      </c>
      <c r="H59" s="161">
        <f>'Standardized Scores'!H59</f>
        <v>72.250702622602219</v>
      </c>
      <c r="I59" s="161">
        <f>'Standardized Scores'!I59</f>
        <v>39.515432762414186</v>
      </c>
      <c r="J59" s="161">
        <f>'Standardized Scores'!J59</f>
        <v>77.075156028879675</v>
      </c>
      <c r="K59" s="161">
        <f>'Standardized Scores'!K59</f>
        <v>51.709209974880736</v>
      </c>
      <c r="L59" s="161">
        <f>'Standardized Scores'!L59</f>
        <v>32.391512586329775</v>
      </c>
      <c r="M59" s="161">
        <f>'Standardized Scores'!M59</f>
        <v>18.563972690792554</v>
      </c>
      <c r="N59" s="161">
        <f>'Standardized Scores'!N59</f>
        <v>87.38364429909501</v>
      </c>
      <c r="O59" s="161">
        <f>'Standardized Scores'!O59</f>
        <v>17.013601203388003</v>
      </c>
      <c r="P59" s="161">
        <f>'Standardized Scores'!P59</f>
        <v>71.80578713487219</v>
      </c>
      <c r="Q59" s="161">
        <f>'Standardized Scores'!Q59</f>
        <v>59.389696248237755</v>
      </c>
      <c r="R59" s="161">
        <f>'Standardized Scores'!R59</f>
        <v>35.534344011129498</v>
      </c>
      <c r="S59" s="161">
        <f>'Standardized Scores'!S59</f>
        <v>18.594487126649238</v>
      </c>
      <c r="T59" s="161">
        <f>'Standardized Scores'!T59</f>
        <v>73.518986206510448</v>
      </c>
      <c r="U59" s="161">
        <f>'Standardized Scores'!U59</f>
        <v>34.776083738705779</v>
      </c>
      <c r="V59" s="161">
        <f>'Standardized Scores'!V59</f>
        <v>52.416139998194197</v>
      </c>
      <c r="W59" s="161">
        <f>'Standardized Scores'!W59</f>
        <v>85.713367058594713</v>
      </c>
      <c r="X59" s="161">
        <f>'Standardized Scores'!X59</f>
        <v>56.913748648068641</v>
      </c>
      <c r="Y59" s="161">
        <f>'Standardized Scores'!Y59</f>
        <v>72.797036518233881</v>
      </c>
      <c r="Z59" s="161">
        <f>'Standardized Scores'!Z59</f>
        <v>73.039047469252878</v>
      </c>
      <c r="AA59" s="161">
        <f>'Standardized Scores'!AA59</f>
        <v>2.7656912406346619</v>
      </c>
      <c r="AB59" s="161">
        <f>'Standardized Scores'!AB59</f>
        <v>86.164853376773294</v>
      </c>
      <c r="AC59" s="161">
        <f>'Standardized Scores'!AC59</f>
        <v>38.749100524831363</v>
      </c>
      <c r="AD59" s="161">
        <f>'Standardized Scores'!AD59</f>
        <v>9.828171539094015</v>
      </c>
      <c r="AE59" s="161">
        <f>'Standardized Scores'!AE59</f>
        <v>54.243705759620092</v>
      </c>
      <c r="AF59" s="161">
        <f>'Standardized Scores'!AF59</f>
        <v>61.657004776836636</v>
      </c>
      <c r="AG59" s="161">
        <f>'Standardized Scores'!AG59</f>
        <v>45.723401294688635</v>
      </c>
      <c r="AH59" s="161">
        <f>'Standardized Scores'!AH59</f>
        <v>75.406269555139843</v>
      </c>
      <c r="AI59" s="161">
        <f>'Standardized Scores'!AI59</f>
        <v>54.034715664293095</v>
      </c>
      <c r="AJ59" s="161">
        <f>'Standardized Scores'!AJ59</f>
        <v>42.053769606734413</v>
      </c>
      <c r="AK59" s="161">
        <f>'Standardized Scores'!AK59</f>
        <v>11.459852969429999</v>
      </c>
      <c r="AL59" s="161">
        <f>'Standardized Scores'!AL59</f>
        <v>100</v>
      </c>
      <c r="AM59" s="161">
        <f>'Standardized Scores'!AM59</f>
        <v>59.84955061187128</v>
      </c>
      <c r="AN59" s="161">
        <f>'Standardized Scores'!AN59</f>
        <v>79.85226939735135</v>
      </c>
      <c r="AO59" s="161">
        <f>'Standardized Scores'!AO59</f>
        <v>2.0232650502817298</v>
      </c>
      <c r="AP59" s="161">
        <f>'Standardized Scores'!AP59</f>
        <v>87.317259503262406</v>
      </c>
      <c r="AQ59" s="161">
        <f>'Standardized Scores'!AQ59</f>
        <v>87.868610382877378</v>
      </c>
      <c r="AR59" s="161">
        <f>'Standardized Scores'!AR59</f>
        <v>80.390044363191691</v>
      </c>
      <c r="AS59" s="161">
        <f>'Standardized Scores'!AS59</f>
        <v>58.033380707347433</v>
      </c>
      <c r="AT59" s="161">
        <f>'Standardized Scores'!AT59</f>
        <v>69.564823772324431</v>
      </c>
      <c r="AU59" s="161">
        <f>'Standardized Scores'!AU59</f>
        <v>69.31113411949076</v>
      </c>
      <c r="AV59" s="161">
        <f>'Standardized Scores'!AV59</f>
        <v>48.159603877665958</v>
      </c>
      <c r="AW59" s="161">
        <f>'Standardized Scores'!AW59</f>
        <v>66.09302416524676</v>
      </c>
      <c r="AX59" s="161">
        <f>'Standardized Scores'!AX59</f>
        <v>79.751685524207048</v>
      </c>
      <c r="AY59" s="161">
        <f>'Standardized Scores'!AY59</f>
        <v>75.208503441465766</v>
      </c>
      <c r="AZ59" s="161">
        <f>'Standardized Scores'!AZ59</f>
        <v>94.544967836530972</v>
      </c>
      <c r="BA59" s="161">
        <f>'Standardized Scores'!BA59</f>
        <v>26.375539496174888</v>
      </c>
      <c r="BB59" s="161">
        <f>'Standardized Scores'!BB59</f>
        <v>71.928862535733032</v>
      </c>
      <c r="BC59" s="161">
        <f>'Standardized Scores'!BC59</f>
        <v>83.554629844681259</v>
      </c>
      <c r="BD59" s="161">
        <f>'Standardized Scores'!BD59</f>
        <v>73.156468351294521</v>
      </c>
      <c r="BE59" s="161">
        <f>'Standardized Scores'!BE59</f>
        <v>85.96965265793483</v>
      </c>
      <c r="BF59" s="161">
        <f>'Standardized Scores'!BF59</f>
        <v>52.279079068484428</v>
      </c>
      <c r="BG59" s="161">
        <f>'Standardized Scores'!BG59</f>
        <v>37.76652214313917</v>
      </c>
      <c r="BH59" s="161">
        <f>'Standardized Scores'!BH59</f>
        <v>86.944309607286996</v>
      </c>
      <c r="BI59" s="161">
        <f>'Standardized Scores'!BI59</f>
        <v>25.923516655175003</v>
      </c>
      <c r="BJ59" s="161">
        <f>'Standardized Scores'!BJ59</f>
        <v>0</v>
      </c>
      <c r="BK59" s="161">
        <f>'Standardized Scores'!BK59</f>
        <v>21.104173725639384</v>
      </c>
      <c r="BL59" s="161">
        <f>'Standardized Scores'!BL59</f>
        <v>65.504631961420728</v>
      </c>
      <c r="BM59" s="161">
        <f>'Standardized Scores'!BM59</f>
        <v>12.204388474994159</v>
      </c>
      <c r="BN59" s="161">
        <f>'Standardized Scores'!BN59</f>
        <v>4.5559578215986631</v>
      </c>
      <c r="BO59" s="161">
        <f>'Standardized Scores'!BO59</f>
        <v>15.74129914083723</v>
      </c>
      <c r="BP59" s="161">
        <f>'Standardized Scores'!BP59</f>
        <v>70.51595061763733</v>
      </c>
      <c r="BQ59" s="161">
        <f>'Standardized Scores'!BQ59</f>
        <v>8.6059583313974066</v>
      </c>
      <c r="BR59" s="161">
        <f>'Standardized Scores'!BR59</f>
        <v>7.1442803996849182</v>
      </c>
      <c r="BS59" s="161">
        <f>'Standardized Scores'!BS59</f>
        <v>80.37426417126305</v>
      </c>
      <c r="BT59" s="161">
        <f>'Standardized Scores'!BT59</f>
        <v>40.752099595712473</v>
      </c>
      <c r="BU59" s="161">
        <f>'Standardized Scores'!BU59</f>
        <v>12.612355623360255</v>
      </c>
      <c r="BV59" s="161">
        <f>'Standardized Scores'!BV59</f>
        <v>48.155546647096195</v>
      </c>
      <c r="BW59" s="161">
        <f>'Standardized Scores'!BW59</f>
        <v>3.1042014141433363</v>
      </c>
      <c r="BX59" s="161">
        <f>'Standardized Scores'!BX59</f>
        <v>9.3648893695405455</v>
      </c>
      <c r="BY59" s="161">
        <f>'Standardized Scores'!BY59</f>
        <v>79.587128788365291</v>
      </c>
      <c r="BZ59" s="161">
        <f>'Standardized Scores'!BZ59</f>
        <v>74.30242572871866</v>
      </c>
      <c r="CA59" s="161">
        <f>'Standardized Scores'!CA59</f>
        <v>56.904928157219103</v>
      </c>
      <c r="CB59" s="161">
        <f>'Standardized Scores'!CB59</f>
        <v>87.368759413894651</v>
      </c>
      <c r="CC59" s="161">
        <f>'Standardized Scores'!CC59</f>
        <v>33.785346987958228</v>
      </c>
      <c r="CD59" s="161">
        <f>'Standardized Scores'!CD59</f>
        <v>31.411009288951053</v>
      </c>
      <c r="CE59" s="161">
        <f>'Standardized Scores'!CE59</f>
        <v>79.089729338616877</v>
      </c>
      <c r="CF59" s="161">
        <f>'Standardized Scores'!CF59</f>
        <v>36.724274851663132</v>
      </c>
      <c r="CG59" s="161">
        <f>'Standardized Scores'!CG59</f>
        <v>13.097731486907575</v>
      </c>
      <c r="CH59" s="161">
        <f>'Standardized Scores'!CH59</f>
        <v>59.753566676899716</v>
      </c>
      <c r="CI59" s="161">
        <f>'Standardized Scores'!CI59</f>
        <v>73.657575326952553</v>
      </c>
      <c r="CJ59" s="161">
        <f>'Standardized Scores'!CJ59</f>
        <v>33.371304741883243</v>
      </c>
      <c r="CK59" s="161">
        <f>'Standardized Scores'!CK59</f>
        <v>66.101793648249171</v>
      </c>
      <c r="CL59" s="161">
        <f>'Standardized Scores'!CL59</f>
        <v>54.623506753884051</v>
      </c>
      <c r="CM59" s="161">
        <f>'Standardized Scores'!CM59</f>
        <v>55.820842468184196</v>
      </c>
      <c r="CN59" s="161">
        <f>'Standardized Scores'!CN59</f>
        <v>58.351735894604637</v>
      </c>
      <c r="CO59" s="161">
        <f>'Standardized Scores'!CO59</f>
        <v>53.712215999566006</v>
      </c>
      <c r="CP59" s="161">
        <f>'Standardized Scores'!CP59</f>
        <v>80.878105960296878</v>
      </c>
      <c r="CQ59" s="161">
        <f>'Standardized Scores'!CQ59</f>
        <v>49.76265629728379</v>
      </c>
      <c r="CR59" s="161">
        <f>'Standardized Scores'!CR59</f>
        <v>38.322229817739853</v>
      </c>
      <c r="CS59" s="161">
        <f>'Standardized Scores'!CS59</f>
        <v>56.882879463303716</v>
      </c>
      <c r="CT59" s="161">
        <f>'Standardized Scores'!CT59</f>
        <v>30.874582533810774</v>
      </c>
      <c r="CU59" s="161">
        <f>'Standardized Scores'!CU59</f>
        <v>31.179548084961812</v>
      </c>
      <c r="CV59" s="161">
        <f>'Standardized Scores'!CV59</f>
        <v>54.682500414523986</v>
      </c>
      <c r="CW59" s="161">
        <f>'Standardized Scores'!CW59</f>
        <v>87.584992853115295</v>
      </c>
      <c r="CX59" s="161">
        <f>'Standardized Scores'!CX59</f>
        <v>78.716445623729911</v>
      </c>
      <c r="CY59" s="161">
        <f>'Standardized Scores'!CY59</f>
        <v>75.852840693042268</v>
      </c>
      <c r="CZ59" s="161">
        <f>'Standardized Scores'!CZ59</f>
        <v>48.932321786026357</v>
      </c>
      <c r="DA59" s="161">
        <f>'Standardized Scores'!DA59</f>
        <v>78.03293590785421</v>
      </c>
      <c r="DB59" s="161">
        <f>'Standardized Scores'!DB59</f>
        <v>79.84479779663323</v>
      </c>
      <c r="DC59" s="161">
        <f>'Standardized Scores'!DC59</f>
        <v>34.57107016279577</v>
      </c>
      <c r="DD59" s="161">
        <f>'Standardized Scores'!DD59</f>
        <v>60.133159222284277</v>
      </c>
      <c r="DE59" s="161">
        <f>'Standardized Scores'!DE59</f>
        <v>58.762920520466032</v>
      </c>
      <c r="DF59" s="161">
        <f>'Standardized Scores'!DF59</f>
        <v>80.032235070482642</v>
      </c>
      <c r="DG59" s="161">
        <f>'Standardized Scores'!DG59</f>
        <v>66.453062137067548</v>
      </c>
      <c r="DH59" s="161">
        <f>'Standardized Scores'!DH59</f>
        <v>57.393817047169904</v>
      </c>
      <c r="DI59" s="161">
        <f>'Standardized Scores'!DI59</f>
        <v>64.146391209151204</v>
      </c>
      <c r="DJ59" s="161">
        <f>'Standardized Scores'!DJ59</f>
        <v>73.441499218109428</v>
      </c>
      <c r="DK59" s="161">
        <f>'Standardized Scores'!DK59</f>
        <v>87.742029346472307</v>
      </c>
      <c r="DL59" s="161">
        <f>'Standardized Scores'!DL59</f>
        <v>44.990866419426951</v>
      </c>
      <c r="DM59" s="161">
        <f>'Standardized Scores'!DM59</f>
        <v>67.820519642185843</v>
      </c>
      <c r="DN59" s="161">
        <f>'Standardized Scores'!DN59</f>
        <v>46.65376324125932</v>
      </c>
      <c r="DO59" s="161">
        <f>'Standardized Scores'!DO59</f>
        <v>8.6381700507838559</v>
      </c>
    </row>
    <row r="60" spans="2:119" ht="12" customHeight="1" x14ac:dyDescent="0.25">
      <c r="B60" s="83" t="str">
        <f>'Standardized Scores'!B60</f>
        <v xml:space="preserve">         Industry mentions of employee training in the news</v>
      </c>
      <c r="C60" s="83" t="str">
        <f t="shared" si="0"/>
        <v>Industry mentions of employee training in the news</v>
      </c>
      <c r="D60" s="151">
        <f>'Standardized Scores'!D60</f>
        <v>0.05</v>
      </c>
      <c r="E60" s="161">
        <f>'Standardized Scores'!E60</f>
        <v>0</v>
      </c>
      <c r="F60" s="161">
        <f>'Standardized Scores'!F60</f>
        <v>0</v>
      </c>
      <c r="G60" s="161">
        <f>'Standardized Scores'!G60</f>
        <v>0</v>
      </c>
      <c r="H60" s="161">
        <f>'Standardized Scores'!H60</f>
        <v>0.80321285140562249</v>
      </c>
      <c r="I60" s="161">
        <f>'Standardized Scores'!I60</f>
        <v>0</v>
      </c>
      <c r="J60" s="161">
        <f>'Standardized Scores'!J60</f>
        <v>2.4096385542168677</v>
      </c>
      <c r="K60" s="161">
        <f>'Standardized Scores'!K60</f>
        <v>0.40160642570281124</v>
      </c>
      <c r="L60" s="161">
        <f>'Standardized Scores'!L60</f>
        <v>0</v>
      </c>
      <c r="M60" s="161">
        <f>'Standardized Scores'!M60</f>
        <v>0</v>
      </c>
      <c r="N60" s="161">
        <f>'Standardized Scores'!N60</f>
        <v>0</v>
      </c>
      <c r="O60" s="161">
        <f>'Standardized Scores'!O60</f>
        <v>0</v>
      </c>
      <c r="P60" s="161">
        <f>'Standardized Scores'!P60</f>
        <v>0.40160642570281124</v>
      </c>
      <c r="Q60" s="161">
        <f>'Standardized Scores'!Q60</f>
        <v>0</v>
      </c>
      <c r="R60" s="161">
        <f>'Standardized Scores'!R60</f>
        <v>0</v>
      </c>
      <c r="S60" s="161">
        <f>'Standardized Scores'!S60</f>
        <v>0</v>
      </c>
      <c r="T60" s="161">
        <f>'Standardized Scores'!T60</f>
        <v>1.2048192771084338</v>
      </c>
      <c r="U60" s="161">
        <f>'Standardized Scores'!U60</f>
        <v>0</v>
      </c>
      <c r="V60" s="161">
        <f>'Standardized Scores'!V60</f>
        <v>0</v>
      </c>
      <c r="W60" s="161">
        <f>'Standardized Scores'!W60</f>
        <v>9.6385542168674707</v>
      </c>
      <c r="X60" s="161">
        <f>'Standardized Scores'!X60</f>
        <v>0</v>
      </c>
      <c r="Y60" s="161">
        <f>'Standardized Scores'!Y60</f>
        <v>40.562248995983936</v>
      </c>
      <c r="Z60" s="161">
        <f>'Standardized Scores'!Z60</f>
        <v>0.40160642570281124</v>
      </c>
      <c r="AA60" s="161">
        <f>'Standardized Scores'!AA60</f>
        <v>0.40160642570281124</v>
      </c>
      <c r="AB60" s="161">
        <f>'Standardized Scores'!AB60</f>
        <v>0</v>
      </c>
      <c r="AC60" s="161">
        <f>'Standardized Scores'!AC60</f>
        <v>0.40160642570281124</v>
      </c>
      <c r="AD60" s="161">
        <f>'Standardized Scores'!AD60</f>
        <v>0</v>
      </c>
      <c r="AE60" s="161">
        <f>'Standardized Scores'!AE60</f>
        <v>0.40160642570281124</v>
      </c>
      <c r="AF60" s="161">
        <f>'Standardized Scores'!AF60</f>
        <v>0.40160642570281124</v>
      </c>
      <c r="AG60" s="161">
        <f>'Standardized Scores'!AG60</f>
        <v>0</v>
      </c>
      <c r="AH60" s="161">
        <f>'Standardized Scores'!AH60</f>
        <v>0</v>
      </c>
      <c r="AI60" s="161">
        <f>'Standardized Scores'!AI60</f>
        <v>0</v>
      </c>
      <c r="AJ60" s="161">
        <f>'Standardized Scores'!AJ60</f>
        <v>0</v>
      </c>
      <c r="AK60" s="161">
        <f>'Standardized Scores'!AK60</f>
        <v>0</v>
      </c>
      <c r="AL60" s="161">
        <f>'Standardized Scores'!AL60</f>
        <v>0.40160642570281124</v>
      </c>
      <c r="AM60" s="161">
        <f>'Standardized Scores'!AM60</f>
        <v>0</v>
      </c>
      <c r="AN60" s="161">
        <f>'Standardized Scores'!AN60</f>
        <v>1.2048192771084338</v>
      </c>
      <c r="AO60" s="161">
        <f>'Standardized Scores'!AO60</f>
        <v>0</v>
      </c>
      <c r="AP60" s="161">
        <f>'Standardized Scores'!AP60</f>
        <v>3.2128514056224899</v>
      </c>
      <c r="AQ60" s="161">
        <f>'Standardized Scores'!AQ60</f>
        <v>1.606425702811245</v>
      </c>
      <c r="AR60" s="161">
        <f>'Standardized Scores'!AR60</f>
        <v>0</v>
      </c>
      <c r="AS60" s="161">
        <f>'Standardized Scores'!AS60</f>
        <v>0</v>
      </c>
      <c r="AT60" s="161">
        <f>'Standardized Scores'!AT60</f>
        <v>0</v>
      </c>
      <c r="AU60" s="161">
        <f>'Standardized Scores'!AU60</f>
        <v>12.048192771084338</v>
      </c>
      <c r="AV60" s="161">
        <f>'Standardized Scores'!AV60</f>
        <v>0</v>
      </c>
      <c r="AW60" s="161">
        <f>'Standardized Scores'!AW60</f>
        <v>0</v>
      </c>
      <c r="AX60" s="161">
        <f>'Standardized Scores'!AX60</f>
        <v>10.843373493975903</v>
      </c>
      <c r="AY60" s="161">
        <f>'Standardized Scores'!AY60</f>
        <v>0</v>
      </c>
      <c r="AZ60" s="161">
        <f>'Standardized Scores'!AZ60</f>
        <v>0</v>
      </c>
      <c r="BA60" s="161">
        <f>'Standardized Scores'!BA60</f>
        <v>0</v>
      </c>
      <c r="BB60" s="161">
        <f>'Standardized Scores'!BB60</f>
        <v>1.2048192771084338</v>
      </c>
      <c r="BC60" s="161">
        <f>'Standardized Scores'!BC60</f>
        <v>1.606425702811245</v>
      </c>
      <c r="BD60" s="161">
        <f>'Standardized Scores'!BD60</f>
        <v>2.0080321285140563</v>
      </c>
      <c r="BE60" s="161">
        <f>'Standardized Scores'!BE60</f>
        <v>16.867469879518072</v>
      </c>
      <c r="BF60" s="161">
        <f>'Standardized Scores'!BF60</f>
        <v>0</v>
      </c>
      <c r="BG60" s="161">
        <f>'Standardized Scores'!BG60</f>
        <v>0</v>
      </c>
      <c r="BH60" s="161">
        <f>'Standardized Scores'!BH60</f>
        <v>0.40160642570281124</v>
      </c>
      <c r="BI60" s="161">
        <f>'Standardized Scores'!BI60</f>
        <v>0</v>
      </c>
      <c r="BJ60" s="161">
        <f>'Standardized Scores'!BJ60</f>
        <v>0</v>
      </c>
      <c r="BK60" s="161">
        <f>'Standardized Scores'!BK60</f>
        <v>0.40160642570281124</v>
      </c>
      <c r="BL60" s="161">
        <f>'Standardized Scores'!BL60</f>
        <v>0</v>
      </c>
      <c r="BM60" s="161">
        <f>'Standardized Scores'!BM60</f>
        <v>0</v>
      </c>
      <c r="BN60" s="161">
        <f>'Standardized Scores'!BN60</f>
        <v>0</v>
      </c>
      <c r="BO60" s="161">
        <f>'Standardized Scores'!BO60</f>
        <v>0</v>
      </c>
      <c r="BP60" s="161">
        <f>'Standardized Scores'!BP60</f>
        <v>0.40160642570281124</v>
      </c>
      <c r="BQ60" s="161">
        <f>'Standardized Scores'!BQ60</f>
        <v>0</v>
      </c>
      <c r="BR60" s="161">
        <f>'Standardized Scores'!BR60</f>
        <v>0</v>
      </c>
      <c r="BS60" s="161">
        <f>'Standardized Scores'!BS60</f>
        <v>2.8112449799196786</v>
      </c>
      <c r="BT60" s="161">
        <f>'Standardized Scores'!BT60</f>
        <v>0.80321285140562249</v>
      </c>
      <c r="BU60" s="161">
        <f>'Standardized Scores'!BU60</f>
        <v>0</v>
      </c>
      <c r="BV60" s="161">
        <f>'Standardized Scores'!BV60</f>
        <v>0</v>
      </c>
      <c r="BW60" s="161">
        <f>'Standardized Scores'!BW60</f>
        <v>0</v>
      </c>
      <c r="BX60" s="161">
        <f>'Standardized Scores'!BX60</f>
        <v>0</v>
      </c>
      <c r="BY60" s="161">
        <f>'Standardized Scores'!BY60</f>
        <v>0</v>
      </c>
      <c r="BZ60" s="161">
        <f>'Standardized Scores'!BZ60</f>
        <v>1.2048192771084338</v>
      </c>
      <c r="CA60" s="161">
        <f>'Standardized Scores'!CA60</f>
        <v>0.80321285140562249</v>
      </c>
      <c r="CB60" s="161">
        <f>'Standardized Scores'!CB60</f>
        <v>0</v>
      </c>
      <c r="CC60" s="161">
        <f>'Standardized Scores'!CC60</f>
        <v>0.80321285140562249</v>
      </c>
      <c r="CD60" s="161">
        <f>'Standardized Scores'!CD60</f>
        <v>0</v>
      </c>
      <c r="CE60" s="161">
        <f>'Standardized Scores'!CE60</f>
        <v>0</v>
      </c>
      <c r="CF60" s="161">
        <f>'Standardized Scores'!CF60</f>
        <v>0</v>
      </c>
      <c r="CG60" s="161">
        <f>'Standardized Scores'!CG60</f>
        <v>0</v>
      </c>
      <c r="CH60" s="161">
        <f>'Standardized Scores'!CH60</f>
        <v>0</v>
      </c>
      <c r="CI60" s="161">
        <f>'Standardized Scores'!CI60</f>
        <v>0.40160642570281124</v>
      </c>
      <c r="CJ60" s="161">
        <f>'Standardized Scores'!CJ60</f>
        <v>0.40160642570281124</v>
      </c>
      <c r="CK60" s="161">
        <f>'Standardized Scores'!CK60</f>
        <v>0</v>
      </c>
      <c r="CL60" s="161">
        <f>'Standardized Scores'!CL60</f>
        <v>0</v>
      </c>
      <c r="CM60" s="161">
        <f>'Standardized Scores'!CM60</f>
        <v>0</v>
      </c>
      <c r="CN60" s="161">
        <f>'Standardized Scores'!CN60</f>
        <v>4.8192771084337354</v>
      </c>
      <c r="CO60" s="161">
        <f>'Standardized Scores'!CO60</f>
        <v>0</v>
      </c>
      <c r="CP60" s="161">
        <f>'Standardized Scores'!CP60</f>
        <v>2.0080321285140563</v>
      </c>
      <c r="CQ60" s="161">
        <f>'Standardized Scores'!CQ60</f>
        <v>0</v>
      </c>
      <c r="CR60" s="161">
        <f>'Standardized Scores'!CR60</f>
        <v>0</v>
      </c>
      <c r="CS60" s="161">
        <f>'Standardized Scores'!CS60</f>
        <v>2.4096385542168677</v>
      </c>
      <c r="CT60" s="161">
        <f>'Standardized Scores'!CT60</f>
        <v>0</v>
      </c>
      <c r="CU60" s="161">
        <f>'Standardized Scores'!CU60</f>
        <v>0</v>
      </c>
      <c r="CV60" s="161">
        <f>'Standardized Scores'!CV60</f>
        <v>1.606425702811245</v>
      </c>
      <c r="CW60" s="161">
        <f>'Standardized Scores'!CW60</f>
        <v>1.606425702811245</v>
      </c>
      <c r="CX60" s="161">
        <f>'Standardized Scores'!CX60</f>
        <v>6.024096385542169</v>
      </c>
      <c r="CY60" s="161">
        <f>'Standardized Scores'!CY60</f>
        <v>0</v>
      </c>
      <c r="CZ60" s="161">
        <f>'Standardized Scores'!CZ60</f>
        <v>0.40160642570281124</v>
      </c>
      <c r="DA60" s="161">
        <f>'Standardized Scores'!DA60</f>
        <v>0</v>
      </c>
      <c r="DB60" s="161">
        <f>'Standardized Scores'!DB60</f>
        <v>2.8112449799196786</v>
      </c>
      <c r="DC60" s="161">
        <f>'Standardized Scores'!DC60</f>
        <v>0.80321285140562249</v>
      </c>
      <c r="DD60" s="161">
        <f>'Standardized Scores'!DD60</f>
        <v>0</v>
      </c>
      <c r="DE60" s="161">
        <f>'Standardized Scores'!DE60</f>
        <v>0</v>
      </c>
      <c r="DF60" s="161">
        <f>'Standardized Scores'!DF60</f>
        <v>0.40160642570281124</v>
      </c>
      <c r="DG60" s="161">
        <f>'Standardized Scores'!DG60</f>
        <v>0</v>
      </c>
      <c r="DH60" s="161">
        <f>'Standardized Scores'!DH60</f>
        <v>0.40160642570281124</v>
      </c>
      <c r="DI60" s="161">
        <f>'Standardized Scores'!DI60</f>
        <v>2.0080321285140563</v>
      </c>
      <c r="DJ60" s="161">
        <f>'Standardized Scores'!DJ60</f>
        <v>8.8353413654618471</v>
      </c>
      <c r="DK60" s="161">
        <f>'Standardized Scores'!DK60</f>
        <v>100</v>
      </c>
      <c r="DL60" s="161">
        <f>'Standardized Scores'!DL60</f>
        <v>0</v>
      </c>
      <c r="DM60" s="161">
        <f>'Standardized Scores'!DM60</f>
        <v>0</v>
      </c>
      <c r="DN60" s="161">
        <f>'Standardized Scores'!DN60</f>
        <v>0</v>
      </c>
      <c r="DO60" s="161">
        <f>'Standardized Scores'!DO60</f>
        <v>0</v>
      </c>
    </row>
    <row r="61" spans="2:119" ht="12" customHeight="1" x14ac:dyDescent="0.25">
      <c r="B61" s="83" t="str">
        <f>'Standardized Scores'!B61</f>
        <v xml:space="preserve">         Engineering industry employees as % of total employment</v>
      </c>
      <c r="C61" s="83" t="str">
        <f t="shared" si="0"/>
        <v>Engineering industry employees as % of total employment</v>
      </c>
      <c r="D61" s="151">
        <f>'Standardized Scores'!D61</f>
        <v>0.2</v>
      </c>
      <c r="E61" s="161">
        <f>'Standardized Scores'!E61</f>
        <v>7.7653787534519374</v>
      </c>
      <c r="F61" s="161">
        <f>'Standardized Scores'!F61</f>
        <v>39.853808302466554</v>
      </c>
      <c r="G61" s="161">
        <f>'Standardized Scores'!G61</f>
        <v>21.108934488684088</v>
      </c>
      <c r="H61" s="161">
        <f>'Standardized Scores'!H61</f>
        <v>11.691885896370543</v>
      </c>
      <c r="I61" s="161">
        <f>'Standardized Scores'!I61</f>
        <v>7.1728364381874545</v>
      </c>
      <c r="J61" s="161">
        <f>'Standardized Scores'!J61</f>
        <v>23.540537901757713</v>
      </c>
      <c r="K61" s="161">
        <f>'Standardized Scores'!K61</f>
        <v>47.940407420129731</v>
      </c>
      <c r="L61" s="161">
        <f>'Standardized Scores'!L61</f>
        <v>45.159817486469606</v>
      </c>
      <c r="M61" s="161">
        <f>'Standardized Scores'!M61</f>
        <v>51.397287841686996</v>
      </c>
      <c r="N61" s="161">
        <f>'Standardized Scores'!N61</f>
        <v>8.230608122112498</v>
      </c>
      <c r="O61" s="161">
        <f>'Standardized Scores'!O61</f>
        <v>1.6589018763136105</v>
      </c>
      <c r="P61" s="161">
        <f>'Standardized Scores'!P61</f>
        <v>19.481311584928928</v>
      </c>
      <c r="Q61" s="161">
        <f>'Standardized Scores'!Q61</f>
        <v>17.761131314501718</v>
      </c>
      <c r="R61" s="161">
        <f>'Standardized Scores'!R61</f>
        <v>18.492970011544134</v>
      </c>
      <c r="S61" s="161">
        <f>'Standardized Scores'!S61</f>
        <v>21.288289571050523</v>
      </c>
      <c r="T61" s="161">
        <f>'Standardized Scores'!T61</f>
        <v>22.797108708512848</v>
      </c>
      <c r="U61" s="161">
        <f>'Standardized Scores'!U61</f>
        <v>12.684259796080461</v>
      </c>
      <c r="V61" s="161">
        <f>'Standardized Scores'!V61</f>
        <v>17.302161126929061</v>
      </c>
      <c r="W61" s="161">
        <f>'Standardized Scores'!W61</f>
        <v>28.73151749709367</v>
      </c>
      <c r="X61" s="161">
        <f>'Standardized Scores'!X61</f>
        <v>39.125565527661188</v>
      </c>
      <c r="Y61" s="161">
        <f>'Standardized Scores'!Y61</f>
        <v>28.172637459633183</v>
      </c>
      <c r="Z61" s="161">
        <f>'Standardized Scores'!Z61</f>
        <v>9.354908692375222</v>
      </c>
      <c r="AA61" s="161">
        <f>'Standardized Scores'!AA61</f>
        <v>15.193931331310868</v>
      </c>
      <c r="AB61" s="161">
        <f>'Standardized Scores'!AB61</f>
        <v>17.009903090119082</v>
      </c>
      <c r="AC61" s="161">
        <f>'Standardized Scores'!AC61</f>
        <v>39.891622380209455</v>
      </c>
      <c r="AD61" s="161">
        <f>'Standardized Scores'!AD61</f>
        <v>5.2356665915388065</v>
      </c>
      <c r="AE61" s="161">
        <f>'Standardized Scores'!AE61</f>
        <v>26.180396582798856</v>
      </c>
      <c r="AF61" s="161">
        <f>'Standardized Scores'!AF61</f>
        <v>26.296343993972172</v>
      </c>
      <c r="AG61" s="161">
        <f>'Standardized Scores'!AG61</f>
        <v>1.1033330872448386</v>
      </c>
      <c r="AH61" s="161">
        <f>'Standardized Scores'!AH61</f>
        <v>19.220791968021075</v>
      </c>
      <c r="AI61" s="161">
        <f>'Standardized Scores'!AI61</f>
        <v>36.543903899739639</v>
      </c>
      <c r="AJ61" s="161">
        <f>'Standardized Scores'!AJ61</f>
        <v>2.9592110373616864</v>
      </c>
      <c r="AK61" s="161">
        <f>'Standardized Scores'!AK61</f>
        <v>25.286707936713732</v>
      </c>
      <c r="AL61" s="161">
        <f>'Standardized Scores'!AL61</f>
        <v>16.514583399053894</v>
      </c>
      <c r="AM61" s="161">
        <f>'Standardized Scores'!AM61</f>
        <v>59.784288078651699</v>
      </c>
      <c r="AN61" s="161">
        <f>'Standardized Scores'!AN61</f>
        <v>12.935510949268149</v>
      </c>
      <c r="AO61" s="161">
        <f>'Standardized Scores'!AO61</f>
        <v>0</v>
      </c>
      <c r="AP61" s="161">
        <f>'Standardized Scores'!AP61</f>
        <v>25.672233304204813</v>
      </c>
      <c r="AQ61" s="161">
        <f>'Standardized Scores'!AQ61</f>
        <v>30.090596395848639</v>
      </c>
      <c r="AR61" s="161">
        <f>'Standardized Scores'!AR61</f>
        <v>33.395044040400592</v>
      </c>
      <c r="AS61" s="161">
        <f>'Standardized Scores'!AS61</f>
        <v>4.5016771907701383</v>
      </c>
      <c r="AT61" s="161">
        <f>'Standardized Scores'!AT61</f>
        <v>6.7490157876844723</v>
      </c>
      <c r="AU61" s="161">
        <f>'Standardized Scores'!AU61</f>
        <v>7.1993104423649301</v>
      </c>
      <c r="AV61" s="161">
        <f>'Standardized Scores'!AV61</f>
        <v>25.129325879846022</v>
      </c>
      <c r="AW61" s="161">
        <f>'Standardized Scores'!AW61</f>
        <v>73.055937966961309</v>
      </c>
      <c r="AX61" s="161">
        <f>'Standardized Scores'!AX61</f>
        <v>28.503378780428211</v>
      </c>
      <c r="AY61" s="161">
        <f>'Standardized Scores'!AY61</f>
        <v>20.654076350978134</v>
      </c>
      <c r="AZ61" s="161">
        <f>'Standardized Scores'!AZ61</f>
        <v>64.431158465881126</v>
      </c>
      <c r="BA61" s="161">
        <f>'Standardized Scores'!BA61</f>
        <v>40.79646955266994</v>
      </c>
      <c r="BB61" s="161">
        <f>'Standardized Scores'!BB61</f>
        <v>20.866552300796208</v>
      </c>
      <c r="BC61" s="161">
        <f>'Standardized Scores'!BC61</f>
        <v>28.746956154599882</v>
      </c>
      <c r="BD61" s="161">
        <f>'Standardized Scores'!BD61</f>
        <v>31.511549457229748</v>
      </c>
      <c r="BE61" s="161">
        <f>'Standardized Scores'!BE61</f>
        <v>11.245095390567069</v>
      </c>
      <c r="BF61" s="161">
        <f>'Standardized Scores'!BF61</f>
        <v>51.350176526225091</v>
      </c>
      <c r="BG61" s="161">
        <f>'Standardized Scores'!BG61</f>
        <v>28.978593635869991</v>
      </c>
      <c r="BH61" s="161">
        <f>'Standardized Scores'!BH61</f>
        <v>16.957951396197263</v>
      </c>
      <c r="BI61" s="161">
        <f>'Standardized Scores'!BI61</f>
        <v>60.8301145088301</v>
      </c>
      <c r="BJ61" s="161">
        <f>'Standardized Scores'!BJ61</f>
        <v>3.1722828754278991</v>
      </c>
      <c r="BK61" s="161">
        <f>'Standardized Scores'!BK61</f>
        <v>13.047165995818386</v>
      </c>
      <c r="BL61" s="161">
        <f>'Standardized Scores'!BL61</f>
        <v>32.738844155265028</v>
      </c>
      <c r="BM61" s="161">
        <f>'Standardized Scores'!BM61</f>
        <v>11.461963525425938</v>
      </c>
      <c r="BN61" s="161">
        <f>'Standardized Scores'!BN61</f>
        <v>0.71082108477188943</v>
      </c>
      <c r="BO61" s="161">
        <f>'Standardized Scores'!BO61</f>
        <v>14.48899874299371</v>
      </c>
      <c r="BP61" s="161">
        <f>'Standardized Scores'!BP61</f>
        <v>24.247132038998934</v>
      </c>
      <c r="BQ61" s="161">
        <f>'Standardized Scores'!BQ61</f>
        <v>6.4527073560964041</v>
      </c>
      <c r="BR61" s="161">
        <f>'Standardized Scores'!BR61</f>
        <v>10.721017280648422</v>
      </c>
      <c r="BS61" s="161">
        <f>'Standardized Scores'!BS61</f>
        <v>16.747761435721451</v>
      </c>
      <c r="BT61" s="161">
        <f>'Standardized Scores'!BT61</f>
        <v>17.050469255534107</v>
      </c>
      <c r="BU61" s="161">
        <f>'Standardized Scores'!BU61</f>
        <v>6.6489354091714707</v>
      </c>
      <c r="BV61" s="161">
        <f>'Standardized Scores'!BV61</f>
        <v>16.795532145196191</v>
      </c>
      <c r="BW61" s="161">
        <f>'Standardized Scores'!BW61</f>
        <v>24.198835386231369</v>
      </c>
      <c r="BX61" s="161">
        <f>'Standardized Scores'!BX61</f>
        <v>30.456577490658493</v>
      </c>
      <c r="BY61" s="161">
        <f>'Standardized Scores'!BY61</f>
        <v>14.098213016022388</v>
      </c>
      <c r="BZ61" s="161">
        <f>'Standardized Scores'!BZ61</f>
        <v>27.883985622898852</v>
      </c>
      <c r="CA61" s="161">
        <f>'Standardized Scores'!CA61</f>
        <v>18.445686412103761</v>
      </c>
      <c r="CB61" s="161">
        <f>'Standardized Scores'!CB61</f>
        <v>18.255345716824024</v>
      </c>
      <c r="CC61" s="161">
        <f>'Standardized Scores'!CC61</f>
        <v>16.474541465498824</v>
      </c>
      <c r="CD61" s="161">
        <f>'Standardized Scores'!CD61</f>
        <v>83.334590931285717</v>
      </c>
      <c r="CE61" s="161">
        <f>'Standardized Scores'!CE61</f>
        <v>28.709837438969458</v>
      </c>
      <c r="CF61" s="161">
        <f>'Standardized Scores'!CF61</f>
        <v>13.936097398130759</v>
      </c>
      <c r="CG61" s="161">
        <f>'Standardized Scores'!CG61</f>
        <v>19.229976335937423</v>
      </c>
      <c r="CH61" s="161">
        <f>'Standardized Scores'!CH61</f>
        <v>18.268423950805698</v>
      </c>
      <c r="CI61" s="161">
        <f>'Standardized Scores'!CI61</f>
        <v>9.4231902259616511</v>
      </c>
      <c r="CJ61" s="161">
        <f>'Standardized Scores'!CJ61</f>
        <v>18.985884988990055</v>
      </c>
      <c r="CK61" s="161">
        <f>'Standardized Scores'!CK61</f>
        <v>19.900344553206505</v>
      </c>
      <c r="CL61" s="161">
        <f>'Standardized Scores'!CL61</f>
        <v>100</v>
      </c>
      <c r="CM61" s="161">
        <f>'Standardized Scores'!CM61</f>
        <v>19.713735229833905</v>
      </c>
      <c r="CN61" s="161">
        <f>'Standardized Scores'!CN61</f>
        <v>14.555727889421597</v>
      </c>
      <c r="CO61" s="161">
        <f>'Standardized Scores'!CO61</f>
        <v>24.593356023411541</v>
      </c>
      <c r="CP61" s="161">
        <f>'Standardized Scores'!CP61</f>
        <v>78.553193410810877</v>
      </c>
      <c r="CQ61" s="161">
        <f>'Standardized Scores'!CQ61</f>
        <v>17.53307184746129</v>
      </c>
      <c r="CR61" s="161">
        <f>'Standardized Scores'!CR61</f>
        <v>24.027640583009273</v>
      </c>
      <c r="CS61" s="161">
        <f>'Standardized Scores'!CS61</f>
        <v>14.350554190011888</v>
      </c>
      <c r="CT61" s="161">
        <f>'Standardized Scores'!CT61</f>
        <v>16.562584882445535</v>
      </c>
      <c r="CU61" s="161">
        <f>'Standardized Scores'!CU61</f>
        <v>38.854477450028227</v>
      </c>
      <c r="CV61" s="161">
        <f>'Standardized Scores'!CV61</f>
        <v>22.582456876291275</v>
      </c>
      <c r="CW61" s="161">
        <f>'Standardized Scores'!CW61</f>
        <v>33.260655332025593</v>
      </c>
      <c r="CX61" s="161">
        <f>'Standardized Scores'!CX61</f>
        <v>28.901117490020088</v>
      </c>
      <c r="CY61" s="161">
        <f>'Standardized Scores'!CY61</f>
        <v>16.598358693036062</v>
      </c>
      <c r="CZ61" s="161">
        <f>'Standardized Scores'!CZ61</f>
        <v>29.16166177840503</v>
      </c>
      <c r="DA61" s="161">
        <f>'Standardized Scores'!DA61</f>
        <v>22.088018438213094</v>
      </c>
      <c r="DB61" s="161">
        <f>'Standardized Scores'!DB61</f>
        <v>5.7681406592972104</v>
      </c>
      <c r="DC61" s="161">
        <f>'Standardized Scores'!DC61</f>
        <v>31.688294865248377</v>
      </c>
      <c r="DD61" s="161">
        <f>'Standardized Scores'!DD61</f>
        <v>28.279910037479421</v>
      </c>
      <c r="DE61" s="161">
        <f>'Standardized Scores'!DE61</f>
        <v>22.674890992346491</v>
      </c>
      <c r="DF61" s="161">
        <f>'Standardized Scores'!DF61</f>
        <v>23.299636019256738</v>
      </c>
      <c r="DG61" s="161">
        <f>'Standardized Scores'!DG61</f>
        <v>24.553994123464769</v>
      </c>
      <c r="DH61" s="161">
        <f>'Standardized Scores'!DH61</f>
        <v>5.015627748902415</v>
      </c>
      <c r="DI61" s="161">
        <f>'Standardized Scores'!DI61</f>
        <v>51.183325960587887</v>
      </c>
      <c r="DJ61" s="161">
        <f>'Standardized Scores'!DJ61</f>
        <v>18.339101998391943</v>
      </c>
      <c r="DK61" s="161">
        <f>'Standardized Scores'!DK61</f>
        <v>8.8640183013507396</v>
      </c>
      <c r="DL61" s="161">
        <f>'Standardized Scores'!DL61</f>
        <v>22.298976874723845</v>
      </c>
      <c r="DM61" s="161">
        <f>'Standardized Scores'!DM61</f>
        <v>9.9250562486081702</v>
      </c>
      <c r="DN61" s="161">
        <f>'Standardized Scores'!DN61</f>
        <v>35.076160848708867</v>
      </c>
      <c r="DO61" s="161">
        <f>'Standardized Scores'!DO61</f>
        <v>21.858359688201134</v>
      </c>
    </row>
    <row r="62" spans="2:119" ht="12" customHeight="1" x14ac:dyDescent="0.25">
      <c r="B62" s="83" t="str">
        <f>'Standardized Scores'!B62</f>
        <v xml:space="preserve">         Overall industry labor cost relative to all industries</v>
      </c>
      <c r="C62" s="83" t="str">
        <f t="shared" si="0"/>
        <v>Overall industry labor cost relative to all industries</v>
      </c>
      <c r="D62" s="151">
        <f>'Standardized Scores'!D62</f>
        <v>0.2</v>
      </c>
      <c r="E62" s="161">
        <f>'Standardized Scores'!E62</f>
        <v>43.718069327781961</v>
      </c>
      <c r="F62" s="161">
        <f>'Standardized Scores'!F62</f>
        <v>50.420129628055783</v>
      </c>
      <c r="G62" s="161">
        <f>'Standardized Scores'!G62</f>
        <v>14.797848049884298</v>
      </c>
      <c r="H62" s="161">
        <f>'Standardized Scores'!H62</f>
        <v>34.480899536107806</v>
      </c>
      <c r="I62" s="161">
        <f>'Standardized Scores'!I62</f>
        <v>48.680566472138302</v>
      </c>
      <c r="J62" s="161">
        <f>'Standardized Scores'!J62</f>
        <v>57.451377258120324</v>
      </c>
      <c r="K62" s="161">
        <f>'Standardized Scores'!K62</f>
        <v>43.471030671379417</v>
      </c>
      <c r="L62" s="161">
        <f>'Standardized Scores'!L62</f>
        <v>35.754764343592143</v>
      </c>
      <c r="M62" s="161">
        <f>'Standardized Scores'!M62</f>
        <v>44.674618784320693</v>
      </c>
      <c r="N62" s="161">
        <f>'Standardized Scores'!N62</f>
        <v>25.2074648882468</v>
      </c>
      <c r="O62" s="161">
        <f>'Standardized Scores'!O62</f>
        <v>32.130403919648941</v>
      </c>
      <c r="P62" s="161">
        <f>'Standardized Scores'!P62</f>
        <v>41.098950977510952</v>
      </c>
      <c r="Q62" s="161">
        <f>'Standardized Scores'!Q62</f>
        <v>34.278454535156349</v>
      </c>
      <c r="R62" s="161">
        <f>'Standardized Scores'!R62</f>
        <v>33.190402190409131</v>
      </c>
      <c r="S62" s="161">
        <f>'Standardized Scores'!S62</f>
        <v>65.739099110082293</v>
      </c>
      <c r="T62" s="161">
        <f>'Standardized Scores'!T62</f>
        <v>31.304072258102124</v>
      </c>
      <c r="U62" s="161">
        <f>'Standardized Scores'!U62</f>
        <v>15.76476647195625</v>
      </c>
      <c r="V62" s="161">
        <f>'Standardized Scores'!V62</f>
        <v>0.5741612202283064</v>
      </c>
      <c r="W62" s="161">
        <f>'Standardized Scores'!W62</f>
        <v>55.061654672188723</v>
      </c>
      <c r="X62" s="161">
        <f>'Standardized Scores'!X62</f>
        <v>34.194942429567504</v>
      </c>
      <c r="Y62" s="161">
        <f>'Standardized Scores'!Y62</f>
        <v>97.030233410070423</v>
      </c>
      <c r="Z62" s="161">
        <f>'Standardized Scores'!Z62</f>
        <v>28.347049785120237</v>
      </c>
      <c r="AA62" s="161">
        <f>'Standardized Scores'!AA62</f>
        <v>34.245595570228289</v>
      </c>
      <c r="AB62" s="161">
        <f>'Standardized Scores'!AB62</f>
        <v>27.060326602740837</v>
      </c>
      <c r="AC62" s="161">
        <f>'Standardized Scores'!AC62</f>
        <v>22.262043756842608</v>
      </c>
      <c r="AD62" s="161">
        <f>'Standardized Scores'!AD62</f>
        <v>13.153635220311022</v>
      </c>
      <c r="AE62" s="161">
        <f>'Standardized Scores'!AE62</f>
        <v>26.741288468252051</v>
      </c>
      <c r="AF62" s="161">
        <f>'Standardized Scores'!AF62</f>
        <v>41.387959197706742</v>
      </c>
      <c r="AG62" s="161">
        <f>'Standardized Scores'!AG62</f>
        <v>40.52773899232217</v>
      </c>
      <c r="AH62" s="161">
        <f>'Standardized Scores'!AH62</f>
        <v>34.747445159226523</v>
      </c>
      <c r="AI62" s="161">
        <f>'Standardized Scores'!AI62</f>
        <v>47.124310709830993</v>
      </c>
      <c r="AJ62" s="161">
        <f>'Standardized Scores'!AJ62</f>
        <v>30.830885240672636</v>
      </c>
      <c r="AK62" s="161">
        <f>'Standardized Scores'!AK62</f>
        <v>32.947315101333352</v>
      </c>
      <c r="AL62" s="161">
        <f>'Standardized Scores'!AL62</f>
        <v>28.097529196829996</v>
      </c>
      <c r="AM62" s="161">
        <f>'Standardized Scores'!AM62</f>
        <v>50.040144363037427</v>
      </c>
      <c r="AN62" s="161">
        <f>'Standardized Scores'!AN62</f>
        <v>45.528121628183065</v>
      </c>
      <c r="AO62" s="161">
        <f>'Standardized Scores'!AO62</f>
        <v>23.325636485394995</v>
      </c>
      <c r="AP62" s="161">
        <f>'Standardized Scores'!AP62</f>
        <v>42.326158210602479</v>
      </c>
      <c r="AQ62" s="161">
        <f>'Standardized Scores'!AQ62</f>
        <v>25.102919551795953</v>
      </c>
      <c r="AR62" s="161">
        <f>'Standardized Scores'!AR62</f>
        <v>46.826197235515302</v>
      </c>
      <c r="AS62" s="161">
        <f>'Standardized Scores'!AS62</f>
        <v>36.173274853543319</v>
      </c>
      <c r="AT62" s="161">
        <f>'Standardized Scores'!AT62</f>
        <v>64.082409191356518</v>
      </c>
      <c r="AU62" s="161">
        <f>'Standardized Scores'!AU62</f>
        <v>21.546622231411128</v>
      </c>
      <c r="AV62" s="161">
        <f>'Standardized Scores'!AV62</f>
        <v>34.216290583948243</v>
      </c>
      <c r="AW62" s="161">
        <f>'Standardized Scores'!AW62</f>
        <v>31.363545177147909</v>
      </c>
      <c r="AX62" s="161">
        <f>'Standardized Scores'!AX62</f>
        <v>6.6356236340821235</v>
      </c>
      <c r="AY62" s="161">
        <f>'Standardized Scores'!AY62</f>
        <v>41.185848850122525</v>
      </c>
      <c r="AZ62" s="161">
        <f>'Standardized Scores'!AZ62</f>
        <v>30.526697530658105</v>
      </c>
      <c r="BA62" s="161">
        <f>'Standardized Scores'!BA62</f>
        <v>45.094531425707942</v>
      </c>
      <c r="BB62" s="161">
        <f>'Standardized Scores'!BB62</f>
        <v>38.430330861980096</v>
      </c>
      <c r="BC62" s="161">
        <f>'Standardized Scores'!BC62</f>
        <v>100</v>
      </c>
      <c r="BD62" s="161">
        <f>'Standardized Scores'!BD62</f>
        <v>34.910883236380705</v>
      </c>
      <c r="BE62" s="161">
        <f>'Standardized Scores'!BE62</f>
        <v>58.32629800539312</v>
      </c>
      <c r="BF62" s="161">
        <f>'Standardized Scores'!BF62</f>
        <v>32.656135988771773</v>
      </c>
      <c r="BG62" s="161">
        <f>'Standardized Scores'!BG62</f>
        <v>36.584083291347348</v>
      </c>
      <c r="BH62" s="161">
        <f>'Standardized Scores'!BH62</f>
        <v>26.544015987131569</v>
      </c>
      <c r="BI62" s="161">
        <f>'Standardized Scores'!BI62</f>
        <v>34.143009132457991</v>
      </c>
      <c r="BJ62" s="161">
        <f>'Standardized Scores'!BJ62</f>
        <v>23.986485303096675</v>
      </c>
      <c r="BK62" s="161">
        <f>'Standardized Scores'!BK62</f>
        <v>35.428219628340258</v>
      </c>
      <c r="BL62" s="161">
        <f>'Standardized Scores'!BL62</f>
        <v>37.122381978510802</v>
      </c>
      <c r="BM62" s="161">
        <f>'Standardized Scores'!BM62</f>
        <v>27.157638661113406</v>
      </c>
      <c r="BN62" s="161">
        <f>'Standardized Scores'!BN62</f>
        <v>2.3396812493053827</v>
      </c>
      <c r="BO62" s="161">
        <f>'Standardized Scores'!BO62</f>
        <v>2.6880641954949676</v>
      </c>
      <c r="BP62" s="161">
        <f>'Standardized Scores'!BP62</f>
        <v>28.512531156649086</v>
      </c>
      <c r="BQ62" s="161">
        <f>'Standardized Scores'!BQ62</f>
        <v>41.00329089044795</v>
      </c>
      <c r="BR62" s="161">
        <f>'Standardized Scores'!BR62</f>
        <v>17.60777086469961</v>
      </c>
      <c r="BS62" s="161">
        <f>'Standardized Scores'!BS62</f>
        <v>39.212448445312695</v>
      </c>
      <c r="BT62" s="161">
        <f>'Standardized Scores'!BT62</f>
        <v>62.293052967694663</v>
      </c>
      <c r="BU62" s="161">
        <f>'Standardized Scores'!BU62</f>
        <v>13.622033059430931</v>
      </c>
      <c r="BV62" s="161">
        <f>'Standardized Scores'!BV62</f>
        <v>36.490100792312049</v>
      </c>
      <c r="BW62" s="161">
        <f>'Standardized Scores'!BW62</f>
        <v>26.536288832311453</v>
      </c>
      <c r="BX62" s="161">
        <f>'Standardized Scores'!BX62</f>
        <v>37.655247488610961</v>
      </c>
      <c r="BY62" s="161">
        <f>'Standardized Scores'!BY62</f>
        <v>42.410106363631826</v>
      </c>
      <c r="BZ62" s="161">
        <f>'Standardized Scores'!BZ62</f>
        <v>44.771347572262563</v>
      </c>
      <c r="CA62" s="161">
        <f>'Standardized Scores'!CA62</f>
        <v>37.675276517363187</v>
      </c>
      <c r="CB62" s="161">
        <f>'Standardized Scores'!CB62</f>
        <v>34.977781203141191</v>
      </c>
      <c r="CC62" s="161">
        <f>'Standardized Scores'!CC62</f>
        <v>39.051593251188365</v>
      </c>
      <c r="CD62" s="161">
        <f>'Standardized Scores'!CD62</f>
        <v>49.466438652054215</v>
      </c>
      <c r="CE62" s="161">
        <f>'Standardized Scores'!CE62</f>
        <v>22.137786762124961</v>
      </c>
      <c r="CF62" s="161">
        <f>'Standardized Scores'!CF62</f>
        <v>29.949325602247988</v>
      </c>
      <c r="CG62" s="161">
        <f>'Standardized Scores'!CG62</f>
        <v>29.110664843509507</v>
      </c>
      <c r="CH62" s="161">
        <f>'Standardized Scores'!CH62</f>
        <v>40.949318708353701</v>
      </c>
      <c r="CI62" s="161">
        <f>'Standardized Scores'!CI62</f>
        <v>24.236696677562087</v>
      </c>
      <c r="CJ62" s="161">
        <f>'Standardized Scores'!CJ62</f>
        <v>32.31308795888993</v>
      </c>
      <c r="CK62" s="161">
        <f>'Standardized Scores'!CK62</f>
        <v>16.084457805032947</v>
      </c>
      <c r="CL62" s="161">
        <f>'Standardized Scores'!CL62</f>
        <v>41.406738076645375</v>
      </c>
      <c r="CM62" s="161">
        <f>'Standardized Scores'!CM62</f>
        <v>17.127636647175979</v>
      </c>
      <c r="CN62" s="161">
        <f>'Standardized Scores'!CN62</f>
        <v>37.505086422381524</v>
      </c>
      <c r="CO62" s="161">
        <f>'Standardized Scores'!CO62</f>
        <v>42.84983960912448</v>
      </c>
      <c r="CP62" s="161">
        <f>'Standardized Scores'!CP62</f>
        <v>48.808384245674809</v>
      </c>
      <c r="CQ62" s="161">
        <f>'Standardized Scores'!CQ62</f>
        <v>19.508213319404419</v>
      </c>
      <c r="CR62" s="161">
        <f>'Standardized Scores'!CR62</f>
        <v>36.172615544007897</v>
      </c>
      <c r="CS62" s="161">
        <f>'Standardized Scores'!CS62</f>
        <v>32.753717551713379</v>
      </c>
      <c r="CT62" s="161">
        <f>'Standardized Scores'!CT62</f>
        <v>27.20370328995859</v>
      </c>
      <c r="CU62" s="161">
        <f>'Standardized Scores'!CU62</f>
        <v>30.031584139127535</v>
      </c>
      <c r="CV62" s="161">
        <f>'Standardized Scores'!CV62</f>
        <v>21.866178935382813</v>
      </c>
      <c r="CW62" s="161">
        <f>'Standardized Scores'!CW62</f>
        <v>27.365348500806235</v>
      </c>
      <c r="CX62" s="161">
        <f>'Standardized Scores'!CX62</f>
        <v>39.57523397349653</v>
      </c>
      <c r="CY62" s="161">
        <f>'Standardized Scores'!CY62</f>
        <v>23.723875985757477</v>
      </c>
      <c r="CZ62" s="161">
        <f>'Standardized Scores'!CZ62</f>
        <v>40.925601848162401</v>
      </c>
      <c r="DA62" s="161">
        <f>'Standardized Scores'!DA62</f>
        <v>43.678556703474896</v>
      </c>
      <c r="DB62" s="161">
        <f>'Standardized Scores'!DB62</f>
        <v>45.235888254831529</v>
      </c>
      <c r="DC62" s="161">
        <f>'Standardized Scores'!DC62</f>
        <v>14.158713693415805</v>
      </c>
      <c r="DD62" s="161">
        <f>'Standardized Scores'!DD62</f>
        <v>26.325626862868546</v>
      </c>
      <c r="DE62" s="161">
        <f>'Standardized Scores'!DE62</f>
        <v>60.687935200491744</v>
      </c>
      <c r="DF62" s="161">
        <f>'Standardized Scores'!DF62</f>
        <v>24.036211636576844</v>
      </c>
      <c r="DG62" s="161">
        <f>'Standardized Scores'!DG62</f>
        <v>0</v>
      </c>
      <c r="DH62" s="161">
        <f>'Standardized Scores'!DH62</f>
        <v>19.044776674550011</v>
      </c>
      <c r="DI62" s="161">
        <f>'Standardized Scores'!DI62</f>
        <v>34.196827943565353</v>
      </c>
      <c r="DJ62" s="161">
        <f>'Standardized Scores'!DJ62</f>
        <v>43.62427773754127</v>
      </c>
      <c r="DK62" s="161">
        <f>'Standardized Scores'!DK62</f>
        <v>47.404844243407787</v>
      </c>
      <c r="DL62" s="161">
        <f>'Standardized Scores'!DL62</f>
        <v>43.266208537348035</v>
      </c>
      <c r="DM62" s="161">
        <f>'Standardized Scores'!DM62</f>
        <v>34.723303894221537</v>
      </c>
      <c r="DN62" s="161">
        <f>'Standardized Scores'!DN62</f>
        <v>35.011010020094041</v>
      </c>
      <c r="DO62" s="161">
        <f>'Standardized Scores'!DO62</f>
        <v>28.508145538398349</v>
      </c>
    </row>
    <row r="63" spans="2:119" ht="12" customHeight="1" x14ac:dyDescent="0.25">
      <c r="B63" s="83" t="str">
        <f>'Standardized Scores'!B63</f>
        <v xml:space="preserve">         Ratio average engineering wages to average wage of all occupations</v>
      </c>
      <c r="C63" s="83" t="str">
        <f t="shared" si="0"/>
        <v>Ratio average engineering wages to average wage of all occupations</v>
      </c>
      <c r="D63" s="151">
        <f>'Standardized Scores'!D63</f>
        <v>0.25</v>
      </c>
      <c r="E63" s="161">
        <f>'Standardized Scores'!E63</f>
        <v>41.803616167875795</v>
      </c>
      <c r="F63" s="161">
        <f>'Standardized Scores'!F63</f>
        <v>31.167685966932542</v>
      </c>
      <c r="G63" s="161">
        <f>'Standardized Scores'!G63</f>
        <v>43.385764064668145</v>
      </c>
      <c r="H63" s="161">
        <f>'Standardized Scores'!H63</f>
        <v>53.398327368556302</v>
      </c>
      <c r="I63" s="161">
        <f>'Standardized Scores'!I63</f>
        <v>44.836907353827328</v>
      </c>
      <c r="J63" s="161">
        <f>'Standardized Scores'!J63</f>
        <v>25.234437750515148</v>
      </c>
      <c r="K63" s="161">
        <f>'Standardized Scores'!K63</f>
        <v>55.651403740231942</v>
      </c>
      <c r="L63" s="161">
        <f>'Standardized Scores'!L63</f>
        <v>31.944320025332896</v>
      </c>
      <c r="M63" s="161">
        <f>'Standardized Scores'!M63</f>
        <v>48.59730428259121</v>
      </c>
      <c r="N63" s="161">
        <f>'Standardized Scores'!N63</f>
        <v>59.188071666901131</v>
      </c>
      <c r="O63" s="161">
        <f>'Standardized Scores'!O63</f>
        <v>33.42231653416755</v>
      </c>
      <c r="P63" s="161">
        <f>'Standardized Scores'!P63</f>
        <v>44.017929593639877</v>
      </c>
      <c r="Q63" s="161">
        <f>'Standardized Scores'!Q63</f>
        <v>28.363254344828526</v>
      </c>
      <c r="R63" s="161">
        <f>'Standardized Scores'!R63</f>
        <v>100</v>
      </c>
      <c r="S63" s="161">
        <f>'Standardized Scores'!S63</f>
        <v>48.276490141190955</v>
      </c>
      <c r="T63" s="161">
        <f>'Standardized Scores'!T63</f>
        <v>24.893050148077744</v>
      </c>
      <c r="U63" s="161">
        <f>'Standardized Scores'!U63</f>
        <v>45.885030382599084</v>
      </c>
      <c r="V63" s="161">
        <f>'Standardized Scores'!V63</f>
        <v>35.226612954729553</v>
      </c>
      <c r="W63" s="161">
        <f>'Standardized Scores'!W63</f>
        <v>29.338493064905364</v>
      </c>
      <c r="X63" s="161">
        <f>'Standardized Scores'!X63</f>
        <v>19.843278392468289</v>
      </c>
      <c r="Y63" s="161">
        <f>'Standardized Scores'!Y63</f>
        <v>48.043540436278853</v>
      </c>
      <c r="Z63" s="161">
        <f>'Standardized Scores'!Z63</f>
        <v>20.381913854643891</v>
      </c>
      <c r="AA63" s="161">
        <f>'Standardized Scores'!AA63</f>
        <v>39.718876580439321</v>
      </c>
      <c r="AB63" s="161">
        <f>'Standardized Scores'!AB63</f>
        <v>13.978298124414492</v>
      </c>
      <c r="AC63" s="161">
        <f>'Standardized Scores'!AC63</f>
        <v>35.954866226756977</v>
      </c>
      <c r="AD63" s="161">
        <f>'Standardized Scores'!AD63</f>
        <v>48.643675284284846</v>
      </c>
      <c r="AE63" s="161">
        <f>'Standardized Scores'!AE63</f>
        <v>42.319984072982578</v>
      </c>
      <c r="AF63" s="161">
        <f>'Standardized Scores'!AF63</f>
        <v>33.769825204451685</v>
      </c>
      <c r="AG63" s="161">
        <f>'Standardized Scores'!AG63</f>
        <v>45.763410622285363</v>
      </c>
      <c r="AH63" s="161">
        <f>'Standardized Scores'!AH63</f>
        <v>42.24481148213065</v>
      </c>
      <c r="AI63" s="161">
        <f>'Standardized Scores'!AI63</f>
        <v>11.460528044937481</v>
      </c>
      <c r="AJ63" s="161">
        <f>'Standardized Scores'!AJ63</f>
        <v>21.562602347138515</v>
      </c>
      <c r="AK63" s="161">
        <f>'Standardized Scores'!AK63</f>
        <v>17.240971937346721</v>
      </c>
      <c r="AL63" s="161">
        <f>'Standardized Scores'!AL63</f>
        <v>15.985246282252357</v>
      </c>
      <c r="AM63" s="161">
        <f>'Standardized Scores'!AM63</f>
        <v>17.824937660150589</v>
      </c>
      <c r="AN63" s="161">
        <f>'Standardized Scores'!AN63</f>
        <v>46.164489861206064</v>
      </c>
      <c r="AO63" s="161">
        <f>'Standardized Scores'!AO63</f>
        <v>27.423359990753067</v>
      </c>
      <c r="AP63" s="161">
        <f>'Standardized Scores'!AP63</f>
        <v>7.4952299794686148</v>
      </c>
      <c r="AQ63" s="161">
        <f>'Standardized Scores'!AQ63</f>
        <v>10.238738761480983</v>
      </c>
      <c r="AR63" s="161">
        <f>'Standardized Scores'!AR63</f>
        <v>44.508754891753448</v>
      </c>
      <c r="AS63" s="161">
        <f>'Standardized Scores'!AS63</f>
        <v>18.223039751257566</v>
      </c>
      <c r="AT63" s="161">
        <f>'Standardized Scores'!AT63</f>
        <v>26.161117925188641</v>
      </c>
      <c r="AU63" s="161">
        <f>'Standardized Scores'!AU63</f>
        <v>21.486381618231952</v>
      </c>
      <c r="AV63" s="161">
        <f>'Standardized Scores'!AV63</f>
        <v>12.572548223827612</v>
      </c>
      <c r="AW63" s="161">
        <f>'Standardized Scores'!AW63</f>
        <v>4.1627206061431421</v>
      </c>
      <c r="AX63" s="161">
        <f>'Standardized Scores'!AX63</f>
        <v>30.750106756099576</v>
      </c>
      <c r="AY63" s="161">
        <f>'Standardized Scores'!AY63</f>
        <v>62.160036345315312</v>
      </c>
      <c r="AZ63" s="161">
        <f>'Standardized Scores'!AZ63</f>
        <v>51.257941552177613</v>
      </c>
      <c r="BA63" s="161">
        <f>'Standardized Scores'!BA63</f>
        <v>42.201077489973443</v>
      </c>
      <c r="BB63" s="161">
        <f>'Standardized Scores'!BB63</f>
        <v>42.81313441481106</v>
      </c>
      <c r="BC63" s="161">
        <f>'Standardized Scores'!BC63</f>
        <v>33.167680945469591</v>
      </c>
      <c r="BD63" s="161">
        <f>'Standardized Scores'!BD63</f>
        <v>51.470445234254171</v>
      </c>
      <c r="BE63" s="161">
        <f>'Standardized Scores'!BE63</f>
        <v>42.610025073303341</v>
      </c>
      <c r="BF63" s="161">
        <f>'Standardized Scores'!BF63</f>
        <v>65.173232654564472</v>
      </c>
      <c r="BG63" s="161">
        <f>'Standardized Scores'!BG63</f>
        <v>54.879628929492604</v>
      </c>
      <c r="BH63" s="161">
        <f>'Standardized Scores'!BH63</f>
        <v>44.790061591472394</v>
      </c>
      <c r="BI63" s="161">
        <f>'Standardized Scores'!BI63</f>
        <v>1.0598440861899916</v>
      </c>
      <c r="BJ63" s="161">
        <f>'Standardized Scores'!BJ63</f>
        <v>35.258193961324231</v>
      </c>
      <c r="BK63" s="161">
        <f>'Standardized Scores'!BK63</f>
        <v>3.1571469429554591</v>
      </c>
      <c r="BL63" s="161">
        <f>'Standardized Scores'!BL63</f>
        <v>46.993396877890035</v>
      </c>
      <c r="BM63" s="161">
        <f>'Standardized Scores'!BM63</f>
        <v>27.669251446455057</v>
      </c>
      <c r="BN63" s="161">
        <f>'Standardized Scores'!BN63</f>
        <v>32.104338789300499</v>
      </c>
      <c r="BO63" s="161">
        <f>'Standardized Scores'!BO63</f>
        <v>43.587165020878729</v>
      </c>
      <c r="BP63" s="161">
        <f>'Standardized Scores'!BP63</f>
        <v>26.655149507791403</v>
      </c>
      <c r="BQ63" s="161">
        <f>'Standardized Scores'!BQ63</f>
        <v>16.378892420573738</v>
      </c>
      <c r="BR63" s="161">
        <f>'Standardized Scores'!BR63</f>
        <v>36.249299834044315</v>
      </c>
      <c r="BS63" s="161">
        <f>'Standardized Scores'!BS63</f>
        <v>19.374616937695286</v>
      </c>
      <c r="BT63" s="161">
        <f>'Standardized Scores'!BT63</f>
        <v>19.34300698945961</v>
      </c>
      <c r="BU63" s="161">
        <f>'Standardized Scores'!BU63</f>
        <v>30.92698554175395</v>
      </c>
      <c r="BV63" s="161">
        <f>'Standardized Scores'!BV63</f>
        <v>29.223572220088457</v>
      </c>
      <c r="BW63" s="161">
        <f>'Standardized Scores'!BW63</f>
        <v>18.593759693747451</v>
      </c>
      <c r="BX63" s="161">
        <f>'Standardized Scores'!BX63</f>
        <v>39.419958086232249</v>
      </c>
      <c r="BY63" s="161">
        <f>'Standardized Scores'!BY63</f>
        <v>21.077264291190858</v>
      </c>
      <c r="BZ63" s="161">
        <f>'Standardized Scores'!BZ63</f>
        <v>0</v>
      </c>
      <c r="CA63" s="161">
        <f>'Standardized Scores'!CA63</f>
        <v>24.450437760620247</v>
      </c>
      <c r="CB63" s="161">
        <f>'Standardized Scores'!CB63</f>
        <v>33.66049667401127</v>
      </c>
      <c r="CC63" s="161">
        <f>'Standardized Scores'!CC63</f>
        <v>35.646626317896605</v>
      </c>
      <c r="CD63" s="161">
        <f>'Standardized Scores'!CD63</f>
        <v>16.353485065745836</v>
      </c>
      <c r="CE63" s="161">
        <f>'Standardized Scores'!CE63</f>
        <v>16.364810882337302</v>
      </c>
      <c r="CF63" s="161">
        <f>'Standardized Scores'!CF63</f>
        <v>1.0120462411391957</v>
      </c>
      <c r="CG63" s="161">
        <f>'Standardized Scores'!CG63</f>
        <v>10.622479754871449</v>
      </c>
      <c r="CH63" s="161">
        <f>'Standardized Scores'!CH63</f>
        <v>39.02075442658397</v>
      </c>
      <c r="CI63" s="161">
        <f>'Standardized Scores'!CI63</f>
        <v>27.875887125771502</v>
      </c>
      <c r="CJ63" s="161">
        <f>'Standardized Scores'!CJ63</f>
        <v>6.3520006400798961</v>
      </c>
      <c r="CK63" s="161">
        <f>'Standardized Scores'!CK63</f>
        <v>35.068549251330232</v>
      </c>
      <c r="CL63" s="161">
        <f>'Standardized Scores'!CL63</f>
        <v>20.502713570898656</v>
      </c>
      <c r="CM63" s="161">
        <f>'Standardized Scores'!CM63</f>
        <v>14.425547616716353</v>
      </c>
      <c r="CN63" s="161">
        <f>'Standardized Scores'!CN63</f>
        <v>31.397116756931553</v>
      </c>
      <c r="CO63" s="161">
        <f>'Standardized Scores'!CO63</f>
        <v>23.78187712669526</v>
      </c>
      <c r="CP63" s="161">
        <f>'Standardized Scores'!CP63</f>
        <v>1.3198479550507742</v>
      </c>
      <c r="CQ63" s="161">
        <f>'Standardized Scores'!CQ63</f>
        <v>28.623296753202869</v>
      </c>
      <c r="CR63" s="161">
        <f>'Standardized Scores'!CR63</f>
        <v>19.525045758432299</v>
      </c>
      <c r="CS63" s="161">
        <f>'Standardized Scores'!CS63</f>
        <v>20.095700735099921</v>
      </c>
      <c r="CT63" s="161">
        <f>'Standardized Scores'!CT63</f>
        <v>29.362546997557686</v>
      </c>
      <c r="CU63" s="161">
        <f>'Standardized Scores'!CU63</f>
        <v>32.388505696676106</v>
      </c>
      <c r="CV63" s="161">
        <f>'Standardized Scores'!CV63</f>
        <v>61.674295522528162</v>
      </c>
      <c r="CW63" s="161">
        <f>'Standardized Scores'!CW63</f>
        <v>55.651403740231942</v>
      </c>
      <c r="CX63" s="161">
        <f>'Standardized Scores'!CX63</f>
        <v>61.896754723410432</v>
      </c>
      <c r="CY63" s="161">
        <f>'Standardized Scores'!CY63</f>
        <v>31.686316661954109</v>
      </c>
      <c r="CZ63" s="161">
        <f>'Standardized Scores'!CZ63</f>
        <v>64.915954342308225</v>
      </c>
      <c r="DA63" s="161">
        <f>'Standardized Scores'!DA63</f>
        <v>52.825755946120204</v>
      </c>
      <c r="DB63" s="161">
        <f>'Standardized Scores'!DB63</f>
        <v>37.638834848888585</v>
      </c>
      <c r="DC63" s="161">
        <f>'Standardized Scores'!DC63</f>
        <v>55.651403740231942</v>
      </c>
      <c r="DD63" s="161">
        <f>'Standardized Scores'!DD63</f>
        <v>46.56246790057947</v>
      </c>
      <c r="DE63" s="161">
        <f>'Standardized Scores'!DE63</f>
        <v>35.167675924006701</v>
      </c>
      <c r="DF63" s="161">
        <f>'Standardized Scores'!DF63</f>
        <v>26.296062768070747</v>
      </c>
      <c r="DG63" s="161">
        <f>'Standardized Scores'!DG63</f>
        <v>31.60462891187284</v>
      </c>
      <c r="DH63" s="161">
        <f>'Standardized Scores'!DH63</f>
        <v>23.675206706357919</v>
      </c>
      <c r="DI63" s="161">
        <f>'Standardized Scores'!DI63</f>
        <v>53.968176181533451</v>
      </c>
      <c r="DJ63" s="161">
        <f>'Standardized Scores'!DJ63</f>
        <v>51.132529410480764</v>
      </c>
      <c r="DK63" s="161">
        <f>'Standardized Scores'!DK63</f>
        <v>36.903454884061716</v>
      </c>
      <c r="DL63" s="161">
        <f>'Standardized Scores'!DL63</f>
        <v>53.455826459737509</v>
      </c>
      <c r="DM63" s="161">
        <f>'Standardized Scores'!DM63</f>
        <v>44.211518686746636</v>
      </c>
      <c r="DN63" s="161">
        <f>'Standardized Scores'!DN63</f>
        <v>31.449023304660436</v>
      </c>
      <c r="DO63" s="161">
        <f>'Standardized Scores'!DO63</f>
        <v>18.902401860273237</v>
      </c>
    </row>
    <row r="64" spans="2:119" ht="12" customHeight="1" x14ac:dyDescent="0.25">
      <c r="B64" s="83" t="str">
        <f>'Standardized Scores'!B64</f>
        <v xml:space="preserve">         Safety training at companies</v>
      </c>
      <c r="C64" s="83" t="str">
        <f t="shared" si="0"/>
        <v>Safety training at companies</v>
      </c>
      <c r="D64" s="151">
        <f>'Standardized Scores'!D64</f>
        <v>0.05</v>
      </c>
      <c r="E64" s="161">
        <f>'Standardized Scores'!E64</f>
        <v>0</v>
      </c>
      <c r="F64" s="161">
        <f>'Standardized Scores'!F64</f>
        <v>0.52260799567418581</v>
      </c>
      <c r="G64" s="161">
        <f>'Standardized Scores'!G64</f>
        <v>0.20866109045780568</v>
      </c>
      <c r="H64" s="161">
        <f>'Standardized Scores'!H64</f>
        <v>1.4041940418058763</v>
      </c>
      <c r="I64" s="161">
        <f>'Standardized Scores'!I64</f>
        <v>0</v>
      </c>
      <c r="J64" s="161">
        <f>'Standardized Scores'!J64</f>
        <v>19.77757962950059</v>
      </c>
      <c r="K64" s="161">
        <f>'Standardized Scores'!K64</f>
        <v>2.6628538123291725</v>
      </c>
      <c r="L64" s="161">
        <f>'Standardized Scores'!L64</f>
        <v>0.65368922528555684</v>
      </c>
      <c r="M64" s="161">
        <f>'Standardized Scores'!M64</f>
        <v>11.845110605421141</v>
      </c>
      <c r="N64" s="161">
        <f>'Standardized Scores'!N64</f>
        <v>4.1490621980442878E-2</v>
      </c>
      <c r="O64" s="161">
        <f>'Standardized Scores'!O64</f>
        <v>0.70286419549971402</v>
      </c>
      <c r="P64" s="161">
        <f>'Standardized Scores'!P64</f>
        <v>8.5617458372133015</v>
      </c>
      <c r="Q64" s="161">
        <f>'Standardized Scores'!Q64</f>
        <v>0</v>
      </c>
      <c r="R64" s="161">
        <f>'Standardized Scores'!R64</f>
        <v>0</v>
      </c>
      <c r="S64" s="161">
        <f>'Standardized Scores'!S64</f>
        <v>0.11953377020727542</v>
      </c>
      <c r="T64" s="161">
        <f>'Standardized Scores'!T64</f>
        <v>0.36278499923060736</v>
      </c>
      <c r="U64" s="161">
        <f>'Standardized Scores'!U64</f>
        <v>1.8763601113772688</v>
      </c>
      <c r="V64" s="161">
        <f>'Standardized Scores'!V64</f>
        <v>0</v>
      </c>
      <c r="W64" s="161">
        <f>'Standardized Scores'!W64</f>
        <v>20.49162774020337</v>
      </c>
      <c r="X64" s="161">
        <f>'Standardized Scores'!X64</f>
        <v>0.99013477476907186</v>
      </c>
      <c r="Y64" s="161">
        <f>'Standardized Scores'!Y64</f>
        <v>0.27358305432777097</v>
      </c>
      <c r="Z64" s="161">
        <f>'Standardized Scores'!Z64</f>
        <v>0.39884647143420882</v>
      </c>
      <c r="AA64" s="161">
        <f>'Standardized Scores'!AA64</f>
        <v>0.11953377020727542</v>
      </c>
      <c r="AB64" s="161">
        <f>'Standardized Scores'!AB64</f>
        <v>1.3887113914080107</v>
      </c>
      <c r="AC64" s="161">
        <f>'Standardized Scores'!AC64</f>
        <v>1.7600779950216017</v>
      </c>
      <c r="AD64" s="161">
        <f>'Standardized Scores'!AD64</f>
        <v>6.3879063453289691</v>
      </c>
      <c r="AE64" s="161">
        <f>'Standardized Scores'!AE64</f>
        <v>2.2600657205258292</v>
      </c>
      <c r="AF64" s="161">
        <f>'Standardized Scores'!AF64</f>
        <v>11.147565814850818</v>
      </c>
      <c r="AG64" s="161">
        <f>'Standardized Scores'!AG64</f>
        <v>0.13294882381140297</v>
      </c>
      <c r="AH64" s="161">
        <f>'Standardized Scores'!AH64</f>
        <v>0.37821492805733337</v>
      </c>
      <c r="AI64" s="161">
        <f>'Standardized Scores'!AI64</f>
        <v>0.31276108742382525</v>
      </c>
      <c r="AJ64" s="161">
        <f>'Standardized Scores'!AJ64</f>
        <v>0</v>
      </c>
      <c r="AK64" s="161">
        <f>'Standardized Scores'!AK64</f>
        <v>8.7844810259635882</v>
      </c>
      <c r="AL64" s="161">
        <f>'Standardized Scores'!AL64</f>
        <v>0</v>
      </c>
      <c r="AM64" s="161">
        <f>'Standardized Scores'!AM64</f>
        <v>19.364476366664327</v>
      </c>
      <c r="AN64" s="161">
        <f>'Standardized Scores'!AN64</f>
        <v>4.7009805309684953</v>
      </c>
      <c r="AO64" s="161">
        <f>'Standardized Scores'!AO64</f>
        <v>2.3949106367647328</v>
      </c>
      <c r="AP64" s="161">
        <f>'Standardized Scores'!AP64</f>
        <v>3.4965692557258778</v>
      </c>
      <c r="AQ64" s="161">
        <f>'Standardized Scores'!AQ64</f>
        <v>0.21051896079635593</v>
      </c>
      <c r="AR64" s="161">
        <f>'Standardized Scores'!AR64</f>
        <v>3.5403438680837347</v>
      </c>
      <c r="AS64" s="161">
        <f>'Standardized Scores'!AS64</f>
        <v>0</v>
      </c>
      <c r="AT64" s="161">
        <f>'Standardized Scores'!AT64</f>
        <v>0</v>
      </c>
      <c r="AU64" s="161">
        <f>'Standardized Scores'!AU64</f>
        <v>4.8193520676629911</v>
      </c>
      <c r="AV64" s="161">
        <f>'Standardized Scores'!AV64</f>
        <v>0.63103807060082029</v>
      </c>
      <c r="AW64" s="161">
        <f>'Standardized Scores'!AW64</f>
        <v>0</v>
      </c>
      <c r="AX64" s="161">
        <f>'Standardized Scores'!AX64</f>
        <v>0.15719472559029471</v>
      </c>
      <c r="AY64" s="161">
        <f>'Standardized Scores'!AY64</f>
        <v>0.17328082377102733</v>
      </c>
      <c r="AZ64" s="161">
        <f>'Standardized Scores'!AZ64</f>
        <v>0.11808561122272677</v>
      </c>
      <c r="BA64" s="161">
        <f>'Standardized Scores'!BA64</f>
        <v>0</v>
      </c>
      <c r="BB64" s="161">
        <f>'Standardized Scores'!BB64</f>
        <v>100</v>
      </c>
      <c r="BC64" s="161">
        <f>'Standardized Scores'!BC64</f>
        <v>6.2334382072169054</v>
      </c>
      <c r="BD64" s="161">
        <f>'Standardized Scores'!BD64</f>
        <v>5.35740112171192</v>
      </c>
      <c r="BE64" s="161">
        <f>'Standardized Scores'!BE64</f>
        <v>0.66286232179636884</v>
      </c>
      <c r="BF64" s="161">
        <f>'Standardized Scores'!BF64</f>
        <v>0</v>
      </c>
      <c r="BG64" s="161">
        <f>'Standardized Scores'!BG64</f>
        <v>0.66533601406524301</v>
      </c>
      <c r="BH64" s="161">
        <f>'Standardized Scores'!BH64</f>
        <v>0.12561069218226625</v>
      </c>
      <c r="BI64" s="161">
        <f>'Standardized Scores'!BI64</f>
        <v>1.2226536021182854</v>
      </c>
      <c r="BJ64" s="161">
        <f>'Standardized Scores'!BJ64</f>
        <v>0</v>
      </c>
      <c r="BK64" s="161">
        <f>'Standardized Scores'!BK64</f>
        <v>6.6872571085204751</v>
      </c>
      <c r="BL64" s="161">
        <f>'Standardized Scores'!BL64</f>
        <v>0</v>
      </c>
      <c r="BM64" s="161">
        <f>'Standardized Scores'!BM64</f>
        <v>2.1064055845339769</v>
      </c>
      <c r="BN64" s="161">
        <f>'Standardized Scores'!BN64</f>
        <v>10.119428799988265</v>
      </c>
      <c r="BO64" s="161">
        <f>'Standardized Scores'!BO64</f>
        <v>0</v>
      </c>
      <c r="BP64" s="161">
        <f>'Standardized Scores'!BP64</f>
        <v>2.9554603184821366</v>
      </c>
      <c r="BQ64" s="161">
        <f>'Standardized Scores'!BQ64</f>
        <v>10.234312977571642</v>
      </c>
      <c r="BR64" s="161">
        <f>'Standardized Scores'!BR64</f>
        <v>10.432943855713717</v>
      </c>
      <c r="BS64" s="161">
        <f>'Standardized Scores'!BS64</f>
        <v>0.50999829377905737</v>
      </c>
      <c r="BT64" s="161">
        <f>'Standardized Scores'!BT64</f>
        <v>0</v>
      </c>
      <c r="BU64" s="161">
        <f>'Standardized Scores'!BU64</f>
        <v>0</v>
      </c>
      <c r="BV64" s="161">
        <f>'Standardized Scores'!BV64</f>
        <v>0.79897924201784953</v>
      </c>
      <c r="BW64" s="161">
        <f>'Standardized Scores'!BW64</f>
        <v>0.70867395153140089</v>
      </c>
      <c r="BX64" s="161">
        <f>'Standardized Scores'!BX64</f>
        <v>0</v>
      </c>
      <c r="BY64" s="161">
        <f>'Standardized Scores'!BY64</f>
        <v>0</v>
      </c>
      <c r="BZ64" s="161">
        <f>'Standardized Scores'!BZ64</f>
        <v>16.94577551236241</v>
      </c>
      <c r="CA64" s="161">
        <f>'Standardized Scores'!CA64</f>
        <v>15.657315706376819</v>
      </c>
      <c r="CB64" s="161">
        <f>'Standardized Scores'!CB64</f>
        <v>0.11345684823228458</v>
      </c>
      <c r="CC64" s="161">
        <f>'Standardized Scores'!CC64</f>
        <v>26.040700191388165</v>
      </c>
      <c r="CD64" s="161">
        <f>'Standardized Scores'!CD64</f>
        <v>1.3038979900563497</v>
      </c>
      <c r="CE64" s="161">
        <f>'Standardized Scores'!CE64</f>
        <v>0.11842626942834228</v>
      </c>
      <c r="CF64" s="161">
        <f>'Standardized Scores'!CF64</f>
        <v>0</v>
      </c>
      <c r="CG64" s="161">
        <f>'Standardized Scores'!CG64</f>
        <v>0.81274088655314447</v>
      </c>
      <c r="CH64" s="161">
        <f>'Standardized Scores'!CH64</f>
        <v>0.34278866323514012</v>
      </c>
      <c r="CI64" s="161">
        <f>'Standardized Scores'!CI64</f>
        <v>0.36643239028144275</v>
      </c>
      <c r="CJ64" s="161">
        <f>'Standardized Scores'!CJ64</f>
        <v>1.2294794502989148</v>
      </c>
      <c r="CK64" s="161">
        <f>'Standardized Scores'!CK64</f>
        <v>3.0234228025355976</v>
      </c>
      <c r="CL64" s="161">
        <f>'Standardized Scores'!CL64</f>
        <v>2.75212975111452</v>
      </c>
      <c r="CM64" s="161">
        <f>'Standardized Scores'!CM64</f>
        <v>0.73183987645451798</v>
      </c>
      <c r="CN64" s="161">
        <f>'Standardized Scores'!CN64</f>
        <v>0.48746490383643615</v>
      </c>
      <c r="CO64" s="161">
        <f>'Standardized Scores'!CO64</f>
        <v>0</v>
      </c>
      <c r="CP64" s="161">
        <f>'Standardized Scores'!CP64</f>
        <v>1.1359019924100722</v>
      </c>
      <c r="CQ64" s="161">
        <f>'Standardized Scores'!CQ64</f>
        <v>0</v>
      </c>
      <c r="CR64" s="161">
        <f>'Standardized Scores'!CR64</f>
        <v>3.2137538037749294</v>
      </c>
      <c r="CS64" s="161">
        <f>'Standardized Scores'!CS64</f>
        <v>16.750087638421522</v>
      </c>
      <c r="CT64" s="161">
        <f>'Standardized Scores'!CT64</f>
        <v>2.2907787945078999</v>
      </c>
      <c r="CU64" s="161">
        <f>'Standardized Scores'!CU64</f>
        <v>5.9532651158546788</v>
      </c>
      <c r="CV64" s="161">
        <f>'Standardized Scores'!CV64</f>
        <v>4.1077399629232891</v>
      </c>
      <c r="CW64" s="161">
        <f>'Standardized Scores'!CW64</f>
        <v>1.2596865209104884</v>
      </c>
      <c r="CX64" s="161">
        <f>'Standardized Scores'!CX64</f>
        <v>2.1233124309659686</v>
      </c>
      <c r="CY64" s="161">
        <f>'Standardized Scores'!CY64</f>
        <v>0</v>
      </c>
      <c r="CZ64" s="161">
        <f>'Standardized Scores'!CZ64</f>
        <v>12.379202965681383</v>
      </c>
      <c r="DA64" s="161">
        <f>'Standardized Scores'!DA64</f>
        <v>6.226126196887277</v>
      </c>
      <c r="DB64" s="161">
        <f>'Standardized Scores'!DB64</f>
        <v>1.2902455435108648</v>
      </c>
      <c r="DC64" s="161">
        <f>'Standardized Scores'!DC64</f>
        <v>0.11953377020727542</v>
      </c>
      <c r="DD64" s="161">
        <f>'Standardized Scores'!DD64</f>
        <v>0.97421375378470854</v>
      </c>
      <c r="DE64" s="161">
        <f>'Standardized Scores'!DE64</f>
        <v>0.8199449926744522</v>
      </c>
      <c r="DF64" s="161">
        <f>'Standardized Scores'!DF64</f>
        <v>0.56534974765513968</v>
      </c>
      <c r="DG64" s="161">
        <f>'Standardized Scores'!DG64</f>
        <v>0.11953377020727542</v>
      </c>
      <c r="DH64" s="161">
        <f>'Standardized Scores'!DH64</f>
        <v>0.24728875525124139</v>
      </c>
      <c r="DI64" s="161">
        <f>'Standardized Scores'!DI64</f>
        <v>10.44674879141459</v>
      </c>
      <c r="DJ64" s="161">
        <f>'Standardized Scores'!DJ64</f>
        <v>62.692351259715061</v>
      </c>
      <c r="DK64" s="161">
        <f>'Standardized Scores'!DK64</f>
        <v>19.604663043071433</v>
      </c>
      <c r="DL64" s="161">
        <f>'Standardized Scores'!DL64</f>
        <v>0</v>
      </c>
      <c r="DM64" s="161">
        <f>'Standardized Scores'!DM64</f>
        <v>0.21471004646866787</v>
      </c>
      <c r="DN64" s="161">
        <f>'Standardized Scores'!DN64</f>
        <v>0.43264069299652441</v>
      </c>
      <c r="DO64" s="161">
        <f>'Standardized Scores'!DO64</f>
        <v>0</v>
      </c>
    </row>
    <row r="65" spans="2:119" ht="12" customHeight="1" x14ac:dyDescent="0.25">
      <c r="B65" s="86" t="str">
        <f>'Standardized Scores'!B65</f>
        <v xml:space="preserve">      Governance</v>
      </c>
      <c r="C65" s="86" t="str">
        <f>'Standardized Scores'!C65</f>
        <v>4b. Governance</v>
      </c>
      <c r="D65" s="150">
        <f>'Standardized Scores'!D65</f>
        <v>0.25</v>
      </c>
      <c r="E65" s="160" t="str">
        <f>IF('Standardized Scores'!E65&gt;=MAX('Standardized Scores'!$E65:$DO65)*0.88,"Advanced capacity",IF('Standardized Scores'!E65&gt;=MAX('Standardized Scores'!$E65:$DO65)*0.8,"High capacity",IF('Standardized Scores'!E65&gt;=MAX('Standardized Scores'!$E65:$DO65)*0.66,"Adequate capacity",IF('Standardized Scores'!E65&gt;=MAX('Standardized Scores'!$E65:$DO65)*0.555,"Low capacity","Inadequate capacity"))))</f>
        <v>Inadequate capacity</v>
      </c>
      <c r="F65" s="160" t="str">
        <f>IF('Standardized Scores'!F65&gt;=MAX('Standardized Scores'!$E65:$DO65)*0.88,"Advanced capacity",IF('Standardized Scores'!F65&gt;=MAX('Standardized Scores'!$E65:$DO65)*0.8,"High capacity",IF('Standardized Scores'!F65&gt;=MAX('Standardized Scores'!$E65:$DO65)*0.66,"Adequate capacity",IF('Standardized Scores'!F65&gt;=MAX('Standardized Scores'!$E65:$DO65)*0.555,"Low capacity","Inadequate capacity"))))</f>
        <v>Inadequate capacity</v>
      </c>
      <c r="G65" s="160" t="str">
        <f>IF('Standardized Scores'!G65&gt;=MAX('Standardized Scores'!$E65:$DO65)*0.88,"Advanced capacity",IF('Standardized Scores'!G65&gt;=MAX('Standardized Scores'!$E65:$DO65)*0.8,"High capacity",IF('Standardized Scores'!G65&gt;=MAX('Standardized Scores'!$E65:$DO65)*0.66,"Adequate capacity",IF('Standardized Scores'!G65&gt;=MAX('Standardized Scores'!$E65:$DO65)*0.555,"Low capacity","Inadequate capacity"))))</f>
        <v>Inadequate capacity</v>
      </c>
      <c r="H65" s="160" t="str">
        <f>IF('Standardized Scores'!H65&gt;=MAX('Standardized Scores'!$E65:$DO65)*0.88,"Advanced capacity",IF('Standardized Scores'!H65&gt;=MAX('Standardized Scores'!$E65:$DO65)*0.8,"High capacity",IF('Standardized Scores'!H65&gt;=MAX('Standardized Scores'!$E65:$DO65)*0.66,"Adequate capacity",IF('Standardized Scores'!H65&gt;=MAX('Standardized Scores'!$E65:$DO65)*0.555,"Low capacity","Inadequate capacity"))))</f>
        <v>Inadequate capacity</v>
      </c>
      <c r="I65" s="160" t="str">
        <f>IF('Standardized Scores'!I65&gt;=MAX('Standardized Scores'!$E65:$DO65)*0.88,"Advanced capacity",IF('Standardized Scores'!I65&gt;=MAX('Standardized Scores'!$E65:$DO65)*0.8,"High capacity",IF('Standardized Scores'!I65&gt;=MAX('Standardized Scores'!$E65:$DO65)*0.66,"Adequate capacity",IF('Standardized Scores'!I65&gt;=MAX('Standardized Scores'!$E65:$DO65)*0.555,"Low capacity","Inadequate capacity"))))</f>
        <v>Inadequate capacity</v>
      </c>
      <c r="J65" s="160" t="str">
        <f>IF('Standardized Scores'!J65&gt;=MAX('Standardized Scores'!$E65:$DO65)*0.88,"Advanced capacity",IF('Standardized Scores'!J65&gt;=MAX('Standardized Scores'!$E65:$DO65)*0.8,"High capacity",IF('Standardized Scores'!J65&gt;=MAX('Standardized Scores'!$E65:$DO65)*0.66,"Adequate capacity",IF('Standardized Scores'!J65&gt;=MAX('Standardized Scores'!$E65:$DO65)*0.555,"Low capacity","Inadequate capacity"))))</f>
        <v>Adequate capacity</v>
      </c>
      <c r="K65" s="160" t="str">
        <f>IF('Standardized Scores'!K65&gt;=MAX('Standardized Scores'!$E65:$DO65)*0.88,"Advanced capacity",IF('Standardized Scores'!K65&gt;=MAX('Standardized Scores'!$E65:$DO65)*0.8,"High capacity",IF('Standardized Scores'!K65&gt;=MAX('Standardized Scores'!$E65:$DO65)*0.66,"Adequate capacity",IF('Standardized Scores'!K65&gt;=MAX('Standardized Scores'!$E65:$DO65)*0.555,"Low capacity","Inadequate capacity"))))</f>
        <v>Inadequate capacity</v>
      </c>
      <c r="L65" s="160" t="str">
        <f>IF('Standardized Scores'!L65&gt;=MAX('Standardized Scores'!$E65:$DO65)*0.88,"Advanced capacity",IF('Standardized Scores'!L65&gt;=MAX('Standardized Scores'!$E65:$DO65)*0.8,"High capacity",IF('Standardized Scores'!L65&gt;=MAX('Standardized Scores'!$E65:$DO65)*0.66,"Adequate capacity",IF('Standardized Scores'!L65&gt;=MAX('Standardized Scores'!$E65:$DO65)*0.555,"Low capacity","Inadequate capacity"))))</f>
        <v>Inadequate capacity</v>
      </c>
      <c r="M65" s="160" t="str">
        <f>IF('Standardized Scores'!M65&gt;=MAX('Standardized Scores'!$E65:$DO65)*0.88,"Advanced capacity",IF('Standardized Scores'!M65&gt;=MAX('Standardized Scores'!$E65:$DO65)*0.8,"High capacity",IF('Standardized Scores'!M65&gt;=MAX('Standardized Scores'!$E65:$DO65)*0.66,"Adequate capacity",IF('Standardized Scores'!M65&gt;=MAX('Standardized Scores'!$E65:$DO65)*0.555,"Low capacity","Inadequate capacity"))))</f>
        <v>Inadequate capacity</v>
      </c>
      <c r="N65" s="160" t="str">
        <f>IF('Standardized Scores'!N65&gt;=MAX('Standardized Scores'!$E65:$DO65)*0.88,"Advanced capacity",IF('Standardized Scores'!N65&gt;=MAX('Standardized Scores'!$E65:$DO65)*0.8,"High capacity",IF('Standardized Scores'!N65&gt;=MAX('Standardized Scores'!$E65:$DO65)*0.66,"Adequate capacity",IF('Standardized Scores'!N65&gt;=MAX('Standardized Scores'!$E65:$DO65)*0.555,"Low capacity","Inadequate capacity"))))</f>
        <v>Inadequate capacity</v>
      </c>
      <c r="O65" s="160" t="str">
        <f>IF('Standardized Scores'!O65&gt;=MAX('Standardized Scores'!$E65:$DO65)*0.88,"Advanced capacity",IF('Standardized Scores'!O65&gt;=MAX('Standardized Scores'!$E65:$DO65)*0.8,"High capacity",IF('Standardized Scores'!O65&gt;=MAX('Standardized Scores'!$E65:$DO65)*0.66,"Adequate capacity",IF('Standardized Scores'!O65&gt;=MAX('Standardized Scores'!$E65:$DO65)*0.555,"Low capacity","Inadequate capacity"))))</f>
        <v>Inadequate capacity</v>
      </c>
      <c r="P65" s="160" t="str">
        <f>IF('Standardized Scores'!P65&gt;=MAX('Standardized Scores'!$E65:$DO65)*0.88,"Advanced capacity",IF('Standardized Scores'!P65&gt;=MAX('Standardized Scores'!$E65:$DO65)*0.8,"High capacity",IF('Standardized Scores'!P65&gt;=MAX('Standardized Scores'!$E65:$DO65)*0.66,"Adequate capacity",IF('Standardized Scores'!P65&gt;=MAX('Standardized Scores'!$E65:$DO65)*0.555,"Low capacity","Inadequate capacity"))))</f>
        <v>Inadequate capacity</v>
      </c>
      <c r="Q65" s="160" t="str">
        <f>IF('Standardized Scores'!Q65&gt;=MAX('Standardized Scores'!$E65:$DO65)*0.88,"Advanced capacity",IF('Standardized Scores'!Q65&gt;=MAX('Standardized Scores'!$E65:$DO65)*0.8,"High capacity",IF('Standardized Scores'!Q65&gt;=MAX('Standardized Scores'!$E65:$DO65)*0.66,"Adequate capacity",IF('Standardized Scores'!Q65&gt;=MAX('Standardized Scores'!$E65:$DO65)*0.555,"Low capacity","Inadequate capacity"))))</f>
        <v>Inadequate capacity</v>
      </c>
      <c r="R65" s="160" t="str">
        <f>IF('Standardized Scores'!R65&gt;=MAX('Standardized Scores'!$E65:$DO65)*0.88,"Advanced capacity",IF('Standardized Scores'!R65&gt;=MAX('Standardized Scores'!$E65:$DO65)*0.8,"High capacity",IF('Standardized Scores'!R65&gt;=MAX('Standardized Scores'!$E65:$DO65)*0.66,"Adequate capacity",IF('Standardized Scores'!R65&gt;=MAX('Standardized Scores'!$E65:$DO65)*0.555,"Low capacity","Inadequate capacity"))))</f>
        <v>Inadequate capacity</v>
      </c>
      <c r="S65" s="160" t="str">
        <f>IF('Standardized Scores'!S65&gt;=MAX('Standardized Scores'!$E65:$DO65)*0.88,"Advanced capacity",IF('Standardized Scores'!S65&gt;=MAX('Standardized Scores'!$E65:$DO65)*0.8,"High capacity",IF('Standardized Scores'!S65&gt;=MAX('Standardized Scores'!$E65:$DO65)*0.66,"Adequate capacity",IF('Standardized Scores'!S65&gt;=MAX('Standardized Scores'!$E65:$DO65)*0.555,"Low capacity","Inadequate capacity"))))</f>
        <v>Inadequate capacity</v>
      </c>
      <c r="T65" s="160" t="str">
        <f>IF('Standardized Scores'!T65&gt;=MAX('Standardized Scores'!$E65:$DO65)*0.88,"Advanced capacity",IF('Standardized Scores'!T65&gt;=MAX('Standardized Scores'!$E65:$DO65)*0.8,"High capacity",IF('Standardized Scores'!T65&gt;=MAX('Standardized Scores'!$E65:$DO65)*0.66,"Adequate capacity",IF('Standardized Scores'!T65&gt;=MAX('Standardized Scores'!$E65:$DO65)*0.555,"Low capacity","Inadequate capacity"))))</f>
        <v>Low capacity</v>
      </c>
      <c r="U65" s="160" t="str">
        <f>IF('Standardized Scores'!U65&gt;=MAX('Standardized Scores'!$E65:$DO65)*0.88,"Advanced capacity",IF('Standardized Scores'!U65&gt;=MAX('Standardized Scores'!$E65:$DO65)*0.8,"High capacity",IF('Standardized Scores'!U65&gt;=MAX('Standardized Scores'!$E65:$DO65)*0.66,"Adequate capacity",IF('Standardized Scores'!U65&gt;=MAX('Standardized Scores'!$E65:$DO65)*0.555,"Low capacity","Inadequate capacity"))))</f>
        <v>Adequate capacity</v>
      </c>
      <c r="V65" s="160" t="str">
        <f>IF('Standardized Scores'!V65&gt;=MAX('Standardized Scores'!$E65:$DO65)*0.88,"Advanced capacity",IF('Standardized Scores'!V65&gt;=MAX('Standardized Scores'!$E65:$DO65)*0.8,"High capacity",IF('Standardized Scores'!V65&gt;=MAX('Standardized Scores'!$E65:$DO65)*0.66,"Adequate capacity",IF('Standardized Scores'!V65&gt;=MAX('Standardized Scores'!$E65:$DO65)*0.555,"Low capacity","Inadequate capacity"))))</f>
        <v>Inadequate capacity</v>
      </c>
      <c r="W65" s="160" t="str">
        <f>IF('Standardized Scores'!W65&gt;=MAX('Standardized Scores'!$E65:$DO65)*0.88,"Advanced capacity",IF('Standardized Scores'!W65&gt;=MAX('Standardized Scores'!$E65:$DO65)*0.8,"High capacity",IF('Standardized Scores'!W65&gt;=MAX('Standardized Scores'!$E65:$DO65)*0.66,"Adequate capacity",IF('Standardized Scores'!W65&gt;=MAX('Standardized Scores'!$E65:$DO65)*0.555,"Low capacity","Inadequate capacity"))))</f>
        <v>Adequate capacity</v>
      </c>
      <c r="X65" s="160" t="str">
        <f>IF('Standardized Scores'!X65&gt;=MAX('Standardized Scores'!$E65:$DO65)*0.88,"Advanced capacity",IF('Standardized Scores'!X65&gt;=MAX('Standardized Scores'!$E65:$DO65)*0.8,"High capacity",IF('Standardized Scores'!X65&gt;=MAX('Standardized Scores'!$E65:$DO65)*0.66,"Adequate capacity",IF('Standardized Scores'!X65&gt;=MAX('Standardized Scores'!$E65:$DO65)*0.555,"Low capacity","Inadequate capacity"))))</f>
        <v>Inadequate capacity</v>
      </c>
      <c r="Y65" s="160" t="str">
        <f>IF('Standardized Scores'!Y65&gt;=MAX('Standardized Scores'!$E65:$DO65)*0.88,"Advanced capacity",IF('Standardized Scores'!Y65&gt;=MAX('Standardized Scores'!$E65:$DO65)*0.8,"High capacity",IF('Standardized Scores'!Y65&gt;=MAX('Standardized Scores'!$E65:$DO65)*0.66,"Adequate capacity",IF('Standardized Scores'!Y65&gt;=MAX('Standardized Scores'!$E65:$DO65)*0.555,"Low capacity","Inadequate capacity"))))</f>
        <v>Inadequate capacity</v>
      </c>
      <c r="Z65" s="160" t="str">
        <f>IF('Standardized Scores'!Z65&gt;=MAX('Standardized Scores'!$E65:$DO65)*0.88,"Advanced capacity",IF('Standardized Scores'!Z65&gt;=MAX('Standardized Scores'!$E65:$DO65)*0.8,"High capacity",IF('Standardized Scores'!Z65&gt;=MAX('Standardized Scores'!$E65:$DO65)*0.66,"Adequate capacity",IF('Standardized Scores'!Z65&gt;=MAX('Standardized Scores'!$E65:$DO65)*0.555,"Low capacity","Inadequate capacity"))))</f>
        <v>Inadequate capacity</v>
      </c>
      <c r="AA65" s="160" t="str">
        <f>IF('Standardized Scores'!AA65&gt;=MAX('Standardized Scores'!$E65:$DO65)*0.88,"Advanced capacity",IF('Standardized Scores'!AA65&gt;=MAX('Standardized Scores'!$E65:$DO65)*0.8,"High capacity",IF('Standardized Scores'!AA65&gt;=MAX('Standardized Scores'!$E65:$DO65)*0.66,"Adequate capacity",IF('Standardized Scores'!AA65&gt;=MAX('Standardized Scores'!$E65:$DO65)*0.555,"Low capacity","Inadequate capacity"))))</f>
        <v>Inadequate capacity</v>
      </c>
      <c r="AB65" s="160" t="str">
        <f>IF('Standardized Scores'!AB65&gt;=MAX('Standardized Scores'!$E65:$DO65)*0.88,"Advanced capacity",IF('Standardized Scores'!AB65&gt;=MAX('Standardized Scores'!$E65:$DO65)*0.8,"High capacity",IF('Standardized Scores'!AB65&gt;=MAX('Standardized Scores'!$E65:$DO65)*0.66,"Adequate capacity",IF('Standardized Scores'!AB65&gt;=MAX('Standardized Scores'!$E65:$DO65)*0.555,"Low capacity","Inadequate capacity"))))</f>
        <v>Inadequate capacity</v>
      </c>
      <c r="AC65" s="160" t="str">
        <f>IF('Standardized Scores'!AC65&gt;=MAX('Standardized Scores'!$E65:$DO65)*0.88,"Advanced capacity",IF('Standardized Scores'!AC65&gt;=MAX('Standardized Scores'!$E65:$DO65)*0.8,"High capacity",IF('Standardized Scores'!AC65&gt;=MAX('Standardized Scores'!$E65:$DO65)*0.66,"Adequate capacity",IF('Standardized Scores'!AC65&gt;=MAX('Standardized Scores'!$E65:$DO65)*0.555,"Low capacity","Inadequate capacity"))))</f>
        <v>Low capacity</v>
      </c>
      <c r="AD65" s="160" t="str">
        <f>IF('Standardized Scores'!AD65&gt;=MAX('Standardized Scores'!$E65:$DO65)*0.88,"Advanced capacity",IF('Standardized Scores'!AD65&gt;=MAX('Standardized Scores'!$E65:$DO65)*0.8,"High capacity",IF('Standardized Scores'!AD65&gt;=MAX('Standardized Scores'!$E65:$DO65)*0.66,"Adequate capacity",IF('Standardized Scores'!AD65&gt;=MAX('Standardized Scores'!$E65:$DO65)*0.555,"Low capacity","Inadequate capacity"))))</f>
        <v>Low capacity</v>
      </c>
      <c r="AE65" s="160" t="str">
        <f>IF('Standardized Scores'!AE65&gt;=MAX('Standardized Scores'!$E65:$DO65)*0.88,"Advanced capacity",IF('Standardized Scores'!AE65&gt;=MAX('Standardized Scores'!$E65:$DO65)*0.8,"High capacity",IF('Standardized Scores'!AE65&gt;=MAX('Standardized Scores'!$E65:$DO65)*0.66,"Adequate capacity",IF('Standardized Scores'!AE65&gt;=MAX('Standardized Scores'!$E65:$DO65)*0.555,"Low capacity","Inadequate capacity"))))</f>
        <v>High capacity</v>
      </c>
      <c r="AF65" s="160" t="str">
        <f>IF('Standardized Scores'!AF65&gt;=MAX('Standardized Scores'!$E65:$DO65)*0.88,"Advanced capacity",IF('Standardized Scores'!AF65&gt;=MAX('Standardized Scores'!$E65:$DO65)*0.8,"High capacity",IF('Standardized Scores'!AF65&gt;=MAX('Standardized Scores'!$E65:$DO65)*0.66,"Adequate capacity",IF('Standardized Scores'!AF65&gt;=MAX('Standardized Scores'!$E65:$DO65)*0.555,"Low capacity","Inadequate capacity"))))</f>
        <v>Inadequate capacity</v>
      </c>
      <c r="AG65" s="160" t="str">
        <f>IF('Standardized Scores'!AG65&gt;=MAX('Standardized Scores'!$E65:$DO65)*0.88,"Advanced capacity",IF('Standardized Scores'!AG65&gt;=MAX('Standardized Scores'!$E65:$DO65)*0.8,"High capacity",IF('Standardized Scores'!AG65&gt;=MAX('Standardized Scores'!$E65:$DO65)*0.66,"Adequate capacity",IF('Standardized Scores'!AG65&gt;=MAX('Standardized Scores'!$E65:$DO65)*0.555,"Low capacity","Inadequate capacity"))))</f>
        <v>Inadequate capacity</v>
      </c>
      <c r="AH65" s="160" t="str">
        <f>IF('Standardized Scores'!AH65&gt;=MAX('Standardized Scores'!$E65:$DO65)*0.88,"Advanced capacity",IF('Standardized Scores'!AH65&gt;=MAX('Standardized Scores'!$E65:$DO65)*0.8,"High capacity",IF('Standardized Scores'!AH65&gt;=MAX('Standardized Scores'!$E65:$DO65)*0.66,"Adequate capacity",IF('Standardized Scores'!AH65&gt;=MAX('Standardized Scores'!$E65:$DO65)*0.555,"Low capacity","Inadequate capacity"))))</f>
        <v>Inadequate capacity</v>
      </c>
      <c r="AI65" s="160" t="str">
        <f>IF('Standardized Scores'!AI65&gt;=MAX('Standardized Scores'!$E65:$DO65)*0.88,"Advanced capacity",IF('Standardized Scores'!AI65&gt;=MAX('Standardized Scores'!$E65:$DO65)*0.8,"High capacity",IF('Standardized Scores'!AI65&gt;=MAX('Standardized Scores'!$E65:$DO65)*0.66,"Adequate capacity",IF('Standardized Scores'!AI65&gt;=MAX('Standardized Scores'!$E65:$DO65)*0.555,"Low capacity","Inadequate capacity"))))</f>
        <v>Inadequate capacity</v>
      </c>
      <c r="AJ65" s="160" t="str">
        <f>IF('Standardized Scores'!AJ65&gt;=MAX('Standardized Scores'!$E65:$DO65)*0.88,"Advanced capacity",IF('Standardized Scores'!AJ65&gt;=MAX('Standardized Scores'!$E65:$DO65)*0.8,"High capacity",IF('Standardized Scores'!AJ65&gt;=MAX('Standardized Scores'!$E65:$DO65)*0.66,"Adequate capacity",IF('Standardized Scores'!AJ65&gt;=MAX('Standardized Scores'!$E65:$DO65)*0.555,"Low capacity","Inadequate capacity"))))</f>
        <v>Inadequate capacity</v>
      </c>
      <c r="AK65" s="160" t="str">
        <f>IF('Standardized Scores'!AK65&gt;=MAX('Standardized Scores'!$E65:$DO65)*0.88,"Advanced capacity",IF('Standardized Scores'!AK65&gt;=MAX('Standardized Scores'!$E65:$DO65)*0.8,"High capacity",IF('Standardized Scores'!AK65&gt;=MAX('Standardized Scores'!$E65:$DO65)*0.66,"Adequate capacity",IF('Standardized Scores'!AK65&gt;=MAX('Standardized Scores'!$E65:$DO65)*0.555,"Low capacity","Inadequate capacity"))))</f>
        <v>Inadequate capacity</v>
      </c>
      <c r="AL65" s="160" t="str">
        <f>IF('Standardized Scores'!AL65&gt;=MAX('Standardized Scores'!$E65:$DO65)*0.88,"Advanced capacity",IF('Standardized Scores'!AL65&gt;=MAX('Standardized Scores'!$E65:$DO65)*0.8,"High capacity",IF('Standardized Scores'!AL65&gt;=MAX('Standardized Scores'!$E65:$DO65)*0.66,"Adequate capacity",IF('Standardized Scores'!AL65&gt;=MAX('Standardized Scores'!$E65:$DO65)*0.555,"Low capacity","Inadequate capacity"))))</f>
        <v>Inadequate capacity</v>
      </c>
      <c r="AM65" s="160" t="str">
        <f>IF('Standardized Scores'!AM65&gt;=MAX('Standardized Scores'!$E65:$DO65)*0.88,"Advanced capacity",IF('Standardized Scores'!AM65&gt;=MAX('Standardized Scores'!$E65:$DO65)*0.8,"High capacity",IF('Standardized Scores'!AM65&gt;=MAX('Standardized Scores'!$E65:$DO65)*0.66,"Adequate capacity",IF('Standardized Scores'!AM65&gt;=MAX('Standardized Scores'!$E65:$DO65)*0.555,"Low capacity","Inadequate capacity"))))</f>
        <v>Adequate capacity</v>
      </c>
      <c r="AN65" s="160" t="str">
        <f>IF('Standardized Scores'!AN65&gt;=MAX('Standardized Scores'!$E65:$DO65)*0.88,"Advanced capacity",IF('Standardized Scores'!AN65&gt;=MAX('Standardized Scores'!$E65:$DO65)*0.8,"High capacity",IF('Standardized Scores'!AN65&gt;=MAX('Standardized Scores'!$E65:$DO65)*0.66,"Adequate capacity",IF('Standardized Scores'!AN65&gt;=MAX('Standardized Scores'!$E65:$DO65)*0.555,"Low capacity","Inadequate capacity"))))</f>
        <v>Adequate capacity</v>
      </c>
      <c r="AO65" s="160" t="str">
        <f>IF('Standardized Scores'!AO65&gt;=MAX('Standardized Scores'!$E65:$DO65)*0.88,"Advanced capacity",IF('Standardized Scores'!AO65&gt;=MAX('Standardized Scores'!$E65:$DO65)*0.8,"High capacity",IF('Standardized Scores'!AO65&gt;=MAX('Standardized Scores'!$E65:$DO65)*0.66,"Adequate capacity",IF('Standardized Scores'!AO65&gt;=MAX('Standardized Scores'!$E65:$DO65)*0.555,"Low capacity","Inadequate capacity"))))</f>
        <v>Inadequate capacity</v>
      </c>
      <c r="AP65" s="160" t="str">
        <f>IF('Standardized Scores'!AP65&gt;=MAX('Standardized Scores'!$E65:$DO65)*0.88,"Advanced capacity",IF('Standardized Scores'!AP65&gt;=MAX('Standardized Scores'!$E65:$DO65)*0.8,"High capacity",IF('Standardized Scores'!AP65&gt;=MAX('Standardized Scores'!$E65:$DO65)*0.66,"Adequate capacity",IF('Standardized Scores'!AP65&gt;=MAX('Standardized Scores'!$E65:$DO65)*0.555,"Low capacity","Inadequate capacity"))))</f>
        <v>Inadequate capacity</v>
      </c>
      <c r="AQ65" s="160" t="str">
        <f>IF('Standardized Scores'!AQ65&gt;=MAX('Standardized Scores'!$E65:$DO65)*0.88,"Advanced capacity",IF('Standardized Scores'!AQ65&gt;=MAX('Standardized Scores'!$E65:$DO65)*0.8,"High capacity",IF('Standardized Scores'!AQ65&gt;=MAX('Standardized Scores'!$E65:$DO65)*0.66,"Adequate capacity",IF('Standardized Scores'!AQ65&gt;=MAX('Standardized Scores'!$E65:$DO65)*0.555,"Low capacity","Inadequate capacity"))))</f>
        <v>Inadequate capacity</v>
      </c>
      <c r="AR65" s="160" t="str">
        <f>IF('Standardized Scores'!AR65&gt;=MAX('Standardized Scores'!$E65:$DO65)*0.88,"Advanced capacity",IF('Standardized Scores'!AR65&gt;=MAX('Standardized Scores'!$E65:$DO65)*0.8,"High capacity",IF('Standardized Scores'!AR65&gt;=MAX('Standardized Scores'!$E65:$DO65)*0.66,"Adequate capacity",IF('Standardized Scores'!AR65&gt;=MAX('Standardized Scores'!$E65:$DO65)*0.555,"Low capacity","Inadequate capacity"))))</f>
        <v>Inadequate capacity</v>
      </c>
      <c r="AS65" s="160" t="str">
        <f>IF('Standardized Scores'!AS65&gt;=MAX('Standardized Scores'!$E65:$DO65)*0.88,"Advanced capacity",IF('Standardized Scores'!AS65&gt;=MAX('Standardized Scores'!$E65:$DO65)*0.8,"High capacity",IF('Standardized Scores'!AS65&gt;=MAX('Standardized Scores'!$E65:$DO65)*0.66,"Adequate capacity",IF('Standardized Scores'!AS65&gt;=MAX('Standardized Scores'!$E65:$DO65)*0.555,"Low capacity","Inadequate capacity"))))</f>
        <v>Inadequate capacity</v>
      </c>
      <c r="AT65" s="160" t="str">
        <f>IF('Standardized Scores'!AT65&gt;=MAX('Standardized Scores'!$E65:$DO65)*0.88,"Advanced capacity",IF('Standardized Scores'!AT65&gt;=MAX('Standardized Scores'!$E65:$DO65)*0.8,"High capacity",IF('Standardized Scores'!AT65&gt;=MAX('Standardized Scores'!$E65:$DO65)*0.66,"Adequate capacity",IF('Standardized Scores'!AT65&gt;=MAX('Standardized Scores'!$E65:$DO65)*0.555,"Low capacity","Inadequate capacity"))))</f>
        <v>Inadequate capacity</v>
      </c>
      <c r="AU65" s="160" t="str">
        <f>IF('Standardized Scores'!AU65&gt;=MAX('Standardized Scores'!$E65:$DO65)*0.88,"Advanced capacity",IF('Standardized Scores'!AU65&gt;=MAX('Standardized Scores'!$E65:$DO65)*0.8,"High capacity",IF('Standardized Scores'!AU65&gt;=MAX('Standardized Scores'!$E65:$DO65)*0.66,"Adequate capacity",IF('Standardized Scores'!AU65&gt;=MAX('Standardized Scores'!$E65:$DO65)*0.555,"Low capacity","Inadequate capacity"))))</f>
        <v>Inadequate capacity</v>
      </c>
      <c r="AV65" s="160" t="str">
        <f>IF('Standardized Scores'!AV65&gt;=MAX('Standardized Scores'!$E65:$DO65)*0.88,"Advanced capacity",IF('Standardized Scores'!AV65&gt;=MAX('Standardized Scores'!$E65:$DO65)*0.8,"High capacity",IF('Standardized Scores'!AV65&gt;=MAX('Standardized Scores'!$E65:$DO65)*0.66,"Adequate capacity",IF('Standardized Scores'!AV65&gt;=MAX('Standardized Scores'!$E65:$DO65)*0.555,"Low capacity","Inadequate capacity"))))</f>
        <v>Low capacity</v>
      </c>
      <c r="AW65" s="160" t="str">
        <f>IF('Standardized Scores'!AW65&gt;=MAX('Standardized Scores'!$E65:$DO65)*0.88,"Advanced capacity",IF('Standardized Scores'!AW65&gt;=MAX('Standardized Scores'!$E65:$DO65)*0.8,"High capacity",IF('Standardized Scores'!AW65&gt;=MAX('Standardized Scores'!$E65:$DO65)*0.66,"Adequate capacity",IF('Standardized Scores'!AW65&gt;=MAX('Standardized Scores'!$E65:$DO65)*0.555,"Low capacity","Inadequate capacity"))))</f>
        <v>Inadequate capacity</v>
      </c>
      <c r="AX65" s="160" t="str">
        <f>IF('Standardized Scores'!AX65&gt;=MAX('Standardized Scores'!$E65:$DO65)*0.88,"Advanced capacity",IF('Standardized Scores'!AX65&gt;=MAX('Standardized Scores'!$E65:$DO65)*0.8,"High capacity",IF('Standardized Scores'!AX65&gt;=MAX('Standardized Scores'!$E65:$DO65)*0.66,"Adequate capacity",IF('Standardized Scores'!AX65&gt;=MAX('Standardized Scores'!$E65:$DO65)*0.555,"Low capacity","Inadequate capacity"))))</f>
        <v>Inadequate capacity</v>
      </c>
      <c r="AY65" s="160" t="str">
        <f>IF('Standardized Scores'!AY65&gt;=MAX('Standardized Scores'!$E65:$DO65)*0.88,"Advanced capacity",IF('Standardized Scores'!AY65&gt;=MAX('Standardized Scores'!$E65:$DO65)*0.8,"High capacity",IF('Standardized Scores'!AY65&gt;=MAX('Standardized Scores'!$E65:$DO65)*0.66,"Adequate capacity",IF('Standardized Scores'!AY65&gt;=MAX('Standardized Scores'!$E65:$DO65)*0.555,"Low capacity","Inadequate capacity"))))</f>
        <v>Inadequate capacity</v>
      </c>
      <c r="AZ65" s="160" t="str">
        <f>IF('Standardized Scores'!AZ65&gt;=MAX('Standardized Scores'!$E65:$DO65)*0.88,"Advanced capacity",IF('Standardized Scores'!AZ65&gt;=MAX('Standardized Scores'!$E65:$DO65)*0.8,"High capacity",IF('Standardized Scores'!AZ65&gt;=MAX('Standardized Scores'!$E65:$DO65)*0.66,"Adequate capacity",IF('Standardized Scores'!AZ65&gt;=MAX('Standardized Scores'!$E65:$DO65)*0.555,"Low capacity","Inadequate capacity"))))</f>
        <v>Inadequate capacity</v>
      </c>
      <c r="BA65" s="160" t="str">
        <f>IF('Standardized Scores'!BA65&gt;=MAX('Standardized Scores'!$E65:$DO65)*0.88,"Advanced capacity",IF('Standardized Scores'!BA65&gt;=MAX('Standardized Scores'!$E65:$DO65)*0.8,"High capacity",IF('Standardized Scores'!BA65&gt;=MAX('Standardized Scores'!$E65:$DO65)*0.66,"Adequate capacity",IF('Standardized Scores'!BA65&gt;=MAX('Standardized Scores'!$E65:$DO65)*0.555,"Low capacity","Inadequate capacity"))))</f>
        <v>Inadequate capacity</v>
      </c>
      <c r="BB65" s="160" t="str">
        <f>IF('Standardized Scores'!BB65&gt;=MAX('Standardized Scores'!$E65:$DO65)*0.88,"Advanced capacity",IF('Standardized Scores'!BB65&gt;=MAX('Standardized Scores'!$E65:$DO65)*0.8,"High capacity",IF('Standardized Scores'!BB65&gt;=MAX('Standardized Scores'!$E65:$DO65)*0.66,"Adequate capacity",IF('Standardized Scores'!BB65&gt;=MAX('Standardized Scores'!$E65:$DO65)*0.555,"Low capacity","Inadequate capacity"))))</f>
        <v>Low capacity</v>
      </c>
      <c r="BC65" s="160" t="str">
        <f>IF('Standardized Scores'!BC65&gt;=MAX('Standardized Scores'!$E65:$DO65)*0.88,"Advanced capacity",IF('Standardized Scores'!BC65&gt;=MAX('Standardized Scores'!$E65:$DO65)*0.8,"High capacity",IF('Standardized Scores'!BC65&gt;=MAX('Standardized Scores'!$E65:$DO65)*0.66,"Adequate capacity",IF('Standardized Scores'!BC65&gt;=MAX('Standardized Scores'!$E65:$DO65)*0.555,"Low capacity","Inadequate capacity"))))</f>
        <v>Inadequate capacity</v>
      </c>
      <c r="BD65" s="160" t="str">
        <f>IF('Standardized Scores'!BD65&gt;=MAX('Standardized Scores'!$E65:$DO65)*0.88,"Advanced capacity",IF('Standardized Scores'!BD65&gt;=MAX('Standardized Scores'!$E65:$DO65)*0.8,"High capacity",IF('Standardized Scores'!BD65&gt;=MAX('Standardized Scores'!$E65:$DO65)*0.66,"Adequate capacity",IF('Standardized Scores'!BD65&gt;=MAX('Standardized Scores'!$E65:$DO65)*0.555,"Low capacity","Inadequate capacity"))))</f>
        <v>Inadequate capacity</v>
      </c>
      <c r="BE65" s="160" t="str">
        <f>IF('Standardized Scores'!BE65&gt;=MAX('Standardized Scores'!$E65:$DO65)*0.88,"Advanced capacity",IF('Standardized Scores'!BE65&gt;=MAX('Standardized Scores'!$E65:$DO65)*0.8,"High capacity",IF('Standardized Scores'!BE65&gt;=MAX('Standardized Scores'!$E65:$DO65)*0.66,"Adequate capacity",IF('Standardized Scores'!BE65&gt;=MAX('Standardized Scores'!$E65:$DO65)*0.555,"Low capacity","Inadequate capacity"))))</f>
        <v>Inadequate capacity</v>
      </c>
      <c r="BF65" s="160" t="str">
        <f>IF('Standardized Scores'!BF65&gt;=MAX('Standardized Scores'!$E65:$DO65)*0.88,"Advanced capacity",IF('Standardized Scores'!BF65&gt;=MAX('Standardized Scores'!$E65:$DO65)*0.8,"High capacity",IF('Standardized Scores'!BF65&gt;=MAX('Standardized Scores'!$E65:$DO65)*0.66,"Adequate capacity",IF('Standardized Scores'!BF65&gt;=MAX('Standardized Scores'!$E65:$DO65)*0.555,"Low capacity","Inadequate capacity"))))</f>
        <v>Inadequate capacity</v>
      </c>
      <c r="BG65" s="160" t="str">
        <f>IF('Standardized Scores'!BG65&gt;=MAX('Standardized Scores'!$E65:$DO65)*0.88,"Advanced capacity",IF('Standardized Scores'!BG65&gt;=MAX('Standardized Scores'!$E65:$DO65)*0.8,"High capacity",IF('Standardized Scores'!BG65&gt;=MAX('Standardized Scores'!$E65:$DO65)*0.66,"Adequate capacity",IF('Standardized Scores'!BG65&gt;=MAX('Standardized Scores'!$E65:$DO65)*0.555,"Low capacity","Inadequate capacity"))))</f>
        <v>Inadequate capacity</v>
      </c>
      <c r="BH65" s="160" t="str">
        <f>IF('Standardized Scores'!BH65&gt;=MAX('Standardized Scores'!$E65:$DO65)*0.88,"Advanced capacity",IF('Standardized Scores'!BH65&gt;=MAX('Standardized Scores'!$E65:$DO65)*0.8,"High capacity",IF('Standardized Scores'!BH65&gt;=MAX('Standardized Scores'!$E65:$DO65)*0.66,"Adequate capacity",IF('Standardized Scores'!BH65&gt;=MAX('Standardized Scores'!$E65:$DO65)*0.555,"Low capacity","Inadequate capacity"))))</f>
        <v>Inadequate capacity</v>
      </c>
      <c r="BI65" s="160" t="str">
        <f>IF('Standardized Scores'!BI65&gt;=MAX('Standardized Scores'!$E65:$DO65)*0.88,"Advanced capacity",IF('Standardized Scores'!BI65&gt;=MAX('Standardized Scores'!$E65:$DO65)*0.8,"High capacity",IF('Standardized Scores'!BI65&gt;=MAX('Standardized Scores'!$E65:$DO65)*0.66,"Adequate capacity",IF('Standardized Scores'!BI65&gt;=MAX('Standardized Scores'!$E65:$DO65)*0.555,"Low capacity","Inadequate capacity"))))</f>
        <v>Inadequate capacity</v>
      </c>
      <c r="BJ65" s="160" t="str">
        <f>IF('Standardized Scores'!BJ65&gt;=MAX('Standardized Scores'!$E65:$DO65)*0.88,"Advanced capacity",IF('Standardized Scores'!BJ65&gt;=MAX('Standardized Scores'!$E65:$DO65)*0.8,"High capacity",IF('Standardized Scores'!BJ65&gt;=MAX('Standardized Scores'!$E65:$DO65)*0.66,"Adequate capacity",IF('Standardized Scores'!BJ65&gt;=MAX('Standardized Scores'!$E65:$DO65)*0.555,"Low capacity","Inadequate capacity"))))</f>
        <v>Inadequate capacity</v>
      </c>
      <c r="BK65" s="160" t="str">
        <f>IF('Standardized Scores'!BK65&gt;=MAX('Standardized Scores'!$E65:$DO65)*0.88,"Advanced capacity",IF('Standardized Scores'!BK65&gt;=MAX('Standardized Scores'!$E65:$DO65)*0.8,"High capacity",IF('Standardized Scores'!BK65&gt;=MAX('Standardized Scores'!$E65:$DO65)*0.66,"Adequate capacity",IF('Standardized Scores'!BK65&gt;=MAX('Standardized Scores'!$E65:$DO65)*0.555,"Low capacity","Inadequate capacity"))))</f>
        <v>Inadequate capacity</v>
      </c>
      <c r="BL65" s="160" t="str">
        <f>IF('Standardized Scores'!BL65&gt;=MAX('Standardized Scores'!$E65:$DO65)*0.88,"Advanced capacity",IF('Standardized Scores'!BL65&gt;=MAX('Standardized Scores'!$E65:$DO65)*0.8,"High capacity",IF('Standardized Scores'!BL65&gt;=MAX('Standardized Scores'!$E65:$DO65)*0.66,"Adequate capacity",IF('Standardized Scores'!BL65&gt;=MAX('Standardized Scores'!$E65:$DO65)*0.555,"Low capacity","Inadequate capacity"))))</f>
        <v>Inadequate capacity</v>
      </c>
      <c r="BM65" s="160" t="str">
        <f>IF('Standardized Scores'!BM65&gt;=MAX('Standardized Scores'!$E65:$DO65)*0.88,"Advanced capacity",IF('Standardized Scores'!BM65&gt;=MAX('Standardized Scores'!$E65:$DO65)*0.8,"High capacity",IF('Standardized Scores'!BM65&gt;=MAX('Standardized Scores'!$E65:$DO65)*0.66,"Adequate capacity",IF('Standardized Scores'!BM65&gt;=MAX('Standardized Scores'!$E65:$DO65)*0.555,"Low capacity","Inadequate capacity"))))</f>
        <v>Inadequate capacity</v>
      </c>
      <c r="BN65" s="160" t="str">
        <f>IF('Standardized Scores'!BN65&gt;=MAX('Standardized Scores'!$E65:$DO65)*0.88,"Advanced capacity",IF('Standardized Scores'!BN65&gt;=MAX('Standardized Scores'!$E65:$DO65)*0.8,"High capacity",IF('Standardized Scores'!BN65&gt;=MAX('Standardized Scores'!$E65:$DO65)*0.66,"Adequate capacity",IF('Standardized Scores'!BN65&gt;=MAX('Standardized Scores'!$E65:$DO65)*0.555,"Low capacity","Inadequate capacity"))))</f>
        <v>Inadequate capacity</v>
      </c>
      <c r="BO65" s="160" t="str">
        <f>IF('Standardized Scores'!BO65&gt;=MAX('Standardized Scores'!$E65:$DO65)*0.88,"Advanced capacity",IF('Standardized Scores'!BO65&gt;=MAX('Standardized Scores'!$E65:$DO65)*0.8,"High capacity",IF('Standardized Scores'!BO65&gt;=MAX('Standardized Scores'!$E65:$DO65)*0.66,"Adequate capacity",IF('Standardized Scores'!BO65&gt;=MAX('Standardized Scores'!$E65:$DO65)*0.555,"Low capacity","Inadequate capacity"))))</f>
        <v>Inadequate capacity</v>
      </c>
      <c r="BP65" s="160" t="str">
        <f>IF('Standardized Scores'!BP65&gt;=MAX('Standardized Scores'!$E65:$DO65)*0.88,"Advanced capacity",IF('Standardized Scores'!BP65&gt;=MAX('Standardized Scores'!$E65:$DO65)*0.8,"High capacity",IF('Standardized Scores'!BP65&gt;=MAX('Standardized Scores'!$E65:$DO65)*0.66,"Adequate capacity",IF('Standardized Scores'!BP65&gt;=MAX('Standardized Scores'!$E65:$DO65)*0.555,"Low capacity","Inadequate capacity"))))</f>
        <v>Adequate capacity</v>
      </c>
      <c r="BQ65" s="160" t="str">
        <f>IF('Standardized Scores'!BQ65&gt;=MAX('Standardized Scores'!$E65:$DO65)*0.88,"Advanced capacity",IF('Standardized Scores'!BQ65&gt;=MAX('Standardized Scores'!$E65:$DO65)*0.8,"High capacity",IF('Standardized Scores'!BQ65&gt;=MAX('Standardized Scores'!$E65:$DO65)*0.66,"Adequate capacity",IF('Standardized Scores'!BQ65&gt;=MAX('Standardized Scores'!$E65:$DO65)*0.555,"Low capacity","Inadequate capacity"))))</f>
        <v>Inadequate capacity</v>
      </c>
      <c r="BR65" s="160" t="str">
        <f>IF('Standardized Scores'!BR65&gt;=MAX('Standardized Scores'!$E65:$DO65)*0.88,"Advanced capacity",IF('Standardized Scores'!BR65&gt;=MAX('Standardized Scores'!$E65:$DO65)*0.8,"High capacity",IF('Standardized Scores'!BR65&gt;=MAX('Standardized Scores'!$E65:$DO65)*0.66,"Adequate capacity",IF('Standardized Scores'!BR65&gt;=MAX('Standardized Scores'!$E65:$DO65)*0.555,"Low capacity","Inadequate capacity"))))</f>
        <v>Inadequate capacity</v>
      </c>
      <c r="BS65" s="160" t="str">
        <f>IF('Standardized Scores'!BS65&gt;=MAX('Standardized Scores'!$E65:$DO65)*0.88,"Advanced capacity",IF('Standardized Scores'!BS65&gt;=MAX('Standardized Scores'!$E65:$DO65)*0.8,"High capacity",IF('Standardized Scores'!BS65&gt;=MAX('Standardized Scores'!$E65:$DO65)*0.66,"Adequate capacity",IF('Standardized Scores'!BS65&gt;=MAX('Standardized Scores'!$E65:$DO65)*0.555,"Low capacity","Inadequate capacity"))))</f>
        <v>Inadequate capacity</v>
      </c>
      <c r="BT65" s="160" t="str">
        <f>IF('Standardized Scores'!BT65&gt;=MAX('Standardized Scores'!$E65:$DO65)*0.88,"Advanced capacity",IF('Standardized Scores'!BT65&gt;=MAX('Standardized Scores'!$E65:$DO65)*0.8,"High capacity",IF('Standardized Scores'!BT65&gt;=MAX('Standardized Scores'!$E65:$DO65)*0.66,"Adequate capacity",IF('Standardized Scores'!BT65&gt;=MAX('Standardized Scores'!$E65:$DO65)*0.555,"Low capacity","Inadequate capacity"))))</f>
        <v>Inadequate capacity</v>
      </c>
      <c r="BU65" s="160" t="str">
        <f>IF('Standardized Scores'!BU65&gt;=MAX('Standardized Scores'!$E65:$DO65)*0.88,"Advanced capacity",IF('Standardized Scores'!BU65&gt;=MAX('Standardized Scores'!$E65:$DO65)*0.8,"High capacity",IF('Standardized Scores'!BU65&gt;=MAX('Standardized Scores'!$E65:$DO65)*0.66,"Adequate capacity",IF('Standardized Scores'!BU65&gt;=MAX('Standardized Scores'!$E65:$DO65)*0.555,"Low capacity","Inadequate capacity"))))</f>
        <v>Inadequate capacity</v>
      </c>
      <c r="BV65" s="160" t="str">
        <f>IF('Standardized Scores'!BV65&gt;=MAX('Standardized Scores'!$E65:$DO65)*0.88,"Advanced capacity",IF('Standardized Scores'!BV65&gt;=MAX('Standardized Scores'!$E65:$DO65)*0.8,"High capacity",IF('Standardized Scores'!BV65&gt;=MAX('Standardized Scores'!$E65:$DO65)*0.66,"Adequate capacity",IF('Standardized Scores'!BV65&gt;=MAX('Standardized Scores'!$E65:$DO65)*0.555,"Low capacity","Inadequate capacity"))))</f>
        <v>Inadequate capacity</v>
      </c>
      <c r="BW65" s="160" t="str">
        <f>IF('Standardized Scores'!BW65&gt;=MAX('Standardized Scores'!$E65:$DO65)*0.88,"Advanced capacity",IF('Standardized Scores'!BW65&gt;=MAX('Standardized Scores'!$E65:$DO65)*0.8,"High capacity",IF('Standardized Scores'!BW65&gt;=MAX('Standardized Scores'!$E65:$DO65)*0.66,"Adequate capacity",IF('Standardized Scores'!BW65&gt;=MAX('Standardized Scores'!$E65:$DO65)*0.555,"Low capacity","Inadequate capacity"))))</f>
        <v>Inadequate capacity</v>
      </c>
      <c r="BX65" s="160" t="str">
        <f>IF('Standardized Scores'!BX65&gt;=MAX('Standardized Scores'!$E65:$DO65)*0.88,"Advanced capacity",IF('Standardized Scores'!BX65&gt;=MAX('Standardized Scores'!$E65:$DO65)*0.8,"High capacity",IF('Standardized Scores'!BX65&gt;=MAX('Standardized Scores'!$E65:$DO65)*0.66,"Adequate capacity",IF('Standardized Scores'!BX65&gt;=MAX('Standardized Scores'!$E65:$DO65)*0.555,"Low capacity","Inadequate capacity"))))</f>
        <v>Inadequate capacity</v>
      </c>
      <c r="BY65" s="160" t="str">
        <f>IF('Standardized Scores'!BY65&gt;=MAX('Standardized Scores'!$E65:$DO65)*0.88,"Advanced capacity",IF('Standardized Scores'!BY65&gt;=MAX('Standardized Scores'!$E65:$DO65)*0.8,"High capacity",IF('Standardized Scores'!BY65&gt;=MAX('Standardized Scores'!$E65:$DO65)*0.66,"Adequate capacity",IF('Standardized Scores'!BY65&gt;=MAX('Standardized Scores'!$E65:$DO65)*0.555,"Low capacity","Inadequate capacity"))))</f>
        <v>Inadequate capacity</v>
      </c>
      <c r="BZ65" s="160" t="str">
        <f>IF('Standardized Scores'!BZ65&gt;=MAX('Standardized Scores'!$E65:$DO65)*0.88,"Advanced capacity",IF('Standardized Scores'!BZ65&gt;=MAX('Standardized Scores'!$E65:$DO65)*0.8,"High capacity",IF('Standardized Scores'!BZ65&gt;=MAX('Standardized Scores'!$E65:$DO65)*0.66,"Adequate capacity",IF('Standardized Scores'!BZ65&gt;=MAX('Standardized Scores'!$E65:$DO65)*0.555,"Low capacity","Inadequate capacity"))))</f>
        <v>Inadequate capacity</v>
      </c>
      <c r="CA65" s="160" t="str">
        <f>IF('Standardized Scores'!CA65&gt;=MAX('Standardized Scores'!$E65:$DO65)*0.88,"Advanced capacity",IF('Standardized Scores'!CA65&gt;=MAX('Standardized Scores'!$E65:$DO65)*0.8,"High capacity",IF('Standardized Scores'!CA65&gt;=MAX('Standardized Scores'!$E65:$DO65)*0.66,"Adequate capacity",IF('Standardized Scores'!CA65&gt;=MAX('Standardized Scores'!$E65:$DO65)*0.555,"Low capacity","Inadequate capacity"))))</f>
        <v>Inadequate capacity</v>
      </c>
      <c r="CB65" s="160" t="str">
        <f>IF('Standardized Scores'!CB65&gt;=MAX('Standardized Scores'!$E65:$DO65)*0.88,"Advanced capacity",IF('Standardized Scores'!CB65&gt;=MAX('Standardized Scores'!$E65:$DO65)*0.8,"High capacity",IF('Standardized Scores'!CB65&gt;=MAX('Standardized Scores'!$E65:$DO65)*0.66,"Adequate capacity",IF('Standardized Scores'!CB65&gt;=MAX('Standardized Scores'!$E65:$DO65)*0.555,"Low capacity","Inadequate capacity"))))</f>
        <v>Inadequate capacity</v>
      </c>
      <c r="CC65" s="160" t="str">
        <f>IF('Standardized Scores'!CC65&gt;=MAX('Standardized Scores'!$E65:$DO65)*0.88,"Advanced capacity",IF('Standardized Scores'!CC65&gt;=MAX('Standardized Scores'!$E65:$DO65)*0.8,"High capacity",IF('Standardized Scores'!CC65&gt;=MAX('Standardized Scores'!$E65:$DO65)*0.66,"Adequate capacity",IF('Standardized Scores'!CC65&gt;=MAX('Standardized Scores'!$E65:$DO65)*0.555,"Low capacity","Inadequate capacity"))))</f>
        <v>Inadequate capacity</v>
      </c>
      <c r="CD65" s="160" t="str">
        <f>IF('Standardized Scores'!CD65&gt;=MAX('Standardized Scores'!$E65:$DO65)*0.88,"Advanced capacity",IF('Standardized Scores'!CD65&gt;=MAX('Standardized Scores'!$E65:$DO65)*0.8,"High capacity",IF('Standardized Scores'!CD65&gt;=MAX('Standardized Scores'!$E65:$DO65)*0.66,"Adequate capacity",IF('Standardized Scores'!CD65&gt;=MAX('Standardized Scores'!$E65:$DO65)*0.555,"Low capacity","Inadequate capacity"))))</f>
        <v>Inadequate capacity</v>
      </c>
      <c r="CE65" s="160" t="str">
        <f>IF('Standardized Scores'!CE65&gt;=MAX('Standardized Scores'!$E65:$DO65)*0.88,"Advanced capacity",IF('Standardized Scores'!CE65&gt;=MAX('Standardized Scores'!$E65:$DO65)*0.8,"High capacity",IF('Standardized Scores'!CE65&gt;=MAX('Standardized Scores'!$E65:$DO65)*0.66,"Adequate capacity",IF('Standardized Scores'!CE65&gt;=MAX('Standardized Scores'!$E65:$DO65)*0.555,"Low capacity","Inadequate capacity"))))</f>
        <v>Inadequate capacity</v>
      </c>
      <c r="CF65" s="160" t="str">
        <f>IF('Standardized Scores'!CF65&gt;=MAX('Standardized Scores'!$E65:$DO65)*0.88,"Advanced capacity",IF('Standardized Scores'!CF65&gt;=MAX('Standardized Scores'!$E65:$DO65)*0.8,"High capacity",IF('Standardized Scores'!CF65&gt;=MAX('Standardized Scores'!$E65:$DO65)*0.66,"Adequate capacity",IF('Standardized Scores'!CF65&gt;=MAX('Standardized Scores'!$E65:$DO65)*0.555,"Low capacity","Inadequate capacity"))))</f>
        <v>Inadequate capacity</v>
      </c>
      <c r="CG65" s="160" t="str">
        <f>IF('Standardized Scores'!CG65&gt;=MAX('Standardized Scores'!$E65:$DO65)*0.88,"Advanced capacity",IF('Standardized Scores'!CG65&gt;=MAX('Standardized Scores'!$E65:$DO65)*0.8,"High capacity",IF('Standardized Scores'!CG65&gt;=MAX('Standardized Scores'!$E65:$DO65)*0.66,"Adequate capacity",IF('Standardized Scores'!CG65&gt;=MAX('Standardized Scores'!$E65:$DO65)*0.555,"Low capacity","Inadequate capacity"))))</f>
        <v>Inadequate capacity</v>
      </c>
      <c r="CH65" s="160" t="str">
        <f>IF('Standardized Scores'!CH65&gt;=MAX('Standardized Scores'!$E65:$DO65)*0.88,"Advanced capacity",IF('Standardized Scores'!CH65&gt;=MAX('Standardized Scores'!$E65:$DO65)*0.8,"High capacity",IF('Standardized Scores'!CH65&gt;=MAX('Standardized Scores'!$E65:$DO65)*0.66,"Adequate capacity",IF('Standardized Scores'!CH65&gt;=MAX('Standardized Scores'!$E65:$DO65)*0.555,"Low capacity","Inadequate capacity"))))</f>
        <v>Inadequate capacity</v>
      </c>
      <c r="CI65" s="160" t="str">
        <f>IF('Standardized Scores'!CI65&gt;=MAX('Standardized Scores'!$E65:$DO65)*0.88,"Advanced capacity",IF('Standardized Scores'!CI65&gt;=MAX('Standardized Scores'!$E65:$DO65)*0.8,"High capacity",IF('Standardized Scores'!CI65&gt;=MAX('Standardized Scores'!$E65:$DO65)*0.66,"Adequate capacity",IF('Standardized Scores'!CI65&gt;=MAX('Standardized Scores'!$E65:$DO65)*0.555,"Low capacity","Inadequate capacity"))))</f>
        <v>Inadequate capacity</v>
      </c>
      <c r="CJ65" s="160" t="str">
        <f>IF('Standardized Scores'!CJ65&gt;=MAX('Standardized Scores'!$E65:$DO65)*0.88,"Advanced capacity",IF('Standardized Scores'!CJ65&gt;=MAX('Standardized Scores'!$E65:$DO65)*0.8,"High capacity",IF('Standardized Scores'!CJ65&gt;=MAX('Standardized Scores'!$E65:$DO65)*0.66,"Adequate capacity",IF('Standardized Scores'!CJ65&gt;=MAX('Standardized Scores'!$E65:$DO65)*0.555,"Low capacity","Inadequate capacity"))))</f>
        <v>Inadequate capacity</v>
      </c>
      <c r="CK65" s="160" t="str">
        <f>IF('Standardized Scores'!CK65&gt;=MAX('Standardized Scores'!$E65:$DO65)*0.88,"Advanced capacity",IF('Standardized Scores'!CK65&gt;=MAX('Standardized Scores'!$E65:$DO65)*0.8,"High capacity",IF('Standardized Scores'!CK65&gt;=MAX('Standardized Scores'!$E65:$DO65)*0.66,"Adequate capacity",IF('Standardized Scores'!CK65&gt;=MAX('Standardized Scores'!$E65:$DO65)*0.555,"Low capacity","Inadequate capacity"))))</f>
        <v>Inadequate capacity</v>
      </c>
      <c r="CL65" s="160" t="str">
        <f>IF('Standardized Scores'!CL65&gt;=MAX('Standardized Scores'!$E65:$DO65)*0.88,"Advanced capacity",IF('Standardized Scores'!CL65&gt;=MAX('Standardized Scores'!$E65:$DO65)*0.8,"High capacity",IF('Standardized Scores'!CL65&gt;=MAX('Standardized Scores'!$E65:$DO65)*0.66,"Adequate capacity",IF('Standardized Scores'!CL65&gt;=MAX('Standardized Scores'!$E65:$DO65)*0.555,"Low capacity","Inadequate capacity"))))</f>
        <v>Inadequate capacity</v>
      </c>
      <c r="CM65" s="160" t="str">
        <f>IF('Standardized Scores'!CM65&gt;=MAX('Standardized Scores'!$E65:$DO65)*0.88,"Advanced capacity",IF('Standardized Scores'!CM65&gt;=MAX('Standardized Scores'!$E65:$DO65)*0.8,"High capacity",IF('Standardized Scores'!CM65&gt;=MAX('Standardized Scores'!$E65:$DO65)*0.66,"Adequate capacity",IF('Standardized Scores'!CM65&gt;=MAX('Standardized Scores'!$E65:$DO65)*0.555,"Low capacity","Inadequate capacity"))))</f>
        <v>Inadequate capacity</v>
      </c>
      <c r="CN65" s="160" t="str">
        <f>IF('Standardized Scores'!CN65&gt;=MAX('Standardized Scores'!$E65:$DO65)*0.88,"Advanced capacity",IF('Standardized Scores'!CN65&gt;=MAX('Standardized Scores'!$E65:$DO65)*0.8,"High capacity",IF('Standardized Scores'!CN65&gt;=MAX('Standardized Scores'!$E65:$DO65)*0.66,"Adequate capacity",IF('Standardized Scores'!CN65&gt;=MAX('Standardized Scores'!$E65:$DO65)*0.555,"Low capacity","Inadequate capacity"))))</f>
        <v>Inadequate capacity</v>
      </c>
      <c r="CO65" s="160" t="str">
        <f>IF('Standardized Scores'!CO65&gt;=MAX('Standardized Scores'!$E65:$DO65)*0.88,"Advanced capacity",IF('Standardized Scores'!CO65&gt;=MAX('Standardized Scores'!$E65:$DO65)*0.8,"High capacity",IF('Standardized Scores'!CO65&gt;=MAX('Standardized Scores'!$E65:$DO65)*0.66,"Adequate capacity",IF('Standardized Scores'!CO65&gt;=MAX('Standardized Scores'!$E65:$DO65)*0.555,"Low capacity","Inadequate capacity"))))</f>
        <v>Inadequate capacity</v>
      </c>
      <c r="CP65" s="160" t="str">
        <f>IF('Standardized Scores'!CP65&gt;=MAX('Standardized Scores'!$E65:$DO65)*0.88,"Advanced capacity",IF('Standardized Scores'!CP65&gt;=MAX('Standardized Scores'!$E65:$DO65)*0.8,"High capacity",IF('Standardized Scores'!CP65&gt;=MAX('Standardized Scores'!$E65:$DO65)*0.66,"Adequate capacity",IF('Standardized Scores'!CP65&gt;=MAX('Standardized Scores'!$E65:$DO65)*0.555,"Low capacity","Inadequate capacity"))))</f>
        <v>Inadequate capacity</v>
      </c>
      <c r="CQ65" s="160" t="str">
        <f>IF('Standardized Scores'!CQ65&gt;=MAX('Standardized Scores'!$E65:$DO65)*0.88,"Advanced capacity",IF('Standardized Scores'!CQ65&gt;=MAX('Standardized Scores'!$E65:$DO65)*0.8,"High capacity",IF('Standardized Scores'!CQ65&gt;=MAX('Standardized Scores'!$E65:$DO65)*0.66,"Adequate capacity",IF('Standardized Scores'!CQ65&gt;=MAX('Standardized Scores'!$E65:$DO65)*0.555,"Low capacity","Inadequate capacity"))))</f>
        <v>Inadequate capacity</v>
      </c>
      <c r="CR65" s="160" t="str">
        <f>IF('Standardized Scores'!CR65&gt;=MAX('Standardized Scores'!$E65:$DO65)*0.88,"Advanced capacity",IF('Standardized Scores'!CR65&gt;=MAX('Standardized Scores'!$E65:$DO65)*0.8,"High capacity",IF('Standardized Scores'!CR65&gt;=MAX('Standardized Scores'!$E65:$DO65)*0.66,"Adequate capacity",IF('Standardized Scores'!CR65&gt;=MAX('Standardized Scores'!$E65:$DO65)*0.555,"Low capacity","Inadequate capacity"))))</f>
        <v>Inadequate capacity</v>
      </c>
      <c r="CS65" s="160" t="str">
        <f>IF('Standardized Scores'!CS65&gt;=MAX('Standardized Scores'!$E65:$DO65)*0.88,"Advanced capacity",IF('Standardized Scores'!CS65&gt;=MAX('Standardized Scores'!$E65:$DO65)*0.8,"High capacity",IF('Standardized Scores'!CS65&gt;=MAX('Standardized Scores'!$E65:$DO65)*0.66,"Adequate capacity",IF('Standardized Scores'!CS65&gt;=MAX('Standardized Scores'!$E65:$DO65)*0.555,"Low capacity","Inadequate capacity"))))</f>
        <v>Inadequate capacity</v>
      </c>
      <c r="CT65" s="160" t="str">
        <f>IF('Standardized Scores'!CT65&gt;=MAX('Standardized Scores'!$E65:$DO65)*0.88,"Advanced capacity",IF('Standardized Scores'!CT65&gt;=MAX('Standardized Scores'!$E65:$DO65)*0.8,"High capacity",IF('Standardized Scores'!CT65&gt;=MAX('Standardized Scores'!$E65:$DO65)*0.66,"Adequate capacity",IF('Standardized Scores'!CT65&gt;=MAX('Standardized Scores'!$E65:$DO65)*0.555,"Low capacity","Inadequate capacity"))))</f>
        <v>Adequate capacity</v>
      </c>
      <c r="CU65" s="160" t="str">
        <f>IF('Standardized Scores'!CU65&gt;=MAX('Standardized Scores'!$E65:$DO65)*0.88,"Advanced capacity",IF('Standardized Scores'!CU65&gt;=MAX('Standardized Scores'!$E65:$DO65)*0.8,"High capacity",IF('Standardized Scores'!CU65&gt;=MAX('Standardized Scores'!$E65:$DO65)*0.66,"Adequate capacity",IF('Standardized Scores'!CU65&gt;=MAX('Standardized Scores'!$E65:$DO65)*0.555,"Low capacity","Inadequate capacity"))))</f>
        <v>Inadequate capacity</v>
      </c>
      <c r="CV65" s="160" t="str">
        <f>IF('Standardized Scores'!CV65&gt;=MAX('Standardized Scores'!$E65:$DO65)*0.88,"Advanced capacity",IF('Standardized Scores'!CV65&gt;=MAX('Standardized Scores'!$E65:$DO65)*0.8,"High capacity",IF('Standardized Scores'!CV65&gt;=MAX('Standardized Scores'!$E65:$DO65)*0.66,"Adequate capacity",IF('Standardized Scores'!CV65&gt;=MAX('Standardized Scores'!$E65:$DO65)*0.555,"Low capacity","Inadequate capacity"))))</f>
        <v>Inadequate capacity</v>
      </c>
      <c r="CW65" s="160" t="str">
        <f>IF('Standardized Scores'!CW65&gt;=MAX('Standardized Scores'!$E65:$DO65)*0.88,"Advanced capacity",IF('Standardized Scores'!CW65&gt;=MAX('Standardized Scores'!$E65:$DO65)*0.8,"High capacity",IF('Standardized Scores'!CW65&gt;=MAX('Standardized Scores'!$E65:$DO65)*0.66,"Adequate capacity",IF('Standardized Scores'!CW65&gt;=MAX('Standardized Scores'!$E65:$DO65)*0.555,"Low capacity","Inadequate capacity"))))</f>
        <v>Adequate capacity</v>
      </c>
      <c r="CX65" s="160" t="str">
        <f>IF('Standardized Scores'!CX65&gt;=MAX('Standardized Scores'!$E65:$DO65)*0.88,"Advanced capacity",IF('Standardized Scores'!CX65&gt;=MAX('Standardized Scores'!$E65:$DO65)*0.8,"High capacity",IF('Standardized Scores'!CX65&gt;=MAX('Standardized Scores'!$E65:$DO65)*0.66,"Adequate capacity",IF('Standardized Scores'!CX65&gt;=MAX('Standardized Scores'!$E65:$DO65)*0.555,"Low capacity","Inadequate capacity"))))</f>
        <v>Inadequate capacity</v>
      </c>
      <c r="CY65" s="160" t="str">
        <f>IF('Standardized Scores'!CY65&gt;=MAX('Standardized Scores'!$E65:$DO65)*0.88,"Advanced capacity",IF('Standardized Scores'!CY65&gt;=MAX('Standardized Scores'!$E65:$DO65)*0.8,"High capacity",IF('Standardized Scores'!CY65&gt;=MAX('Standardized Scores'!$E65:$DO65)*0.66,"Adequate capacity",IF('Standardized Scores'!CY65&gt;=MAX('Standardized Scores'!$E65:$DO65)*0.555,"Low capacity","Inadequate capacity"))))</f>
        <v>Inadequate capacity</v>
      </c>
      <c r="CZ65" s="160" t="str">
        <f>IF('Standardized Scores'!CZ65&gt;=MAX('Standardized Scores'!$E65:$DO65)*0.88,"Advanced capacity",IF('Standardized Scores'!CZ65&gt;=MAX('Standardized Scores'!$E65:$DO65)*0.8,"High capacity",IF('Standardized Scores'!CZ65&gt;=MAX('Standardized Scores'!$E65:$DO65)*0.66,"Adequate capacity",IF('Standardized Scores'!CZ65&gt;=MAX('Standardized Scores'!$E65:$DO65)*0.555,"Low capacity","Inadequate capacity"))))</f>
        <v>Inadequate capacity</v>
      </c>
      <c r="DA65" s="160" t="str">
        <f>IF('Standardized Scores'!DA65&gt;=MAX('Standardized Scores'!$E65:$DO65)*0.88,"Advanced capacity",IF('Standardized Scores'!DA65&gt;=MAX('Standardized Scores'!$E65:$DO65)*0.8,"High capacity",IF('Standardized Scores'!DA65&gt;=MAX('Standardized Scores'!$E65:$DO65)*0.66,"Adequate capacity",IF('Standardized Scores'!DA65&gt;=MAX('Standardized Scores'!$E65:$DO65)*0.555,"Low capacity","Inadequate capacity"))))</f>
        <v>Inadequate capacity</v>
      </c>
      <c r="DB65" s="160" t="str">
        <f>IF('Standardized Scores'!DB65&gt;=MAX('Standardized Scores'!$E65:$DO65)*0.88,"Advanced capacity",IF('Standardized Scores'!DB65&gt;=MAX('Standardized Scores'!$E65:$DO65)*0.8,"High capacity",IF('Standardized Scores'!DB65&gt;=MAX('Standardized Scores'!$E65:$DO65)*0.66,"Adequate capacity",IF('Standardized Scores'!DB65&gt;=MAX('Standardized Scores'!$E65:$DO65)*0.555,"Low capacity","Inadequate capacity"))))</f>
        <v>Inadequate capacity</v>
      </c>
      <c r="DC65" s="160" t="str">
        <f>IF('Standardized Scores'!DC65&gt;=MAX('Standardized Scores'!$E65:$DO65)*0.88,"Advanced capacity",IF('Standardized Scores'!DC65&gt;=MAX('Standardized Scores'!$E65:$DO65)*0.8,"High capacity",IF('Standardized Scores'!DC65&gt;=MAX('Standardized Scores'!$E65:$DO65)*0.66,"Adequate capacity",IF('Standardized Scores'!DC65&gt;=MAX('Standardized Scores'!$E65:$DO65)*0.555,"Low capacity","Inadequate capacity"))))</f>
        <v>Inadequate capacity</v>
      </c>
      <c r="DD65" s="160" t="str">
        <f>IF('Standardized Scores'!DD65&gt;=MAX('Standardized Scores'!$E65:$DO65)*0.88,"Advanced capacity",IF('Standardized Scores'!DD65&gt;=MAX('Standardized Scores'!$E65:$DO65)*0.8,"High capacity",IF('Standardized Scores'!DD65&gt;=MAX('Standardized Scores'!$E65:$DO65)*0.66,"Adequate capacity",IF('Standardized Scores'!DD65&gt;=MAX('Standardized Scores'!$E65:$DO65)*0.555,"Low capacity","Inadequate capacity"))))</f>
        <v>Inadequate capacity</v>
      </c>
      <c r="DE65" s="160" t="str">
        <f>IF('Standardized Scores'!DE65&gt;=MAX('Standardized Scores'!$E65:$DO65)*0.88,"Advanced capacity",IF('Standardized Scores'!DE65&gt;=MAX('Standardized Scores'!$E65:$DO65)*0.8,"High capacity",IF('Standardized Scores'!DE65&gt;=MAX('Standardized Scores'!$E65:$DO65)*0.66,"Adequate capacity",IF('Standardized Scores'!DE65&gt;=MAX('Standardized Scores'!$E65:$DO65)*0.555,"Low capacity","Inadequate capacity"))))</f>
        <v>Inadequate capacity</v>
      </c>
      <c r="DF65" s="160" t="str">
        <f>IF('Standardized Scores'!DF65&gt;=MAX('Standardized Scores'!$E65:$DO65)*0.88,"Advanced capacity",IF('Standardized Scores'!DF65&gt;=MAX('Standardized Scores'!$E65:$DO65)*0.8,"High capacity",IF('Standardized Scores'!DF65&gt;=MAX('Standardized Scores'!$E65:$DO65)*0.66,"Adequate capacity",IF('Standardized Scores'!DF65&gt;=MAX('Standardized Scores'!$E65:$DO65)*0.555,"Low capacity","Inadequate capacity"))))</f>
        <v>Inadequate capacity</v>
      </c>
      <c r="DG65" s="160" t="str">
        <f>IF('Standardized Scores'!DG65&gt;=MAX('Standardized Scores'!$E65:$DO65)*0.88,"Advanced capacity",IF('Standardized Scores'!DG65&gt;=MAX('Standardized Scores'!$E65:$DO65)*0.8,"High capacity",IF('Standardized Scores'!DG65&gt;=MAX('Standardized Scores'!$E65:$DO65)*0.66,"Adequate capacity",IF('Standardized Scores'!DG65&gt;=MAX('Standardized Scores'!$E65:$DO65)*0.555,"Low capacity","Inadequate capacity"))))</f>
        <v>Inadequate capacity</v>
      </c>
      <c r="DH65" s="160" t="str">
        <f>IF('Standardized Scores'!DH65&gt;=MAX('Standardized Scores'!$E65:$DO65)*0.88,"Advanced capacity",IF('Standardized Scores'!DH65&gt;=MAX('Standardized Scores'!$E65:$DO65)*0.8,"High capacity",IF('Standardized Scores'!DH65&gt;=MAX('Standardized Scores'!$E65:$DO65)*0.66,"Adequate capacity",IF('Standardized Scores'!DH65&gt;=MAX('Standardized Scores'!$E65:$DO65)*0.555,"Low capacity","Inadequate capacity"))))</f>
        <v>Inadequate capacity</v>
      </c>
      <c r="DI65" s="160" t="str">
        <f>IF('Standardized Scores'!DI65&gt;=MAX('Standardized Scores'!$E65:$DO65)*0.88,"Advanced capacity",IF('Standardized Scores'!DI65&gt;=MAX('Standardized Scores'!$E65:$DO65)*0.8,"High capacity",IF('Standardized Scores'!DI65&gt;=MAX('Standardized Scores'!$E65:$DO65)*0.66,"Adequate capacity",IF('Standardized Scores'!DI65&gt;=MAX('Standardized Scores'!$E65:$DO65)*0.555,"Low capacity","Inadequate capacity"))))</f>
        <v>Inadequate capacity</v>
      </c>
      <c r="DJ65" s="160" t="str">
        <f>IF('Standardized Scores'!DJ65&gt;=MAX('Standardized Scores'!$E65:$DO65)*0.88,"Advanced capacity",IF('Standardized Scores'!DJ65&gt;=MAX('Standardized Scores'!$E65:$DO65)*0.8,"High capacity",IF('Standardized Scores'!DJ65&gt;=MAX('Standardized Scores'!$E65:$DO65)*0.66,"Adequate capacity",IF('Standardized Scores'!DJ65&gt;=MAX('Standardized Scores'!$E65:$DO65)*0.555,"Low capacity","Inadequate capacity"))))</f>
        <v>Adequate capacity</v>
      </c>
      <c r="DK65" s="160" t="str">
        <f>IF('Standardized Scores'!DK65&gt;=MAX('Standardized Scores'!$E65:$DO65)*0.88,"Advanced capacity",IF('Standardized Scores'!DK65&gt;=MAX('Standardized Scores'!$E65:$DO65)*0.8,"High capacity",IF('Standardized Scores'!DK65&gt;=MAX('Standardized Scores'!$E65:$DO65)*0.66,"Adequate capacity",IF('Standardized Scores'!DK65&gt;=MAX('Standardized Scores'!$E65:$DO65)*0.555,"Low capacity","Inadequate capacity"))))</f>
        <v>Advanced capacity</v>
      </c>
      <c r="DL65" s="160" t="str">
        <f>IF('Standardized Scores'!DL65&gt;=MAX('Standardized Scores'!$E65:$DO65)*0.88,"Advanced capacity",IF('Standardized Scores'!DL65&gt;=MAX('Standardized Scores'!$E65:$DO65)*0.8,"High capacity",IF('Standardized Scores'!DL65&gt;=MAX('Standardized Scores'!$E65:$DO65)*0.66,"Adequate capacity",IF('Standardized Scores'!DL65&gt;=MAX('Standardized Scores'!$E65:$DO65)*0.555,"Low capacity","Inadequate capacity"))))</f>
        <v>Inadequate capacity</v>
      </c>
      <c r="DM65" s="160" t="str">
        <f>IF('Standardized Scores'!DM65&gt;=MAX('Standardized Scores'!$E65:$DO65)*0.88,"Advanced capacity",IF('Standardized Scores'!DM65&gt;=MAX('Standardized Scores'!$E65:$DO65)*0.8,"High capacity",IF('Standardized Scores'!DM65&gt;=MAX('Standardized Scores'!$E65:$DO65)*0.66,"Adequate capacity",IF('Standardized Scores'!DM65&gt;=MAX('Standardized Scores'!$E65:$DO65)*0.555,"Low capacity","Inadequate capacity"))))</f>
        <v>Inadequate capacity</v>
      </c>
      <c r="DN65" s="160" t="str">
        <f>IF('Standardized Scores'!DN65&gt;=MAX('Standardized Scores'!$E65:$DO65)*0.88,"Advanced capacity",IF('Standardized Scores'!DN65&gt;=MAX('Standardized Scores'!$E65:$DO65)*0.8,"High capacity",IF('Standardized Scores'!DN65&gt;=MAX('Standardized Scores'!$E65:$DO65)*0.66,"Adequate capacity",IF('Standardized Scores'!DN65&gt;=MAX('Standardized Scores'!$E65:$DO65)*0.555,"Low capacity","Inadequate capacity"))))</f>
        <v>Inadequate capacity</v>
      </c>
      <c r="DO65" s="160" t="str">
        <f>IF('Standardized Scores'!DO65&gt;=MAX('Standardized Scores'!$E65:$DO65)*0.88,"Advanced capacity",IF('Standardized Scores'!DO65&gt;=MAX('Standardized Scores'!$E65:$DO65)*0.8,"High capacity",IF('Standardized Scores'!DO65&gt;=MAX('Standardized Scores'!$E65:$DO65)*0.66,"Adequate capacity",IF('Standardized Scores'!DO65&gt;=MAX('Standardized Scores'!$E65:$DO65)*0.555,"Low capacity","Inadequate capacity"))))</f>
        <v>Inadequate capacity</v>
      </c>
    </row>
    <row r="66" spans="2:119" ht="12" customHeight="1" x14ac:dyDescent="0.25">
      <c r="B66" s="83" t="str">
        <f>'Standardized Scores'!B66</f>
        <v xml:space="preserve">         Does national standard body adopt of code of ethics?</v>
      </c>
      <c r="C66" s="83" t="str">
        <f t="shared" si="0"/>
        <v>Does national standard body adopt of code of ethics?</v>
      </c>
      <c r="D66" s="151">
        <f>'Standardized Scores'!D66</f>
        <v>0.1</v>
      </c>
      <c r="E66" s="161">
        <f>'Standardized Scores'!E66</f>
        <v>50</v>
      </c>
      <c r="F66" s="161">
        <f>'Standardized Scores'!F66</f>
        <v>100</v>
      </c>
      <c r="G66" s="161">
        <f>'Standardized Scores'!G66</f>
        <v>0</v>
      </c>
      <c r="H66" s="161">
        <f>'Standardized Scores'!H66</f>
        <v>100</v>
      </c>
      <c r="I66" s="161">
        <f>'Standardized Scores'!I66</f>
        <v>0</v>
      </c>
      <c r="J66" s="161">
        <f>'Standardized Scores'!J66</f>
        <v>100</v>
      </c>
      <c r="K66" s="161">
        <f>'Standardized Scores'!K66</f>
        <v>50</v>
      </c>
      <c r="L66" s="161">
        <f>'Standardized Scores'!L66</f>
        <v>50</v>
      </c>
      <c r="M66" s="161">
        <f>'Standardized Scores'!M66</f>
        <v>50</v>
      </c>
      <c r="N66" s="161">
        <f>'Standardized Scores'!N66</f>
        <v>0</v>
      </c>
      <c r="O66" s="161">
        <f>'Standardized Scores'!O66</f>
        <v>50</v>
      </c>
      <c r="P66" s="161">
        <f>'Standardized Scores'!P66</f>
        <v>0</v>
      </c>
      <c r="Q66" s="161">
        <f>'Standardized Scores'!Q66</f>
        <v>100</v>
      </c>
      <c r="R66" s="161">
        <f>'Standardized Scores'!R66</f>
        <v>100</v>
      </c>
      <c r="S66" s="161">
        <f>'Standardized Scores'!S66</f>
        <v>50</v>
      </c>
      <c r="T66" s="161">
        <f>'Standardized Scores'!T66</f>
        <v>100</v>
      </c>
      <c r="U66" s="161">
        <f>'Standardized Scores'!U66</f>
        <v>100</v>
      </c>
      <c r="V66" s="161">
        <f>'Standardized Scores'!V66</f>
        <v>0</v>
      </c>
      <c r="W66" s="161">
        <f>'Standardized Scores'!W66</f>
        <v>100</v>
      </c>
      <c r="X66" s="161">
        <f>'Standardized Scores'!X66</f>
        <v>100</v>
      </c>
      <c r="Y66" s="161">
        <f>'Standardized Scores'!Y66</f>
        <v>0</v>
      </c>
      <c r="Z66" s="161">
        <f>'Standardized Scores'!Z66</f>
        <v>100</v>
      </c>
      <c r="AA66" s="161">
        <f>'Standardized Scores'!AA66</f>
        <v>0</v>
      </c>
      <c r="AB66" s="161">
        <f>'Standardized Scores'!AB66</f>
        <v>100</v>
      </c>
      <c r="AC66" s="161">
        <f>'Standardized Scores'!AC66</f>
        <v>100</v>
      </c>
      <c r="AD66" s="161">
        <f>'Standardized Scores'!AD66</f>
        <v>100</v>
      </c>
      <c r="AE66" s="161">
        <f>'Standardized Scores'!AE66</f>
        <v>100</v>
      </c>
      <c r="AF66" s="161">
        <f>'Standardized Scores'!AF66</f>
        <v>0</v>
      </c>
      <c r="AG66" s="161">
        <f>'Standardized Scores'!AG66</f>
        <v>100</v>
      </c>
      <c r="AH66" s="161">
        <f>'Standardized Scores'!AH66</f>
        <v>100</v>
      </c>
      <c r="AI66" s="161">
        <f>'Standardized Scores'!AI66</f>
        <v>100</v>
      </c>
      <c r="AJ66" s="161">
        <f>'Standardized Scores'!AJ66</f>
        <v>100</v>
      </c>
      <c r="AK66" s="161">
        <f>'Standardized Scores'!AK66</f>
        <v>0</v>
      </c>
      <c r="AL66" s="161">
        <f>'Standardized Scores'!AL66</f>
        <v>0</v>
      </c>
      <c r="AM66" s="161">
        <f>'Standardized Scores'!AM66</f>
        <v>100</v>
      </c>
      <c r="AN66" s="161">
        <f>'Standardized Scores'!AN66</f>
        <v>100</v>
      </c>
      <c r="AO66" s="161">
        <f>'Standardized Scores'!AO66</f>
        <v>100</v>
      </c>
      <c r="AP66" s="161">
        <f>'Standardized Scores'!AP66</f>
        <v>0</v>
      </c>
      <c r="AQ66" s="161">
        <f>'Standardized Scores'!AQ66</f>
        <v>100</v>
      </c>
      <c r="AR66" s="161">
        <f>'Standardized Scores'!AR66</f>
        <v>0</v>
      </c>
      <c r="AS66" s="161">
        <f>'Standardized Scores'!AS66</f>
        <v>0</v>
      </c>
      <c r="AT66" s="161">
        <f>'Standardized Scores'!AT66</f>
        <v>0</v>
      </c>
      <c r="AU66" s="161">
        <f>'Standardized Scores'!AU66</f>
        <v>0</v>
      </c>
      <c r="AV66" s="161">
        <f>'Standardized Scores'!AV66</f>
        <v>0</v>
      </c>
      <c r="AW66" s="161">
        <f>'Standardized Scores'!AW66</f>
        <v>100</v>
      </c>
      <c r="AX66" s="161">
        <f>'Standardized Scores'!AX66</f>
        <v>0</v>
      </c>
      <c r="AY66" s="161">
        <f>'Standardized Scores'!AY66</f>
        <v>0</v>
      </c>
      <c r="AZ66" s="161">
        <f>'Standardized Scores'!AZ66</f>
        <v>0</v>
      </c>
      <c r="BA66" s="161">
        <f>'Standardized Scores'!BA66</f>
        <v>0</v>
      </c>
      <c r="BB66" s="161">
        <f>'Standardized Scores'!BB66</f>
        <v>0</v>
      </c>
      <c r="BC66" s="161">
        <f>'Standardized Scores'!BC66</f>
        <v>100</v>
      </c>
      <c r="BD66" s="161">
        <f>'Standardized Scores'!BD66</f>
        <v>100</v>
      </c>
      <c r="BE66" s="161">
        <f>'Standardized Scores'!BE66</f>
        <v>0</v>
      </c>
      <c r="BF66" s="161">
        <f>'Standardized Scores'!BF66</f>
        <v>0</v>
      </c>
      <c r="BG66" s="161">
        <f>'Standardized Scores'!BG66</f>
        <v>0</v>
      </c>
      <c r="BH66" s="161">
        <f>'Standardized Scores'!BH66</f>
        <v>100</v>
      </c>
      <c r="BI66" s="161">
        <f>'Standardized Scores'!BI66</f>
        <v>0</v>
      </c>
      <c r="BJ66" s="161">
        <f>'Standardized Scores'!BJ66</f>
        <v>50</v>
      </c>
      <c r="BK66" s="161">
        <f>'Standardized Scores'!BK66</f>
        <v>0</v>
      </c>
      <c r="BL66" s="161">
        <f>'Standardized Scores'!BL66</f>
        <v>0</v>
      </c>
      <c r="BM66" s="161">
        <f>'Standardized Scores'!BM66</f>
        <v>0</v>
      </c>
      <c r="BN66" s="161">
        <f>'Standardized Scores'!BN66</f>
        <v>0</v>
      </c>
      <c r="BO66" s="161">
        <f>'Standardized Scores'!BO66</f>
        <v>0</v>
      </c>
      <c r="BP66" s="161">
        <f>'Standardized Scores'!BP66</f>
        <v>100</v>
      </c>
      <c r="BQ66" s="161">
        <f>'Standardized Scores'!BQ66</f>
        <v>0</v>
      </c>
      <c r="BR66" s="161">
        <f>'Standardized Scores'!BR66</f>
        <v>100</v>
      </c>
      <c r="BS66" s="161">
        <f>'Standardized Scores'!BS66</f>
        <v>0</v>
      </c>
      <c r="BT66" s="161">
        <f>'Standardized Scores'!BT66</f>
        <v>0</v>
      </c>
      <c r="BU66" s="161">
        <f>'Standardized Scores'!BU66</f>
        <v>100</v>
      </c>
      <c r="BV66" s="161">
        <f>'Standardized Scores'!BV66</f>
        <v>0</v>
      </c>
      <c r="BW66" s="161">
        <f>'Standardized Scores'!BW66</f>
        <v>0</v>
      </c>
      <c r="BX66" s="161">
        <f>'Standardized Scores'!BX66</f>
        <v>100</v>
      </c>
      <c r="BY66" s="161">
        <f>'Standardized Scores'!BY66</f>
        <v>0</v>
      </c>
      <c r="BZ66" s="161">
        <f>'Standardized Scores'!BZ66</f>
        <v>0</v>
      </c>
      <c r="CA66" s="161">
        <f>'Standardized Scores'!CA66</f>
        <v>0</v>
      </c>
      <c r="CB66" s="161">
        <f>'Standardized Scores'!CB66</f>
        <v>0</v>
      </c>
      <c r="CC66" s="161">
        <f>'Standardized Scores'!CC66</f>
        <v>0</v>
      </c>
      <c r="CD66" s="161">
        <f>'Standardized Scores'!CD66</f>
        <v>0</v>
      </c>
      <c r="CE66" s="161">
        <f>'Standardized Scores'!CE66</f>
        <v>0</v>
      </c>
      <c r="CF66" s="161">
        <f>'Standardized Scores'!CF66</f>
        <v>0</v>
      </c>
      <c r="CG66" s="161">
        <f>'Standardized Scores'!CG66</f>
        <v>100</v>
      </c>
      <c r="CH66" s="161">
        <f>'Standardized Scores'!CH66</f>
        <v>0</v>
      </c>
      <c r="CI66" s="161">
        <f>'Standardized Scores'!CI66</f>
        <v>100</v>
      </c>
      <c r="CJ66" s="161">
        <f>'Standardized Scores'!CJ66</f>
        <v>0</v>
      </c>
      <c r="CK66" s="161">
        <f>'Standardized Scores'!CK66</f>
        <v>100</v>
      </c>
      <c r="CL66" s="161">
        <f>'Standardized Scores'!CL66</f>
        <v>0</v>
      </c>
      <c r="CM66" s="161">
        <f>'Standardized Scores'!CM66</f>
        <v>0</v>
      </c>
      <c r="CN66" s="161">
        <f>'Standardized Scores'!CN66</f>
        <v>0</v>
      </c>
      <c r="CO66" s="161">
        <f>'Standardized Scores'!CO66</f>
        <v>0</v>
      </c>
      <c r="CP66" s="161">
        <f>'Standardized Scores'!CP66</f>
        <v>0</v>
      </c>
      <c r="CQ66" s="161">
        <f>'Standardized Scores'!CQ66</f>
        <v>0</v>
      </c>
      <c r="CR66" s="161">
        <f>'Standardized Scores'!CR66</f>
        <v>0</v>
      </c>
      <c r="CS66" s="161">
        <f>'Standardized Scores'!CS66</f>
        <v>0</v>
      </c>
      <c r="CT66" s="161">
        <f>'Standardized Scores'!CT66</f>
        <v>100</v>
      </c>
      <c r="CU66" s="161">
        <f>'Standardized Scores'!CU66</f>
        <v>0</v>
      </c>
      <c r="CV66" s="161">
        <f>'Standardized Scores'!CV66</f>
        <v>0</v>
      </c>
      <c r="CW66" s="161">
        <f>'Standardized Scores'!CW66</f>
        <v>100</v>
      </c>
      <c r="CX66" s="161">
        <f>'Standardized Scores'!CX66</f>
        <v>100</v>
      </c>
      <c r="CY66" s="161">
        <f>'Standardized Scores'!CY66</f>
        <v>0</v>
      </c>
      <c r="CZ66" s="161">
        <f>'Standardized Scores'!CZ66</f>
        <v>0</v>
      </c>
      <c r="DA66" s="161">
        <f>'Standardized Scores'!DA66</f>
        <v>0</v>
      </c>
      <c r="DB66" s="161">
        <f>'Standardized Scores'!DB66</f>
        <v>0</v>
      </c>
      <c r="DC66" s="161">
        <f>'Standardized Scores'!DC66</f>
        <v>0</v>
      </c>
      <c r="DD66" s="161">
        <f>'Standardized Scores'!DD66</f>
        <v>100</v>
      </c>
      <c r="DE66" s="161">
        <f>'Standardized Scores'!DE66</f>
        <v>0</v>
      </c>
      <c r="DF66" s="161">
        <f>'Standardized Scores'!DF66</f>
        <v>0</v>
      </c>
      <c r="DG66" s="161">
        <f>'Standardized Scores'!DG66</f>
        <v>0</v>
      </c>
      <c r="DH66" s="161">
        <f>'Standardized Scores'!DH66</f>
        <v>100</v>
      </c>
      <c r="DI66" s="161">
        <f>'Standardized Scores'!DI66</f>
        <v>0</v>
      </c>
      <c r="DJ66" s="161">
        <f>'Standardized Scores'!DJ66</f>
        <v>0</v>
      </c>
      <c r="DK66" s="161">
        <f>'Standardized Scores'!DK66</f>
        <v>0</v>
      </c>
      <c r="DL66" s="161">
        <f>'Standardized Scores'!DL66</f>
        <v>0</v>
      </c>
      <c r="DM66" s="161">
        <f>'Standardized Scores'!DM66</f>
        <v>0</v>
      </c>
      <c r="DN66" s="161">
        <f>'Standardized Scores'!DN66</f>
        <v>0</v>
      </c>
      <c r="DO66" s="161">
        <f>'Standardized Scores'!DO66</f>
        <v>50</v>
      </c>
    </row>
    <row r="67" spans="2:119" ht="12" customHeight="1" x14ac:dyDescent="0.25">
      <c r="B67" s="83" t="str">
        <f>'Standardized Scores'!B67</f>
        <v xml:space="preserve">         Gender balance in executive leadership positions in engineering industries</v>
      </c>
      <c r="C67" s="83" t="str">
        <f t="shared" si="0"/>
        <v>Gender balance in executive leadership positions in engineering industries</v>
      </c>
      <c r="D67" s="151">
        <f>'Standardized Scores'!D67</f>
        <v>0.125</v>
      </c>
      <c r="E67" s="161">
        <f>'Standardized Scores'!E67</f>
        <v>0</v>
      </c>
      <c r="F67" s="161">
        <f>'Standardized Scores'!F67</f>
        <v>0</v>
      </c>
      <c r="G67" s="161">
        <f>'Standardized Scores'!G67</f>
        <v>0</v>
      </c>
      <c r="H67" s="161">
        <f>'Standardized Scores'!H67</f>
        <v>0</v>
      </c>
      <c r="I67" s="161">
        <f>'Standardized Scores'!I67</f>
        <v>0</v>
      </c>
      <c r="J67" s="161">
        <f>'Standardized Scores'!J67</f>
        <v>0.20156477870232878</v>
      </c>
      <c r="K67" s="161">
        <f>'Standardized Scores'!K67</f>
        <v>0.23593600235936002</v>
      </c>
      <c r="L67" s="161">
        <f>'Standardized Scores'!L67</f>
        <v>0</v>
      </c>
      <c r="M67" s="161">
        <f>'Standardized Scores'!M67</f>
        <v>0</v>
      </c>
      <c r="N67" s="161">
        <f>'Standardized Scores'!N67</f>
        <v>0</v>
      </c>
      <c r="O67" s="161">
        <f>'Standardized Scores'!O67</f>
        <v>0</v>
      </c>
      <c r="P67" s="161">
        <f>'Standardized Scores'!P67</f>
        <v>0.20742965907472385</v>
      </c>
      <c r="Q67" s="161">
        <f>'Standardized Scores'!Q67</f>
        <v>0</v>
      </c>
      <c r="R67" s="161">
        <f>'Standardized Scores'!R67</f>
        <v>0</v>
      </c>
      <c r="S67" s="161">
        <f>'Standardized Scores'!S67</f>
        <v>0</v>
      </c>
      <c r="T67" s="161">
        <f>'Standardized Scores'!T67</f>
        <v>9.046480614103564E-3</v>
      </c>
      <c r="U67" s="161">
        <f>'Standardized Scores'!U67</f>
        <v>0.13802622498274669</v>
      </c>
      <c r="V67" s="161">
        <f>'Standardized Scores'!V67</f>
        <v>0</v>
      </c>
      <c r="W67" s="161">
        <f>'Standardized Scores'!W67</f>
        <v>0.2765005610764727</v>
      </c>
      <c r="X67" s="161">
        <f>'Standardized Scores'!X67</f>
        <v>0.66347597597597618</v>
      </c>
      <c r="Y67" s="161">
        <f>'Standardized Scores'!Y67</f>
        <v>0.248683199095421</v>
      </c>
      <c r="Z67" s="161">
        <f>'Standardized Scores'!Z67</f>
        <v>0.16501650165016502</v>
      </c>
      <c r="AA67" s="161">
        <f>'Standardized Scores'!AA67</f>
        <v>0</v>
      </c>
      <c r="AB67" s="161">
        <f>'Standardized Scores'!AB67</f>
        <v>0</v>
      </c>
      <c r="AC67" s="161">
        <f>'Standardized Scores'!AC67</f>
        <v>1.8832391713747641E-2</v>
      </c>
      <c r="AD67" s="161">
        <f>'Standardized Scores'!AD67</f>
        <v>0.72150072150072153</v>
      </c>
      <c r="AE67" s="161">
        <f>'Standardized Scores'!AE67</f>
        <v>0.11716891910797728</v>
      </c>
      <c r="AF67" s="161">
        <f>'Standardized Scores'!AF67</f>
        <v>0.2072565116043377</v>
      </c>
      <c r="AG67" s="161">
        <f>'Standardized Scores'!AG67</f>
        <v>0</v>
      </c>
      <c r="AH67" s="161">
        <f>'Standardized Scores'!AH67</f>
        <v>0</v>
      </c>
      <c r="AI67" s="161">
        <f>'Standardized Scores'!AI67</f>
        <v>3.875968992248062E-2</v>
      </c>
      <c r="AJ67" s="161">
        <f>'Standardized Scores'!AJ67</f>
        <v>0</v>
      </c>
      <c r="AK67" s="161">
        <f>'Standardized Scores'!AK67</f>
        <v>1.7962962962962965</v>
      </c>
      <c r="AL67" s="161">
        <f>'Standardized Scores'!AL67</f>
        <v>0</v>
      </c>
      <c r="AM67" s="161">
        <f>'Standardized Scores'!AM67</f>
        <v>0.41915523271455463</v>
      </c>
      <c r="AN67" s="161">
        <f>'Standardized Scores'!AN67</f>
        <v>5.2817712695155672E-2</v>
      </c>
      <c r="AO67" s="161">
        <f>'Standardized Scores'!AO67</f>
        <v>0</v>
      </c>
      <c r="AP67" s="161">
        <f>'Standardized Scores'!AP67</f>
        <v>2.9376699262207307E-2</v>
      </c>
      <c r="AQ67" s="161">
        <f>'Standardized Scores'!AQ67</f>
        <v>0</v>
      </c>
      <c r="AR67" s="161">
        <f>'Standardized Scores'!AR67</f>
        <v>2.3169943690575097</v>
      </c>
      <c r="AS67" s="161">
        <f>'Standardized Scores'!AS67</f>
        <v>0</v>
      </c>
      <c r="AT67" s="161">
        <f>'Standardized Scores'!AT67</f>
        <v>0</v>
      </c>
      <c r="AU67" s="161">
        <f>'Standardized Scores'!AU67</f>
        <v>3.993873972353168</v>
      </c>
      <c r="AV67" s="161">
        <f>'Standardized Scores'!AV67</f>
        <v>9.2047128129602349E-2</v>
      </c>
      <c r="AW67" s="161">
        <f>'Standardized Scores'!AW67</f>
        <v>1.1111111111111112</v>
      </c>
      <c r="AX67" s="161">
        <f>'Standardized Scores'!AX67</f>
        <v>2.2767183598563543</v>
      </c>
      <c r="AY67" s="161">
        <f>'Standardized Scores'!AY67</f>
        <v>2.0685065403639511</v>
      </c>
      <c r="AZ67" s="161">
        <f>'Standardized Scores'!AZ67</f>
        <v>0</v>
      </c>
      <c r="BA67" s="161">
        <f>'Standardized Scores'!BA67</f>
        <v>0</v>
      </c>
      <c r="BB67" s="161">
        <f>'Standardized Scores'!BB67</f>
        <v>0.15253248792451135</v>
      </c>
      <c r="BC67" s="161">
        <f>'Standardized Scores'!BC67</f>
        <v>0.39382961856829446</v>
      </c>
      <c r="BD67" s="161">
        <f>'Standardized Scores'!BD67</f>
        <v>6.5456016610179859E-3</v>
      </c>
      <c r="BE67" s="161">
        <f>'Standardized Scores'!BE67</f>
        <v>1.3322090903346226E-3</v>
      </c>
      <c r="BF67" s="161">
        <f>'Standardized Scores'!BF67</f>
        <v>0.2040816326530612</v>
      </c>
      <c r="BG67" s="161">
        <f>'Standardized Scores'!BG67</f>
        <v>1.0683760683760684</v>
      </c>
      <c r="BH67" s="161">
        <f>'Standardized Scores'!BH67</f>
        <v>1.9047619047619047</v>
      </c>
      <c r="BI67" s="161">
        <f>'Standardized Scores'!BI67</f>
        <v>7.4906367041198491E-2</v>
      </c>
      <c r="BJ67" s="161">
        <f>'Standardized Scores'!BJ67</f>
        <v>0</v>
      </c>
      <c r="BK67" s="161">
        <f>'Standardized Scores'!BK67</f>
        <v>0.47368421052631571</v>
      </c>
      <c r="BL67" s="161">
        <f>'Standardized Scores'!BL67</f>
        <v>0</v>
      </c>
      <c r="BM67" s="161">
        <f>'Standardized Scores'!BM67</f>
        <v>0.41390728476821187</v>
      </c>
      <c r="BN67" s="161">
        <f>'Standardized Scores'!BN67</f>
        <v>4.1528239202657802E-2</v>
      </c>
      <c r="BO67" s="161">
        <f>'Standardized Scores'!BO67</f>
        <v>0</v>
      </c>
      <c r="BP67" s="161">
        <f>'Standardized Scores'!BP67</f>
        <v>5.9172047923814297</v>
      </c>
      <c r="BQ67" s="161">
        <f>'Standardized Scores'!BQ67</f>
        <v>0</v>
      </c>
      <c r="BR67" s="161">
        <f>'Standardized Scores'!BR67</f>
        <v>0.85714285714285721</v>
      </c>
      <c r="BS67" s="161">
        <f>'Standardized Scores'!BS67</f>
        <v>3.0948067632850244E-2</v>
      </c>
      <c r="BT67" s="161">
        <f>'Standardized Scores'!BT67</f>
        <v>0</v>
      </c>
      <c r="BU67" s="161">
        <f>'Standardized Scores'!BU67</f>
        <v>0</v>
      </c>
      <c r="BV67" s="161">
        <f>'Standardized Scores'!BV67</f>
        <v>0.43572984749455335</v>
      </c>
      <c r="BW67" s="161">
        <f>'Standardized Scores'!BW67</f>
        <v>0</v>
      </c>
      <c r="BX67" s="161">
        <f>'Standardized Scores'!BX67</f>
        <v>0</v>
      </c>
      <c r="BY67" s="161">
        <f>'Standardized Scores'!BY67</f>
        <v>0</v>
      </c>
      <c r="BZ67" s="161">
        <f>'Standardized Scores'!BZ67</f>
        <v>0.18203857059729336</v>
      </c>
      <c r="CA67" s="161">
        <f>'Standardized Scores'!CA67</f>
        <v>1.0072329947676208</v>
      </c>
      <c r="CB67" s="161">
        <f>'Standardized Scores'!CB67</f>
        <v>0.3589108910891089</v>
      </c>
      <c r="CC67" s="161">
        <f>'Standardized Scores'!CC67</f>
        <v>4.3244628630507126E-2</v>
      </c>
      <c r="CD67" s="161">
        <f>'Standardized Scores'!CD67</f>
        <v>0</v>
      </c>
      <c r="CE67" s="161">
        <f>'Standardized Scores'!CE67</f>
        <v>0</v>
      </c>
      <c r="CF67" s="161">
        <f>'Standardized Scores'!CF67</f>
        <v>0</v>
      </c>
      <c r="CG67" s="161">
        <f>'Standardized Scores'!CG67</f>
        <v>0</v>
      </c>
      <c r="CH67" s="161">
        <f>'Standardized Scores'!CH67</f>
        <v>2.1004329004329003</v>
      </c>
      <c r="CI67" s="161">
        <f>'Standardized Scores'!CI67</f>
        <v>1.6579230562281408</v>
      </c>
      <c r="CJ67" s="161">
        <f>'Standardized Scores'!CJ67</f>
        <v>0.57069690872507772</v>
      </c>
      <c r="CK67" s="161">
        <f>'Standardized Scores'!CK67</f>
        <v>8.9959880451419547E-2</v>
      </c>
      <c r="CL67" s="161">
        <f>'Standardized Scores'!CL67</f>
        <v>5.3085600530856016E-2</v>
      </c>
      <c r="CM67" s="161">
        <f>'Standardized Scores'!CM67</f>
        <v>0.40123456790123457</v>
      </c>
      <c r="CN67" s="161">
        <f>'Standardized Scores'!CN67</f>
        <v>8.1206818430424724E-2</v>
      </c>
      <c r="CO67" s="161">
        <f>'Standardized Scores'!CO67</f>
        <v>0</v>
      </c>
      <c r="CP67" s="161">
        <f>'Standardized Scores'!CP67</f>
        <v>0</v>
      </c>
      <c r="CQ67" s="161">
        <f>'Standardized Scores'!CQ67</f>
        <v>0</v>
      </c>
      <c r="CR67" s="161">
        <f>'Standardized Scores'!CR67</f>
        <v>0.24643737276331296</v>
      </c>
      <c r="CS67" s="161">
        <f>'Standardized Scores'!CS67</f>
        <v>5.9535576569418325</v>
      </c>
      <c r="CT67" s="161">
        <f>'Standardized Scores'!CT67</f>
        <v>6.4766839378238355E-3</v>
      </c>
      <c r="CU67" s="161">
        <f>'Standardized Scores'!CU67</f>
        <v>0.36231884057971009</v>
      </c>
      <c r="CV67" s="161">
        <f>'Standardized Scores'!CV67</f>
        <v>0.34661246397608841</v>
      </c>
      <c r="CW67" s="161">
        <f>'Standardized Scores'!CW67</f>
        <v>1.585403809220165E-2</v>
      </c>
      <c r="CX67" s="161">
        <f>'Standardized Scores'!CX67</f>
        <v>9.6717687128863888E-2</v>
      </c>
      <c r="CY67" s="161">
        <f>'Standardized Scores'!CY67</f>
        <v>0.1984126984126984</v>
      </c>
      <c r="CZ67" s="161">
        <f>'Standardized Scores'!CZ67</f>
        <v>0.20241863945749833</v>
      </c>
      <c r="DA67" s="161">
        <f>'Standardized Scores'!DA67</f>
        <v>9.291710913660807E-2</v>
      </c>
      <c r="DB67" s="161">
        <f>'Standardized Scores'!DB67</f>
        <v>2.5556179074697596</v>
      </c>
      <c r="DC67" s="161">
        <f>'Standardized Scores'!DC67</f>
        <v>0</v>
      </c>
      <c r="DD67" s="161">
        <f>'Standardized Scores'!DD67</f>
        <v>1.6150135158887409</v>
      </c>
      <c r="DE67" s="161">
        <f>'Standardized Scores'!DE67</f>
        <v>0</v>
      </c>
      <c r="DF67" s="161">
        <f>'Standardized Scores'!DF67</f>
        <v>0.15998887033945461</v>
      </c>
      <c r="DG67" s="161">
        <f>'Standardized Scores'!DG67</f>
        <v>0</v>
      </c>
      <c r="DH67" s="161">
        <f>'Standardized Scores'!DH67</f>
        <v>0.19592810290484708</v>
      </c>
      <c r="DI67" s="161">
        <f>'Standardized Scores'!DI67</f>
        <v>8.088990047752935E-2</v>
      </c>
      <c r="DJ67" s="161">
        <f>'Standardized Scores'!DJ67</f>
        <v>0.29785597468196628</v>
      </c>
      <c r="DK67" s="161">
        <f>'Standardized Scores'!DK67</f>
        <v>0.62320342578095511</v>
      </c>
      <c r="DL67" s="161">
        <f>'Standardized Scores'!DL67</f>
        <v>0</v>
      </c>
      <c r="DM67" s="161">
        <f>'Standardized Scores'!DM67</f>
        <v>1.1835061893609904</v>
      </c>
      <c r="DN67" s="161">
        <f>'Standardized Scores'!DN67</f>
        <v>0</v>
      </c>
      <c r="DO67" s="161">
        <f>'Standardized Scores'!DO67</f>
        <v>16.666666666666664</v>
      </c>
    </row>
    <row r="68" spans="2:119" ht="12" customHeight="1" x14ac:dyDescent="0.25">
      <c r="B68" s="83" t="str">
        <f>'Standardized Scores'!B68</f>
        <v xml:space="preserve">         Gender balance on industry boards of companies in engineering industries</v>
      </c>
      <c r="C68" s="83" t="str">
        <f t="shared" si="0"/>
        <v>Gender balance on industry boards of companies in engineering industries</v>
      </c>
      <c r="D68" s="151">
        <f>'Standardized Scores'!D68</f>
        <v>0.125</v>
      </c>
      <c r="E68" s="161">
        <f>'Standardized Scores'!E68</f>
        <v>0</v>
      </c>
      <c r="F68" s="161">
        <f>'Standardized Scores'!F68</f>
        <v>0</v>
      </c>
      <c r="G68" s="161">
        <f>'Standardized Scores'!G68</f>
        <v>0</v>
      </c>
      <c r="H68" s="161">
        <f>'Standardized Scores'!H68</f>
        <v>0</v>
      </c>
      <c r="I68" s="161">
        <f>'Standardized Scores'!I68</f>
        <v>0</v>
      </c>
      <c r="J68" s="161">
        <f>'Standardized Scores'!J68</f>
        <v>0.16545515183002393</v>
      </c>
      <c r="K68" s="161">
        <f>'Standardized Scores'!K68</f>
        <v>0.4976775049767751</v>
      </c>
      <c r="L68" s="161">
        <f>'Standardized Scores'!L68</f>
        <v>0</v>
      </c>
      <c r="M68" s="161">
        <f>'Standardized Scores'!M68</f>
        <v>0</v>
      </c>
      <c r="N68" s="161">
        <f>'Standardized Scores'!N68</f>
        <v>0</v>
      </c>
      <c r="O68" s="161">
        <f>'Standardized Scores'!O68</f>
        <v>0</v>
      </c>
      <c r="P68" s="161">
        <f>'Standardized Scores'!P68</f>
        <v>0.2188256658595642</v>
      </c>
      <c r="Q68" s="161">
        <f>'Standardized Scores'!Q68</f>
        <v>0</v>
      </c>
      <c r="R68" s="161">
        <f>'Standardized Scores'!R68</f>
        <v>0</v>
      </c>
      <c r="S68" s="161">
        <f>'Standardized Scores'!S68</f>
        <v>0</v>
      </c>
      <c r="T68" s="161">
        <f>'Standardized Scores'!T68</f>
        <v>1.6263335935467083E-2</v>
      </c>
      <c r="U68" s="161">
        <f>'Standardized Scores'!U68</f>
        <v>0.3105590062111801</v>
      </c>
      <c r="V68" s="161">
        <f>'Standardized Scores'!V68</f>
        <v>0</v>
      </c>
      <c r="W68" s="161">
        <f>'Standardized Scores'!W68</f>
        <v>0.3110459615187654</v>
      </c>
      <c r="X68" s="161">
        <f>'Standardized Scores'!X68</f>
        <v>0.20744428639165483</v>
      </c>
      <c r="Y68" s="161">
        <f>'Standardized Scores'!Y68</f>
        <v>0.19638637218225685</v>
      </c>
      <c r="Z68" s="161">
        <f>'Standardized Scores'!Z68</f>
        <v>8.7746869925087748E-2</v>
      </c>
      <c r="AA68" s="161">
        <f>'Standardized Scores'!AA68</f>
        <v>0</v>
      </c>
      <c r="AB68" s="161">
        <f>'Standardized Scores'!AB68</f>
        <v>0</v>
      </c>
      <c r="AC68" s="161">
        <f>'Standardized Scores'!AC68</f>
        <v>0.2153954802259887</v>
      </c>
      <c r="AD68" s="161">
        <f>'Standardized Scores'!AD68</f>
        <v>0.53872053872053871</v>
      </c>
      <c r="AE68" s="161">
        <f>'Standardized Scores'!AE68</f>
        <v>0.14010721247563354</v>
      </c>
      <c r="AF68" s="161">
        <f>'Standardized Scores'!AF68</f>
        <v>0.35131987577639751</v>
      </c>
      <c r="AG68" s="161">
        <f>'Standardized Scores'!AG68</f>
        <v>0</v>
      </c>
      <c r="AH68" s="161">
        <f>'Standardized Scores'!AH68</f>
        <v>0</v>
      </c>
      <c r="AI68" s="161">
        <f>'Standardized Scores'!AI68</f>
        <v>7.2218909428211756E-2</v>
      </c>
      <c r="AJ68" s="161">
        <f>'Standardized Scores'!AJ68</f>
        <v>0</v>
      </c>
      <c r="AK68" s="161">
        <f>'Standardized Scores'!AK68</f>
        <v>0.25000000000000006</v>
      </c>
      <c r="AL68" s="161">
        <f>'Standardized Scores'!AL68</f>
        <v>0</v>
      </c>
      <c r="AM68" s="161">
        <f>'Standardized Scores'!AM68</f>
        <v>0.37062748927155709</v>
      </c>
      <c r="AN68" s="161">
        <f>'Standardized Scores'!AN68</f>
        <v>6.6822394679141972E-2</v>
      </c>
      <c r="AO68" s="161">
        <f>'Standardized Scores'!AO68</f>
        <v>0</v>
      </c>
      <c r="AP68" s="161">
        <f>'Standardized Scores'!AP68</f>
        <v>3.335936874200094E-2</v>
      </c>
      <c r="AQ68" s="161">
        <f>'Standardized Scores'!AQ68</f>
        <v>0</v>
      </c>
      <c r="AR68" s="161">
        <f>'Standardized Scores'!AR68</f>
        <v>1.4049085444568943</v>
      </c>
      <c r="AS68" s="161">
        <f>'Standardized Scores'!AS68</f>
        <v>0</v>
      </c>
      <c r="AT68" s="161">
        <f>'Standardized Scores'!AT68</f>
        <v>0</v>
      </c>
      <c r="AU68" s="161">
        <f>'Standardized Scores'!AU68</f>
        <v>3.1388607327631712</v>
      </c>
      <c r="AV68" s="161">
        <f>'Standardized Scores'!AV68</f>
        <v>3.4364261168384876E-2</v>
      </c>
      <c r="AW68" s="161">
        <f>'Standardized Scores'!AW68</f>
        <v>0.41666666666666669</v>
      </c>
      <c r="AX68" s="161">
        <f>'Standardized Scores'!AX68</f>
        <v>2.5486811981313027</v>
      </c>
      <c r="AY68" s="161">
        <f>'Standardized Scores'!AY68</f>
        <v>1.1829268292682926</v>
      </c>
      <c r="AZ68" s="161">
        <f>'Standardized Scores'!AZ68</f>
        <v>0</v>
      </c>
      <c r="BA68" s="161">
        <f>'Standardized Scores'!BA68</f>
        <v>0</v>
      </c>
      <c r="BB68" s="161">
        <f>'Standardized Scores'!BB68</f>
        <v>0.20861147164028832</v>
      </c>
      <c r="BC68" s="161">
        <f>'Standardized Scores'!BC68</f>
        <v>0.98314863579840572</v>
      </c>
      <c r="BD68" s="161">
        <f>'Standardized Scores'!BD68</f>
        <v>3.7009717662297187E-2</v>
      </c>
      <c r="BE68" s="161">
        <f>'Standardized Scores'!BE68</f>
        <v>3.9063485391108016E-3</v>
      </c>
      <c r="BF68" s="161">
        <f>'Standardized Scores'!BF68</f>
        <v>0.15873015873015872</v>
      </c>
      <c r="BG68" s="161">
        <f>'Standardized Scores'!BG68</f>
        <v>2.5641025641025639</v>
      </c>
      <c r="BH68" s="161">
        <f>'Standardized Scores'!BH68</f>
        <v>0</v>
      </c>
      <c r="BI68" s="161">
        <f>'Standardized Scores'!BI68</f>
        <v>0</v>
      </c>
      <c r="BJ68" s="161">
        <f>'Standardized Scores'!BJ68</f>
        <v>0</v>
      </c>
      <c r="BK68" s="161">
        <f>'Standardized Scores'!BK68</f>
        <v>0.29239766081871343</v>
      </c>
      <c r="BL68" s="161">
        <f>'Standardized Scores'!BL68</f>
        <v>0</v>
      </c>
      <c r="BM68" s="161">
        <f>'Standardized Scores'!BM68</f>
        <v>0.16083254493850521</v>
      </c>
      <c r="BN68" s="161">
        <f>'Standardized Scores'!BN68</f>
        <v>0</v>
      </c>
      <c r="BO68" s="161">
        <f>'Standardized Scores'!BO68</f>
        <v>0</v>
      </c>
      <c r="BP68" s="161">
        <f>'Standardized Scores'!BP68</f>
        <v>3.6004521224033423</v>
      </c>
      <c r="BQ68" s="161">
        <f>'Standardized Scores'!BQ68</f>
        <v>0</v>
      </c>
      <c r="BR68" s="161">
        <f>'Standardized Scores'!BR68</f>
        <v>0.21560657596371885</v>
      </c>
      <c r="BS68" s="161">
        <f>'Standardized Scores'!BS68</f>
        <v>3.2807369763891502E-2</v>
      </c>
      <c r="BT68" s="161">
        <f>'Standardized Scores'!BT68</f>
        <v>0</v>
      </c>
      <c r="BU68" s="161">
        <f>'Standardized Scores'!BU68</f>
        <v>0</v>
      </c>
      <c r="BV68" s="161">
        <f>'Standardized Scores'!BV68</f>
        <v>0.88702147525676933</v>
      </c>
      <c r="BW68" s="161">
        <f>'Standardized Scores'!BW68</f>
        <v>0</v>
      </c>
      <c r="BX68" s="161">
        <f>'Standardized Scores'!BX68</f>
        <v>0</v>
      </c>
      <c r="BY68" s="161">
        <f>'Standardized Scores'!BY68</f>
        <v>0</v>
      </c>
      <c r="BZ68" s="161">
        <f>'Standardized Scores'!BZ68</f>
        <v>0.31559717168131124</v>
      </c>
      <c r="CA68" s="161">
        <f>'Standardized Scores'!CA68</f>
        <v>0.74129768866610957</v>
      </c>
      <c r="CB68" s="161">
        <f>'Standardized Scores'!CB68</f>
        <v>0.13849599245638849</v>
      </c>
      <c r="CC68" s="161">
        <f>'Standardized Scores'!CC68</f>
        <v>0.15786859656591457</v>
      </c>
      <c r="CD68" s="161">
        <f>'Standardized Scores'!CD68</f>
        <v>0</v>
      </c>
      <c r="CE68" s="161">
        <f>'Standardized Scores'!CE68</f>
        <v>0</v>
      </c>
      <c r="CF68" s="161">
        <f>'Standardized Scores'!CF68</f>
        <v>0</v>
      </c>
      <c r="CG68" s="161">
        <f>'Standardized Scores'!CG68</f>
        <v>0</v>
      </c>
      <c r="CH68" s="161">
        <f>'Standardized Scores'!CH68</f>
        <v>0.88148148148148153</v>
      </c>
      <c r="CI68" s="161">
        <f>'Standardized Scores'!CI68</f>
        <v>0.90301318267419961</v>
      </c>
      <c r="CJ68" s="161">
        <f>'Standardized Scores'!CJ68</f>
        <v>0.78047608287873405</v>
      </c>
      <c r="CK68" s="161">
        <f>'Standardized Scores'!CK68</f>
        <v>7.9615970026928939E-2</v>
      </c>
      <c r="CL68" s="161">
        <f>'Standardized Scores'!CL68</f>
        <v>0.16220600162206003</v>
      </c>
      <c r="CM68" s="161">
        <f>'Standardized Scores'!CM68</f>
        <v>0.52609427609427595</v>
      </c>
      <c r="CN68" s="161">
        <f>'Standardized Scores'!CN68</f>
        <v>8.3547931318360177E-2</v>
      </c>
      <c r="CO68" s="161">
        <f>'Standardized Scores'!CO68</f>
        <v>0</v>
      </c>
      <c r="CP68" s="161">
        <f>'Standardized Scores'!CP68</f>
        <v>0</v>
      </c>
      <c r="CQ68" s="161">
        <f>'Standardized Scores'!CQ68</f>
        <v>0</v>
      </c>
      <c r="CR68" s="161">
        <f>'Standardized Scores'!CR68</f>
        <v>0.42181957626306205</v>
      </c>
      <c r="CS68" s="161">
        <f>'Standardized Scores'!CS68</f>
        <v>1.3368086247667399</v>
      </c>
      <c r="CT68" s="161">
        <f>'Standardized Scores'!CT68</f>
        <v>1.2953367875647668E-2</v>
      </c>
      <c r="CU68" s="161">
        <f>'Standardized Scores'!CU68</f>
        <v>0.36231884057971009</v>
      </c>
      <c r="CV68" s="161">
        <f>'Standardized Scores'!CV68</f>
        <v>0.83138518565320874</v>
      </c>
      <c r="CW68" s="161">
        <f>'Standardized Scores'!CW68</f>
        <v>1.6238540044974915E-2</v>
      </c>
      <c r="CX68" s="161">
        <f>'Standardized Scores'!CX68</f>
        <v>0.10642563264326886</v>
      </c>
      <c r="CY68" s="161">
        <f>'Standardized Scores'!CY68</f>
        <v>0</v>
      </c>
      <c r="CZ68" s="161">
        <f>'Standardized Scores'!CZ68</f>
        <v>0.45079920079920094</v>
      </c>
      <c r="DA68" s="161">
        <f>'Standardized Scores'!DA68</f>
        <v>0.27146728148457322</v>
      </c>
      <c r="DB68" s="161">
        <f>'Standardized Scores'!DB68</f>
        <v>0.83827694938806063</v>
      </c>
      <c r="DC68" s="161">
        <f>'Standardized Scores'!DC68</f>
        <v>0</v>
      </c>
      <c r="DD68" s="161">
        <f>'Standardized Scores'!DD68</f>
        <v>1.0861236156884213</v>
      </c>
      <c r="DE68" s="161">
        <f>'Standardized Scores'!DE68</f>
        <v>0</v>
      </c>
      <c r="DF68" s="161">
        <f>'Standardized Scores'!DF68</f>
        <v>0.1272322557798351</v>
      </c>
      <c r="DG68" s="161">
        <f>'Standardized Scores'!DG68</f>
        <v>0</v>
      </c>
      <c r="DH68" s="161">
        <f>'Standardized Scores'!DH68</f>
        <v>1.3842746400885935E-2</v>
      </c>
      <c r="DI68" s="161">
        <f>'Standardized Scores'!DI68</f>
        <v>5.7731958762886601E-2</v>
      </c>
      <c r="DJ68" s="161">
        <f>'Standardized Scores'!DJ68</f>
        <v>0.1621362430305181</v>
      </c>
      <c r="DK68" s="161">
        <f>'Standardized Scores'!DK68</f>
        <v>0.30470032357790783</v>
      </c>
      <c r="DL68" s="161">
        <f>'Standardized Scores'!DL68</f>
        <v>0</v>
      </c>
      <c r="DM68" s="161">
        <f>'Standardized Scores'!DM68</f>
        <v>1.2723028702351262</v>
      </c>
      <c r="DN68" s="161">
        <f>'Standardized Scores'!DN68</f>
        <v>0</v>
      </c>
      <c r="DO68" s="161">
        <f>'Standardized Scores'!DO68</f>
        <v>6.666666666666667</v>
      </c>
    </row>
    <row r="69" spans="2:119" ht="12" customHeight="1" x14ac:dyDescent="0.25">
      <c r="B69" s="83" t="str">
        <f>'Standardized Scores'!B69</f>
        <v xml:space="preserve">         Extent of active standard that promotes, diversity, equity, and inclusion in the workplace?</v>
      </c>
      <c r="C69" s="83" t="str">
        <f t="shared" si="0"/>
        <v>Extent of active standard that promotes, diversity, equity, and inclusion in the workplace?</v>
      </c>
      <c r="D69" s="151">
        <f>'Standardized Scores'!D69</f>
        <v>0.125</v>
      </c>
      <c r="E69" s="161">
        <f>'Standardized Scores'!E69</f>
        <v>28.571428571428573</v>
      </c>
      <c r="F69" s="161">
        <f>'Standardized Scores'!F69</f>
        <v>14.285714285714286</v>
      </c>
      <c r="G69" s="161">
        <f>'Standardized Scores'!G69</f>
        <v>28.571428571428573</v>
      </c>
      <c r="H69" s="161">
        <f>'Standardized Scores'!H69</f>
        <v>14.285714285714286</v>
      </c>
      <c r="I69" s="161">
        <f>'Standardized Scores'!I69</f>
        <v>28.571428571428573</v>
      </c>
      <c r="J69" s="161">
        <f>'Standardized Scores'!J69</f>
        <v>57.142857142857146</v>
      </c>
      <c r="K69" s="161">
        <f>'Standardized Scores'!K69</f>
        <v>14.285714285714286</v>
      </c>
      <c r="L69" s="161">
        <f>'Standardized Scores'!L69</f>
        <v>28.571428571428573</v>
      </c>
      <c r="M69" s="161">
        <f>'Standardized Scores'!M69</f>
        <v>14.285714285714286</v>
      </c>
      <c r="N69" s="161">
        <f>'Standardized Scores'!N69</f>
        <v>28.571428571428573</v>
      </c>
      <c r="O69" s="161">
        <f>'Standardized Scores'!O69</f>
        <v>14.285714285714286</v>
      </c>
      <c r="P69" s="161">
        <f>'Standardized Scores'!P69</f>
        <v>57.142857142857146</v>
      </c>
      <c r="Q69" s="161">
        <f>'Standardized Scores'!Q69</f>
        <v>28.571428571428573</v>
      </c>
      <c r="R69" s="161">
        <f>'Standardized Scores'!R69</f>
        <v>28.571428571428573</v>
      </c>
      <c r="S69" s="161">
        <f>'Standardized Scores'!S69</f>
        <v>42.857142857142854</v>
      </c>
      <c r="T69" s="161">
        <f>'Standardized Scores'!T69</f>
        <v>28.571428571428573</v>
      </c>
      <c r="U69" s="161">
        <f>'Standardized Scores'!U69</f>
        <v>57.142857142857146</v>
      </c>
      <c r="V69" s="161">
        <f>'Standardized Scores'!V69</f>
        <v>28.571428571428573</v>
      </c>
      <c r="W69" s="161">
        <f>'Standardized Scores'!W69</f>
        <v>42.857142857142854</v>
      </c>
      <c r="X69" s="161">
        <f>'Standardized Scores'!X69</f>
        <v>14.285714285714286</v>
      </c>
      <c r="Y69" s="161">
        <f>'Standardized Scores'!Y69</f>
        <v>28.571428571428573</v>
      </c>
      <c r="Z69" s="161">
        <f>'Standardized Scores'!Z69</f>
        <v>14.285714285714286</v>
      </c>
      <c r="AA69" s="161">
        <f>'Standardized Scores'!AA69</f>
        <v>0</v>
      </c>
      <c r="AB69" s="161">
        <f>'Standardized Scores'!AB69</f>
        <v>28.571428571428573</v>
      </c>
      <c r="AC69" s="161">
        <f>'Standardized Scores'!AC69</f>
        <v>57.142857142857146</v>
      </c>
      <c r="AD69" s="161">
        <f>'Standardized Scores'!AD69</f>
        <v>57.142857142857146</v>
      </c>
      <c r="AE69" s="161">
        <f>'Standardized Scores'!AE69</f>
        <v>71.428571428571431</v>
      </c>
      <c r="AF69" s="161">
        <f>'Standardized Scores'!AF69</f>
        <v>14.285714285714286</v>
      </c>
      <c r="AG69" s="161">
        <f>'Standardized Scores'!AG69</f>
        <v>28.571428571428573</v>
      </c>
      <c r="AH69" s="161">
        <f>'Standardized Scores'!AH69</f>
        <v>28.571428571428573</v>
      </c>
      <c r="AI69" s="161">
        <f>'Standardized Scores'!AI69</f>
        <v>14.285714285714286</v>
      </c>
      <c r="AJ69" s="161">
        <f>'Standardized Scores'!AJ69</f>
        <v>28.571428571428573</v>
      </c>
      <c r="AK69" s="161">
        <f>'Standardized Scores'!AK69</f>
        <v>57.142857142857146</v>
      </c>
      <c r="AL69" s="161">
        <f>'Standardized Scores'!AL69</f>
        <v>14.285714285714286</v>
      </c>
      <c r="AM69" s="161">
        <f>'Standardized Scores'!AM69</f>
        <v>57.142857142857146</v>
      </c>
      <c r="AN69" s="161">
        <f>'Standardized Scores'!AN69</f>
        <v>71.428571428571431</v>
      </c>
      <c r="AO69" s="161">
        <f>'Standardized Scores'!AO69</f>
        <v>14.285714285714286</v>
      </c>
      <c r="AP69" s="161">
        <f>'Standardized Scores'!AP69</f>
        <v>28.571428571428573</v>
      </c>
      <c r="AQ69" s="161">
        <f>'Standardized Scores'!AQ69</f>
        <v>14.285714285714286</v>
      </c>
      <c r="AR69" s="161">
        <f>'Standardized Scores'!AR69</f>
        <v>57.142857142857146</v>
      </c>
      <c r="AS69" s="161">
        <f>'Standardized Scores'!AS69</f>
        <v>28.571428571428573</v>
      </c>
      <c r="AT69" s="161">
        <f>'Standardized Scores'!AT69</f>
        <v>28.571428571428573</v>
      </c>
      <c r="AU69" s="161">
        <f>'Standardized Scores'!AU69</f>
        <v>28.571428571428573</v>
      </c>
      <c r="AV69" s="161">
        <f>'Standardized Scores'!AV69</f>
        <v>57.142857142857146</v>
      </c>
      <c r="AW69" s="161">
        <f>'Standardized Scores'!AW69</f>
        <v>28.571428571428573</v>
      </c>
      <c r="AX69" s="161">
        <f>'Standardized Scores'!AX69</f>
        <v>42.857142857142854</v>
      </c>
      <c r="AY69" s="161">
        <f>'Standardized Scores'!AY69</f>
        <v>28.571428571428573</v>
      </c>
      <c r="AZ69" s="161">
        <f>'Standardized Scores'!AZ69</f>
        <v>14.285714285714286</v>
      </c>
      <c r="BA69" s="161">
        <f>'Standardized Scores'!BA69</f>
        <v>14.285714285714286</v>
      </c>
      <c r="BB69" s="161">
        <f>'Standardized Scores'!BB69</f>
        <v>71.428571428571431</v>
      </c>
      <c r="BC69" s="161">
        <f>'Standardized Scores'!BC69</f>
        <v>42.857142857142854</v>
      </c>
      <c r="BD69" s="161">
        <f>'Standardized Scores'!BD69</f>
        <v>14.285714285714286</v>
      </c>
      <c r="BE69" s="161">
        <f>'Standardized Scores'!BE69</f>
        <v>42.857142857142854</v>
      </c>
      <c r="BF69" s="161">
        <f>'Standardized Scores'!BF69</f>
        <v>28.571428571428573</v>
      </c>
      <c r="BG69" s="161">
        <f>'Standardized Scores'!BG69</f>
        <v>14.285714285714286</v>
      </c>
      <c r="BH69" s="161">
        <f>'Standardized Scores'!BH69</f>
        <v>28.571428571428573</v>
      </c>
      <c r="BI69" s="161">
        <f>'Standardized Scores'!BI69</f>
        <v>14.285714285714286</v>
      </c>
      <c r="BJ69" s="161">
        <f>'Standardized Scores'!BJ69</f>
        <v>28.571428571428573</v>
      </c>
      <c r="BK69" s="161">
        <f>'Standardized Scores'!BK69</f>
        <v>57.142857142857146</v>
      </c>
      <c r="BL69" s="161">
        <f>'Standardized Scores'!BL69</f>
        <v>28.571428571428573</v>
      </c>
      <c r="BM69" s="161">
        <f>'Standardized Scores'!BM69</f>
        <v>57.142857142857146</v>
      </c>
      <c r="BN69" s="161">
        <f>'Standardized Scores'!BN69</f>
        <v>57.142857142857146</v>
      </c>
      <c r="BO69" s="161">
        <f>'Standardized Scores'!BO69</f>
        <v>28.571428571428573</v>
      </c>
      <c r="BP69" s="161">
        <f>'Standardized Scores'!BP69</f>
        <v>28.571428571428573</v>
      </c>
      <c r="BQ69" s="161">
        <f>'Standardized Scores'!BQ69</f>
        <v>57.142857142857146</v>
      </c>
      <c r="BR69" s="161">
        <f>'Standardized Scores'!BR69</f>
        <v>28.571428571428573</v>
      </c>
      <c r="BS69" s="161">
        <f>'Standardized Scores'!BS69</f>
        <v>28.571428571428573</v>
      </c>
      <c r="BT69" s="161">
        <f>'Standardized Scores'!BT69</f>
        <v>14.285714285714286</v>
      </c>
      <c r="BU69" s="161">
        <f>'Standardized Scores'!BU69</f>
        <v>14.285714285714286</v>
      </c>
      <c r="BV69" s="161">
        <f>'Standardized Scores'!BV69</f>
        <v>0</v>
      </c>
      <c r="BW69" s="161">
        <f>'Standardized Scores'!BW69</f>
        <v>14.285714285714286</v>
      </c>
      <c r="BX69" s="161">
        <f>'Standardized Scores'!BX69</f>
        <v>14.285714285714286</v>
      </c>
      <c r="BY69" s="161">
        <f>'Standardized Scores'!BY69</f>
        <v>14.285714285714286</v>
      </c>
      <c r="BZ69" s="161">
        <f>'Standardized Scores'!BZ69</f>
        <v>28.571428571428573</v>
      </c>
      <c r="CA69" s="161">
        <f>'Standardized Scores'!CA69</f>
        <v>14.285714285714286</v>
      </c>
      <c r="CB69" s="161">
        <f>'Standardized Scores'!CB69</f>
        <v>14.285714285714286</v>
      </c>
      <c r="CC69" s="161">
        <f>'Standardized Scores'!CC69</f>
        <v>14.285714285714286</v>
      </c>
      <c r="CD69" s="161">
        <f>'Standardized Scores'!CD69</f>
        <v>0</v>
      </c>
      <c r="CE69" s="161">
        <f>'Standardized Scores'!CE69</f>
        <v>0</v>
      </c>
      <c r="CF69" s="161">
        <f>'Standardized Scores'!CF69</f>
        <v>14.285714285714286</v>
      </c>
      <c r="CG69" s="161">
        <f>'Standardized Scores'!CG69</f>
        <v>14.285714285714286</v>
      </c>
      <c r="CH69" s="161">
        <f>'Standardized Scores'!CH69</f>
        <v>0</v>
      </c>
      <c r="CI69" s="161">
        <f>'Standardized Scores'!CI69</f>
        <v>14.285714285714286</v>
      </c>
      <c r="CJ69" s="161">
        <f>'Standardized Scores'!CJ69</f>
        <v>57.142857142857146</v>
      </c>
      <c r="CK69" s="161">
        <f>'Standardized Scores'!CK69</f>
        <v>42.857142857142854</v>
      </c>
      <c r="CL69" s="161">
        <f>'Standardized Scores'!CL69</f>
        <v>0</v>
      </c>
      <c r="CM69" s="161">
        <f>'Standardized Scores'!CM69</f>
        <v>42.857142857142854</v>
      </c>
      <c r="CN69" s="161">
        <f>'Standardized Scores'!CN69</f>
        <v>14.285714285714286</v>
      </c>
      <c r="CO69" s="161">
        <f>'Standardized Scores'!CO69</f>
        <v>14.285714285714286</v>
      </c>
      <c r="CP69" s="161">
        <f>'Standardized Scores'!CP69</f>
        <v>28.571428571428573</v>
      </c>
      <c r="CQ69" s="161">
        <f>'Standardized Scores'!CQ69</f>
        <v>14.285714285714286</v>
      </c>
      <c r="CR69" s="161">
        <f>'Standardized Scores'!CR69</f>
        <v>14.285714285714286</v>
      </c>
      <c r="CS69" s="161">
        <f>'Standardized Scores'!CS69</f>
        <v>28.571428571428573</v>
      </c>
      <c r="CT69" s="161">
        <f>'Standardized Scores'!CT69</f>
        <v>42.857142857142854</v>
      </c>
      <c r="CU69" s="161">
        <f>'Standardized Scores'!CU69</f>
        <v>42.857142857142854</v>
      </c>
      <c r="CV69" s="161">
        <f>'Standardized Scores'!CV69</f>
        <v>28.571428571428573</v>
      </c>
      <c r="CW69" s="161">
        <f>'Standardized Scores'!CW69</f>
        <v>57.142857142857146</v>
      </c>
      <c r="CX69" s="161">
        <f>'Standardized Scores'!CX69</f>
        <v>14.285714285714286</v>
      </c>
      <c r="CY69" s="161">
        <f>'Standardized Scores'!CY69</f>
        <v>0</v>
      </c>
      <c r="CZ69" s="161">
        <f>'Standardized Scores'!CZ69</f>
        <v>57.142857142857146</v>
      </c>
      <c r="DA69" s="161">
        <f>'Standardized Scores'!DA69</f>
        <v>28.571428571428573</v>
      </c>
      <c r="DB69" s="161">
        <f>'Standardized Scores'!DB69</f>
        <v>28.571428571428573</v>
      </c>
      <c r="DC69" s="161">
        <f>'Standardized Scores'!DC69</f>
        <v>0</v>
      </c>
      <c r="DD69" s="161">
        <f>'Standardized Scores'!DD69</f>
        <v>14.285714285714286</v>
      </c>
      <c r="DE69" s="161">
        <f>'Standardized Scores'!DE69</f>
        <v>0</v>
      </c>
      <c r="DF69" s="161">
        <f>'Standardized Scores'!DF69</f>
        <v>28.571428571428573</v>
      </c>
      <c r="DG69" s="161">
        <f>'Standardized Scores'!DG69</f>
        <v>0</v>
      </c>
      <c r="DH69" s="161">
        <f>'Standardized Scores'!DH69</f>
        <v>14.285714285714286</v>
      </c>
      <c r="DI69" s="161">
        <f>'Standardized Scores'!DI69</f>
        <v>14.285714285714286</v>
      </c>
      <c r="DJ69" s="161">
        <f>'Standardized Scores'!DJ69</f>
        <v>57.142857142857146</v>
      </c>
      <c r="DK69" s="161">
        <f>'Standardized Scores'!DK69</f>
        <v>100</v>
      </c>
      <c r="DL69" s="161">
        <f>'Standardized Scores'!DL69</f>
        <v>14.285714285714286</v>
      </c>
      <c r="DM69" s="161">
        <f>'Standardized Scores'!DM69</f>
        <v>14.285714285714286</v>
      </c>
      <c r="DN69" s="161">
        <f>'Standardized Scores'!DN69</f>
        <v>14.285714285714286</v>
      </c>
      <c r="DO69" s="161">
        <f>'Standardized Scores'!DO69</f>
        <v>14.285714285714286</v>
      </c>
    </row>
    <row r="70" spans="2:119" ht="12" customHeight="1" x14ac:dyDescent="0.25">
      <c r="B70" s="83" t="str">
        <f>'Standardized Scores'!B70</f>
        <v xml:space="preserve">         Extent of active standard in place that promotes the inclusion of indigenous peoples and/or local populations in projects?</v>
      </c>
      <c r="C70" s="83" t="str">
        <f t="shared" si="0"/>
        <v>Extent of active standard in place that promotes the inclusion of indigenous peoples and/or local populations in projects?</v>
      </c>
      <c r="D70" s="151">
        <f>'Standardized Scores'!D70</f>
        <v>0.125</v>
      </c>
      <c r="E70" s="161">
        <f>'Standardized Scores'!E70</f>
        <v>28.571428571428573</v>
      </c>
      <c r="F70" s="161">
        <f>'Standardized Scores'!F70</f>
        <v>14.285714285714286</v>
      </c>
      <c r="G70" s="161">
        <f>'Standardized Scores'!G70</f>
        <v>28.571428571428573</v>
      </c>
      <c r="H70" s="161">
        <f>'Standardized Scores'!H70</f>
        <v>14.285714285714286</v>
      </c>
      <c r="I70" s="161">
        <f>'Standardized Scores'!I70</f>
        <v>28.571428571428573</v>
      </c>
      <c r="J70" s="161">
        <f>'Standardized Scores'!J70</f>
        <v>57.142857142857146</v>
      </c>
      <c r="K70" s="161">
        <f>'Standardized Scores'!K70</f>
        <v>14.285714285714286</v>
      </c>
      <c r="L70" s="161">
        <f>'Standardized Scores'!L70</f>
        <v>28.571428571428573</v>
      </c>
      <c r="M70" s="161">
        <f>'Standardized Scores'!M70</f>
        <v>14.285714285714286</v>
      </c>
      <c r="N70" s="161">
        <f>'Standardized Scores'!N70</f>
        <v>28.571428571428573</v>
      </c>
      <c r="O70" s="161">
        <f>'Standardized Scores'!O70</f>
        <v>14.285714285714286</v>
      </c>
      <c r="P70" s="161">
        <f>'Standardized Scores'!P70</f>
        <v>57.142857142857146</v>
      </c>
      <c r="Q70" s="161">
        <f>'Standardized Scores'!Q70</f>
        <v>28.571428571428573</v>
      </c>
      <c r="R70" s="161">
        <f>'Standardized Scores'!R70</f>
        <v>28.571428571428573</v>
      </c>
      <c r="S70" s="161">
        <f>'Standardized Scores'!S70</f>
        <v>42.857142857142854</v>
      </c>
      <c r="T70" s="161">
        <f>'Standardized Scores'!T70</f>
        <v>28.571428571428573</v>
      </c>
      <c r="U70" s="161">
        <f>'Standardized Scores'!U70</f>
        <v>57.142857142857146</v>
      </c>
      <c r="V70" s="161">
        <f>'Standardized Scores'!V70</f>
        <v>28.571428571428573</v>
      </c>
      <c r="W70" s="161">
        <f>'Standardized Scores'!W70</f>
        <v>57.142857142857146</v>
      </c>
      <c r="X70" s="161">
        <f>'Standardized Scores'!X70</f>
        <v>14.285714285714286</v>
      </c>
      <c r="Y70" s="161">
        <f>'Standardized Scores'!Y70</f>
        <v>28.571428571428573</v>
      </c>
      <c r="Z70" s="161">
        <f>'Standardized Scores'!Z70</f>
        <v>14.285714285714286</v>
      </c>
      <c r="AA70" s="161">
        <f>'Standardized Scores'!AA70</f>
        <v>0</v>
      </c>
      <c r="AB70" s="161">
        <f>'Standardized Scores'!AB70</f>
        <v>28.571428571428573</v>
      </c>
      <c r="AC70" s="161">
        <f>'Standardized Scores'!AC70</f>
        <v>57.142857142857146</v>
      </c>
      <c r="AD70" s="161">
        <f>'Standardized Scores'!AD70</f>
        <v>57.142857142857146</v>
      </c>
      <c r="AE70" s="161">
        <f>'Standardized Scores'!AE70</f>
        <v>71.428571428571431</v>
      </c>
      <c r="AF70" s="161">
        <f>'Standardized Scores'!AF70</f>
        <v>14.285714285714286</v>
      </c>
      <c r="AG70" s="161">
        <f>'Standardized Scores'!AG70</f>
        <v>28.571428571428573</v>
      </c>
      <c r="AH70" s="161">
        <f>'Standardized Scores'!AH70</f>
        <v>28.571428571428573</v>
      </c>
      <c r="AI70" s="161">
        <f>'Standardized Scores'!AI70</f>
        <v>14.285714285714286</v>
      </c>
      <c r="AJ70" s="161">
        <f>'Standardized Scores'!AJ70</f>
        <v>28.571428571428573</v>
      </c>
      <c r="AK70" s="161">
        <f>'Standardized Scores'!AK70</f>
        <v>57.142857142857146</v>
      </c>
      <c r="AL70" s="161">
        <f>'Standardized Scores'!AL70</f>
        <v>14.285714285714286</v>
      </c>
      <c r="AM70" s="161">
        <f>'Standardized Scores'!AM70</f>
        <v>57.142857142857146</v>
      </c>
      <c r="AN70" s="161">
        <f>'Standardized Scores'!AN70</f>
        <v>28.571428571428573</v>
      </c>
      <c r="AO70" s="161">
        <f>'Standardized Scores'!AO70</f>
        <v>14.285714285714286</v>
      </c>
      <c r="AP70" s="161">
        <f>'Standardized Scores'!AP70</f>
        <v>28.571428571428573</v>
      </c>
      <c r="AQ70" s="161">
        <f>'Standardized Scores'!AQ70</f>
        <v>14.285714285714286</v>
      </c>
      <c r="AR70" s="161">
        <f>'Standardized Scores'!AR70</f>
        <v>57.142857142857146</v>
      </c>
      <c r="AS70" s="161">
        <f>'Standardized Scores'!AS70</f>
        <v>28.571428571428573</v>
      </c>
      <c r="AT70" s="161">
        <f>'Standardized Scores'!AT70</f>
        <v>28.571428571428573</v>
      </c>
      <c r="AU70" s="161">
        <f>'Standardized Scores'!AU70</f>
        <v>28.571428571428573</v>
      </c>
      <c r="AV70" s="161">
        <f>'Standardized Scores'!AV70</f>
        <v>57.142857142857146</v>
      </c>
      <c r="AW70" s="161">
        <f>'Standardized Scores'!AW70</f>
        <v>28.571428571428573</v>
      </c>
      <c r="AX70" s="161">
        <f>'Standardized Scores'!AX70</f>
        <v>42.857142857142854</v>
      </c>
      <c r="AY70" s="161">
        <f>'Standardized Scores'!AY70</f>
        <v>28.571428571428573</v>
      </c>
      <c r="AZ70" s="161">
        <f>'Standardized Scores'!AZ70</f>
        <v>14.285714285714286</v>
      </c>
      <c r="BA70" s="161">
        <f>'Standardized Scores'!BA70</f>
        <v>14.285714285714286</v>
      </c>
      <c r="BB70" s="161">
        <f>'Standardized Scores'!BB70</f>
        <v>71.428571428571431</v>
      </c>
      <c r="BC70" s="161">
        <f>'Standardized Scores'!BC70</f>
        <v>42.857142857142854</v>
      </c>
      <c r="BD70" s="161">
        <f>'Standardized Scores'!BD70</f>
        <v>14.285714285714286</v>
      </c>
      <c r="BE70" s="161">
        <f>'Standardized Scores'!BE70</f>
        <v>14.285714285714286</v>
      </c>
      <c r="BF70" s="161">
        <f>'Standardized Scores'!BF70</f>
        <v>28.571428571428573</v>
      </c>
      <c r="BG70" s="161">
        <f>'Standardized Scores'!BG70</f>
        <v>14.285714285714286</v>
      </c>
      <c r="BH70" s="161">
        <f>'Standardized Scores'!BH70</f>
        <v>28.571428571428573</v>
      </c>
      <c r="BI70" s="161">
        <f>'Standardized Scores'!BI70</f>
        <v>14.285714285714286</v>
      </c>
      <c r="BJ70" s="161">
        <f>'Standardized Scores'!BJ70</f>
        <v>28.571428571428573</v>
      </c>
      <c r="BK70" s="161">
        <f>'Standardized Scores'!BK70</f>
        <v>57.142857142857146</v>
      </c>
      <c r="BL70" s="161">
        <f>'Standardized Scores'!BL70</f>
        <v>28.571428571428573</v>
      </c>
      <c r="BM70" s="161">
        <f>'Standardized Scores'!BM70</f>
        <v>57.142857142857146</v>
      </c>
      <c r="BN70" s="161">
        <f>'Standardized Scores'!BN70</f>
        <v>57.142857142857146</v>
      </c>
      <c r="BO70" s="161">
        <f>'Standardized Scores'!BO70</f>
        <v>28.571428571428573</v>
      </c>
      <c r="BP70" s="161">
        <f>'Standardized Scores'!BP70</f>
        <v>28.571428571428573</v>
      </c>
      <c r="BQ70" s="161">
        <f>'Standardized Scores'!BQ70</f>
        <v>57.142857142857146</v>
      </c>
      <c r="BR70" s="161">
        <f>'Standardized Scores'!BR70</f>
        <v>28.571428571428573</v>
      </c>
      <c r="BS70" s="161">
        <f>'Standardized Scores'!BS70</f>
        <v>28.571428571428573</v>
      </c>
      <c r="BT70" s="161">
        <f>'Standardized Scores'!BT70</f>
        <v>14.285714285714286</v>
      </c>
      <c r="BU70" s="161">
        <f>'Standardized Scores'!BU70</f>
        <v>14.285714285714286</v>
      </c>
      <c r="BV70" s="161">
        <f>'Standardized Scores'!BV70</f>
        <v>0</v>
      </c>
      <c r="BW70" s="161">
        <f>'Standardized Scores'!BW70</f>
        <v>14.285714285714286</v>
      </c>
      <c r="BX70" s="161">
        <f>'Standardized Scores'!BX70</f>
        <v>14.285714285714286</v>
      </c>
      <c r="BY70" s="161">
        <f>'Standardized Scores'!BY70</f>
        <v>14.285714285714286</v>
      </c>
      <c r="BZ70" s="161">
        <f>'Standardized Scores'!BZ70</f>
        <v>28.571428571428573</v>
      </c>
      <c r="CA70" s="161">
        <f>'Standardized Scores'!CA70</f>
        <v>14.285714285714286</v>
      </c>
      <c r="CB70" s="161">
        <f>'Standardized Scores'!CB70</f>
        <v>14.285714285714286</v>
      </c>
      <c r="CC70" s="161">
        <f>'Standardized Scores'!CC70</f>
        <v>14.285714285714286</v>
      </c>
      <c r="CD70" s="161">
        <f>'Standardized Scores'!CD70</f>
        <v>0</v>
      </c>
      <c r="CE70" s="161">
        <f>'Standardized Scores'!CE70</f>
        <v>0</v>
      </c>
      <c r="CF70" s="161">
        <f>'Standardized Scores'!CF70</f>
        <v>14.285714285714286</v>
      </c>
      <c r="CG70" s="161">
        <f>'Standardized Scores'!CG70</f>
        <v>14.285714285714286</v>
      </c>
      <c r="CH70" s="161">
        <f>'Standardized Scores'!CH70</f>
        <v>0</v>
      </c>
      <c r="CI70" s="161">
        <f>'Standardized Scores'!CI70</f>
        <v>14.285714285714286</v>
      </c>
      <c r="CJ70" s="161">
        <f>'Standardized Scores'!CJ70</f>
        <v>57.142857142857146</v>
      </c>
      <c r="CK70" s="161">
        <f>'Standardized Scores'!CK70</f>
        <v>42.857142857142854</v>
      </c>
      <c r="CL70" s="161">
        <f>'Standardized Scores'!CL70</f>
        <v>0</v>
      </c>
      <c r="CM70" s="161">
        <f>'Standardized Scores'!CM70</f>
        <v>42.857142857142854</v>
      </c>
      <c r="CN70" s="161">
        <f>'Standardized Scores'!CN70</f>
        <v>14.285714285714286</v>
      </c>
      <c r="CO70" s="161">
        <f>'Standardized Scores'!CO70</f>
        <v>14.285714285714286</v>
      </c>
      <c r="CP70" s="161">
        <f>'Standardized Scores'!CP70</f>
        <v>28.571428571428573</v>
      </c>
      <c r="CQ70" s="161">
        <f>'Standardized Scores'!CQ70</f>
        <v>14.285714285714286</v>
      </c>
      <c r="CR70" s="161">
        <f>'Standardized Scores'!CR70</f>
        <v>14.285714285714286</v>
      </c>
      <c r="CS70" s="161">
        <f>'Standardized Scores'!CS70</f>
        <v>28.571428571428573</v>
      </c>
      <c r="CT70" s="161">
        <f>'Standardized Scores'!CT70</f>
        <v>42.857142857142854</v>
      </c>
      <c r="CU70" s="161">
        <f>'Standardized Scores'!CU70</f>
        <v>42.857142857142854</v>
      </c>
      <c r="CV70" s="161">
        <f>'Standardized Scores'!CV70</f>
        <v>28.571428571428573</v>
      </c>
      <c r="CW70" s="161">
        <f>'Standardized Scores'!CW70</f>
        <v>57.142857142857146</v>
      </c>
      <c r="CX70" s="161">
        <f>'Standardized Scores'!CX70</f>
        <v>14.285714285714286</v>
      </c>
      <c r="CY70" s="161">
        <f>'Standardized Scores'!CY70</f>
        <v>0</v>
      </c>
      <c r="CZ70" s="161">
        <f>'Standardized Scores'!CZ70</f>
        <v>57.142857142857146</v>
      </c>
      <c r="DA70" s="161">
        <f>'Standardized Scores'!DA70</f>
        <v>57.142857142857146</v>
      </c>
      <c r="DB70" s="161">
        <f>'Standardized Scores'!DB70</f>
        <v>28.571428571428573</v>
      </c>
      <c r="DC70" s="161">
        <f>'Standardized Scores'!DC70</f>
        <v>0</v>
      </c>
      <c r="DD70" s="161">
        <f>'Standardized Scores'!DD70</f>
        <v>14.285714285714286</v>
      </c>
      <c r="DE70" s="161">
        <f>'Standardized Scores'!DE70</f>
        <v>0</v>
      </c>
      <c r="DF70" s="161">
        <f>'Standardized Scores'!DF70</f>
        <v>28.571428571428573</v>
      </c>
      <c r="DG70" s="161">
        <f>'Standardized Scores'!DG70</f>
        <v>0</v>
      </c>
      <c r="DH70" s="161">
        <f>'Standardized Scores'!DH70</f>
        <v>14.285714285714286</v>
      </c>
      <c r="DI70" s="161">
        <f>'Standardized Scores'!DI70</f>
        <v>14.285714285714286</v>
      </c>
      <c r="DJ70" s="161">
        <f>'Standardized Scores'!DJ70</f>
        <v>57.142857142857146</v>
      </c>
      <c r="DK70" s="161">
        <f>'Standardized Scores'!DK70</f>
        <v>100</v>
      </c>
      <c r="DL70" s="161">
        <f>'Standardized Scores'!DL70</f>
        <v>14.285714285714286</v>
      </c>
      <c r="DM70" s="161">
        <f>'Standardized Scores'!DM70</f>
        <v>14.285714285714286</v>
      </c>
      <c r="DN70" s="161">
        <f>'Standardized Scores'!DN70</f>
        <v>14.285714285714286</v>
      </c>
      <c r="DO70" s="161">
        <f>'Standardized Scores'!DO70</f>
        <v>14.285714285714286</v>
      </c>
    </row>
    <row r="71" spans="2:119" ht="12" customHeight="1" x14ac:dyDescent="0.25">
      <c r="B71" s="83" t="str">
        <f>'Standardized Scores'!B71</f>
        <v xml:space="preserve">         Extent of active standards in place that promotes ethical governance?</v>
      </c>
      <c r="C71" s="83" t="str">
        <f t="shared" si="0"/>
        <v>Extent of active standards in place that promotes ethical governance?</v>
      </c>
      <c r="D71" s="151">
        <f>'Standardized Scores'!D71</f>
        <v>0.125</v>
      </c>
      <c r="E71" s="161">
        <f>'Standardized Scores'!E71</f>
        <v>28.571428571428573</v>
      </c>
      <c r="F71" s="161">
        <f>'Standardized Scores'!F71</f>
        <v>14.285714285714286</v>
      </c>
      <c r="G71" s="161">
        <f>'Standardized Scores'!G71</f>
        <v>28.571428571428573</v>
      </c>
      <c r="H71" s="161">
        <f>'Standardized Scores'!H71</f>
        <v>14.285714285714286</v>
      </c>
      <c r="I71" s="161">
        <f>'Standardized Scores'!I71</f>
        <v>28.571428571428573</v>
      </c>
      <c r="J71" s="161">
        <f>'Standardized Scores'!J71</f>
        <v>57.142857142857146</v>
      </c>
      <c r="K71" s="161">
        <f>'Standardized Scores'!K71</f>
        <v>57.142857142857146</v>
      </c>
      <c r="L71" s="161">
        <f>'Standardized Scores'!L71</f>
        <v>28.571428571428573</v>
      </c>
      <c r="M71" s="161">
        <f>'Standardized Scores'!M71</f>
        <v>14.285714285714286</v>
      </c>
      <c r="N71" s="161">
        <f>'Standardized Scores'!N71</f>
        <v>28.571428571428573</v>
      </c>
      <c r="O71" s="161">
        <f>'Standardized Scores'!O71</f>
        <v>14.285714285714286</v>
      </c>
      <c r="P71" s="161">
        <f>'Standardized Scores'!P71</f>
        <v>57.142857142857146</v>
      </c>
      <c r="Q71" s="161">
        <f>'Standardized Scores'!Q71</f>
        <v>28.571428571428573</v>
      </c>
      <c r="R71" s="161">
        <f>'Standardized Scores'!R71</f>
        <v>28.571428571428573</v>
      </c>
      <c r="S71" s="161">
        <f>'Standardized Scores'!S71</f>
        <v>42.857142857142854</v>
      </c>
      <c r="T71" s="161">
        <f>'Standardized Scores'!T71</f>
        <v>28.571428571428573</v>
      </c>
      <c r="U71" s="161">
        <f>'Standardized Scores'!U71</f>
        <v>57.142857142857146</v>
      </c>
      <c r="V71" s="161">
        <f>'Standardized Scores'!V71</f>
        <v>28.571428571428573</v>
      </c>
      <c r="W71" s="161">
        <f>'Standardized Scores'!W71</f>
        <v>42.857142857142854</v>
      </c>
      <c r="X71" s="161">
        <f>'Standardized Scores'!X71</f>
        <v>14.285714285714286</v>
      </c>
      <c r="Y71" s="161">
        <f>'Standardized Scores'!Y71</f>
        <v>28.571428571428573</v>
      </c>
      <c r="Z71" s="161">
        <f>'Standardized Scores'!Z71</f>
        <v>14.285714285714286</v>
      </c>
      <c r="AA71" s="161">
        <f>'Standardized Scores'!AA71</f>
        <v>0</v>
      </c>
      <c r="AB71" s="161">
        <f>'Standardized Scores'!AB71</f>
        <v>28.571428571428573</v>
      </c>
      <c r="AC71" s="161">
        <f>'Standardized Scores'!AC71</f>
        <v>57.142857142857146</v>
      </c>
      <c r="AD71" s="161">
        <f>'Standardized Scores'!AD71</f>
        <v>57.142857142857146</v>
      </c>
      <c r="AE71" s="161">
        <f>'Standardized Scores'!AE71</f>
        <v>71.428571428571431</v>
      </c>
      <c r="AF71" s="161">
        <f>'Standardized Scores'!AF71</f>
        <v>14.285714285714286</v>
      </c>
      <c r="AG71" s="161">
        <f>'Standardized Scores'!AG71</f>
        <v>28.571428571428573</v>
      </c>
      <c r="AH71" s="161">
        <f>'Standardized Scores'!AH71</f>
        <v>28.571428571428573</v>
      </c>
      <c r="AI71" s="161">
        <f>'Standardized Scores'!AI71</f>
        <v>14.285714285714286</v>
      </c>
      <c r="AJ71" s="161">
        <f>'Standardized Scores'!AJ71</f>
        <v>28.571428571428573</v>
      </c>
      <c r="AK71" s="161">
        <f>'Standardized Scores'!AK71</f>
        <v>57.142857142857146</v>
      </c>
      <c r="AL71" s="161">
        <f>'Standardized Scores'!AL71</f>
        <v>14.285714285714286</v>
      </c>
      <c r="AM71" s="161">
        <f>'Standardized Scores'!AM71</f>
        <v>57.142857142857146</v>
      </c>
      <c r="AN71" s="161">
        <f>'Standardized Scores'!AN71</f>
        <v>71.428571428571431</v>
      </c>
      <c r="AO71" s="161">
        <f>'Standardized Scores'!AO71</f>
        <v>14.285714285714286</v>
      </c>
      <c r="AP71" s="161">
        <f>'Standardized Scores'!AP71</f>
        <v>14.285714285714286</v>
      </c>
      <c r="AQ71" s="161">
        <f>'Standardized Scores'!AQ71</f>
        <v>14.285714285714286</v>
      </c>
      <c r="AR71" s="161">
        <f>'Standardized Scores'!AR71</f>
        <v>57.142857142857146</v>
      </c>
      <c r="AS71" s="161">
        <f>'Standardized Scores'!AS71</f>
        <v>28.571428571428573</v>
      </c>
      <c r="AT71" s="161">
        <f>'Standardized Scores'!AT71</f>
        <v>28.571428571428573</v>
      </c>
      <c r="AU71" s="161">
        <f>'Standardized Scores'!AU71</f>
        <v>28.571428571428573</v>
      </c>
      <c r="AV71" s="161">
        <f>'Standardized Scores'!AV71</f>
        <v>57.142857142857146</v>
      </c>
      <c r="AW71" s="161">
        <f>'Standardized Scores'!AW71</f>
        <v>28.571428571428573</v>
      </c>
      <c r="AX71" s="161">
        <f>'Standardized Scores'!AX71</f>
        <v>42.857142857142854</v>
      </c>
      <c r="AY71" s="161">
        <f>'Standardized Scores'!AY71</f>
        <v>28.571428571428573</v>
      </c>
      <c r="AZ71" s="161">
        <f>'Standardized Scores'!AZ71</f>
        <v>14.285714285714286</v>
      </c>
      <c r="BA71" s="161">
        <f>'Standardized Scores'!BA71</f>
        <v>14.285714285714286</v>
      </c>
      <c r="BB71" s="161">
        <f>'Standardized Scores'!BB71</f>
        <v>71.428571428571431</v>
      </c>
      <c r="BC71" s="161">
        <f>'Standardized Scores'!BC71</f>
        <v>42.857142857142854</v>
      </c>
      <c r="BD71" s="161">
        <f>'Standardized Scores'!BD71</f>
        <v>14.285714285714286</v>
      </c>
      <c r="BE71" s="161">
        <f>'Standardized Scores'!BE71</f>
        <v>14.285714285714286</v>
      </c>
      <c r="BF71" s="161">
        <f>'Standardized Scores'!BF71</f>
        <v>28.571428571428573</v>
      </c>
      <c r="BG71" s="161">
        <f>'Standardized Scores'!BG71</f>
        <v>14.285714285714286</v>
      </c>
      <c r="BH71" s="161">
        <f>'Standardized Scores'!BH71</f>
        <v>28.571428571428573</v>
      </c>
      <c r="BI71" s="161">
        <f>'Standardized Scores'!BI71</f>
        <v>14.285714285714286</v>
      </c>
      <c r="BJ71" s="161">
        <f>'Standardized Scores'!BJ71</f>
        <v>28.571428571428573</v>
      </c>
      <c r="BK71" s="161">
        <f>'Standardized Scores'!BK71</f>
        <v>57.142857142857146</v>
      </c>
      <c r="BL71" s="161">
        <f>'Standardized Scores'!BL71</f>
        <v>28.571428571428573</v>
      </c>
      <c r="BM71" s="161">
        <f>'Standardized Scores'!BM71</f>
        <v>57.142857142857146</v>
      </c>
      <c r="BN71" s="161">
        <f>'Standardized Scores'!BN71</f>
        <v>57.142857142857146</v>
      </c>
      <c r="BO71" s="161">
        <f>'Standardized Scores'!BO71</f>
        <v>28.571428571428573</v>
      </c>
      <c r="BP71" s="161">
        <f>'Standardized Scores'!BP71</f>
        <v>28.571428571428573</v>
      </c>
      <c r="BQ71" s="161">
        <f>'Standardized Scores'!BQ71</f>
        <v>57.142857142857146</v>
      </c>
      <c r="BR71" s="161">
        <f>'Standardized Scores'!BR71</f>
        <v>28.571428571428573</v>
      </c>
      <c r="BS71" s="161">
        <f>'Standardized Scores'!BS71</f>
        <v>28.571428571428573</v>
      </c>
      <c r="BT71" s="161">
        <f>'Standardized Scores'!BT71</f>
        <v>14.285714285714286</v>
      </c>
      <c r="BU71" s="161">
        <f>'Standardized Scores'!BU71</f>
        <v>14.285714285714286</v>
      </c>
      <c r="BV71" s="161">
        <f>'Standardized Scores'!BV71</f>
        <v>0</v>
      </c>
      <c r="BW71" s="161">
        <f>'Standardized Scores'!BW71</f>
        <v>14.285714285714286</v>
      </c>
      <c r="BX71" s="161">
        <f>'Standardized Scores'!BX71</f>
        <v>14.285714285714286</v>
      </c>
      <c r="BY71" s="161">
        <f>'Standardized Scores'!BY71</f>
        <v>14.285714285714286</v>
      </c>
      <c r="BZ71" s="161">
        <f>'Standardized Scores'!BZ71</f>
        <v>28.571428571428573</v>
      </c>
      <c r="CA71" s="161">
        <f>'Standardized Scores'!CA71</f>
        <v>14.285714285714286</v>
      </c>
      <c r="CB71" s="161">
        <f>'Standardized Scores'!CB71</f>
        <v>14.285714285714286</v>
      </c>
      <c r="CC71" s="161">
        <f>'Standardized Scores'!CC71</f>
        <v>14.285714285714286</v>
      </c>
      <c r="CD71" s="161">
        <f>'Standardized Scores'!CD71</f>
        <v>0</v>
      </c>
      <c r="CE71" s="161">
        <f>'Standardized Scores'!CE71</f>
        <v>0</v>
      </c>
      <c r="CF71" s="161">
        <f>'Standardized Scores'!CF71</f>
        <v>14.285714285714286</v>
      </c>
      <c r="CG71" s="161">
        <f>'Standardized Scores'!CG71</f>
        <v>14.285714285714286</v>
      </c>
      <c r="CH71" s="161">
        <f>'Standardized Scores'!CH71</f>
        <v>0</v>
      </c>
      <c r="CI71" s="161">
        <f>'Standardized Scores'!CI71</f>
        <v>14.285714285714286</v>
      </c>
      <c r="CJ71" s="161">
        <f>'Standardized Scores'!CJ71</f>
        <v>57.142857142857146</v>
      </c>
      <c r="CK71" s="161">
        <f>'Standardized Scores'!CK71</f>
        <v>42.857142857142854</v>
      </c>
      <c r="CL71" s="161">
        <f>'Standardized Scores'!CL71</f>
        <v>0</v>
      </c>
      <c r="CM71" s="161">
        <f>'Standardized Scores'!CM71</f>
        <v>42.857142857142854</v>
      </c>
      <c r="CN71" s="161">
        <f>'Standardized Scores'!CN71</f>
        <v>14.285714285714286</v>
      </c>
      <c r="CO71" s="161">
        <f>'Standardized Scores'!CO71</f>
        <v>14.285714285714286</v>
      </c>
      <c r="CP71" s="161">
        <f>'Standardized Scores'!CP71</f>
        <v>28.571428571428573</v>
      </c>
      <c r="CQ71" s="161">
        <f>'Standardized Scores'!CQ71</f>
        <v>14.285714285714286</v>
      </c>
      <c r="CR71" s="161">
        <f>'Standardized Scores'!CR71</f>
        <v>14.285714285714286</v>
      </c>
      <c r="CS71" s="161">
        <f>'Standardized Scores'!CS71</f>
        <v>14.285714285714286</v>
      </c>
      <c r="CT71" s="161">
        <f>'Standardized Scores'!CT71</f>
        <v>42.857142857142854</v>
      </c>
      <c r="CU71" s="161">
        <f>'Standardized Scores'!CU71</f>
        <v>42.857142857142854</v>
      </c>
      <c r="CV71" s="161">
        <f>'Standardized Scores'!CV71</f>
        <v>28.571428571428573</v>
      </c>
      <c r="CW71" s="161">
        <f>'Standardized Scores'!CW71</f>
        <v>57.142857142857146</v>
      </c>
      <c r="CX71" s="161">
        <f>'Standardized Scores'!CX71</f>
        <v>14.285714285714286</v>
      </c>
      <c r="CY71" s="161">
        <f>'Standardized Scores'!CY71</f>
        <v>0</v>
      </c>
      <c r="CZ71" s="161">
        <f>'Standardized Scores'!CZ71</f>
        <v>57.142857142857146</v>
      </c>
      <c r="DA71" s="161">
        <f>'Standardized Scores'!DA71</f>
        <v>28.571428571428573</v>
      </c>
      <c r="DB71" s="161">
        <f>'Standardized Scores'!DB71</f>
        <v>28.571428571428573</v>
      </c>
      <c r="DC71" s="161">
        <f>'Standardized Scores'!DC71</f>
        <v>0</v>
      </c>
      <c r="DD71" s="161">
        <f>'Standardized Scores'!DD71</f>
        <v>14.285714285714286</v>
      </c>
      <c r="DE71" s="161">
        <f>'Standardized Scores'!DE71</f>
        <v>0</v>
      </c>
      <c r="DF71" s="161">
        <f>'Standardized Scores'!DF71</f>
        <v>28.571428571428573</v>
      </c>
      <c r="DG71" s="161">
        <f>'Standardized Scores'!DG71</f>
        <v>0</v>
      </c>
      <c r="DH71" s="161">
        <f>'Standardized Scores'!DH71</f>
        <v>14.285714285714286</v>
      </c>
      <c r="DI71" s="161">
        <f>'Standardized Scores'!DI71</f>
        <v>14.285714285714286</v>
      </c>
      <c r="DJ71" s="161">
        <f>'Standardized Scores'!DJ71</f>
        <v>71.428571428571431</v>
      </c>
      <c r="DK71" s="161">
        <f>'Standardized Scores'!DK71</f>
        <v>100</v>
      </c>
      <c r="DL71" s="161">
        <f>'Standardized Scores'!DL71</f>
        <v>14.285714285714286</v>
      </c>
      <c r="DM71" s="161">
        <f>'Standardized Scores'!DM71</f>
        <v>14.285714285714286</v>
      </c>
      <c r="DN71" s="161">
        <f>'Standardized Scores'!DN71</f>
        <v>14.285714285714286</v>
      </c>
      <c r="DO71" s="161">
        <f>'Standardized Scores'!DO71</f>
        <v>14.285714285714286</v>
      </c>
    </row>
    <row r="72" spans="2:119" ht="12" customHeight="1" x14ac:dyDescent="0.25">
      <c r="B72" s="83" t="str">
        <f>'Standardized Scores'!B72</f>
        <v xml:space="preserve">         Count of Management System Certifications</v>
      </c>
      <c r="C72" s="83" t="str">
        <f>'Standardized Scores'!C72</f>
        <v>Count of Management System Certifications</v>
      </c>
      <c r="D72" s="84">
        <f>'Standardized Scores'!D72</f>
        <v>0.17499999999999999</v>
      </c>
      <c r="E72" s="196">
        <f>'Standardized Scores'!E72</f>
        <v>4.3902439024390247</v>
      </c>
      <c r="F72" s="196">
        <f>'Standardized Scores'!F72</f>
        <v>1.4634146341463414</v>
      </c>
      <c r="G72" s="196">
        <f>'Standardized Scores'!G72</f>
        <v>0</v>
      </c>
      <c r="H72" s="196">
        <f>'Standardized Scores'!H72</f>
        <v>3.9024390243902438</v>
      </c>
      <c r="I72" s="196">
        <f>'Standardized Scores'!I72</f>
        <v>0.48780487804878048</v>
      </c>
      <c r="J72" s="196">
        <f>'Standardized Scores'!J72</f>
        <v>20.487804878048781</v>
      </c>
      <c r="K72" s="196">
        <f>'Standardized Scores'!K72</f>
        <v>4.8780487804878048</v>
      </c>
      <c r="L72" s="196">
        <f>'Standardized Scores'!L72</f>
        <v>4.3902439024390247</v>
      </c>
      <c r="M72" s="196">
        <f>'Standardized Scores'!M72</f>
        <v>0</v>
      </c>
      <c r="N72" s="196">
        <f>'Standardized Scores'!N72</f>
        <v>1.4634146341463414</v>
      </c>
      <c r="O72" s="196">
        <f>'Standardized Scores'!O72</f>
        <v>20.975609756097562</v>
      </c>
      <c r="P72" s="196">
        <f>'Standardized Scores'!P72</f>
        <v>13.658536585365853</v>
      </c>
      <c r="Q72" s="196">
        <f>'Standardized Scores'!Q72</f>
        <v>0.48780487804878048</v>
      </c>
      <c r="R72" s="196">
        <f>'Standardized Scores'!R72</f>
        <v>0.48780487804878048</v>
      </c>
      <c r="S72" s="196">
        <f>'Standardized Scores'!S72</f>
        <v>0</v>
      </c>
      <c r="T72" s="196">
        <f>'Standardized Scores'!T72</f>
        <v>36.585365853658537</v>
      </c>
      <c r="U72" s="196">
        <f>'Standardized Scores'!U72</f>
        <v>9.2682926829268286</v>
      </c>
      <c r="V72" s="196">
        <f>'Standardized Scores'!V72</f>
        <v>0</v>
      </c>
      <c r="W72" s="196">
        <f>'Standardized Scores'!W72</f>
        <v>14.146341463414634</v>
      </c>
      <c r="X72" s="196">
        <f>'Standardized Scores'!X72</f>
        <v>23.414634146341463</v>
      </c>
      <c r="Y72" s="196">
        <f>'Standardized Scores'!Y72</f>
        <v>100</v>
      </c>
      <c r="Z72" s="196">
        <f>'Standardized Scores'!Z72</f>
        <v>10.24390243902439</v>
      </c>
      <c r="AA72" s="196">
        <f>'Standardized Scores'!AA72</f>
        <v>0</v>
      </c>
      <c r="AB72" s="196">
        <f>'Standardized Scores'!AB72</f>
        <v>0.48780487804878048</v>
      </c>
      <c r="AC72" s="196">
        <f>'Standardized Scores'!AC72</f>
        <v>4.3902439024390247</v>
      </c>
      <c r="AD72" s="196">
        <f>'Standardized Scores'!AD72</f>
        <v>1.9512195121951219</v>
      </c>
      <c r="AE72" s="196">
        <f>'Standardized Scores'!AE72</f>
        <v>22.439024390243901</v>
      </c>
      <c r="AF72" s="196">
        <f>'Standardized Scores'!AF72</f>
        <v>12.682926829268293</v>
      </c>
      <c r="AG72" s="196">
        <f>'Standardized Scores'!AG72</f>
        <v>0.48780487804878048</v>
      </c>
      <c r="AH72" s="196">
        <f>'Standardized Scores'!AH72</f>
        <v>2.9268292682926829</v>
      </c>
      <c r="AI72" s="196">
        <f>'Standardized Scores'!AI72</f>
        <v>19.512195121951219</v>
      </c>
      <c r="AJ72" s="196">
        <f>'Standardized Scores'!AJ72</f>
        <v>0</v>
      </c>
      <c r="AK72" s="196">
        <f>'Standardized Scores'!AK72</f>
        <v>2.4390243902439024</v>
      </c>
      <c r="AL72" s="196">
        <f>'Standardized Scores'!AL72</f>
        <v>1.4634146341463414</v>
      </c>
      <c r="AM72" s="196">
        <f>'Standardized Scores'!AM72</f>
        <v>5.8536585365853657</v>
      </c>
      <c r="AN72" s="196">
        <f>'Standardized Scores'!AN72</f>
        <v>20</v>
      </c>
      <c r="AO72" s="196">
        <f>'Standardized Scores'!AO72</f>
        <v>0</v>
      </c>
      <c r="AP72" s="196">
        <f>'Standardized Scores'!AP72</f>
        <v>95.121951219512198</v>
      </c>
      <c r="AQ72" s="196">
        <f>'Standardized Scores'!AQ72</f>
        <v>0.48780487804878048</v>
      </c>
      <c r="AR72" s="196">
        <f>'Standardized Scores'!AR72</f>
        <v>16.097560975609756</v>
      </c>
      <c r="AS72" s="196">
        <f>'Standardized Scores'!AS72</f>
        <v>0</v>
      </c>
      <c r="AT72" s="196">
        <f>'Standardized Scores'!AT72</f>
        <v>0</v>
      </c>
      <c r="AU72" s="196">
        <f>'Standardized Scores'!AU72</f>
        <v>9.7560975609756095</v>
      </c>
      <c r="AV72" s="196">
        <f>'Standardized Scores'!AV72</f>
        <v>20.487804878048781</v>
      </c>
      <c r="AW72" s="196">
        <f>'Standardized Scores'!AW72</f>
        <v>0.97560975609756095</v>
      </c>
      <c r="AX72" s="196">
        <f>'Standardized Scores'!AX72</f>
        <v>52.68292682926829</v>
      </c>
      <c r="AY72" s="196">
        <f>'Standardized Scores'!AY72</f>
        <v>64.878048780487802</v>
      </c>
      <c r="AZ72" s="196">
        <f>'Standardized Scores'!AZ72</f>
        <v>0.48780487804878048</v>
      </c>
      <c r="BA72" s="196">
        <f>'Standardized Scores'!BA72</f>
        <v>0</v>
      </c>
      <c r="BB72" s="196">
        <f>'Standardized Scores'!BB72</f>
        <v>3.4146341463414633</v>
      </c>
      <c r="BC72" s="196">
        <f>'Standardized Scores'!BC72</f>
        <v>4.3902439024390247</v>
      </c>
      <c r="BD72" s="196">
        <f>'Standardized Scores'!BD72</f>
        <v>54.146341463414636</v>
      </c>
      <c r="BE72" s="196">
        <f>'Standardized Scores'!BE72</f>
        <v>36.097560975609753</v>
      </c>
      <c r="BF72" s="196">
        <f>'Standardized Scores'!BF72</f>
        <v>0</v>
      </c>
      <c r="BG72" s="196">
        <f>'Standardized Scores'!BG72</f>
        <v>25.853658536585368</v>
      </c>
      <c r="BH72" s="196">
        <f>'Standardized Scores'!BH72</f>
        <v>2.4390243902439024</v>
      </c>
      <c r="BI72" s="196">
        <f>'Standardized Scores'!BI72</f>
        <v>0</v>
      </c>
      <c r="BJ72" s="196">
        <f>'Standardized Scores'!BJ72</f>
        <v>0</v>
      </c>
      <c r="BK72" s="196">
        <f>'Standardized Scores'!BK72</f>
        <v>3.4146341463414633</v>
      </c>
      <c r="BL72" s="196">
        <f>'Standardized Scores'!BL72</f>
        <v>0.48780487804878048</v>
      </c>
      <c r="BM72" s="196">
        <f>'Standardized Scores'!BM72</f>
        <v>2.4390243902439024</v>
      </c>
      <c r="BN72" s="196">
        <f>'Standardized Scores'!BN72</f>
        <v>2.4390243902439024</v>
      </c>
      <c r="BO72" s="196">
        <f>'Standardized Scores'!BO72</f>
        <v>0</v>
      </c>
      <c r="BP72" s="196">
        <f>'Standardized Scores'!BP72</f>
        <v>64.390243902439025</v>
      </c>
      <c r="BQ72" s="196">
        <f>'Standardized Scores'!BQ72</f>
        <v>1.4634146341463414</v>
      </c>
      <c r="BR72" s="196">
        <f>'Standardized Scores'!BR72</f>
        <v>0.48780487804878048</v>
      </c>
      <c r="BS72" s="196">
        <f>'Standardized Scores'!BS72</f>
        <v>47.31707317073171</v>
      </c>
      <c r="BT72" s="196">
        <f>'Standardized Scores'!BT72</f>
        <v>0.97560975609756095</v>
      </c>
      <c r="BU72" s="196">
        <f>'Standardized Scores'!BU72</f>
        <v>1.4634146341463414</v>
      </c>
      <c r="BV72" s="196">
        <f>'Standardized Scores'!BV72</f>
        <v>0.48780487804878048</v>
      </c>
      <c r="BW72" s="196">
        <f>'Standardized Scores'!BW72</f>
        <v>0</v>
      </c>
      <c r="BX72" s="196">
        <f>'Standardized Scores'!BX72</f>
        <v>0.48780487804878048</v>
      </c>
      <c r="BY72" s="196">
        <f>'Standardized Scores'!BY72</f>
        <v>0.48780487804878048</v>
      </c>
      <c r="BZ72" s="196">
        <f>'Standardized Scores'!BZ72</f>
        <v>29.756097560975611</v>
      </c>
      <c r="CA72" s="196">
        <f>'Standardized Scores'!CA72</f>
        <v>3.4146341463414633</v>
      </c>
      <c r="CB72" s="196">
        <f>'Standardized Scores'!CB72</f>
        <v>1.4634146341463414</v>
      </c>
      <c r="CC72" s="196">
        <f>'Standardized Scores'!CC72</f>
        <v>26.341463414634145</v>
      </c>
      <c r="CD72" s="196">
        <f>'Standardized Scores'!CD72</f>
        <v>0.48780487804878048</v>
      </c>
      <c r="CE72" s="196">
        <f>'Standardized Scores'!CE72</f>
        <v>3.4146341463414633</v>
      </c>
      <c r="CF72" s="196">
        <f>'Standardized Scores'!CF72</f>
        <v>0</v>
      </c>
      <c r="CG72" s="196">
        <f>'Standardized Scores'!CG72</f>
        <v>0</v>
      </c>
      <c r="CH72" s="196">
        <f>'Standardized Scores'!CH72</f>
        <v>3.9024390243902438</v>
      </c>
      <c r="CI72" s="196">
        <f>'Standardized Scores'!CI72</f>
        <v>0.48780487804878048</v>
      </c>
      <c r="CJ72" s="196">
        <f>'Standardized Scores'!CJ72</f>
        <v>19.024390243902438</v>
      </c>
      <c r="CK72" s="196">
        <f>'Standardized Scores'!CK72</f>
        <v>3.9024390243902438</v>
      </c>
      <c r="CL72" s="196">
        <f>'Standardized Scores'!CL72</f>
        <v>0</v>
      </c>
      <c r="CM72" s="196">
        <f>'Standardized Scores'!CM72</f>
        <v>12.682926829268293</v>
      </c>
      <c r="CN72" s="196">
        <f>'Standardized Scores'!CN72</f>
        <v>55.609756097560975</v>
      </c>
      <c r="CO72" s="196">
        <f>'Standardized Scores'!CO72</f>
        <v>0.48780487804878048</v>
      </c>
      <c r="CP72" s="196">
        <f>'Standardized Scores'!CP72</f>
        <v>0</v>
      </c>
      <c r="CQ72" s="196">
        <f>'Standardized Scores'!CQ72</f>
        <v>0</v>
      </c>
      <c r="CR72" s="196">
        <f>'Standardized Scores'!CR72</f>
        <v>7.8048780487804876</v>
      </c>
      <c r="CS72" s="196">
        <f>'Standardized Scores'!CS72</f>
        <v>13.170731707317072</v>
      </c>
      <c r="CT72" s="196">
        <f>'Standardized Scores'!CT72</f>
        <v>17.560975609756099</v>
      </c>
      <c r="CU72" s="196">
        <f>'Standardized Scores'!CU72</f>
        <v>1.4634146341463414</v>
      </c>
      <c r="CV72" s="196">
        <f>'Standardized Scores'!CV72</f>
        <v>32.68292682926829</v>
      </c>
      <c r="CW72" s="196">
        <f>'Standardized Scores'!CW72</f>
        <v>28.292682926829269</v>
      </c>
      <c r="CX72" s="196">
        <f>'Standardized Scores'!CX72</f>
        <v>18.536585365853657</v>
      </c>
      <c r="CY72" s="196">
        <f>'Standardized Scores'!CY72</f>
        <v>1.4634146341463414</v>
      </c>
      <c r="CZ72" s="196">
        <f>'Standardized Scores'!CZ72</f>
        <v>9.7560975609756095</v>
      </c>
      <c r="DA72" s="196">
        <f>'Standardized Scores'!DA72</f>
        <v>12.195121951219512</v>
      </c>
      <c r="DB72" s="196">
        <f>'Standardized Scores'!DB72</f>
        <v>13.170731707317072</v>
      </c>
      <c r="DC72" s="196">
        <f>'Standardized Scores'!DC72</f>
        <v>0</v>
      </c>
      <c r="DD72" s="196">
        <f>'Standardized Scores'!DD72</f>
        <v>7.8048780487804876</v>
      </c>
      <c r="DE72" s="196">
        <f>'Standardized Scores'!DE72</f>
        <v>2.9268292682926829</v>
      </c>
      <c r="DF72" s="196">
        <f>'Standardized Scores'!DF72</f>
        <v>43.902439024390247</v>
      </c>
      <c r="DG72" s="196">
        <f>'Standardized Scores'!DG72</f>
        <v>0.48780487804878048</v>
      </c>
      <c r="DH72" s="196">
        <f>'Standardized Scores'!DH72</f>
        <v>33.658536585365852</v>
      </c>
      <c r="DI72" s="196">
        <f>'Standardized Scores'!DI72</f>
        <v>23.902439024390244</v>
      </c>
      <c r="DJ72" s="196">
        <f>'Standardized Scores'!DJ72</f>
        <v>56.097560975609753</v>
      </c>
      <c r="DK72" s="196">
        <f>'Standardized Scores'!DK72</f>
        <v>66.341463414634148</v>
      </c>
      <c r="DL72" s="196">
        <f>'Standardized Scores'!DL72</f>
        <v>1.9512195121951219</v>
      </c>
      <c r="DM72" s="196">
        <f>'Standardized Scores'!DM72</f>
        <v>20</v>
      </c>
      <c r="DN72" s="196">
        <f>'Standardized Scores'!DN72</f>
        <v>0</v>
      </c>
      <c r="DO72" s="196">
        <f>'Standardized Scores'!DO72</f>
        <v>0.48780487804878048</v>
      </c>
    </row>
    <row r="73" spans="2:119" ht="12" customHeight="1" x14ac:dyDescent="0.25">
      <c r="B73" s="83" t="str">
        <f>'Standardized Scores'!B73</f>
        <v xml:space="preserve">         Engineering sector risk score</v>
      </c>
      <c r="C73" s="83" t="str">
        <f t="shared" si="0"/>
        <v>Engineering sector risk score</v>
      </c>
      <c r="D73" s="151">
        <f>'Standardized Scores'!D73</f>
        <v>0.1</v>
      </c>
      <c r="E73" s="161">
        <f>'Standardized Scores'!E73</f>
        <v>38.235294117647044</v>
      </c>
      <c r="F73" s="161">
        <f>'Standardized Scores'!F73</f>
        <v>29.411764705882351</v>
      </c>
      <c r="G73" s="161">
        <f>'Standardized Scores'!G73</f>
        <v>64.705882352941174</v>
      </c>
      <c r="H73" s="161">
        <f>'Standardized Scores'!H73</f>
        <v>11.764705882352951</v>
      </c>
      <c r="I73" s="161">
        <f>'Standardized Scores'!I73</f>
        <v>38.235294117647044</v>
      </c>
      <c r="J73" s="161">
        <f>'Standardized Scores'!J73</f>
        <v>55.882352941176471</v>
      </c>
      <c r="K73" s="161">
        <f>'Standardized Scores'!K73</f>
        <v>76.470588235294088</v>
      </c>
      <c r="L73" s="161">
        <f>'Standardized Scores'!L73</f>
        <v>35.294117647058826</v>
      </c>
      <c r="M73" s="161">
        <f>'Standardized Scores'!M73</f>
        <v>44.117647058823522</v>
      </c>
      <c r="N73" s="161">
        <f>'Standardized Scores'!N73</f>
        <v>20.588235294117649</v>
      </c>
      <c r="O73" s="161">
        <f>'Standardized Scores'!O73</f>
        <v>38.235294117647044</v>
      </c>
      <c r="P73" s="161">
        <f>'Standardized Scores'!P73</f>
        <v>38.235294117647044</v>
      </c>
      <c r="Q73" s="161">
        <f>'Standardized Scores'!Q73</f>
        <v>14.705882352941176</v>
      </c>
      <c r="R73" s="161">
        <f>'Standardized Scores'!R73</f>
        <v>38.235294117647044</v>
      </c>
      <c r="S73" s="161">
        <f>'Standardized Scores'!S73</f>
        <v>64.705882352941174</v>
      </c>
      <c r="T73" s="161">
        <f>'Standardized Scores'!T73</f>
        <v>52.941176470588225</v>
      </c>
      <c r="U73" s="161">
        <f>'Standardized Scores'!U73</f>
        <v>58.823529411764703</v>
      </c>
      <c r="V73" s="161">
        <f>'Standardized Scores'!V73</f>
        <v>44.117647058823522</v>
      </c>
      <c r="W73" s="161">
        <f>'Standardized Scores'!W73</f>
        <v>76.470588235294088</v>
      </c>
      <c r="X73" s="161">
        <f>'Standardized Scores'!X73</f>
        <v>55.882352941176471</v>
      </c>
      <c r="Y73" s="161">
        <f>'Standardized Scores'!Y73</f>
        <v>29.411764705882351</v>
      </c>
      <c r="Z73" s="161">
        <f>'Standardized Scores'!Z73</f>
        <v>32.35294117647058</v>
      </c>
      <c r="AA73" s="161">
        <f>'Standardized Scores'!AA73</f>
        <v>64.705882352941174</v>
      </c>
      <c r="AB73" s="161">
        <f>'Standardized Scores'!AB73</f>
        <v>70.588235294117652</v>
      </c>
      <c r="AC73" s="161">
        <f>'Standardized Scores'!AC73</f>
        <v>38.235294117647044</v>
      </c>
      <c r="AD73" s="161">
        <f>'Standardized Scores'!AD73</f>
        <v>38.235294117647044</v>
      </c>
      <c r="AE73" s="161">
        <f>'Standardized Scores'!AE73</f>
        <v>70.588235294117652</v>
      </c>
      <c r="AF73" s="161">
        <f>'Standardized Scores'!AF73</f>
        <v>70.588235294117652</v>
      </c>
      <c r="AG73" s="161">
        <f>'Standardized Scores'!AG73</f>
        <v>44.117647058823522</v>
      </c>
      <c r="AH73" s="161">
        <f>'Standardized Scores'!AH73</f>
        <v>8.8235294117646994</v>
      </c>
      <c r="AI73" s="161">
        <f>'Standardized Scores'!AI73</f>
        <v>8.8235294117646994</v>
      </c>
      <c r="AJ73" s="161">
        <f>'Standardized Scores'!AJ73</f>
        <v>44.117647058823522</v>
      </c>
      <c r="AK73" s="161">
        <f>'Standardized Scores'!AK73</f>
        <v>58.823529411764703</v>
      </c>
      <c r="AL73" s="161">
        <f>'Standardized Scores'!AL73</f>
        <v>64.705882352941174</v>
      </c>
      <c r="AM73" s="161">
        <f>'Standardized Scores'!AM73</f>
        <v>67.647058823529392</v>
      </c>
      <c r="AN73" s="161">
        <f>'Standardized Scores'!AN73</f>
        <v>47.058823529411754</v>
      </c>
      <c r="AO73" s="161">
        <f>'Standardized Scores'!AO73</f>
        <v>38.235294117647044</v>
      </c>
      <c r="AP73" s="161">
        <f>'Standardized Scores'!AP73</f>
        <v>58.823529411764703</v>
      </c>
      <c r="AQ73" s="161">
        <f>'Standardized Scores'!AQ73</f>
        <v>41.176470588235297</v>
      </c>
      <c r="AR73" s="161">
        <f>'Standardized Scores'!AR73</f>
        <v>32.35294117647058</v>
      </c>
      <c r="AS73" s="161">
        <f>'Standardized Scores'!AS73</f>
        <v>41.176470588235297</v>
      </c>
      <c r="AT73" s="161">
        <f>'Standardized Scores'!AT73</f>
        <v>47.058823529411754</v>
      </c>
      <c r="AU73" s="161">
        <f>'Standardized Scores'!AU73</f>
        <v>64.705882352941174</v>
      </c>
      <c r="AV73" s="161">
        <f>'Standardized Scores'!AV73</f>
        <v>67.647058823529392</v>
      </c>
      <c r="AW73" s="161">
        <f>'Standardized Scores'!AW73</f>
        <v>58.823529411764703</v>
      </c>
      <c r="AX73" s="161">
        <f>'Standardized Scores'!AX73</f>
        <v>35.294117647058826</v>
      </c>
      <c r="AY73" s="161">
        <f>'Standardized Scores'!AY73</f>
        <v>8.8235294117646994</v>
      </c>
      <c r="AZ73" s="161">
        <f>'Standardized Scores'!AZ73</f>
        <v>0</v>
      </c>
      <c r="BA73" s="161">
        <f>'Standardized Scores'!BA73</f>
        <v>29.411764705882351</v>
      </c>
      <c r="BB73" s="161">
        <f>'Standardized Scores'!BB73</f>
        <v>50</v>
      </c>
      <c r="BC73" s="161">
        <f>'Standardized Scores'!BC73</f>
        <v>41.176470588235297</v>
      </c>
      <c r="BD73" s="161">
        <f>'Standardized Scores'!BD73</f>
        <v>58.823529411764703</v>
      </c>
      <c r="BE73" s="161">
        <f>'Standardized Scores'!BE73</f>
        <v>67.647058823529392</v>
      </c>
      <c r="BF73" s="161">
        <f>'Standardized Scores'!BF73</f>
        <v>61.764705882352928</v>
      </c>
      <c r="BG73" s="161">
        <f>'Standardized Scores'!BG73</f>
        <v>35.294117647058826</v>
      </c>
      <c r="BH73" s="161">
        <f>'Standardized Scores'!BH73</f>
        <v>26.470588235294123</v>
      </c>
      <c r="BI73" s="161">
        <f>'Standardized Scores'!BI73</f>
        <v>67.647058823529392</v>
      </c>
      <c r="BJ73" s="161">
        <f>'Standardized Scores'!BJ73</f>
        <v>35.294117647058826</v>
      </c>
      <c r="BK73" s="161">
        <f>'Standardized Scores'!BK73</f>
        <v>38.235294117647044</v>
      </c>
      <c r="BL73" s="161">
        <f>'Standardized Scores'!BL73</f>
        <v>29.411764705882351</v>
      </c>
      <c r="BM73" s="161">
        <f>'Standardized Scores'!BM73</f>
        <v>38.235294117647044</v>
      </c>
      <c r="BN73" s="161">
        <f>'Standardized Scores'!BN73</f>
        <v>58.823529411764703</v>
      </c>
      <c r="BO73" s="161">
        <f>'Standardized Scores'!BO73</f>
        <v>64.705882352941174</v>
      </c>
      <c r="BP73" s="161">
        <f>'Standardized Scores'!BP73</f>
        <v>47.058823529411754</v>
      </c>
      <c r="BQ73" s="161">
        <f>'Standardized Scores'!BQ73</f>
        <v>58.823529411764703</v>
      </c>
      <c r="BR73" s="161">
        <f>'Standardized Scores'!BR73</f>
        <v>64.705882352941174</v>
      </c>
      <c r="BS73" s="161">
        <f>'Standardized Scores'!BS73</f>
        <v>52.941176470588225</v>
      </c>
      <c r="BT73" s="161">
        <f>'Standardized Scores'!BT73</f>
        <v>35.294117647058826</v>
      </c>
      <c r="BU73" s="161">
        <f>'Standardized Scores'!BU73</f>
        <v>38.235294117647044</v>
      </c>
      <c r="BV73" s="161">
        <f>'Standardized Scores'!BV73</f>
        <v>50</v>
      </c>
      <c r="BW73" s="161">
        <f>'Standardized Scores'!BW73</f>
        <v>64.705882352941174</v>
      </c>
      <c r="BX73" s="161">
        <f>'Standardized Scores'!BX73</f>
        <v>64.705882352941174</v>
      </c>
      <c r="BY73" s="161">
        <f>'Standardized Scores'!BY73</f>
        <v>35.294117647058826</v>
      </c>
      <c r="BZ73" s="161">
        <f>'Standardized Scores'!BZ73</f>
        <v>82.35294117647058</v>
      </c>
      <c r="CA73" s="161">
        <f>'Standardized Scores'!CA73</f>
        <v>64.705882352941174</v>
      </c>
      <c r="CB73" s="161">
        <f>'Standardized Scores'!CB73</f>
        <v>64.705882352941174</v>
      </c>
      <c r="CC73" s="161">
        <f>'Standardized Scores'!CC73</f>
        <v>52.941176470588225</v>
      </c>
      <c r="CD73" s="161">
        <f>'Standardized Scores'!CD73</f>
        <v>41.176470588235297</v>
      </c>
      <c r="CE73" s="161">
        <f>'Standardized Scores'!CE73</f>
        <v>61.764705882352928</v>
      </c>
      <c r="CF73" s="161">
        <f>'Standardized Scores'!CF73</f>
        <v>52.941176470588225</v>
      </c>
      <c r="CG73" s="161">
        <f>'Standardized Scores'!CG73</f>
        <v>44.117647058823522</v>
      </c>
      <c r="CH73" s="161">
        <f>'Standardized Scores'!CH73</f>
        <v>52.941176470588225</v>
      </c>
      <c r="CI73" s="161">
        <f>'Standardized Scores'!CI73</f>
        <v>23.529411764705877</v>
      </c>
      <c r="CJ73" s="161">
        <f>'Standardized Scores'!CJ73</f>
        <v>58.823529411764703</v>
      </c>
      <c r="CK73" s="161">
        <f>'Standardized Scores'!CK73</f>
        <v>26.470588235294123</v>
      </c>
      <c r="CL73" s="161">
        <f>'Standardized Scores'!CL73</f>
        <v>58.823529411764703</v>
      </c>
      <c r="CM73" s="161">
        <f>'Standardized Scores'!CM73</f>
        <v>76.470588235294088</v>
      </c>
      <c r="CN73" s="161">
        <f>'Standardized Scores'!CN73</f>
        <v>14.705882352941176</v>
      </c>
      <c r="CO73" s="161">
        <f>'Standardized Scores'!CO73</f>
        <v>64.705882352941174</v>
      </c>
      <c r="CP73" s="161">
        <f>'Standardized Scores'!CP73</f>
        <v>20.588235294117649</v>
      </c>
      <c r="CQ73" s="161">
        <f>'Standardized Scores'!CQ73</f>
        <v>50</v>
      </c>
      <c r="CR73" s="161">
        <f>'Standardized Scores'!CR73</f>
        <v>38.235294117647044</v>
      </c>
      <c r="CS73" s="161">
        <f>'Standardized Scores'!CS73</f>
        <v>41.176470588235297</v>
      </c>
      <c r="CT73" s="161">
        <f>'Standardized Scores'!CT73</f>
        <v>100</v>
      </c>
      <c r="CU73" s="161">
        <f>'Standardized Scores'!CU73</f>
        <v>38.235294117647044</v>
      </c>
      <c r="CV73" s="161">
        <f>'Standardized Scores'!CV73</f>
        <v>70.588235294117652</v>
      </c>
      <c r="CW73" s="161">
        <f>'Standardized Scores'!CW73</f>
        <v>70.588235294117652</v>
      </c>
      <c r="CX73" s="161">
        <f>'Standardized Scores'!CX73</f>
        <v>41.176470588235297</v>
      </c>
      <c r="CY73" s="161">
        <f>'Standardized Scores'!CY73</f>
        <v>8.8235294117646994</v>
      </c>
      <c r="CZ73" s="161">
        <f>'Standardized Scores'!CZ73</f>
        <v>70.588235294117652</v>
      </c>
      <c r="DA73" s="161">
        <f>'Standardized Scores'!DA73</f>
        <v>67.647058823529392</v>
      </c>
      <c r="DB73" s="161">
        <f>'Standardized Scores'!DB73</f>
        <v>50</v>
      </c>
      <c r="DC73" s="161">
        <f>'Standardized Scores'!DC73</f>
        <v>64.705882352941174</v>
      </c>
      <c r="DD73" s="161">
        <f>'Standardized Scores'!DD73</f>
        <v>38.235294117647044</v>
      </c>
      <c r="DE73" s="161">
        <f>'Standardized Scores'!DE73</f>
        <v>14.705882352941176</v>
      </c>
      <c r="DF73" s="161">
        <f>'Standardized Scores'!DF73</f>
        <v>50</v>
      </c>
      <c r="DG73" s="161">
        <f>'Standardized Scores'!DG73</f>
        <v>64.705882352941174</v>
      </c>
      <c r="DH73" s="161">
        <f>'Standardized Scores'!DH73</f>
        <v>2.9411764705882244</v>
      </c>
      <c r="DI73" s="161">
        <f>'Standardized Scores'!DI73</f>
        <v>79.411764705882348</v>
      </c>
      <c r="DJ73" s="161">
        <f>'Standardized Scores'!DJ73</f>
        <v>58.823529411764703</v>
      </c>
      <c r="DK73" s="161">
        <f>'Standardized Scores'!DK73</f>
        <v>79.411764705882348</v>
      </c>
      <c r="DL73" s="161">
        <f>'Standardized Scores'!DL73</f>
        <v>76.470588235294088</v>
      </c>
      <c r="DM73" s="161">
        <f>'Standardized Scores'!DM73</f>
        <v>23.529411764705877</v>
      </c>
      <c r="DN73" s="161">
        <f>'Standardized Scores'!DN73</f>
        <v>64.705882352941174</v>
      </c>
      <c r="DO73" s="161">
        <f>'Standardized Scores'!DO73</f>
        <v>64.705882352941174</v>
      </c>
    </row>
    <row r="74" spans="2:119" ht="12" customHeight="1" x14ac:dyDescent="0.25">
      <c r="B74" s="86" t="str">
        <f>'Standardized Scores'!B74</f>
        <v xml:space="preserve">      Partnerships</v>
      </c>
      <c r="C74" s="86" t="str">
        <f>'Standardized Scores'!C74</f>
        <v>4c. Partnerships</v>
      </c>
      <c r="D74" s="150">
        <f>'Standardized Scores'!D74</f>
        <v>0.25</v>
      </c>
      <c r="E74" s="160" t="str">
        <f>IF('Standardized Scores'!E74&gt;=MAX('Standardized Scores'!$E74:$DO74)*0.88,"Advanced capacity",IF('Standardized Scores'!E74&gt;=MAX('Standardized Scores'!$E74:$DO74)*0.8,"High capacity",IF('Standardized Scores'!E74&gt;=MAX('Standardized Scores'!$E74:$DO74)*0.66,"Adequate capacity",IF('Standardized Scores'!E74&gt;=MAX('Standardized Scores'!$E74:$DO74)*0.555,"Low capacity","Inadequate capacity"))))</f>
        <v>Inadequate capacity</v>
      </c>
      <c r="F74" s="160" t="str">
        <f>IF('Standardized Scores'!F74&gt;=MAX('Standardized Scores'!$E74:$DO74)*0.88,"Advanced capacity",IF('Standardized Scores'!F74&gt;=MAX('Standardized Scores'!$E74:$DO74)*0.8,"High capacity",IF('Standardized Scores'!F74&gt;=MAX('Standardized Scores'!$E74:$DO74)*0.66,"Adequate capacity",IF('Standardized Scores'!F74&gt;=MAX('Standardized Scores'!$E74:$DO74)*0.555,"Low capacity","Inadequate capacity"))))</f>
        <v>Low capacity</v>
      </c>
      <c r="G74" s="160" t="str">
        <f>IF('Standardized Scores'!G74&gt;=MAX('Standardized Scores'!$E74:$DO74)*0.88,"Advanced capacity",IF('Standardized Scores'!G74&gt;=MAX('Standardized Scores'!$E74:$DO74)*0.8,"High capacity",IF('Standardized Scores'!G74&gt;=MAX('Standardized Scores'!$E74:$DO74)*0.66,"Adequate capacity",IF('Standardized Scores'!G74&gt;=MAX('Standardized Scores'!$E74:$DO74)*0.555,"Low capacity","Inadequate capacity"))))</f>
        <v>Inadequate capacity</v>
      </c>
      <c r="H74" s="160" t="str">
        <f>IF('Standardized Scores'!H74&gt;=MAX('Standardized Scores'!$E74:$DO74)*0.88,"Advanced capacity",IF('Standardized Scores'!H74&gt;=MAX('Standardized Scores'!$E74:$DO74)*0.8,"High capacity",IF('Standardized Scores'!H74&gt;=MAX('Standardized Scores'!$E74:$DO74)*0.66,"Adequate capacity",IF('Standardized Scores'!H74&gt;=MAX('Standardized Scores'!$E74:$DO74)*0.555,"Low capacity","Inadequate capacity"))))</f>
        <v>Low capacity</v>
      </c>
      <c r="I74" s="160" t="str">
        <f>IF('Standardized Scores'!I74&gt;=MAX('Standardized Scores'!$E74:$DO74)*0.88,"Advanced capacity",IF('Standardized Scores'!I74&gt;=MAX('Standardized Scores'!$E74:$DO74)*0.8,"High capacity",IF('Standardized Scores'!I74&gt;=MAX('Standardized Scores'!$E74:$DO74)*0.66,"Adequate capacity",IF('Standardized Scores'!I74&gt;=MAX('Standardized Scores'!$E74:$DO74)*0.555,"Low capacity","Inadequate capacity"))))</f>
        <v>Adequate capacity</v>
      </c>
      <c r="J74" s="160" t="str">
        <f>IF('Standardized Scores'!J74&gt;=MAX('Standardized Scores'!$E74:$DO74)*0.88,"Advanced capacity",IF('Standardized Scores'!J74&gt;=MAX('Standardized Scores'!$E74:$DO74)*0.8,"High capacity",IF('Standardized Scores'!J74&gt;=MAX('Standardized Scores'!$E74:$DO74)*0.66,"Adequate capacity",IF('Standardized Scores'!J74&gt;=MAX('Standardized Scores'!$E74:$DO74)*0.555,"Low capacity","Inadequate capacity"))))</f>
        <v>High capacity</v>
      </c>
      <c r="K74" s="160" t="str">
        <f>IF('Standardized Scores'!K74&gt;=MAX('Standardized Scores'!$E74:$DO74)*0.88,"Advanced capacity",IF('Standardized Scores'!K74&gt;=MAX('Standardized Scores'!$E74:$DO74)*0.8,"High capacity",IF('Standardized Scores'!K74&gt;=MAX('Standardized Scores'!$E74:$DO74)*0.66,"Adequate capacity",IF('Standardized Scores'!K74&gt;=MAX('Standardized Scores'!$E74:$DO74)*0.555,"Low capacity","Inadequate capacity"))))</f>
        <v>Low capacity</v>
      </c>
      <c r="L74" s="160" t="str">
        <f>IF('Standardized Scores'!L74&gt;=MAX('Standardized Scores'!$E74:$DO74)*0.88,"Advanced capacity",IF('Standardized Scores'!L74&gt;=MAX('Standardized Scores'!$E74:$DO74)*0.8,"High capacity",IF('Standardized Scores'!L74&gt;=MAX('Standardized Scores'!$E74:$DO74)*0.66,"Adequate capacity",IF('Standardized Scores'!L74&gt;=MAX('Standardized Scores'!$E74:$DO74)*0.555,"Low capacity","Inadequate capacity"))))</f>
        <v>Inadequate capacity</v>
      </c>
      <c r="M74" s="160" t="str">
        <f>IF('Standardized Scores'!M74&gt;=MAX('Standardized Scores'!$E74:$DO74)*0.88,"Advanced capacity",IF('Standardized Scores'!M74&gt;=MAX('Standardized Scores'!$E74:$DO74)*0.8,"High capacity",IF('Standardized Scores'!M74&gt;=MAX('Standardized Scores'!$E74:$DO74)*0.66,"Adequate capacity",IF('Standardized Scores'!M74&gt;=MAX('Standardized Scores'!$E74:$DO74)*0.555,"Low capacity","Inadequate capacity"))))</f>
        <v>Inadequate capacity</v>
      </c>
      <c r="N74" s="160" t="str">
        <f>IF('Standardized Scores'!N74&gt;=MAX('Standardized Scores'!$E74:$DO74)*0.88,"Advanced capacity",IF('Standardized Scores'!N74&gt;=MAX('Standardized Scores'!$E74:$DO74)*0.8,"High capacity",IF('Standardized Scores'!N74&gt;=MAX('Standardized Scores'!$E74:$DO74)*0.66,"Adequate capacity",IF('Standardized Scores'!N74&gt;=MAX('Standardized Scores'!$E74:$DO74)*0.555,"Low capacity","Inadequate capacity"))))</f>
        <v>Inadequate capacity</v>
      </c>
      <c r="O74" s="160" t="str">
        <f>IF('Standardized Scores'!O74&gt;=MAX('Standardized Scores'!$E74:$DO74)*0.88,"Advanced capacity",IF('Standardized Scores'!O74&gt;=MAX('Standardized Scores'!$E74:$DO74)*0.8,"High capacity",IF('Standardized Scores'!O74&gt;=MAX('Standardized Scores'!$E74:$DO74)*0.66,"Adequate capacity",IF('Standardized Scores'!O74&gt;=MAX('Standardized Scores'!$E74:$DO74)*0.555,"Low capacity","Inadequate capacity"))))</f>
        <v>Adequate capacity</v>
      </c>
      <c r="P74" s="160" t="str">
        <f>IF('Standardized Scores'!P74&gt;=MAX('Standardized Scores'!$E74:$DO74)*0.88,"Advanced capacity",IF('Standardized Scores'!P74&gt;=MAX('Standardized Scores'!$E74:$DO74)*0.8,"High capacity",IF('Standardized Scores'!P74&gt;=MAX('Standardized Scores'!$E74:$DO74)*0.66,"Adequate capacity",IF('Standardized Scores'!P74&gt;=MAX('Standardized Scores'!$E74:$DO74)*0.555,"Low capacity","Inadequate capacity"))))</f>
        <v>Low capacity</v>
      </c>
      <c r="Q74" s="160" t="str">
        <f>IF('Standardized Scores'!Q74&gt;=MAX('Standardized Scores'!$E74:$DO74)*0.88,"Advanced capacity",IF('Standardized Scores'!Q74&gt;=MAX('Standardized Scores'!$E74:$DO74)*0.8,"High capacity",IF('Standardized Scores'!Q74&gt;=MAX('Standardized Scores'!$E74:$DO74)*0.66,"Adequate capacity",IF('Standardized Scores'!Q74&gt;=MAX('Standardized Scores'!$E74:$DO74)*0.555,"Low capacity","Inadequate capacity"))))</f>
        <v>Inadequate capacity</v>
      </c>
      <c r="R74" s="160" t="str">
        <f>IF('Standardized Scores'!R74&gt;=MAX('Standardized Scores'!$E74:$DO74)*0.88,"Advanced capacity",IF('Standardized Scores'!R74&gt;=MAX('Standardized Scores'!$E74:$DO74)*0.8,"High capacity",IF('Standardized Scores'!R74&gt;=MAX('Standardized Scores'!$E74:$DO74)*0.66,"Adequate capacity",IF('Standardized Scores'!R74&gt;=MAX('Standardized Scores'!$E74:$DO74)*0.555,"Low capacity","Inadequate capacity"))))</f>
        <v>Inadequate capacity</v>
      </c>
      <c r="S74" s="160" t="str">
        <f>IF('Standardized Scores'!S74&gt;=MAX('Standardized Scores'!$E74:$DO74)*0.88,"Advanced capacity",IF('Standardized Scores'!S74&gt;=MAX('Standardized Scores'!$E74:$DO74)*0.8,"High capacity",IF('Standardized Scores'!S74&gt;=MAX('Standardized Scores'!$E74:$DO74)*0.66,"Adequate capacity",IF('Standardized Scores'!S74&gt;=MAX('Standardized Scores'!$E74:$DO74)*0.555,"Low capacity","Inadequate capacity"))))</f>
        <v>Low capacity</v>
      </c>
      <c r="T74" s="160" t="str">
        <f>IF('Standardized Scores'!T74&gt;=MAX('Standardized Scores'!$E74:$DO74)*0.88,"Advanced capacity",IF('Standardized Scores'!T74&gt;=MAX('Standardized Scores'!$E74:$DO74)*0.8,"High capacity",IF('Standardized Scores'!T74&gt;=MAX('Standardized Scores'!$E74:$DO74)*0.66,"Adequate capacity",IF('Standardized Scores'!T74&gt;=MAX('Standardized Scores'!$E74:$DO74)*0.555,"Low capacity","Inadequate capacity"))))</f>
        <v>Inadequate capacity</v>
      </c>
      <c r="U74" s="160" t="str">
        <f>IF('Standardized Scores'!U74&gt;=MAX('Standardized Scores'!$E74:$DO74)*0.88,"Advanced capacity",IF('Standardized Scores'!U74&gt;=MAX('Standardized Scores'!$E74:$DO74)*0.8,"High capacity",IF('Standardized Scores'!U74&gt;=MAX('Standardized Scores'!$E74:$DO74)*0.66,"Adequate capacity",IF('Standardized Scores'!U74&gt;=MAX('Standardized Scores'!$E74:$DO74)*0.555,"Low capacity","Inadequate capacity"))))</f>
        <v>Inadequate capacity</v>
      </c>
      <c r="V74" s="160" t="str">
        <f>IF('Standardized Scores'!V74&gt;=MAX('Standardized Scores'!$E74:$DO74)*0.88,"Advanced capacity",IF('Standardized Scores'!V74&gt;=MAX('Standardized Scores'!$E74:$DO74)*0.8,"High capacity",IF('Standardized Scores'!V74&gt;=MAX('Standardized Scores'!$E74:$DO74)*0.66,"Adequate capacity",IF('Standardized Scores'!V74&gt;=MAX('Standardized Scores'!$E74:$DO74)*0.555,"Low capacity","Inadequate capacity"))))</f>
        <v>Adequate capacity</v>
      </c>
      <c r="W74" s="160" t="str">
        <f>IF('Standardized Scores'!W74&gt;=MAX('Standardized Scores'!$E74:$DO74)*0.88,"Advanced capacity",IF('Standardized Scores'!W74&gt;=MAX('Standardized Scores'!$E74:$DO74)*0.8,"High capacity",IF('Standardized Scores'!W74&gt;=MAX('Standardized Scores'!$E74:$DO74)*0.66,"Adequate capacity",IF('Standardized Scores'!W74&gt;=MAX('Standardized Scores'!$E74:$DO74)*0.555,"Low capacity","Inadequate capacity"))))</f>
        <v>Adequate capacity</v>
      </c>
      <c r="X74" s="160" t="str">
        <f>IF('Standardized Scores'!X74&gt;=MAX('Standardized Scores'!$E74:$DO74)*0.88,"Advanced capacity",IF('Standardized Scores'!X74&gt;=MAX('Standardized Scores'!$E74:$DO74)*0.8,"High capacity",IF('Standardized Scores'!X74&gt;=MAX('Standardized Scores'!$E74:$DO74)*0.66,"Adequate capacity",IF('Standardized Scores'!X74&gt;=MAX('Standardized Scores'!$E74:$DO74)*0.555,"Low capacity","Inadequate capacity"))))</f>
        <v>Adequate capacity</v>
      </c>
      <c r="Y74" s="160" t="str">
        <f>IF('Standardized Scores'!Y74&gt;=MAX('Standardized Scores'!$E74:$DO74)*0.88,"Advanced capacity",IF('Standardized Scores'!Y74&gt;=MAX('Standardized Scores'!$E74:$DO74)*0.8,"High capacity",IF('Standardized Scores'!Y74&gt;=MAX('Standardized Scores'!$E74:$DO74)*0.66,"Adequate capacity",IF('Standardized Scores'!Y74&gt;=MAX('Standardized Scores'!$E74:$DO74)*0.555,"Low capacity","Inadequate capacity"))))</f>
        <v>Advanced capacity</v>
      </c>
      <c r="Z74" s="160" t="str">
        <f>IF('Standardized Scores'!Z74&gt;=MAX('Standardized Scores'!$E74:$DO74)*0.88,"Advanced capacity",IF('Standardized Scores'!Z74&gt;=MAX('Standardized Scores'!$E74:$DO74)*0.8,"High capacity",IF('Standardized Scores'!Z74&gt;=MAX('Standardized Scores'!$E74:$DO74)*0.66,"Adequate capacity",IF('Standardized Scores'!Z74&gt;=MAX('Standardized Scores'!$E74:$DO74)*0.555,"Low capacity","Inadequate capacity"))))</f>
        <v>Inadequate capacity</v>
      </c>
      <c r="AA74" s="160" t="str">
        <f>IF('Standardized Scores'!AA74&gt;=MAX('Standardized Scores'!$E74:$DO74)*0.88,"Advanced capacity",IF('Standardized Scores'!AA74&gt;=MAX('Standardized Scores'!$E74:$DO74)*0.8,"High capacity",IF('Standardized Scores'!AA74&gt;=MAX('Standardized Scores'!$E74:$DO74)*0.66,"Adequate capacity",IF('Standardized Scores'!AA74&gt;=MAX('Standardized Scores'!$E74:$DO74)*0.555,"Low capacity","Inadequate capacity"))))</f>
        <v>Inadequate capacity</v>
      </c>
      <c r="AB74" s="160" t="str">
        <f>IF('Standardized Scores'!AB74&gt;=MAX('Standardized Scores'!$E74:$DO74)*0.88,"Advanced capacity",IF('Standardized Scores'!AB74&gt;=MAX('Standardized Scores'!$E74:$DO74)*0.8,"High capacity",IF('Standardized Scores'!AB74&gt;=MAX('Standardized Scores'!$E74:$DO74)*0.66,"Adequate capacity",IF('Standardized Scores'!AB74&gt;=MAX('Standardized Scores'!$E74:$DO74)*0.555,"Low capacity","Inadequate capacity"))))</f>
        <v>Inadequate capacity</v>
      </c>
      <c r="AC74" s="160" t="str">
        <f>IF('Standardized Scores'!AC74&gt;=MAX('Standardized Scores'!$E74:$DO74)*0.88,"Advanced capacity",IF('Standardized Scores'!AC74&gt;=MAX('Standardized Scores'!$E74:$DO74)*0.8,"High capacity",IF('Standardized Scores'!AC74&gt;=MAX('Standardized Scores'!$E74:$DO74)*0.66,"Adequate capacity",IF('Standardized Scores'!AC74&gt;=MAX('Standardized Scores'!$E74:$DO74)*0.555,"Low capacity","Inadequate capacity"))))</f>
        <v>Low capacity</v>
      </c>
      <c r="AD74" s="160" t="str">
        <f>IF('Standardized Scores'!AD74&gt;=MAX('Standardized Scores'!$E74:$DO74)*0.88,"Advanced capacity",IF('Standardized Scores'!AD74&gt;=MAX('Standardized Scores'!$E74:$DO74)*0.8,"High capacity",IF('Standardized Scores'!AD74&gt;=MAX('Standardized Scores'!$E74:$DO74)*0.66,"Adequate capacity",IF('Standardized Scores'!AD74&gt;=MAX('Standardized Scores'!$E74:$DO74)*0.555,"Low capacity","Inadequate capacity"))))</f>
        <v>Low capacity</v>
      </c>
      <c r="AE74" s="160" t="str">
        <f>IF('Standardized Scores'!AE74&gt;=MAX('Standardized Scores'!$E74:$DO74)*0.88,"Advanced capacity",IF('Standardized Scores'!AE74&gt;=MAX('Standardized Scores'!$E74:$DO74)*0.8,"High capacity",IF('Standardized Scores'!AE74&gt;=MAX('Standardized Scores'!$E74:$DO74)*0.66,"Adequate capacity",IF('Standardized Scores'!AE74&gt;=MAX('Standardized Scores'!$E74:$DO74)*0.555,"Low capacity","Inadequate capacity"))))</f>
        <v>High capacity</v>
      </c>
      <c r="AF74" s="160" t="str">
        <f>IF('Standardized Scores'!AF74&gt;=MAX('Standardized Scores'!$E74:$DO74)*0.88,"Advanced capacity",IF('Standardized Scores'!AF74&gt;=MAX('Standardized Scores'!$E74:$DO74)*0.8,"High capacity",IF('Standardized Scores'!AF74&gt;=MAX('Standardized Scores'!$E74:$DO74)*0.66,"Adequate capacity",IF('Standardized Scores'!AF74&gt;=MAX('Standardized Scores'!$E74:$DO74)*0.555,"Low capacity","Inadequate capacity"))))</f>
        <v>Low capacity</v>
      </c>
      <c r="AG74" s="160" t="str">
        <f>IF('Standardized Scores'!AG74&gt;=MAX('Standardized Scores'!$E74:$DO74)*0.88,"Advanced capacity",IF('Standardized Scores'!AG74&gt;=MAX('Standardized Scores'!$E74:$DO74)*0.8,"High capacity",IF('Standardized Scores'!AG74&gt;=MAX('Standardized Scores'!$E74:$DO74)*0.66,"Adequate capacity",IF('Standardized Scores'!AG74&gt;=MAX('Standardized Scores'!$E74:$DO74)*0.555,"Low capacity","Inadequate capacity"))))</f>
        <v>Inadequate capacity</v>
      </c>
      <c r="AH74" s="160" t="str">
        <f>IF('Standardized Scores'!AH74&gt;=MAX('Standardized Scores'!$E74:$DO74)*0.88,"Advanced capacity",IF('Standardized Scores'!AH74&gt;=MAX('Standardized Scores'!$E74:$DO74)*0.8,"High capacity",IF('Standardized Scores'!AH74&gt;=MAX('Standardized Scores'!$E74:$DO74)*0.66,"Adequate capacity",IF('Standardized Scores'!AH74&gt;=MAX('Standardized Scores'!$E74:$DO74)*0.555,"Low capacity","Inadequate capacity"))))</f>
        <v>Low capacity</v>
      </c>
      <c r="AI74" s="160" t="str">
        <f>IF('Standardized Scores'!AI74&gt;=MAX('Standardized Scores'!$E74:$DO74)*0.88,"Advanced capacity",IF('Standardized Scores'!AI74&gt;=MAX('Standardized Scores'!$E74:$DO74)*0.8,"High capacity",IF('Standardized Scores'!AI74&gt;=MAX('Standardized Scores'!$E74:$DO74)*0.66,"Adequate capacity",IF('Standardized Scores'!AI74&gt;=MAX('Standardized Scores'!$E74:$DO74)*0.555,"Low capacity","Inadequate capacity"))))</f>
        <v>Low capacity</v>
      </c>
      <c r="AJ74" s="160" t="str">
        <f>IF('Standardized Scores'!AJ74&gt;=MAX('Standardized Scores'!$E74:$DO74)*0.88,"Advanced capacity",IF('Standardized Scores'!AJ74&gt;=MAX('Standardized Scores'!$E74:$DO74)*0.8,"High capacity",IF('Standardized Scores'!AJ74&gt;=MAX('Standardized Scores'!$E74:$DO74)*0.66,"Adequate capacity",IF('Standardized Scores'!AJ74&gt;=MAX('Standardized Scores'!$E74:$DO74)*0.555,"Low capacity","Inadequate capacity"))))</f>
        <v>Inadequate capacity</v>
      </c>
      <c r="AK74" s="160" t="str">
        <f>IF('Standardized Scores'!AK74&gt;=MAX('Standardized Scores'!$E74:$DO74)*0.88,"Advanced capacity",IF('Standardized Scores'!AK74&gt;=MAX('Standardized Scores'!$E74:$DO74)*0.8,"High capacity",IF('Standardized Scores'!AK74&gt;=MAX('Standardized Scores'!$E74:$DO74)*0.66,"Adequate capacity",IF('Standardized Scores'!AK74&gt;=MAX('Standardized Scores'!$E74:$DO74)*0.555,"Low capacity","Inadequate capacity"))))</f>
        <v>Inadequate capacity</v>
      </c>
      <c r="AL74" s="160" t="str">
        <f>IF('Standardized Scores'!AL74&gt;=MAX('Standardized Scores'!$E74:$DO74)*0.88,"Advanced capacity",IF('Standardized Scores'!AL74&gt;=MAX('Standardized Scores'!$E74:$DO74)*0.8,"High capacity",IF('Standardized Scores'!AL74&gt;=MAX('Standardized Scores'!$E74:$DO74)*0.66,"Adequate capacity",IF('Standardized Scores'!AL74&gt;=MAX('Standardized Scores'!$E74:$DO74)*0.555,"Low capacity","Inadequate capacity"))))</f>
        <v>Adequate capacity</v>
      </c>
      <c r="AM74" s="160" t="str">
        <f>IF('Standardized Scores'!AM74&gt;=MAX('Standardized Scores'!$E74:$DO74)*0.88,"Advanced capacity",IF('Standardized Scores'!AM74&gt;=MAX('Standardized Scores'!$E74:$DO74)*0.8,"High capacity",IF('Standardized Scores'!AM74&gt;=MAX('Standardized Scores'!$E74:$DO74)*0.66,"Adequate capacity",IF('Standardized Scores'!AM74&gt;=MAX('Standardized Scores'!$E74:$DO74)*0.555,"Low capacity","Inadequate capacity"))))</f>
        <v>High capacity</v>
      </c>
      <c r="AN74" s="160" t="str">
        <f>IF('Standardized Scores'!AN74&gt;=MAX('Standardized Scores'!$E74:$DO74)*0.88,"Advanced capacity",IF('Standardized Scores'!AN74&gt;=MAX('Standardized Scores'!$E74:$DO74)*0.8,"High capacity",IF('Standardized Scores'!AN74&gt;=MAX('Standardized Scores'!$E74:$DO74)*0.66,"Adequate capacity",IF('Standardized Scores'!AN74&gt;=MAX('Standardized Scores'!$E74:$DO74)*0.555,"Low capacity","Inadequate capacity"))))</f>
        <v>Adequate capacity</v>
      </c>
      <c r="AO74" s="160" t="str">
        <f>IF('Standardized Scores'!AO74&gt;=MAX('Standardized Scores'!$E74:$DO74)*0.88,"Advanced capacity",IF('Standardized Scores'!AO74&gt;=MAX('Standardized Scores'!$E74:$DO74)*0.8,"High capacity",IF('Standardized Scores'!AO74&gt;=MAX('Standardized Scores'!$E74:$DO74)*0.66,"Adequate capacity",IF('Standardized Scores'!AO74&gt;=MAX('Standardized Scores'!$E74:$DO74)*0.555,"Low capacity","Inadequate capacity"))))</f>
        <v>Low capacity</v>
      </c>
      <c r="AP74" s="160" t="str">
        <f>IF('Standardized Scores'!AP74&gt;=MAX('Standardized Scores'!$E74:$DO74)*0.88,"Advanced capacity",IF('Standardized Scores'!AP74&gt;=MAX('Standardized Scores'!$E74:$DO74)*0.8,"High capacity",IF('Standardized Scores'!AP74&gt;=MAX('Standardized Scores'!$E74:$DO74)*0.66,"Adequate capacity",IF('Standardized Scores'!AP74&gt;=MAX('Standardized Scores'!$E74:$DO74)*0.555,"Low capacity","Inadequate capacity"))))</f>
        <v>High capacity</v>
      </c>
      <c r="AQ74" s="160" t="str">
        <f>IF('Standardized Scores'!AQ74&gt;=MAX('Standardized Scores'!$E74:$DO74)*0.88,"Advanced capacity",IF('Standardized Scores'!AQ74&gt;=MAX('Standardized Scores'!$E74:$DO74)*0.8,"High capacity",IF('Standardized Scores'!AQ74&gt;=MAX('Standardized Scores'!$E74:$DO74)*0.66,"Adequate capacity",IF('Standardized Scores'!AQ74&gt;=MAX('Standardized Scores'!$E74:$DO74)*0.555,"Low capacity","Inadequate capacity"))))</f>
        <v>Low capacity</v>
      </c>
      <c r="AR74" s="160" t="str">
        <f>IF('Standardized Scores'!AR74&gt;=MAX('Standardized Scores'!$E74:$DO74)*0.88,"Advanced capacity",IF('Standardized Scores'!AR74&gt;=MAX('Standardized Scores'!$E74:$DO74)*0.8,"High capacity",IF('Standardized Scores'!AR74&gt;=MAX('Standardized Scores'!$E74:$DO74)*0.66,"Adequate capacity",IF('Standardized Scores'!AR74&gt;=MAX('Standardized Scores'!$E74:$DO74)*0.555,"Low capacity","Inadequate capacity"))))</f>
        <v>Inadequate capacity</v>
      </c>
      <c r="AS74" s="160" t="str">
        <f>IF('Standardized Scores'!AS74&gt;=MAX('Standardized Scores'!$E74:$DO74)*0.88,"Advanced capacity",IF('Standardized Scores'!AS74&gt;=MAX('Standardized Scores'!$E74:$DO74)*0.8,"High capacity",IF('Standardized Scores'!AS74&gt;=MAX('Standardized Scores'!$E74:$DO74)*0.66,"Adequate capacity",IF('Standardized Scores'!AS74&gt;=MAX('Standardized Scores'!$E74:$DO74)*0.555,"Low capacity","Inadequate capacity"))))</f>
        <v>Inadequate capacity</v>
      </c>
      <c r="AT74" s="160" t="str">
        <f>IF('Standardized Scores'!AT74&gt;=MAX('Standardized Scores'!$E74:$DO74)*0.88,"Advanced capacity",IF('Standardized Scores'!AT74&gt;=MAX('Standardized Scores'!$E74:$DO74)*0.8,"High capacity",IF('Standardized Scores'!AT74&gt;=MAX('Standardized Scores'!$E74:$DO74)*0.66,"Adequate capacity",IF('Standardized Scores'!AT74&gt;=MAX('Standardized Scores'!$E74:$DO74)*0.555,"Low capacity","Inadequate capacity"))))</f>
        <v>Inadequate capacity</v>
      </c>
      <c r="AU74" s="160" t="str">
        <f>IF('Standardized Scores'!AU74&gt;=MAX('Standardized Scores'!$E74:$DO74)*0.88,"Advanced capacity",IF('Standardized Scores'!AU74&gt;=MAX('Standardized Scores'!$E74:$DO74)*0.8,"High capacity",IF('Standardized Scores'!AU74&gt;=MAX('Standardized Scores'!$E74:$DO74)*0.66,"Adequate capacity",IF('Standardized Scores'!AU74&gt;=MAX('Standardized Scores'!$E74:$DO74)*0.555,"Low capacity","Inadequate capacity"))))</f>
        <v>Inadequate capacity</v>
      </c>
      <c r="AV74" s="160" t="str">
        <f>IF('Standardized Scores'!AV74&gt;=MAX('Standardized Scores'!$E74:$DO74)*0.88,"Advanced capacity",IF('Standardized Scores'!AV74&gt;=MAX('Standardized Scores'!$E74:$DO74)*0.8,"High capacity",IF('Standardized Scores'!AV74&gt;=MAX('Standardized Scores'!$E74:$DO74)*0.66,"Adequate capacity",IF('Standardized Scores'!AV74&gt;=MAX('Standardized Scores'!$E74:$DO74)*0.555,"Low capacity","Inadequate capacity"))))</f>
        <v>Low capacity</v>
      </c>
      <c r="AW74" s="160" t="str">
        <f>IF('Standardized Scores'!AW74&gt;=MAX('Standardized Scores'!$E74:$DO74)*0.88,"Advanced capacity",IF('Standardized Scores'!AW74&gt;=MAX('Standardized Scores'!$E74:$DO74)*0.8,"High capacity",IF('Standardized Scores'!AW74&gt;=MAX('Standardized Scores'!$E74:$DO74)*0.66,"Adequate capacity",IF('Standardized Scores'!AW74&gt;=MAX('Standardized Scores'!$E74:$DO74)*0.555,"Low capacity","Inadequate capacity"))))</f>
        <v>Adequate capacity</v>
      </c>
      <c r="AX74" s="160" t="str">
        <f>IF('Standardized Scores'!AX74&gt;=MAX('Standardized Scores'!$E74:$DO74)*0.88,"Advanced capacity",IF('Standardized Scores'!AX74&gt;=MAX('Standardized Scores'!$E74:$DO74)*0.8,"High capacity",IF('Standardized Scores'!AX74&gt;=MAX('Standardized Scores'!$E74:$DO74)*0.66,"Adequate capacity",IF('Standardized Scores'!AX74&gt;=MAX('Standardized Scores'!$E74:$DO74)*0.555,"Low capacity","Inadequate capacity"))))</f>
        <v>High capacity</v>
      </c>
      <c r="AY74" s="160" t="str">
        <f>IF('Standardized Scores'!AY74&gt;=MAX('Standardized Scores'!$E74:$DO74)*0.88,"Advanced capacity",IF('Standardized Scores'!AY74&gt;=MAX('Standardized Scores'!$E74:$DO74)*0.8,"High capacity",IF('Standardized Scores'!AY74&gt;=MAX('Standardized Scores'!$E74:$DO74)*0.66,"Adequate capacity",IF('Standardized Scores'!AY74&gt;=MAX('Standardized Scores'!$E74:$DO74)*0.555,"Low capacity","Inadequate capacity"))))</f>
        <v>Adequate capacity</v>
      </c>
      <c r="AZ74" s="160" t="str">
        <f>IF('Standardized Scores'!AZ74&gt;=MAX('Standardized Scores'!$E74:$DO74)*0.88,"Advanced capacity",IF('Standardized Scores'!AZ74&gt;=MAX('Standardized Scores'!$E74:$DO74)*0.8,"High capacity",IF('Standardized Scores'!AZ74&gt;=MAX('Standardized Scores'!$E74:$DO74)*0.66,"Adequate capacity",IF('Standardized Scores'!AZ74&gt;=MAX('Standardized Scores'!$E74:$DO74)*0.555,"Low capacity","Inadequate capacity"))))</f>
        <v>High capacity</v>
      </c>
      <c r="BA74" s="160" t="str">
        <f>IF('Standardized Scores'!BA74&gt;=MAX('Standardized Scores'!$E74:$DO74)*0.88,"Advanced capacity",IF('Standardized Scores'!BA74&gt;=MAX('Standardized Scores'!$E74:$DO74)*0.8,"High capacity",IF('Standardized Scores'!BA74&gt;=MAX('Standardized Scores'!$E74:$DO74)*0.66,"Adequate capacity",IF('Standardized Scores'!BA74&gt;=MAX('Standardized Scores'!$E74:$DO74)*0.555,"Low capacity","Inadequate capacity"))))</f>
        <v>Low capacity</v>
      </c>
      <c r="BB74" s="160" t="str">
        <f>IF('Standardized Scores'!BB74&gt;=MAX('Standardized Scores'!$E74:$DO74)*0.88,"Advanced capacity",IF('Standardized Scores'!BB74&gt;=MAX('Standardized Scores'!$E74:$DO74)*0.8,"High capacity",IF('Standardized Scores'!BB74&gt;=MAX('Standardized Scores'!$E74:$DO74)*0.66,"Adequate capacity",IF('Standardized Scores'!BB74&gt;=MAX('Standardized Scores'!$E74:$DO74)*0.555,"Low capacity","Inadequate capacity"))))</f>
        <v>Adequate capacity</v>
      </c>
      <c r="BC74" s="160" t="str">
        <f>IF('Standardized Scores'!BC74&gt;=MAX('Standardized Scores'!$E74:$DO74)*0.88,"Advanced capacity",IF('Standardized Scores'!BC74&gt;=MAX('Standardized Scores'!$E74:$DO74)*0.8,"High capacity",IF('Standardized Scores'!BC74&gt;=MAX('Standardized Scores'!$E74:$DO74)*0.66,"Adequate capacity",IF('Standardized Scores'!BC74&gt;=MAX('Standardized Scores'!$E74:$DO74)*0.555,"Low capacity","Inadequate capacity"))))</f>
        <v>Adequate capacity</v>
      </c>
      <c r="BD74" s="160" t="str">
        <f>IF('Standardized Scores'!BD74&gt;=MAX('Standardized Scores'!$E74:$DO74)*0.88,"Advanced capacity",IF('Standardized Scores'!BD74&gt;=MAX('Standardized Scores'!$E74:$DO74)*0.8,"High capacity",IF('Standardized Scores'!BD74&gt;=MAX('Standardized Scores'!$E74:$DO74)*0.66,"Adequate capacity",IF('Standardized Scores'!BD74&gt;=MAX('Standardized Scores'!$E74:$DO74)*0.555,"Low capacity","Inadequate capacity"))))</f>
        <v>Advanced capacity</v>
      </c>
      <c r="BE74" s="160" t="str">
        <f>IF('Standardized Scores'!BE74&gt;=MAX('Standardized Scores'!$E74:$DO74)*0.88,"Advanced capacity",IF('Standardized Scores'!BE74&gt;=MAX('Standardized Scores'!$E74:$DO74)*0.8,"High capacity",IF('Standardized Scores'!BE74&gt;=MAX('Standardized Scores'!$E74:$DO74)*0.66,"Adequate capacity",IF('Standardized Scores'!BE74&gt;=MAX('Standardized Scores'!$E74:$DO74)*0.555,"Low capacity","Inadequate capacity"))))</f>
        <v>High capacity</v>
      </c>
      <c r="BF74" s="160" t="str">
        <f>IF('Standardized Scores'!BF74&gt;=MAX('Standardized Scores'!$E74:$DO74)*0.88,"Advanced capacity",IF('Standardized Scores'!BF74&gt;=MAX('Standardized Scores'!$E74:$DO74)*0.8,"High capacity",IF('Standardized Scores'!BF74&gt;=MAX('Standardized Scores'!$E74:$DO74)*0.66,"Adequate capacity",IF('Standardized Scores'!BF74&gt;=MAX('Standardized Scores'!$E74:$DO74)*0.555,"Low capacity","Inadequate capacity"))))</f>
        <v>Low capacity</v>
      </c>
      <c r="BG74" s="160" t="str">
        <f>IF('Standardized Scores'!BG74&gt;=MAX('Standardized Scores'!$E74:$DO74)*0.88,"Advanced capacity",IF('Standardized Scores'!BG74&gt;=MAX('Standardized Scores'!$E74:$DO74)*0.8,"High capacity",IF('Standardized Scores'!BG74&gt;=MAX('Standardized Scores'!$E74:$DO74)*0.66,"Adequate capacity",IF('Standardized Scores'!BG74&gt;=MAX('Standardized Scores'!$E74:$DO74)*0.555,"Low capacity","Inadequate capacity"))))</f>
        <v>Low capacity</v>
      </c>
      <c r="BH74" s="160" t="str">
        <f>IF('Standardized Scores'!BH74&gt;=MAX('Standardized Scores'!$E74:$DO74)*0.88,"Advanced capacity",IF('Standardized Scores'!BH74&gt;=MAX('Standardized Scores'!$E74:$DO74)*0.8,"High capacity",IF('Standardized Scores'!BH74&gt;=MAX('Standardized Scores'!$E74:$DO74)*0.66,"Adequate capacity",IF('Standardized Scores'!BH74&gt;=MAX('Standardized Scores'!$E74:$DO74)*0.555,"Low capacity","Inadequate capacity"))))</f>
        <v>Inadequate capacity</v>
      </c>
      <c r="BI74" s="160" t="str">
        <f>IF('Standardized Scores'!BI74&gt;=MAX('Standardized Scores'!$E74:$DO74)*0.88,"Advanced capacity",IF('Standardized Scores'!BI74&gt;=MAX('Standardized Scores'!$E74:$DO74)*0.8,"High capacity",IF('Standardized Scores'!BI74&gt;=MAX('Standardized Scores'!$E74:$DO74)*0.66,"Adequate capacity",IF('Standardized Scores'!BI74&gt;=MAX('Standardized Scores'!$E74:$DO74)*0.555,"Low capacity","Inadequate capacity"))))</f>
        <v>Inadequate capacity</v>
      </c>
      <c r="BJ74" s="160" t="str">
        <f>IF('Standardized Scores'!BJ74&gt;=MAX('Standardized Scores'!$E74:$DO74)*0.88,"Advanced capacity",IF('Standardized Scores'!BJ74&gt;=MAX('Standardized Scores'!$E74:$DO74)*0.8,"High capacity",IF('Standardized Scores'!BJ74&gt;=MAX('Standardized Scores'!$E74:$DO74)*0.66,"Adequate capacity",IF('Standardized Scores'!BJ74&gt;=MAX('Standardized Scores'!$E74:$DO74)*0.555,"Low capacity","Inadequate capacity"))))</f>
        <v>Inadequate capacity</v>
      </c>
      <c r="BK74" s="160" t="str">
        <f>IF('Standardized Scores'!BK74&gt;=MAX('Standardized Scores'!$E74:$DO74)*0.88,"Advanced capacity",IF('Standardized Scores'!BK74&gt;=MAX('Standardized Scores'!$E74:$DO74)*0.8,"High capacity",IF('Standardized Scores'!BK74&gt;=MAX('Standardized Scores'!$E74:$DO74)*0.66,"Adequate capacity",IF('Standardized Scores'!BK74&gt;=MAX('Standardized Scores'!$E74:$DO74)*0.555,"Low capacity","Inadequate capacity"))))</f>
        <v>Inadequate capacity</v>
      </c>
      <c r="BL74" s="160" t="str">
        <f>IF('Standardized Scores'!BL74&gt;=MAX('Standardized Scores'!$E74:$DO74)*0.88,"Advanced capacity",IF('Standardized Scores'!BL74&gt;=MAX('Standardized Scores'!$E74:$DO74)*0.8,"High capacity",IF('Standardized Scores'!BL74&gt;=MAX('Standardized Scores'!$E74:$DO74)*0.66,"Adequate capacity",IF('Standardized Scores'!BL74&gt;=MAX('Standardized Scores'!$E74:$DO74)*0.555,"Low capacity","Inadequate capacity"))))</f>
        <v>Inadequate capacity</v>
      </c>
      <c r="BM74" s="160" t="str">
        <f>IF('Standardized Scores'!BM74&gt;=MAX('Standardized Scores'!$E74:$DO74)*0.88,"Advanced capacity",IF('Standardized Scores'!BM74&gt;=MAX('Standardized Scores'!$E74:$DO74)*0.8,"High capacity",IF('Standardized Scores'!BM74&gt;=MAX('Standardized Scores'!$E74:$DO74)*0.66,"Adequate capacity",IF('Standardized Scores'!BM74&gt;=MAX('Standardized Scores'!$E74:$DO74)*0.555,"Low capacity","Inadequate capacity"))))</f>
        <v>Low capacity</v>
      </c>
      <c r="BN74" s="160" t="str">
        <f>IF('Standardized Scores'!BN74&gt;=MAX('Standardized Scores'!$E74:$DO74)*0.88,"Advanced capacity",IF('Standardized Scores'!BN74&gt;=MAX('Standardized Scores'!$E74:$DO74)*0.8,"High capacity",IF('Standardized Scores'!BN74&gt;=MAX('Standardized Scores'!$E74:$DO74)*0.66,"Adequate capacity",IF('Standardized Scores'!BN74&gt;=MAX('Standardized Scores'!$E74:$DO74)*0.555,"Low capacity","Inadequate capacity"))))</f>
        <v>Inadequate capacity</v>
      </c>
      <c r="BO74" s="160" t="str">
        <f>IF('Standardized Scores'!BO74&gt;=MAX('Standardized Scores'!$E74:$DO74)*0.88,"Advanced capacity",IF('Standardized Scores'!BO74&gt;=MAX('Standardized Scores'!$E74:$DO74)*0.8,"High capacity",IF('Standardized Scores'!BO74&gt;=MAX('Standardized Scores'!$E74:$DO74)*0.66,"Adequate capacity",IF('Standardized Scores'!BO74&gt;=MAX('Standardized Scores'!$E74:$DO74)*0.555,"Low capacity","Inadequate capacity"))))</f>
        <v>Inadequate capacity</v>
      </c>
      <c r="BP74" s="160" t="str">
        <f>IF('Standardized Scores'!BP74&gt;=MAX('Standardized Scores'!$E74:$DO74)*0.88,"Advanced capacity",IF('Standardized Scores'!BP74&gt;=MAX('Standardized Scores'!$E74:$DO74)*0.8,"High capacity",IF('Standardized Scores'!BP74&gt;=MAX('Standardized Scores'!$E74:$DO74)*0.66,"Adequate capacity",IF('Standardized Scores'!BP74&gt;=MAX('Standardized Scores'!$E74:$DO74)*0.555,"Low capacity","Inadequate capacity"))))</f>
        <v>Low capacity</v>
      </c>
      <c r="BQ74" s="160" t="str">
        <f>IF('Standardized Scores'!BQ74&gt;=MAX('Standardized Scores'!$E74:$DO74)*0.88,"Advanced capacity",IF('Standardized Scores'!BQ74&gt;=MAX('Standardized Scores'!$E74:$DO74)*0.8,"High capacity",IF('Standardized Scores'!BQ74&gt;=MAX('Standardized Scores'!$E74:$DO74)*0.66,"Adequate capacity",IF('Standardized Scores'!BQ74&gt;=MAX('Standardized Scores'!$E74:$DO74)*0.555,"Low capacity","Inadequate capacity"))))</f>
        <v>Inadequate capacity</v>
      </c>
      <c r="BR74" s="160" t="str">
        <f>IF('Standardized Scores'!BR74&gt;=MAX('Standardized Scores'!$E74:$DO74)*0.88,"Advanced capacity",IF('Standardized Scores'!BR74&gt;=MAX('Standardized Scores'!$E74:$DO74)*0.8,"High capacity",IF('Standardized Scores'!BR74&gt;=MAX('Standardized Scores'!$E74:$DO74)*0.66,"Adequate capacity",IF('Standardized Scores'!BR74&gt;=MAX('Standardized Scores'!$E74:$DO74)*0.555,"Low capacity","Inadequate capacity"))))</f>
        <v>Low capacity</v>
      </c>
      <c r="BS74" s="160" t="str">
        <f>IF('Standardized Scores'!BS74&gt;=MAX('Standardized Scores'!$E74:$DO74)*0.88,"Advanced capacity",IF('Standardized Scores'!BS74&gt;=MAX('Standardized Scores'!$E74:$DO74)*0.8,"High capacity",IF('Standardized Scores'!BS74&gt;=MAX('Standardized Scores'!$E74:$DO74)*0.66,"Adequate capacity",IF('Standardized Scores'!BS74&gt;=MAX('Standardized Scores'!$E74:$DO74)*0.555,"Low capacity","Inadequate capacity"))))</f>
        <v>Inadequate capacity</v>
      </c>
      <c r="BT74" s="160" t="str">
        <f>IF('Standardized Scores'!BT74&gt;=MAX('Standardized Scores'!$E74:$DO74)*0.88,"Advanced capacity",IF('Standardized Scores'!BT74&gt;=MAX('Standardized Scores'!$E74:$DO74)*0.8,"High capacity",IF('Standardized Scores'!BT74&gt;=MAX('Standardized Scores'!$E74:$DO74)*0.66,"Adequate capacity",IF('Standardized Scores'!BT74&gt;=MAX('Standardized Scores'!$E74:$DO74)*0.555,"Low capacity","Inadequate capacity"))))</f>
        <v>Adequate capacity</v>
      </c>
      <c r="BU74" s="160" t="str">
        <f>IF('Standardized Scores'!BU74&gt;=MAX('Standardized Scores'!$E74:$DO74)*0.88,"Advanced capacity",IF('Standardized Scores'!BU74&gt;=MAX('Standardized Scores'!$E74:$DO74)*0.8,"High capacity",IF('Standardized Scores'!BU74&gt;=MAX('Standardized Scores'!$E74:$DO74)*0.66,"Adequate capacity",IF('Standardized Scores'!BU74&gt;=MAX('Standardized Scores'!$E74:$DO74)*0.555,"Low capacity","Inadequate capacity"))))</f>
        <v>Inadequate capacity</v>
      </c>
      <c r="BV74" s="160" t="str">
        <f>IF('Standardized Scores'!BV74&gt;=MAX('Standardized Scores'!$E74:$DO74)*0.88,"Advanced capacity",IF('Standardized Scores'!BV74&gt;=MAX('Standardized Scores'!$E74:$DO74)*0.8,"High capacity",IF('Standardized Scores'!BV74&gt;=MAX('Standardized Scores'!$E74:$DO74)*0.66,"Adequate capacity",IF('Standardized Scores'!BV74&gt;=MAX('Standardized Scores'!$E74:$DO74)*0.555,"Low capacity","Inadequate capacity"))))</f>
        <v>Inadequate capacity</v>
      </c>
      <c r="BW74" s="160" t="str">
        <f>IF('Standardized Scores'!BW74&gt;=MAX('Standardized Scores'!$E74:$DO74)*0.88,"Advanced capacity",IF('Standardized Scores'!BW74&gt;=MAX('Standardized Scores'!$E74:$DO74)*0.8,"High capacity",IF('Standardized Scores'!BW74&gt;=MAX('Standardized Scores'!$E74:$DO74)*0.66,"Adequate capacity",IF('Standardized Scores'!BW74&gt;=MAX('Standardized Scores'!$E74:$DO74)*0.555,"Low capacity","Inadequate capacity"))))</f>
        <v>Inadequate capacity</v>
      </c>
      <c r="BX74" s="160" t="str">
        <f>IF('Standardized Scores'!BX74&gt;=MAX('Standardized Scores'!$E74:$DO74)*0.88,"Advanced capacity",IF('Standardized Scores'!BX74&gt;=MAX('Standardized Scores'!$E74:$DO74)*0.8,"High capacity",IF('Standardized Scores'!BX74&gt;=MAX('Standardized Scores'!$E74:$DO74)*0.66,"Adequate capacity",IF('Standardized Scores'!BX74&gt;=MAX('Standardized Scores'!$E74:$DO74)*0.555,"Low capacity","Inadequate capacity"))))</f>
        <v>Inadequate capacity</v>
      </c>
      <c r="BY74" s="160" t="str">
        <f>IF('Standardized Scores'!BY74&gt;=MAX('Standardized Scores'!$E74:$DO74)*0.88,"Advanced capacity",IF('Standardized Scores'!BY74&gt;=MAX('Standardized Scores'!$E74:$DO74)*0.8,"High capacity",IF('Standardized Scores'!BY74&gt;=MAX('Standardized Scores'!$E74:$DO74)*0.66,"Adequate capacity",IF('Standardized Scores'!BY74&gt;=MAX('Standardized Scores'!$E74:$DO74)*0.555,"Low capacity","Inadequate capacity"))))</f>
        <v>Adequate capacity</v>
      </c>
      <c r="BZ74" s="160" t="str">
        <f>IF('Standardized Scores'!BZ74&gt;=MAX('Standardized Scores'!$E74:$DO74)*0.88,"Advanced capacity",IF('Standardized Scores'!BZ74&gt;=MAX('Standardized Scores'!$E74:$DO74)*0.8,"High capacity",IF('Standardized Scores'!BZ74&gt;=MAX('Standardized Scores'!$E74:$DO74)*0.66,"Adequate capacity",IF('Standardized Scores'!BZ74&gt;=MAX('Standardized Scores'!$E74:$DO74)*0.555,"Low capacity","Inadequate capacity"))))</f>
        <v>High capacity</v>
      </c>
      <c r="CA74" s="160" t="str">
        <f>IF('Standardized Scores'!CA74&gt;=MAX('Standardized Scores'!$E74:$DO74)*0.88,"Advanced capacity",IF('Standardized Scores'!CA74&gt;=MAX('Standardized Scores'!$E74:$DO74)*0.8,"High capacity",IF('Standardized Scores'!CA74&gt;=MAX('Standardized Scores'!$E74:$DO74)*0.66,"Adequate capacity",IF('Standardized Scores'!CA74&gt;=MAX('Standardized Scores'!$E74:$DO74)*0.555,"Low capacity","Inadequate capacity"))))</f>
        <v>Inadequate capacity</v>
      </c>
      <c r="CB74" s="160" t="str">
        <f>IF('Standardized Scores'!CB74&gt;=MAX('Standardized Scores'!$E74:$DO74)*0.88,"Advanced capacity",IF('Standardized Scores'!CB74&gt;=MAX('Standardized Scores'!$E74:$DO74)*0.8,"High capacity",IF('Standardized Scores'!CB74&gt;=MAX('Standardized Scores'!$E74:$DO74)*0.66,"Adequate capacity",IF('Standardized Scores'!CB74&gt;=MAX('Standardized Scores'!$E74:$DO74)*0.555,"Low capacity","Inadequate capacity"))))</f>
        <v>Adequate capacity</v>
      </c>
      <c r="CC74" s="160" t="str">
        <f>IF('Standardized Scores'!CC74&gt;=MAX('Standardized Scores'!$E74:$DO74)*0.88,"Advanced capacity",IF('Standardized Scores'!CC74&gt;=MAX('Standardized Scores'!$E74:$DO74)*0.8,"High capacity",IF('Standardized Scores'!CC74&gt;=MAX('Standardized Scores'!$E74:$DO74)*0.66,"Adequate capacity",IF('Standardized Scores'!CC74&gt;=MAX('Standardized Scores'!$E74:$DO74)*0.555,"Low capacity","Inadequate capacity"))))</f>
        <v>Adequate capacity</v>
      </c>
      <c r="CD74" s="160" t="str">
        <f>IF('Standardized Scores'!CD74&gt;=MAX('Standardized Scores'!$E74:$DO74)*0.88,"Advanced capacity",IF('Standardized Scores'!CD74&gt;=MAX('Standardized Scores'!$E74:$DO74)*0.8,"High capacity",IF('Standardized Scores'!CD74&gt;=MAX('Standardized Scores'!$E74:$DO74)*0.66,"Adequate capacity",IF('Standardized Scores'!CD74&gt;=MAX('Standardized Scores'!$E74:$DO74)*0.555,"Low capacity","Inadequate capacity"))))</f>
        <v>Low capacity</v>
      </c>
      <c r="CE74" s="160" t="str">
        <f>IF('Standardized Scores'!CE74&gt;=MAX('Standardized Scores'!$E74:$DO74)*0.88,"Advanced capacity",IF('Standardized Scores'!CE74&gt;=MAX('Standardized Scores'!$E74:$DO74)*0.8,"High capacity",IF('Standardized Scores'!CE74&gt;=MAX('Standardized Scores'!$E74:$DO74)*0.66,"Adequate capacity",IF('Standardized Scores'!CE74&gt;=MAX('Standardized Scores'!$E74:$DO74)*0.555,"Low capacity","Inadequate capacity"))))</f>
        <v>Inadequate capacity</v>
      </c>
      <c r="CF74" s="160" t="str">
        <f>IF('Standardized Scores'!CF74&gt;=MAX('Standardized Scores'!$E74:$DO74)*0.88,"Advanced capacity",IF('Standardized Scores'!CF74&gt;=MAX('Standardized Scores'!$E74:$DO74)*0.8,"High capacity",IF('Standardized Scores'!CF74&gt;=MAX('Standardized Scores'!$E74:$DO74)*0.66,"Adequate capacity",IF('Standardized Scores'!CF74&gt;=MAX('Standardized Scores'!$E74:$DO74)*0.555,"Low capacity","Inadequate capacity"))))</f>
        <v>Inadequate capacity</v>
      </c>
      <c r="CG74" s="160" t="str">
        <f>IF('Standardized Scores'!CG74&gt;=MAX('Standardized Scores'!$E74:$DO74)*0.88,"Advanced capacity",IF('Standardized Scores'!CG74&gt;=MAX('Standardized Scores'!$E74:$DO74)*0.8,"High capacity",IF('Standardized Scores'!CG74&gt;=MAX('Standardized Scores'!$E74:$DO74)*0.66,"Adequate capacity",IF('Standardized Scores'!CG74&gt;=MAX('Standardized Scores'!$E74:$DO74)*0.555,"Low capacity","Inadequate capacity"))))</f>
        <v>Inadequate capacity</v>
      </c>
      <c r="CH74" s="160" t="str">
        <f>IF('Standardized Scores'!CH74&gt;=MAX('Standardized Scores'!$E74:$DO74)*0.88,"Advanced capacity",IF('Standardized Scores'!CH74&gt;=MAX('Standardized Scores'!$E74:$DO74)*0.8,"High capacity",IF('Standardized Scores'!CH74&gt;=MAX('Standardized Scores'!$E74:$DO74)*0.66,"Adequate capacity",IF('Standardized Scores'!CH74&gt;=MAX('Standardized Scores'!$E74:$DO74)*0.555,"Low capacity","Inadequate capacity"))))</f>
        <v>Low capacity</v>
      </c>
      <c r="CI74" s="160" t="str">
        <f>IF('Standardized Scores'!CI74&gt;=MAX('Standardized Scores'!$E74:$DO74)*0.88,"Advanced capacity",IF('Standardized Scores'!CI74&gt;=MAX('Standardized Scores'!$E74:$DO74)*0.8,"High capacity",IF('Standardized Scores'!CI74&gt;=MAX('Standardized Scores'!$E74:$DO74)*0.66,"Adequate capacity",IF('Standardized Scores'!CI74&gt;=MAX('Standardized Scores'!$E74:$DO74)*0.555,"Low capacity","Inadequate capacity"))))</f>
        <v>Adequate capacity</v>
      </c>
      <c r="CJ74" s="160" t="str">
        <f>IF('Standardized Scores'!CJ74&gt;=MAX('Standardized Scores'!$E74:$DO74)*0.88,"Advanced capacity",IF('Standardized Scores'!CJ74&gt;=MAX('Standardized Scores'!$E74:$DO74)*0.8,"High capacity",IF('Standardized Scores'!CJ74&gt;=MAX('Standardized Scores'!$E74:$DO74)*0.66,"Adequate capacity",IF('Standardized Scores'!CJ74&gt;=MAX('Standardized Scores'!$E74:$DO74)*0.555,"Low capacity","Inadequate capacity"))))</f>
        <v>High capacity</v>
      </c>
      <c r="CK74" s="160" t="str">
        <f>IF('Standardized Scores'!CK74&gt;=MAX('Standardized Scores'!$E74:$DO74)*0.88,"Advanced capacity",IF('Standardized Scores'!CK74&gt;=MAX('Standardized Scores'!$E74:$DO74)*0.8,"High capacity",IF('Standardized Scores'!CK74&gt;=MAX('Standardized Scores'!$E74:$DO74)*0.66,"Adequate capacity",IF('Standardized Scores'!CK74&gt;=MAX('Standardized Scores'!$E74:$DO74)*0.555,"Low capacity","Inadequate capacity"))))</f>
        <v>Adequate capacity</v>
      </c>
      <c r="CL74" s="160" t="str">
        <f>IF('Standardized Scores'!CL74&gt;=MAX('Standardized Scores'!$E74:$DO74)*0.88,"Advanced capacity",IF('Standardized Scores'!CL74&gt;=MAX('Standardized Scores'!$E74:$DO74)*0.8,"High capacity",IF('Standardized Scores'!CL74&gt;=MAX('Standardized Scores'!$E74:$DO74)*0.66,"Adequate capacity",IF('Standardized Scores'!CL74&gt;=MAX('Standardized Scores'!$E74:$DO74)*0.555,"Low capacity","Inadequate capacity"))))</f>
        <v>Adequate capacity</v>
      </c>
      <c r="CM74" s="160" t="str">
        <f>IF('Standardized Scores'!CM74&gt;=MAX('Standardized Scores'!$E74:$DO74)*0.88,"Advanced capacity",IF('Standardized Scores'!CM74&gt;=MAX('Standardized Scores'!$E74:$DO74)*0.8,"High capacity",IF('Standardized Scores'!CM74&gt;=MAX('Standardized Scores'!$E74:$DO74)*0.66,"Adequate capacity",IF('Standardized Scores'!CM74&gt;=MAX('Standardized Scores'!$E74:$DO74)*0.555,"Low capacity","Inadequate capacity"))))</f>
        <v>High capacity</v>
      </c>
      <c r="CN74" s="160" t="str">
        <f>IF('Standardized Scores'!CN74&gt;=MAX('Standardized Scores'!$E74:$DO74)*0.88,"Advanced capacity",IF('Standardized Scores'!CN74&gt;=MAX('Standardized Scores'!$E74:$DO74)*0.8,"High capacity",IF('Standardized Scores'!CN74&gt;=MAX('Standardized Scores'!$E74:$DO74)*0.66,"Adequate capacity",IF('Standardized Scores'!CN74&gt;=MAX('Standardized Scores'!$E74:$DO74)*0.555,"Low capacity","Inadequate capacity"))))</f>
        <v>Low capacity</v>
      </c>
      <c r="CO74" s="160" t="str">
        <f>IF('Standardized Scores'!CO74&gt;=MAX('Standardized Scores'!$E74:$DO74)*0.88,"Advanced capacity",IF('Standardized Scores'!CO74&gt;=MAX('Standardized Scores'!$E74:$DO74)*0.8,"High capacity",IF('Standardized Scores'!CO74&gt;=MAX('Standardized Scores'!$E74:$DO74)*0.66,"Adequate capacity",IF('Standardized Scores'!CO74&gt;=MAX('Standardized Scores'!$E74:$DO74)*0.555,"Low capacity","Inadequate capacity"))))</f>
        <v>Inadequate capacity</v>
      </c>
      <c r="CP74" s="160" t="str">
        <f>IF('Standardized Scores'!CP74&gt;=MAX('Standardized Scores'!$E74:$DO74)*0.88,"Advanced capacity",IF('Standardized Scores'!CP74&gt;=MAX('Standardized Scores'!$E74:$DO74)*0.8,"High capacity",IF('Standardized Scores'!CP74&gt;=MAX('Standardized Scores'!$E74:$DO74)*0.66,"Adequate capacity",IF('Standardized Scores'!CP74&gt;=MAX('Standardized Scores'!$E74:$DO74)*0.555,"Low capacity","Inadequate capacity"))))</f>
        <v>Low capacity</v>
      </c>
      <c r="CQ74" s="160" t="str">
        <f>IF('Standardized Scores'!CQ74&gt;=MAX('Standardized Scores'!$E74:$DO74)*0.88,"Advanced capacity",IF('Standardized Scores'!CQ74&gt;=MAX('Standardized Scores'!$E74:$DO74)*0.8,"High capacity",IF('Standardized Scores'!CQ74&gt;=MAX('Standardized Scores'!$E74:$DO74)*0.66,"Adequate capacity",IF('Standardized Scores'!CQ74&gt;=MAX('Standardized Scores'!$E74:$DO74)*0.555,"Low capacity","Inadequate capacity"))))</f>
        <v>Adequate capacity</v>
      </c>
      <c r="CR74" s="160" t="str">
        <f>IF('Standardized Scores'!CR74&gt;=MAX('Standardized Scores'!$E74:$DO74)*0.88,"Advanced capacity",IF('Standardized Scores'!CR74&gt;=MAX('Standardized Scores'!$E74:$DO74)*0.8,"High capacity",IF('Standardized Scores'!CR74&gt;=MAX('Standardized Scores'!$E74:$DO74)*0.66,"Adequate capacity",IF('Standardized Scores'!CR74&gt;=MAX('Standardized Scores'!$E74:$DO74)*0.555,"Low capacity","Inadequate capacity"))))</f>
        <v>Low capacity</v>
      </c>
      <c r="CS74" s="160" t="str">
        <f>IF('Standardized Scores'!CS74&gt;=MAX('Standardized Scores'!$E74:$DO74)*0.88,"Advanced capacity",IF('Standardized Scores'!CS74&gt;=MAX('Standardized Scores'!$E74:$DO74)*0.8,"High capacity",IF('Standardized Scores'!CS74&gt;=MAX('Standardized Scores'!$E74:$DO74)*0.66,"Adequate capacity",IF('Standardized Scores'!CS74&gt;=MAX('Standardized Scores'!$E74:$DO74)*0.555,"Low capacity","Inadequate capacity"))))</f>
        <v>Adequate capacity</v>
      </c>
      <c r="CT74" s="160" t="str">
        <f>IF('Standardized Scores'!CT74&gt;=MAX('Standardized Scores'!$E74:$DO74)*0.88,"Advanced capacity",IF('Standardized Scores'!CT74&gt;=MAX('Standardized Scores'!$E74:$DO74)*0.8,"High capacity",IF('Standardized Scores'!CT74&gt;=MAX('Standardized Scores'!$E74:$DO74)*0.66,"Adequate capacity",IF('Standardized Scores'!CT74&gt;=MAX('Standardized Scores'!$E74:$DO74)*0.555,"Low capacity","Inadequate capacity"))))</f>
        <v>Adequate capacity</v>
      </c>
      <c r="CU74" s="160" t="str">
        <f>IF('Standardized Scores'!CU74&gt;=MAX('Standardized Scores'!$E74:$DO74)*0.88,"Advanced capacity",IF('Standardized Scores'!CU74&gt;=MAX('Standardized Scores'!$E74:$DO74)*0.8,"High capacity",IF('Standardized Scores'!CU74&gt;=MAX('Standardized Scores'!$E74:$DO74)*0.66,"Adequate capacity",IF('Standardized Scores'!CU74&gt;=MAX('Standardized Scores'!$E74:$DO74)*0.555,"Low capacity","Inadequate capacity"))))</f>
        <v>Adequate capacity</v>
      </c>
      <c r="CV74" s="160" t="str">
        <f>IF('Standardized Scores'!CV74&gt;=MAX('Standardized Scores'!$E74:$DO74)*0.88,"Advanced capacity",IF('Standardized Scores'!CV74&gt;=MAX('Standardized Scores'!$E74:$DO74)*0.8,"High capacity",IF('Standardized Scores'!CV74&gt;=MAX('Standardized Scores'!$E74:$DO74)*0.66,"Adequate capacity",IF('Standardized Scores'!CV74&gt;=MAX('Standardized Scores'!$E74:$DO74)*0.555,"Low capacity","Inadequate capacity"))))</f>
        <v>High capacity</v>
      </c>
      <c r="CW74" s="160" t="str">
        <f>IF('Standardized Scores'!CW74&gt;=MAX('Standardized Scores'!$E74:$DO74)*0.88,"Advanced capacity",IF('Standardized Scores'!CW74&gt;=MAX('Standardized Scores'!$E74:$DO74)*0.8,"High capacity",IF('Standardized Scores'!CW74&gt;=MAX('Standardized Scores'!$E74:$DO74)*0.66,"Adequate capacity",IF('Standardized Scores'!CW74&gt;=MAX('Standardized Scores'!$E74:$DO74)*0.555,"Low capacity","Inadequate capacity"))))</f>
        <v>Advanced capacity</v>
      </c>
      <c r="CX74" s="160" t="str">
        <f>IF('Standardized Scores'!CX74&gt;=MAX('Standardized Scores'!$E74:$DO74)*0.88,"Advanced capacity",IF('Standardized Scores'!CX74&gt;=MAX('Standardized Scores'!$E74:$DO74)*0.8,"High capacity",IF('Standardized Scores'!CX74&gt;=MAX('Standardized Scores'!$E74:$DO74)*0.66,"Adequate capacity",IF('Standardized Scores'!CX74&gt;=MAX('Standardized Scores'!$E74:$DO74)*0.555,"Low capacity","Inadequate capacity"))))</f>
        <v>Adequate capacity</v>
      </c>
      <c r="CY74" s="160" t="str">
        <f>IF('Standardized Scores'!CY74&gt;=MAX('Standardized Scores'!$E74:$DO74)*0.88,"Advanced capacity",IF('Standardized Scores'!CY74&gt;=MAX('Standardized Scores'!$E74:$DO74)*0.8,"High capacity",IF('Standardized Scores'!CY74&gt;=MAX('Standardized Scores'!$E74:$DO74)*0.66,"Adequate capacity",IF('Standardized Scores'!CY74&gt;=MAX('Standardized Scores'!$E74:$DO74)*0.555,"Low capacity","Inadequate capacity"))))</f>
        <v>Adequate capacity</v>
      </c>
      <c r="CZ74" s="160" t="str">
        <f>IF('Standardized Scores'!CZ74&gt;=MAX('Standardized Scores'!$E74:$DO74)*0.88,"Advanced capacity",IF('Standardized Scores'!CZ74&gt;=MAX('Standardized Scores'!$E74:$DO74)*0.8,"High capacity",IF('Standardized Scores'!CZ74&gt;=MAX('Standardized Scores'!$E74:$DO74)*0.66,"Adequate capacity",IF('Standardized Scores'!CZ74&gt;=MAX('Standardized Scores'!$E74:$DO74)*0.555,"Low capacity","Inadequate capacity"))))</f>
        <v>High capacity</v>
      </c>
      <c r="DA74" s="160" t="str">
        <f>IF('Standardized Scores'!DA74&gt;=MAX('Standardized Scores'!$E74:$DO74)*0.88,"Advanced capacity",IF('Standardized Scores'!DA74&gt;=MAX('Standardized Scores'!$E74:$DO74)*0.8,"High capacity",IF('Standardized Scores'!DA74&gt;=MAX('Standardized Scores'!$E74:$DO74)*0.66,"Adequate capacity",IF('Standardized Scores'!DA74&gt;=MAX('Standardized Scores'!$E74:$DO74)*0.555,"Low capacity","Inadequate capacity"))))</f>
        <v>Low capacity</v>
      </c>
      <c r="DB74" s="160" t="str">
        <f>IF('Standardized Scores'!DB74&gt;=MAX('Standardized Scores'!$E74:$DO74)*0.88,"Advanced capacity",IF('Standardized Scores'!DB74&gt;=MAX('Standardized Scores'!$E74:$DO74)*0.8,"High capacity",IF('Standardized Scores'!DB74&gt;=MAX('Standardized Scores'!$E74:$DO74)*0.66,"Adequate capacity",IF('Standardized Scores'!DB74&gt;=MAX('Standardized Scores'!$E74:$DO74)*0.555,"Low capacity","Inadequate capacity"))))</f>
        <v>Inadequate capacity</v>
      </c>
      <c r="DC74" s="160" t="str">
        <f>IF('Standardized Scores'!DC74&gt;=MAX('Standardized Scores'!$E74:$DO74)*0.88,"Advanced capacity",IF('Standardized Scores'!DC74&gt;=MAX('Standardized Scores'!$E74:$DO74)*0.8,"High capacity",IF('Standardized Scores'!DC74&gt;=MAX('Standardized Scores'!$E74:$DO74)*0.66,"Adequate capacity",IF('Standardized Scores'!DC74&gt;=MAX('Standardized Scores'!$E74:$DO74)*0.555,"Low capacity","Inadequate capacity"))))</f>
        <v>Inadequate capacity</v>
      </c>
      <c r="DD74" s="160" t="str">
        <f>IF('Standardized Scores'!DD74&gt;=MAX('Standardized Scores'!$E74:$DO74)*0.88,"Advanced capacity",IF('Standardized Scores'!DD74&gt;=MAX('Standardized Scores'!$E74:$DO74)*0.8,"High capacity",IF('Standardized Scores'!DD74&gt;=MAX('Standardized Scores'!$E74:$DO74)*0.66,"Adequate capacity",IF('Standardized Scores'!DD74&gt;=MAX('Standardized Scores'!$E74:$DO74)*0.555,"Low capacity","Inadequate capacity"))))</f>
        <v>Low capacity</v>
      </c>
      <c r="DE74" s="160" t="str">
        <f>IF('Standardized Scores'!DE74&gt;=MAX('Standardized Scores'!$E74:$DO74)*0.88,"Advanced capacity",IF('Standardized Scores'!DE74&gt;=MAX('Standardized Scores'!$E74:$DO74)*0.8,"High capacity",IF('Standardized Scores'!DE74&gt;=MAX('Standardized Scores'!$E74:$DO74)*0.66,"Adequate capacity",IF('Standardized Scores'!DE74&gt;=MAX('Standardized Scores'!$E74:$DO74)*0.555,"Low capacity","Inadequate capacity"))))</f>
        <v>Adequate capacity</v>
      </c>
      <c r="DF74" s="160" t="str">
        <f>IF('Standardized Scores'!DF74&gt;=MAX('Standardized Scores'!$E74:$DO74)*0.88,"Advanced capacity",IF('Standardized Scores'!DF74&gt;=MAX('Standardized Scores'!$E74:$DO74)*0.8,"High capacity",IF('Standardized Scores'!DF74&gt;=MAX('Standardized Scores'!$E74:$DO74)*0.66,"Adequate capacity",IF('Standardized Scores'!DF74&gt;=MAX('Standardized Scores'!$E74:$DO74)*0.555,"Low capacity","Inadequate capacity"))))</f>
        <v>Inadequate capacity</v>
      </c>
      <c r="DG74" s="160" t="str">
        <f>IF('Standardized Scores'!DG74&gt;=MAX('Standardized Scores'!$E74:$DO74)*0.88,"Advanced capacity",IF('Standardized Scores'!DG74&gt;=MAX('Standardized Scores'!$E74:$DO74)*0.8,"High capacity",IF('Standardized Scores'!DG74&gt;=MAX('Standardized Scores'!$E74:$DO74)*0.66,"Adequate capacity",IF('Standardized Scores'!DG74&gt;=MAX('Standardized Scores'!$E74:$DO74)*0.555,"Low capacity","Inadequate capacity"))))</f>
        <v>Low capacity</v>
      </c>
      <c r="DH74" s="160" t="str">
        <f>IF('Standardized Scores'!DH74&gt;=MAX('Standardized Scores'!$E74:$DO74)*0.88,"Advanced capacity",IF('Standardized Scores'!DH74&gt;=MAX('Standardized Scores'!$E74:$DO74)*0.8,"High capacity",IF('Standardized Scores'!DH74&gt;=MAX('Standardized Scores'!$E74:$DO74)*0.66,"Adequate capacity",IF('Standardized Scores'!DH74&gt;=MAX('Standardized Scores'!$E74:$DO74)*0.555,"Low capacity","Inadequate capacity"))))</f>
        <v>Adequate capacity</v>
      </c>
      <c r="DI74" s="160" t="str">
        <f>IF('Standardized Scores'!DI74&gt;=MAX('Standardized Scores'!$E74:$DO74)*0.88,"Advanced capacity",IF('Standardized Scores'!DI74&gt;=MAX('Standardized Scores'!$E74:$DO74)*0.8,"High capacity",IF('Standardized Scores'!DI74&gt;=MAX('Standardized Scores'!$E74:$DO74)*0.66,"Adequate capacity",IF('Standardized Scores'!DI74&gt;=MAX('Standardized Scores'!$E74:$DO74)*0.555,"Low capacity","Inadequate capacity"))))</f>
        <v>Adequate capacity</v>
      </c>
      <c r="DJ74" s="160" t="str">
        <f>IF('Standardized Scores'!DJ74&gt;=MAX('Standardized Scores'!$E74:$DO74)*0.88,"Advanced capacity",IF('Standardized Scores'!DJ74&gt;=MAX('Standardized Scores'!$E74:$DO74)*0.8,"High capacity",IF('Standardized Scores'!DJ74&gt;=MAX('Standardized Scores'!$E74:$DO74)*0.66,"Adequate capacity",IF('Standardized Scores'!DJ74&gt;=MAX('Standardized Scores'!$E74:$DO74)*0.555,"Low capacity","Inadequate capacity"))))</f>
        <v>Advanced capacity</v>
      </c>
      <c r="DK74" s="160" t="str">
        <f>IF('Standardized Scores'!DK74&gt;=MAX('Standardized Scores'!$E74:$DO74)*0.88,"Advanced capacity",IF('Standardized Scores'!DK74&gt;=MAX('Standardized Scores'!$E74:$DO74)*0.8,"High capacity",IF('Standardized Scores'!DK74&gt;=MAX('Standardized Scores'!$E74:$DO74)*0.66,"Adequate capacity",IF('Standardized Scores'!DK74&gt;=MAX('Standardized Scores'!$E74:$DO74)*0.555,"Low capacity","Inadequate capacity"))))</f>
        <v>High capacity</v>
      </c>
      <c r="DL74" s="160" t="str">
        <f>IF('Standardized Scores'!DL74&gt;=MAX('Standardized Scores'!$E74:$DO74)*0.88,"Advanced capacity",IF('Standardized Scores'!DL74&gt;=MAX('Standardized Scores'!$E74:$DO74)*0.8,"High capacity",IF('Standardized Scores'!DL74&gt;=MAX('Standardized Scores'!$E74:$DO74)*0.66,"Adequate capacity",IF('Standardized Scores'!DL74&gt;=MAX('Standardized Scores'!$E74:$DO74)*0.555,"Low capacity","Inadequate capacity"))))</f>
        <v>Inadequate capacity</v>
      </c>
      <c r="DM74" s="160" t="str">
        <f>IF('Standardized Scores'!DM74&gt;=MAX('Standardized Scores'!$E74:$DO74)*0.88,"Advanced capacity",IF('Standardized Scores'!DM74&gt;=MAX('Standardized Scores'!$E74:$DO74)*0.8,"High capacity",IF('Standardized Scores'!DM74&gt;=MAX('Standardized Scores'!$E74:$DO74)*0.66,"Adequate capacity",IF('Standardized Scores'!DM74&gt;=MAX('Standardized Scores'!$E74:$DO74)*0.555,"Low capacity","Inadequate capacity"))))</f>
        <v>Inadequate capacity</v>
      </c>
      <c r="DN74" s="160" t="str">
        <f>IF('Standardized Scores'!DN74&gt;=MAX('Standardized Scores'!$E74:$DO74)*0.88,"Advanced capacity",IF('Standardized Scores'!DN74&gt;=MAX('Standardized Scores'!$E74:$DO74)*0.8,"High capacity",IF('Standardized Scores'!DN74&gt;=MAX('Standardized Scores'!$E74:$DO74)*0.66,"Adequate capacity",IF('Standardized Scores'!DN74&gt;=MAX('Standardized Scores'!$E74:$DO74)*0.555,"Low capacity","Inadequate capacity"))))</f>
        <v>Inadequate capacity</v>
      </c>
      <c r="DO74" s="160" t="str">
        <f>IF('Standardized Scores'!DO74&gt;=MAX('Standardized Scores'!$E74:$DO74)*0.88,"Advanced capacity",IF('Standardized Scores'!DO74&gt;=MAX('Standardized Scores'!$E74:$DO74)*0.8,"High capacity",IF('Standardized Scores'!DO74&gt;=MAX('Standardized Scores'!$E74:$DO74)*0.66,"Adequate capacity",IF('Standardized Scores'!DO74&gt;=MAX('Standardized Scores'!$E74:$DO74)*0.555,"Low capacity","Inadequate capacity"))))</f>
        <v>Inadequate capacity</v>
      </c>
    </row>
    <row r="75" spans="2:119" ht="12" customHeight="1" x14ac:dyDescent="0.25">
      <c r="B75" s="83" t="str">
        <f>'Standardized Scores'!B75</f>
        <v xml:space="preserve">         Membership in International Standards Organization (ISO)?</v>
      </c>
      <c r="C75" s="83" t="str">
        <f t="shared" si="0"/>
        <v>Membership in International Standards Organization (ISO)?</v>
      </c>
      <c r="D75" s="151">
        <f>'Standardized Scores'!D75</f>
        <v>0.1</v>
      </c>
      <c r="E75" s="161">
        <f>'Standardized Scores'!E75</f>
        <v>50</v>
      </c>
      <c r="F75" s="161">
        <f>'Standardized Scores'!F75</f>
        <v>100</v>
      </c>
      <c r="G75" s="161">
        <f>'Standardized Scores'!G75</f>
        <v>50</v>
      </c>
      <c r="H75" s="161">
        <f>'Standardized Scores'!H75</f>
        <v>100</v>
      </c>
      <c r="I75" s="161">
        <f>'Standardized Scores'!I75</f>
        <v>100</v>
      </c>
      <c r="J75" s="161">
        <f>'Standardized Scores'!J75</f>
        <v>100</v>
      </c>
      <c r="K75" s="161">
        <f>'Standardized Scores'!K75</f>
        <v>100</v>
      </c>
      <c r="L75" s="161">
        <f>'Standardized Scores'!L75</f>
        <v>100</v>
      </c>
      <c r="M75" s="161">
        <f>'Standardized Scores'!M75</f>
        <v>100</v>
      </c>
      <c r="N75" s="161">
        <f>'Standardized Scores'!N75</f>
        <v>100</v>
      </c>
      <c r="O75" s="161">
        <f>'Standardized Scores'!O75</f>
        <v>100</v>
      </c>
      <c r="P75" s="161">
        <f>'Standardized Scores'!P75</f>
        <v>100</v>
      </c>
      <c r="Q75" s="161">
        <f>'Standardized Scores'!Q75</f>
        <v>0</v>
      </c>
      <c r="R75" s="161">
        <f>'Standardized Scores'!R75</f>
        <v>100</v>
      </c>
      <c r="S75" s="161">
        <f>'Standardized Scores'!S75</f>
        <v>100</v>
      </c>
      <c r="T75" s="161">
        <f>'Standardized Scores'!T75</f>
        <v>100</v>
      </c>
      <c r="U75" s="161">
        <f>'Standardized Scores'!U75</f>
        <v>100</v>
      </c>
      <c r="V75" s="161">
        <f>'Standardized Scores'!V75</f>
        <v>100</v>
      </c>
      <c r="W75" s="161">
        <f>'Standardized Scores'!W75</f>
        <v>100</v>
      </c>
      <c r="X75" s="161">
        <f>'Standardized Scores'!X75</f>
        <v>100</v>
      </c>
      <c r="Y75" s="161">
        <f>'Standardized Scores'!Y75</f>
        <v>100</v>
      </c>
      <c r="Z75" s="161">
        <f>'Standardized Scores'!Z75</f>
        <v>100</v>
      </c>
      <c r="AA75" s="161">
        <f>'Standardized Scores'!AA75</f>
        <v>100</v>
      </c>
      <c r="AB75" s="161">
        <f>'Standardized Scores'!AB75</f>
        <v>100</v>
      </c>
      <c r="AC75" s="161">
        <f>'Standardized Scores'!AC75</f>
        <v>100</v>
      </c>
      <c r="AD75" s="161">
        <f>'Standardized Scores'!AD75</f>
        <v>100</v>
      </c>
      <c r="AE75" s="161">
        <f>'Standardized Scores'!AE75</f>
        <v>100</v>
      </c>
      <c r="AF75" s="161">
        <f>'Standardized Scores'!AF75</f>
        <v>100</v>
      </c>
      <c r="AG75" s="161">
        <f>'Standardized Scores'!AG75</f>
        <v>100</v>
      </c>
      <c r="AH75" s="161">
        <f>'Standardized Scores'!AH75</f>
        <v>100</v>
      </c>
      <c r="AI75" s="161">
        <f>'Standardized Scores'!AI75</f>
        <v>100</v>
      </c>
      <c r="AJ75" s="161">
        <f>'Standardized Scores'!AJ75</f>
        <v>100</v>
      </c>
      <c r="AK75" s="161">
        <f>'Standardized Scores'!AK75</f>
        <v>100</v>
      </c>
      <c r="AL75" s="161">
        <f>'Standardized Scores'!AL75</f>
        <v>100</v>
      </c>
      <c r="AM75" s="161">
        <f>'Standardized Scores'!AM75</f>
        <v>100</v>
      </c>
      <c r="AN75" s="161">
        <f>'Standardized Scores'!AN75</f>
        <v>100</v>
      </c>
      <c r="AO75" s="161">
        <f>'Standardized Scores'!AO75</f>
        <v>50</v>
      </c>
      <c r="AP75" s="161">
        <f>'Standardized Scores'!AP75</f>
        <v>100</v>
      </c>
      <c r="AQ75" s="161">
        <f>'Standardized Scores'!AQ75</f>
        <v>100</v>
      </c>
      <c r="AR75" s="161">
        <f>'Standardized Scores'!AR75</f>
        <v>100</v>
      </c>
      <c r="AS75" s="161">
        <f>'Standardized Scores'!AS75</f>
        <v>100</v>
      </c>
      <c r="AT75" s="161">
        <f>'Standardized Scores'!AT75</f>
        <v>50</v>
      </c>
      <c r="AU75" s="161">
        <f>'Standardized Scores'!AU75</f>
        <v>50</v>
      </c>
      <c r="AV75" s="161">
        <f>'Standardized Scores'!AV75</f>
        <v>100</v>
      </c>
      <c r="AW75" s="161">
        <f>'Standardized Scores'!AW75</f>
        <v>100</v>
      </c>
      <c r="AX75" s="161">
        <f>'Standardized Scores'!AX75</f>
        <v>100</v>
      </c>
      <c r="AY75" s="161">
        <f>'Standardized Scores'!AY75</f>
        <v>100</v>
      </c>
      <c r="AZ75" s="161">
        <f>'Standardized Scores'!AZ75</f>
        <v>100</v>
      </c>
      <c r="BA75" s="161">
        <f>'Standardized Scores'!BA75</f>
        <v>100</v>
      </c>
      <c r="BB75" s="161">
        <f>'Standardized Scores'!BB75</f>
        <v>100</v>
      </c>
      <c r="BC75" s="161">
        <f>'Standardized Scores'!BC75</f>
        <v>100</v>
      </c>
      <c r="BD75" s="161">
        <f>'Standardized Scores'!BD75</f>
        <v>100</v>
      </c>
      <c r="BE75" s="161">
        <f>'Standardized Scores'!BE75</f>
        <v>100</v>
      </c>
      <c r="BF75" s="161">
        <f>'Standardized Scores'!BF75</f>
        <v>100</v>
      </c>
      <c r="BG75" s="161">
        <f>'Standardized Scores'!BG75</f>
        <v>100</v>
      </c>
      <c r="BH75" s="161">
        <f>'Standardized Scores'!BH75</f>
        <v>100</v>
      </c>
      <c r="BI75" s="161">
        <f>'Standardized Scores'!BI75</f>
        <v>100</v>
      </c>
      <c r="BJ75" s="161">
        <f>'Standardized Scores'!BJ75</f>
        <v>50</v>
      </c>
      <c r="BK75" s="161">
        <f>'Standardized Scores'!BK75</f>
        <v>100</v>
      </c>
      <c r="BL75" s="161">
        <f>'Standardized Scores'!BL75</f>
        <v>100</v>
      </c>
      <c r="BM75" s="161">
        <f>'Standardized Scores'!BM75</f>
        <v>100</v>
      </c>
      <c r="BN75" s="161">
        <f>'Standardized Scores'!BN75</f>
        <v>100</v>
      </c>
      <c r="BO75" s="161">
        <f>'Standardized Scores'!BO75</f>
        <v>50</v>
      </c>
      <c r="BP75" s="161">
        <f>'Standardized Scores'!BP75</f>
        <v>100</v>
      </c>
      <c r="BQ75" s="161">
        <f>'Standardized Scores'!BQ75</f>
        <v>100</v>
      </c>
      <c r="BR75" s="161">
        <f>'Standardized Scores'!BR75</f>
        <v>100</v>
      </c>
      <c r="BS75" s="161">
        <f>'Standardized Scores'!BS75</f>
        <v>100</v>
      </c>
      <c r="BT75" s="161">
        <f>'Standardized Scores'!BT75</f>
        <v>100</v>
      </c>
      <c r="BU75" s="161">
        <f>'Standardized Scores'!BU75</f>
        <v>100</v>
      </c>
      <c r="BV75" s="161">
        <f>'Standardized Scores'!BV75</f>
        <v>100</v>
      </c>
      <c r="BW75" s="161">
        <f>'Standardized Scores'!BW75</f>
        <v>50</v>
      </c>
      <c r="BX75" s="161">
        <f>'Standardized Scores'!BX75</f>
        <v>100</v>
      </c>
      <c r="BY75" s="161">
        <f>'Standardized Scores'!BY75</f>
        <v>100</v>
      </c>
      <c r="BZ75" s="161">
        <f>'Standardized Scores'!BZ75</f>
        <v>100</v>
      </c>
      <c r="CA75" s="161">
        <f>'Standardized Scores'!CA75</f>
        <v>100</v>
      </c>
      <c r="CB75" s="161">
        <f>'Standardized Scores'!CB75</f>
        <v>100</v>
      </c>
      <c r="CC75" s="161">
        <f>'Standardized Scores'!CC75</f>
        <v>100</v>
      </c>
      <c r="CD75" s="161">
        <f>'Standardized Scores'!CD75</f>
        <v>100</v>
      </c>
      <c r="CE75" s="161">
        <f>'Standardized Scores'!CE75</f>
        <v>100</v>
      </c>
      <c r="CF75" s="161">
        <f>'Standardized Scores'!CF75</f>
        <v>100</v>
      </c>
      <c r="CG75" s="161">
        <f>'Standardized Scores'!CG75</f>
        <v>50</v>
      </c>
      <c r="CH75" s="161">
        <f>'Standardized Scores'!CH75</f>
        <v>100</v>
      </c>
      <c r="CI75" s="161">
        <f>'Standardized Scores'!CI75</f>
        <v>100</v>
      </c>
      <c r="CJ75" s="161">
        <f>'Standardized Scores'!CJ75</f>
        <v>100</v>
      </c>
      <c r="CK75" s="161">
        <f>'Standardized Scores'!CK75</f>
        <v>100</v>
      </c>
      <c r="CL75" s="161">
        <f>'Standardized Scores'!CL75</f>
        <v>100</v>
      </c>
      <c r="CM75" s="161">
        <f>'Standardized Scores'!CM75</f>
        <v>100</v>
      </c>
      <c r="CN75" s="161">
        <f>'Standardized Scores'!CN75</f>
        <v>100</v>
      </c>
      <c r="CO75" s="161">
        <f>'Standardized Scores'!CO75</f>
        <v>100</v>
      </c>
      <c r="CP75" s="161">
        <f>'Standardized Scores'!CP75</f>
        <v>100</v>
      </c>
      <c r="CQ75" s="161">
        <f>'Standardized Scores'!CQ75</f>
        <v>100</v>
      </c>
      <c r="CR75" s="161">
        <f>'Standardized Scores'!CR75</f>
        <v>100</v>
      </c>
      <c r="CS75" s="161">
        <f>'Standardized Scores'!CS75</f>
        <v>100</v>
      </c>
      <c r="CT75" s="161">
        <f>'Standardized Scores'!CT75</f>
        <v>100</v>
      </c>
      <c r="CU75" s="161">
        <f>'Standardized Scores'!CU75</f>
        <v>100</v>
      </c>
      <c r="CV75" s="161">
        <f>'Standardized Scores'!CV75</f>
        <v>100</v>
      </c>
      <c r="CW75" s="161">
        <f>'Standardized Scores'!CW75</f>
        <v>100</v>
      </c>
      <c r="CX75" s="161">
        <f>'Standardized Scores'!CX75</f>
        <v>100</v>
      </c>
      <c r="CY75" s="161">
        <f>'Standardized Scores'!CY75</f>
        <v>100</v>
      </c>
      <c r="CZ75" s="161">
        <f>'Standardized Scores'!CZ75</f>
        <v>100</v>
      </c>
      <c r="DA75" s="161">
        <f>'Standardized Scores'!DA75</f>
        <v>100</v>
      </c>
      <c r="DB75" s="161">
        <f>'Standardized Scores'!DB75</f>
        <v>0</v>
      </c>
      <c r="DC75" s="161">
        <f>'Standardized Scores'!DC75</f>
        <v>0</v>
      </c>
      <c r="DD75" s="161">
        <f>'Standardized Scores'!DD75</f>
        <v>100</v>
      </c>
      <c r="DE75" s="161">
        <f>'Standardized Scores'!DE75</f>
        <v>100</v>
      </c>
      <c r="DF75" s="161">
        <f>'Standardized Scores'!DF75</f>
        <v>100</v>
      </c>
      <c r="DG75" s="161">
        <f>'Standardized Scores'!DG75</f>
        <v>100</v>
      </c>
      <c r="DH75" s="161">
        <f>'Standardized Scores'!DH75</f>
        <v>100</v>
      </c>
      <c r="DI75" s="161">
        <f>'Standardized Scores'!DI75</f>
        <v>100</v>
      </c>
      <c r="DJ75" s="161">
        <f>'Standardized Scores'!DJ75</f>
        <v>100</v>
      </c>
      <c r="DK75" s="161">
        <f>'Standardized Scores'!DK75</f>
        <v>100</v>
      </c>
      <c r="DL75" s="161">
        <f>'Standardized Scores'!DL75</f>
        <v>100</v>
      </c>
      <c r="DM75" s="161">
        <f>'Standardized Scores'!DM75</f>
        <v>100</v>
      </c>
      <c r="DN75" s="161">
        <f>'Standardized Scores'!DN75</f>
        <v>50</v>
      </c>
      <c r="DO75" s="161">
        <f>'Standardized Scores'!DO75</f>
        <v>100</v>
      </c>
    </row>
    <row r="76" spans="2:119" ht="12" customHeight="1" x14ac:dyDescent="0.25">
      <c r="B76" s="83" t="str">
        <f>'Standardized Scores'!B76</f>
        <v xml:space="preserve">         Extent of participation in International Standards Organization (ISO) technical committees</v>
      </c>
      <c r="C76" s="83" t="str">
        <f t="shared" si="0"/>
        <v>Extent of participation in International Standards Organization (ISO) technical committees</v>
      </c>
      <c r="D76" s="151">
        <f>'Standardized Scores'!D76</f>
        <v>0.15</v>
      </c>
      <c r="E76" s="161">
        <f>'Standardized Scores'!E76</f>
        <v>0.52840158520475566</v>
      </c>
      <c r="F76" s="161">
        <f>'Standardized Scores'!F76</f>
        <v>9.5112285336856015</v>
      </c>
      <c r="G76" s="161">
        <f>'Standardized Scores'!G76</f>
        <v>0.79260237780713338</v>
      </c>
      <c r="H76" s="161">
        <f>'Standardized Scores'!H76</f>
        <v>52.840158520475562</v>
      </c>
      <c r="I76" s="161">
        <f>'Standardized Scores'!I76</f>
        <v>7.7939233817701457</v>
      </c>
      <c r="J76" s="161">
        <f>'Standardized Scores'!J76</f>
        <v>51.122853368560108</v>
      </c>
      <c r="K76" s="161">
        <f>'Standardized Scores'!K76</f>
        <v>74.768824306472922</v>
      </c>
      <c r="L76" s="161">
        <f>'Standardized Scores'!L76</f>
        <v>3.5667107001321003</v>
      </c>
      <c r="M76" s="161">
        <f>'Standardized Scores'!M76</f>
        <v>5.8124174372523116</v>
      </c>
      <c r="N76" s="161">
        <f>'Standardized Scores'!N76</f>
        <v>6.4729194187582566</v>
      </c>
      <c r="O76" s="161">
        <f>'Standardized Scores'!O76</f>
        <v>23.645970937912814</v>
      </c>
      <c r="P76" s="161">
        <f>'Standardized Scores'!P76</f>
        <v>74.24042272126816</v>
      </c>
      <c r="Q76" s="161">
        <f>'Standardized Scores'!Q76</f>
        <v>4.6235138705416112</v>
      </c>
      <c r="R76" s="161">
        <f>'Standardized Scores'!R76</f>
        <v>13.21003963011889</v>
      </c>
      <c r="S76" s="161">
        <f>'Standardized Scores'!S76</f>
        <v>5.019815059445178</v>
      </c>
      <c r="T76" s="161">
        <f>'Standardized Scores'!T76</f>
        <v>43.593130779392339</v>
      </c>
      <c r="U76" s="161">
        <f>'Standardized Scores'!U76</f>
        <v>46.103038309114929</v>
      </c>
      <c r="V76" s="161">
        <f>'Standardized Scores'!V76</f>
        <v>5.5482166446499344</v>
      </c>
      <c r="W76" s="161">
        <f>'Standardized Scores'!W76</f>
        <v>43.593130779392339</v>
      </c>
      <c r="X76" s="161">
        <f>'Standardized Scores'!X76</f>
        <v>21.003963011889034</v>
      </c>
      <c r="Y76" s="161">
        <f>'Standardized Scores'!Y76</f>
        <v>100</v>
      </c>
      <c r="Z76" s="161">
        <f>'Standardized Scores'!Z76</f>
        <v>24.702774108322323</v>
      </c>
      <c r="AA76" s="161">
        <f>'Standardized Scores'!AA76</f>
        <v>8.4544253632760906</v>
      </c>
      <c r="AB76" s="161">
        <f>'Standardized Scores'!AB76</f>
        <v>8.1902245706737116</v>
      </c>
      <c r="AC76" s="161">
        <f>'Standardized Scores'!AC76</f>
        <v>26.948480845442536</v>
      </c>
      <c r="AD76" s="161">
        <f>'Standardized Scores'!AD76</f>
        <v>16.908850726552181</v>
      </c>
      <c r="AE76" s="161">
        <f>'Standardized Scores'!AE76</f>
        <v>92.338177014531041</v>
      </c>
      <c r="AF76" s="161">
        <f>'Standardized Scores'!AF76</f>
        <v>50.594451783355353</v>
      </c>
      <c r="AG76" s="161">
        <f>'Standardized Scores'!AG76</f>
        <v>3.1704095112285335</v>
      </c>
      <c r="AH76" s="161">
        <f>'Standardized Scores'!AH76</f>
        <v>7.6618229854689561</v>
      </c>
      <c r="AI76" s="161">
        <f>'Standardized Scores'!AI76</f>
        <v>46.895640686922057</v>
      </c>
      <c r="AJ76" s="161">
        <f>'Standardized Scores'!AJ76</f>
        <v>2.509907529722589</v>
      </c>
      <c r="AK76" s="161">
        <f>'Standardized Scores'!AK76</f>
        <v>16.776750330250991</v>
      </c>
      <c r="AL76" s="161">
        <f>'Standardized Scores'!AL76</f>
        <v>15.323645970937912</v>
      </c>
      <c r="AM76" s="161">
        <f>'Standardized Scores'!AM76</f>
        <v>80.317040951122848</v>
      </c>
      <c r="AN76" s="161">
        <f>'Standardized Scores'!AN76</f>
        <v>99.339498018494055</v>
      </c>
      <c r="AO76" s="161">
        <f>'Standardized Scores'!AO76</f>
        <v>1.0568031704095113</v>
      </c>
      <c r="AP76" s="161">
        <f>'Standardized Scores'!AP76</f>
        <v>99.075297225891674</v>
      </c>
      <c r="AQ76" s="161">
        <f>'Standardized Scores'!AQ76</f>
        <v>7.9260237780713343</v>
      </c>
      <c r="AR76" s="161">
        <f>'Standardized Scores'!AR76</f>
        <v>29.062087186261557</v>
      </c>
      <c r="AS76" s="161">
        <f>'Standardized Scores'!AS76</f>
        <v>0.79260237780713338</v>
      </c>
      <c r="AT76" s="161">
        <f>'Standardized Scores'!AT76</f>
        <v>1.1889035667107002</v>
      </c>
      <c r="AU76" s="161">
        <f>'Standardized Scores'!AU76</f>
        <v>22.192866578599737</v>
      </c>
      <c r="AV76" s="161">
        <f>'Standardized Scores'!AV76</f>
        <v>69.220607661822982</v>
      </c>
      <c r="AW76" s="161">
        <f>'Standardized Scores'!AW76</f>
        <v>19.15455746367239</v>
      </c>
      <c r="AX76" s="161">
        <f>'Standardized Scores'!AX76</f>
        <v>92.206076618229858</v>
      </c>
      <c r="AY76" s="161">
        <f>'Standardized Scores'!AY76</f>
        <v>38.177014531043596</v>
      </c>
      <c r="AZ76" s="161">
        <f>'Standardized Scores'!AZ76</f>
        <v>91.545574636723913</v>
      </c>
      <c r="BA76" s="161">
        <f>'Standardized Scores'!BA76</f>
        <v>6.4729194187582566</v>
      </c>
      <c r="BB76" s="161">
        <f>'Standardized Scores'!BB76</f>
        <v>46.367239101717303</v>
      </c>
      <c r="BC76" s="161">
        <f>'Standardized Scores'!BC76</f>
        <v>36.856010568031706</v>
      </c>
      <c r="BD76" s="161">
        <f>'Standardized Scores'!BD76</f>
        <v>93.659180977542931</v>
      </c>
      <c r="BE76" s="161">
        <f>'Standardized Scores'!BE76</f>
        <v>96.301188903566711</v>
      </c>
      <c r="BF76" s="161">
        <f>'Standardized Scores'!BF76</f>
        <v>8.8507265521796565</v>
      </c>
      <c r="BG76" s="161">
        <f>'Standardized Scores'!BG76</f>
        <v>20.60766182298547</v>
      </c>
      <c r="BH76" s="161">
        <f>'Standardized Scores'!BH76</f>
        <v>33.421400264200791</v>
      </c>
      <c r="BI76" s="161">
        <f>'Standardized Scores'!BI76</f>
        <v>2.3778071334214004</v>
      </c>
      <c r="BJ76" s="161">
        <f>'Standardized Scores'!BJ76</f>
        <v>0.39630118890356669</v>
      </c>
      <c r="BK76" s="161">
        <f>'Standardized Scores'!BK76</f>
        <v>3.3025099075297226</v>
      </c>
      <c r="BL76" s="161">
        <f>'Standardized Scores'!BL76</f>
        <v>4.4914134742404226</v>
      </c>
      <c r="BM76" s="161">
        <f>'Standardized Scores'!BM76</f>
        <v>8.0581241743725229</v>
      </c>
      <c r="BN76" s="161">
        <f>'Standardized Scores'!BN76</f>
        <v>17.437252311756936</v>
      </c>
      <c r="BO76" s="161">
        <f>'Standardized Scores'!BO76</f>
        <v>0.66050198150594452</v>
      </c>
      <c r="BP76" s="161">
        <f>'Standardized Scores'!BP76</f>
        <v>40.95112285336856</v>
      </c>
      <c r="BQ76" s="161">
        <f>'Standardized Scores'!BQ76</f>
        <v>7.5297225891677675</v>
      </c>
      <c r="BR76" s="161">
        <f>'Standardized Scores'!BR76</f>
        <v>11.492734478203435</v>
      </c>
      <c r="BS76" s="161">
        <f>'Standardized Scores'!BS76</f>
        <v>20.079260237780712</v>
      </c>
      <c r="BT76" s="161">
        <f>'Standardized Scores'!BT76</f>
        <v>33.157199471598418</v>
      </c>
      <c r="BU76" s="161">
        <f>'Standardized Scores'!BU76</f>
        <v>8.8507265521796565</v>
      </c>
      <c r="BV76" s="161">
        <f>'Standardized Scores'!BV76</f>
        <v>14.266842800528401</v>
      </c>
      <c r="BW76" s="161">
        <f>'Standardized Scores'!BW76</f>
        <v>1.1889035667107002</v>
      </c>
      <c r="BX76" s="161">
        <f>'Standardized Scores'!BX76</f>
        <v>4.0951122853368558</v>
      </c>
      <c r="BY76" s="161">
        <f>'Standardized Scores'!BY76</f>
        <v>1.4531043593130779</v>
      </c>
      <c r="BZ76" s="161">
        <f>'Standardized Scores'!BZ76</f>
        <v>84.412153236459716</v>
      </c>
      <c r="CA76" s="161">
        <f>'Standardized Scores'!CA76</f>
        <v>27.344782034346103</v>
      </c>
      <c r="CB76" s="161">
        <f>'Standardized Scores'!CB76</f>
        <v>13.738441215323647</v>
      </c>
      <c r="CC76" s="161">
        <f>'Standardized Scores'!CC76</f>
        <v>44.385733157199475</v>
      </c>
      <c r="CD76" s="161">
        <f>'Standardized Scores'!CD76</f>
        <v>3.6988110964332894</v>
      </c>
      <c r="CE76" s="161">
        <f>'Standardized Scores'!CE76</f>
        <v>27.476882430647294</v>
      </c>
      <c r="CF76" s="161">
        <f>'Standardized Scores'!CF76</f>
        <v>8.9828269484808452</v>
      </c>
      <c r="CG76" s="161">
        <f>'Standardized Scores'!CG76</f>
        <v>0</v>
      </c>
      <c r="CH76" s="161">
        <f>'Standardized Scores'!CH76</f>
        <v>8.8507265521796565</v>
      </c>
      <c r="CI76" s="161">
        <f>'Standardized Scores'!CI76</f>
        <v>23.645970937912814</v>
      </c>
      <c r="CJ76" s="161">
        <f>'Standardized Scores'!CJ76</f>
        <v>86.261558784676353</v>
      </c>
      <c r="CK76" s="161">
        <f>'Standardized Scores'!CK76</f>
        <v>62.483487450462349</v>
      </c>
      <c r="CL76" s="161">
        <f>'Standardized Scores'!CL76</f>
        <v>5.1519154557463676</v>
      </c>
      <c r="CM76" s="161">
        <f>'Standardized Scores'!CM76</f>
        <v>91.941875825627477</v>
      </c>
      <c r="CN76" s="161">
        <f>'Standardized Scores'!CN76</f>
        <v>92.602377807133422</v>
      </c>
      <c r="CO76" s="161">
        <f>'Standardized Scores'!CO76</f>
        <v>10.435931307793924</v>
      </c>
      <c r="CP76" s="161">
        <f>'Standardized Scores'!CP76</f>
        <v>43.857331571994713</v>
      </c>
      <c r="CQ76" s="161">
        <f>'Standardized Scores'!CQ76</f>
        <v>3.9630118890356671</v>
      </c>
      <c r="CR76" s="161">
        <f>'Standardized Scores'!CR76</f>
        <v>62.087186261558784</v>
      </c>
      <c r="CS76" s="161">
        <f>'Standardized Scores'!CS76</f>
        <v>23.249669749009247</v>
      </c>
      <c r="CT76" s="161">
        <f>'Standardized Scores'!CT76</f>
        <v>64.729194187582564</v>
      </c>
      <c r="CU76" s="161">
        <f>'Standardized Scores'!CU76</f>
        <v>15.323645970937912</v>
      </c>
      <c r="CV76" s="161">
        <f>'Standardized Scores'!CV76</f>
        <v>57.46367239101717</v>
      </c>
      <c r="CW76" s="161">
        <f>'Standardized Scores'!CW76</f>
        <v>96.433289299867894</v>
      </c>
      <c r="CX76" s="161">
        <f>'Standardized Scores'!CX76</f>
        <v>88.77146631439895</v>
      </c>
      <c r="CY76" s="161">
        <f>'Standardized Scores'!CY76</f>
        <v>28.269484808454425</v>
      </c>
      <c r="CZ76" s="161">
        <f>'Standardized Scores'!CZ76</f>
        <v>77.278731836195504</v>
      </c>
      <c r="DA76" s="161">
        <f>'Standardized Scores'!DA76</f>
        <v>77.278731836195504</v>
      </c>
      <c r="DB76" s="161">
        <f>'Standardized Scores'!DB76</f>
        <v>0</v>
      </c>
      <c r="DC76" s="161">
        <f>'Standardized Scores'!DC76</f>
        <v>23.11756935270806</v>
      </c>
      <c r="DD76" s="161">
        <f>'Standardized Scores'!DD76</f>
        <v>42.40422721268164</v>
      </c>
      <c r="DE76" s="161">
        <f>'Standardized Scores'!DE76</f>
        <v>22.589167767503302</v>
      </c>
      <c r="DF76" s="161">
        <f>'Standardized Scores'!DF76</f>
        <v>51.651254953764862</v>
      </c>
      <c r="DG76" s="161">
        <f>'Standardized Scores'!DG76</f>
        <v>13.606340819022456</v>
      </c>
      <c r="DH76" s="161">
        <f>'Standardized Scores'!DH76</f>
        <v>49.405548216644647</v>
      </c>
      <c r="DI76" s="161">
        <f>'Standardized Scores'!DI76</f>
        <v>11.096433289299869</v>
      </c>
      <c r="DJ76" s="161">
        <f>'Standardized Scores'!DJ76</f>
        <v>98.943196829590491</v>
      </c>
      <c r="DK76" s="161">
        <f>'Standardized Scores'!DK76</f>
        <v>75.033025099075303</v>
      </c>
      <c r="DL76" s="161">
        <f>'Standardized Scores'!DL76</f>
        <v>10.303830911492735</v>
      </c>
      <c r="DM76" s="161">
        <f>'Standardized Scores'!DM76</f>
        <v>12.549537648612946</v>
      </c>
      <c r="DN76" s="161">
        <f>'Standardized Scores'!DN76</f>
        <v>3.0383091149273449</v>
      </c>
      <c r="DO76" s="161">
        <f>'Standardized Scores'!DO76</f>
        <v>7.5297225891677675</v>
      </c>
    </row>
    <row r="77" spans="2:119" ht="12" customHeight="1" x14ac:dyDescent="0.25">
      <c r="B77" s="83" t="str">
        <f>'Standardized Scores'!B77</f>
        <v xml:space="preserve">         Extent of participation in International Standards Organization (ISO) professional development committees</v>
      </c>
      <c r="C77" s="83" t="str">
        <f t="shared" si="0"/>
        <v>Extent of participation in International Standards Organization (ISO) professional development committees</v>
      </c>
      <c r="D77" s="151">
        <f>'Standardized Scores'!D77</f>
        <v>0.15</v>
      </c>
      <c r="E77" s="161">
        <f>'Standardized Scores'!E77</f>
        <v>100</v>
      </c>
      <c r="F77" s="161">
        <f>'Standardized Scores'!F77</f>
        <v>100</v>
      </c>
      <c r="G77" s="161">
        <f>'Standardized Scores'!G77</f>
        <v>66.666666666666671</v>
      </c>
      <c r="H77" s="161">
        <f>'Standardized Scores'!H77</f>
        <v>100</v>
      </c>
      <c r="I77" s="161">
        <f>'Standardized Scores'!I77</f>
        <v>100</v>
      </c>
      <c r="J77" s="161">
        <f>'Standardized Scores'!J77</f>
        <v>100</v>
      </c>
      <c r="K77" s="161">
        <f>'Standardized Scores'!K77</f>
        <v>100</v>
      </c>
      <c r="L77" s="161">
        <f>'Standardized Scores'!L77</f>
        <v>100</v>
      </c>
      <c r="M77" s="161">
        <f>'Standardized Scores'!M77</f>
        <v>100</v>
      </c>
      <c r="N77" s="161">
        <f>'Standardized Scores'!N77</f>
        <v>66.666666666666671</v>
      </c>
      <c r="O77" s="161">
        <f>'Standardized Scores'!O77</f>
        <v>100</v>
      </c>
      <c r="P77" s="161">
        <f>'Standardized Scores'!P77</f>
        <v>66.666666666666671</v>
      </c>
      <c r="Q77" s="161">
        <f>'Standardized Scores'!Q77</f>
        <v>100</v>
      </c>
      <c r="R77" s="161">
        <f>'Standardized Scores'!R77</f>
        <v>100</v>
      </c>
      <c r="S77" s="161">
        <f>'Standardized Scores'!S77</f>
        <v>100</v>
      </c>
      <c r="T77" s="161">
        <f>'Standardized Scores'!T77</f>
        <v>100</v>
      </c>
      <c r="U77" s="161">
        <f>'Standardized Scores'!U77</f>
        <v>100</v>
      </c>
      <c r="V77" s="161">
        <f>'Standardized Scores'!V77</f>
        <v>100</v>
      </c>
      <c r="W77" s="161">
        <f>'Standardized Scores'!W77</f>
        <v>100</v>
      </c>
      <c r="X77" s="161">
        <f>'Standardized Scores'!X77</f>
        <v>100</v>
      </c>
      <c r="Y77" s="161">
        <f>'Standardized Scores'!Y77</f>
        <v>100</v>
      </c>
      <c r="Z77" s="161">
        <f>'Standardized Scores'!Z77</f>
        <v>100</v>
      </c>
      <c r="AA77" s="161">
        <f>'Standardized Scores'!AA77</f>
        <v>100</v>
      </c>
      <c r="AB77" s="161">
        <f>'Standardized Scores'!AB77</f>
        <v>100</v>
      </c>
      <c r="AC77" s="161">
        <f>'Standardized Scores'!AC77</f>
        <v>100</v>
      </c>
      <c r="AD77" s="161">
        <f>'Standardized Scores'!AD77</f>
        <v>66.666666666666671</v>
      </c>
      <c r="AE77" s="161">
        <f>'Standardized Scores'!AE77</f>
        <v>100</v>
      </c>
      <c r="AF77" s="161">
        <f>'Standardized Scores'!AF77</f>
        <v>100</v>
      </c>
      <c r="AG77" s="161">
        <f>'Standardized Scores'!AG77</f>
        <v>100</v>
      </c>
      <c r="AH77" s="161">
        <f>'Standardized Scores'!AH77</f>
        <v>100</v>
      </c>
      <c r="AI77" s="161">
        <f>'Standardized Scores'!AI77</f>
        <v>100</v>
      </c>
      <c r="AJ77" s="161">
        <f>'Standardized Scores'!AJ77</f>
        <v>100</v>
      </c>
      <c r="AK77" s="161">
        <f>'Standardized Scores'!AK77</f>
        <v>33.333333333333336</v>
      </c>
      <c r="AL77" s="161">
        <f>'Standardized Scores'!AL77</f>
        <v>100</v>
      </c>
      <c r="AM77" s="161">
        <f>'Standardized Scores'!AM77</f>
        <v>100</v>
      </c>
      <c r="AN77" s="161">
        <f>'Standardized Scores'!AN77</f>
        <v>100</v>
      </c>
      <c r="AO77" s="161">
        <f>'Standardized Scores'!AO77</f>
        <v>66.666666666666671</v>
      </c>
      <c r="AP77" s="161">
        <f>'Standardized Scores'!AP77</f>
        <v>100</v>
      </c>
      <c r="AQ77" s="161">
        <f>'Standardized Scores'!AQ77</f>
        <v>100</v>
      </c>
      <c r="AR77" s="161">
        <f>'Standardized Scores'!AR77</f>
        <v>100</v>
      </c>
      <c r="AS77" s="161">
        <f>'Standardized Scores'!AS77</f>
        <v>100</v>
      </c>
      <c r="AT77" s="161">
        <f>'Standardized Scores'!AT77</f>
        <v>66.666666666666671</v>
      </c>
      <c r="AU77" s="161">
        <f>'Standardized Scores'!AU77</f>
        <v>66.666666666666671</v>
      </c>
      <c r="AV77" s="161">
        <f>'Standardized Scores'!AV77</f>
        <v>100</v>
      </c>
      <c r="AW77" s="161">
        <f>'Standardized Scores'!AW77</f>
        <v>100</v>
      </c>
      <c r="AX77" s="161">
        <f>'Standardized Scores'!AX77</f>
        <v>100</v>
      </c>
      <c r="AY77" s="161">
        <f>'Standardized Scores'!AY77</f>
        <v>100</v>
      </c>
      <c r="AZ77" s="161">
        <f>'Standardized Scores'!AZ77</f>
        <v>100</v>
      </c>
      <c r="BA77" s="161">
        <f>'Standardized Scores'!BA77</f>
        <v>100</v>
      </c>
      <c r="BB77" s="161">
        <f>'Standardized Scores'!BB77</f>
        <v>100</v>
      </c>
      <c r="BC77" s="161">
        <f>'Standardized Scores'!BC77</f>
        <v>100</v>
      </c>
      <c r="BD77" s="161">
        <f>'Standardized Scores'!BD77</f>
        <v>100</v>
      </c>
      <c r="BE77" s="161">
        <f>'Standardized Scores'!BE77</f>
        <v>100</v>
      </c>
      <c r="BF77" s="161">
        <f>'Standardized Scores'!BF77</f>
        <v>100</v>
      </c>
      <c r="BG77" s="161">
        <f>'Standardized Scores'!BG77</f>
        <v>100</v>
      </c>
      <c r="BH77" s="161">
        <f>'Standardized Scores'!BH77</f>
        <v>100</v>
      </c>
      <c r="BI77" s="161">
        <f>'Standardized Scores'!BI77</f>
        <v>66.666666666666671</v>
      </c>
      <c r="BJ77" s="161">
        <f>'Standardized Scores'!BJ77</f>
        <v>33.333333333333336</v>
      </c>
      <c r="BK77" s="161">
        <f>'Standardized Scores'!BK77</f>
        <v>100</v>
      </c>
      <c r="BL77" s="161">
        <f>'Standardized Scores'!BL77</f>
        <v>100</v>
      </c>
      <c r="BM77" s="161">
        <f>'Standardized Scores'!BM77</f>
        <v>100</v>
      </c>
      <c r="BN77" s="161">
        <f>'Standardized Scores'!BN77</f>
        <v>100</v>
      </c>
      <c r="BO77" s="161">
        <f>'Standardized Scores'!BO77</f>
        <v>33.333333333333336</v>
      </c>
      <c r="BP77" s="161">
        <f>'Standardized Scores'!BP77</f>
        <v>100</v>
      </c>
      <c r="BQ77" s="161">
        <f>'Standardized Scores'!BQ77</f>
        <v>100</v>
      </c>
      <c r="BR77" s="161">
        <f>'Standardized Scores'!BR77</f>
        <v>100</v>
      </c>
      <c r="BS77" s="161">
        <f>'Standardized Scores'!BS77</f>
        <v>100</v>
      </c>
      <c r="BT77" s="161">
        <f>'Standardized Scores'!BT77</f>
        <v>100</v>
      </c>
      <c r="BU77" s="161">
        <f>'Standardized Scores'!BU77</f>
        <v>66.666666666666671</v>
      </c>
      <c r="BV77" s="161">
        <f>'Standardized Scores'!BV77</f>
        <v>100</v>
      </c>
      <c r="BW77" s="161">
        <f>'Standardized Scores'!BW77</f>
        <v>100</v>
      </c>
      <c r="BX77" s="161">
        <f>'Standardized Scores'!BX77</f>
        <v>100</v>
      </c>
      <c r="BY77" s="161">
        <f>'Standardized Scores'!BY77</f>
        <v>100</v>
      </c>
      <c r="BZ77" s="161">
        <f>'Standardized Scores'!BZ77</f>
        <v>100</v>
      </c>
      <c r="CA77" s="161">
        <f>'Standardized Scores'!CA77</f>
        <v>100</v>
      </c>
      <c r="CB77" s="161">
        <f>'Standardized Scores'!CB77</f>
        <v>100</v>
      </c>
      <c r="CC77" s="161">
        <f>'Standardized Scores'!CC77</f>
        <v>100</v>
      </c>
      <c r="CD77" s="161">
        <f>'Standardized Scores'!CD77</f>
        <v>100</v>
      </c>
      <c r="CE77" s="161">
        <f>'Standardized Scores'!CE77</f>
        <v>100</v>
      </c>
      <c r="CF77" s="161">
        <f>'Standardized Scores'!CF77</f>
        <v>100</v>
      </c>
      <c r="CG77" s="161">
        <f>'Standardized Scores'!CG77</f>
        <v>33.333333333333336</v>
      </c>
      <c r="CH77" s="161">
        <f>'Standardized Scores'!CH77</f>
        <v>100</v>
      </c>
      <c r="CI77" s="161">
        <f>'Standardized Scores'!CI77</f>
        <v>100</v>
      </c>
      <c r="CJ77" s="161">
        <f>'Standardized Scores'!CJ77</f>
        <v>100</v>
      </c>
      <c r="CK77" s="161">
        <f>'Standardized Scores'!CK77</f>
        <v>100</v>
      </c>
      <c r="CL77" s="161">
        <f>'Standardized Scores'!CL77</f>
        <v>100</v>
      </c>
      <c r="CM77" s="161">
        <f>'Standardized Scores'!CM77</f>
        <v>100</v>
      </c>
      <c r="CN77" s="161">
        <f>'Standardized Scores'!CN77</f>
        <v>100</v>
      </c>
      <c r="CO77" s="161">
        <f>'Standardized Scores'!CO77</f>
        <v>100</v>
      </c>
      <c r="CP77" s="161">
        <f>'Standardized Scores'!CP77</f>
        <v>100</v>
      </c>
      <c r="CQ77" s="161">
        <f>'Standardized Scores'!CQ77</f>
        <v>100</v>
      </c>
      <c r="CR77" s="161">
        <f>'Standardized Scores'!CR77</f>
        <v>100</v>
      </c>
      <c r="CS77" s="161">
        <f>'Standardized Scores'!CS77</f>
        <v>100</v>
      </c>
      <c r="CT77" s="161">
        <f>'Standardized Scores'!CT77</f>
        <v>66.666666666666671</v>
      </c>
      <c r="CU77" s="161">
        <f>'Standardized Scores'!CU77</f>
        <v>100</v>
      </c>
      <c r="CV77" s="161">
        <f>'Standardized Scores'!CV77</f>
        <v>100</v>
      </c>
      <c r="CW77" s="161">
        <f>'Standardized Scores'!CW77</f>
        <v>100</v>
      </c>
      <c r="CX77" s="161">
        <f>'Standardized Scores'!CX77</f>
        <v>100</v>
      </c>
      <c r="CY77" s="161">
        <f>'Standardized Scores'!CY77</f>
        <v>100</v>
      </c>
      <c r="CZ77" s="161">
        <f>'Standardized Scores'!CZ77</f>
        <v>100</v>
      </c>
      <c r="DA77" s="161">
        <f>'Standardized Scores'!DA77</f>
        <v>100</v>
      </c>
      <c r="DB77" s="161">
        <f>'Standardized Scores'!DB77</f>
        <v>0</v>
      </c>
      <c r="DC77" s="161">
        <f>'Standardized Scores'!DC77</f>
        <v>100</v>
      </c>
      <c r="DD77" s="161">
        <f>'Standardized Scores'!DD77</f>
        <v>100</v>
      </c>
      <c r="DE77" s="161">
        <f>'Standardized Scores'!DE77</f>
        <v>100</v>
      </c>
      <c r="DF77" s="161">
        <f>'Standardized Scores'!DF77</f>
        <v>100</v>
      </c>
      <c r="DG77" s="161">
        <f>'Standardized Scores'!DG77</f>
        <v>100</v>
      </c>
      <c r="DH77" s="161">
        <f>'Standardized Scores'!DH77</f>
        <v>100</v>
      </c>
      <c r="DI77" s="161">
        <f>'Standardized Scores'!DI77</f>
        <v>100</v>
      </c>
      <c r="DJ77" s="161">
        <f>'Standardized Scores'!DJ77</f>
        <v>100</v>
      </c>
      <c r="DK77" s="161">
        <f>'Standardized Scores'!DK77</f>
        <v>100</v>
      </c>
      <c r="DL77" s="161">
        <f>'Standardized Scores'!DL77</f>
        <v>100</v>
      </c>
      <c r="DM77" s="161">
        <f>'Standardized Scores'!DM77</f>
        <v>100</v>
      </c>
      <c r="DN77" s="161">
        <f>'Standardized Scores'!DN77</f>
        <v>100</v>
      </c>
      <c r="DO77" s="161">
        <f>'Standardized Scores'!DO77</f>
        <v>100</v>
      </c>
    </row>
    <row r="78" spans="2:119" ht="12" customHeight="1" x14ac:dyDescent="0.25">
      <c r="B78" s="83" t="str">
        <f>'Standardized Scores'!B78</f>
        <v xml:space="preserve">         Partnerships with International Standards Organization (ISO)</v>
      </c>
      <c r="C78" s="83" t="str">
        <f t="shared" ref="C78:C95" si="1">TRIM(B78)</f>
        <v>Partnerships with International Standards Organization (ISO)</v>
      </c>
      <c r="D78" s="151">
        <f>'Standardized Scores'!D78</f>
        <v>0.1</v>
      </c>
      <c r="E78" s="161">
        <f>'Standardized Scores'!E78</f>
        <v>0</v>
      </c>
      <c r="F78" s="161">
        <f>'Standardized Scores'!F78</f>
        <v>0</v>
      </c>
      <c r="G78" s="161">
        <f>'Standardized Scores'!G78</f>
        <v>0</v>
      </c>
      <c r="H78" s="161">
        <f>'Standardized Scores'!H78</f>
        <v>0.4329004329004329</v>
      </c>
      <c r="I78" s="161">
        <f>'Standardized Scores'!I78</f>
        <v>0</v>
      </c>
      <c r="J78" s="161">
        <f>'Standardized Scores'!J78</f>
        <v>5.6277056277056277</v>
      </c>
      <c r="K78" s="161">
        <f>'Standardized Scores'!K78</f>
        <v>6.0606060606060606</v>
      </c>
      <c r="L78" s="161">
        <f>'Standardized Scores'!L78</f>
        <v>0</v>
      </c>
      <c r="M78" s="161">
        <f>'Standardized Scores'!M78</f>
        <v>0</v>
      </c>
      <c r="N78" s="161">
        <f>'Standardized Scores'!N78</f>
        <v>0</v>
      </c>
      <c r="O78" s="161">
        <f>'Standardized Scores'!O78</f>
        <v>0</v>
      </c>
      <c r="P78" s="161">
        <f>'Standardized Scores'!P78</f>
        <v>76.623376623376629</v>
      </c>
      <c r="Q78" s="161">
        <f>'Standardized Scores'!Q78</f>
        <v>0</v>
      </c>
      <c r="R78" s="161">
        <f>'Standardized Scores'!R78</f>
        <v>0</v>
      </c>
      <c r="S78" s="161">
        <f>'Standardized Scores'!S78</f>
        <v>0</v>
      </c>
      <c r="T78" s="161">
        <f>'Standardized Scores'!T78</f>
        <v>1.7316017316017316</v>
      </c>
      <c r="U78" s="161">
        <f>'Standardized Scores'!U78</f>
        <v>0.4329004329004329</v>
      </c>
      <c r="V78" s="161">
        <f>'Standardized Scores'!V78</f>
        <v>0</v>
      </c>
      <c r="W78" s="161">
        <f>'Standardized Scores'!W78</f>
        <v>11.255411255411255</v>
      </c>
      <c r="X78" s="161">
        <f>'Standardized Scores'!X78</f>
        <v>0</v>
      </c>
      <c r="Y78" s="161">
        <f>'Standardized Scores'!Y78</f>
        <v>6.0606060606060606</v>
      </c>
      <c r="Z78" s="161">
        <f>'Standardized Scores'!Z78</f>
        <v>0.4329004329004329</v>
      </c>
      <c r="AA78" s="161">
        <f>'Standardized Scores'!AA78</f>
        <v>0</v>
      </c>
      <c r="AB78" s="161">
        <f>'Standardized Scores'!AB78</f>
        <v>0</v>
      </c>
      <c r="AC78" s="161">
        <f>'Standardized Scores'!AC78</f>
        <v>0</v>
      </c>
      <c r="AD78" s="161">
        <f>'Standardized Scores'!AD78</f>
        <v>0</v>
      </c>
      <c r="AE78" s="161">
        <f>'Standardized Scores'!AE78</f>
        <v>0.4329004329004329</v>
      </c>
      <c r="AF78" s="161">
        <f>'Standardized Scores'!AF78</f>
        <v>6.0606060606060606</v>
      </c>
      <c r="AG78" s="161">
        <f>'Standardized Scores'!AG78</f>
        <v>0</v>
      </c>
      <c r="AH78" s="161">
        <f>'Standardized Scores'!AH78</f>
        <v>0</v>
      </c>
      <c r="AI78" s="161">
        <f>'Standardized Scores'!AI78</f>
        <v>0.4329004329004329</v>
      </c>
      <c r="AJ78" s="161">
        <f>'Standardized Scores'!AJ78</f>
        <v>0</v>
      </c>
      <c r="AK78" s="161">
        <f>'Standardized Scores'!AK78</f>
        <v>0</v>
      </c>
      <c r="AL78" s="161">
        <f>'Standardized Scores'!AL78</f>
        <v>0.86580086580086579</v>
      </c>
      <c r="AM78" s="161">
        <f>'Standardized Scores'!AM78</f>
        <v>0.86580086580086579</v>
      </c>
      <c r="AN78" s="161">
        <f>'Standardized Scores'!AN78</f>
        <v>33.333333333333336</v>
      </c>
      <c r="AO78" s="161">
        <f>'Standardized Scores'!AO78</f>
        <v>0</v>
      </c>
      <c r="AP78" s="161">
        <f>'Standardized Scores'!AP78</f>
        <v>29.870129870129869</v>
      </c>
      <c r="AQ78" s="161">
        <f>'Standardized Scores'!AQ78</f>
        <v>0</v>
      </c>
      <c r="AR78" s="161">
        <f>'Standardized Scores'!AR78</f>
        <v>0.86580086580086579</v>
      </c>
      <c r="AS78" s="161">
        <f>'Standardized Scores'!AS78</f>
        <v>0</v>
      </c>
      <c r="AT78" s="161">
        <f>'Standardized Scores'!AT78</f>
        <v>0</v>
      </c>
      <c r="AU78" s="161">
        <f>'Standardized Scores'!AU78</f>
        <v>1.7316017316017316</v>
      </c>
      <c r="AV78" s="161">
        <f>'Standardized Scores'!AV78</f>
        <v>1.2987012987012987</v>
      </c>
      <c r="AW78" s="161">
        <f>'Standardized Scores'!AW78</f>
        <v>0</v>
      </c>
      <c r="AX78" s="161">
        <f>'Standardized Scores'!AX78</f>
        <v>1.7316017316017316</v>
      </c>
      <c r="AY78" s="161">
        <f>'Standardized Scores'!AY78</f>
        <v>0.4329004329004329</v>
      </c>
      <c r="AZ78" s="161">
        <f>'Standardized Scores'!AZ78</f>
        <v>0.4329004329004329</v>
      </c>
      <c r="BA78" s="161">
        <f>'Standardized Scores'!BA78</f>
        <v>0</v>
      </c>
      <c r="BB78" s="161">
        <f>'Standardized Scores'!BB78</f>
        <v>2.1645021645021645</v>
      </c>
      <c r="BC78" s="161">
        <f>'Standardized Scores'!BC78</f>
        <v>0</v>
      </c>
      <c r="BD78" s="161">
        <f>'Standardized Scores'!BD78</f>
        <v>9.0909090909090917</v>
      </c>
      <c r="BE78" s="161">
        <f>'Standardized Scores'!BE78</f>
        <v>4.329004329004329</v>
      </c>
      <c r="BF78" s="161">
        <f>'Standardized Scores'!BF78</f>
        <v>0.4329004329004329</v>
      </c>
      <c r="BG78" s="161">
        <f>'Standardized Scores'!BG78</f>
        <v>0</v>
      </c>
      <c r="BH78" s="161">
        <f>'Standardized Scores'!BH78</f>
        <v>1.2987012987012987</v>
      </c>
      <c r="BI78" s="161">
        <f>'Standardized Scores'!BI78</f>
        <v>0</v>
      </c>
      <c r="BJ78" s="161">
        <f>'Standardized Scores'!BJ78</f>
        <v>0</v>
      </c>
      <c r="BK78" s="161">
        <f>'Standardized Scores'!BK78</f>
        <v>0</v>
      </c>
      <c r="BL78" s="161">
        <f>'Standardized Scores'!BL78</f>
        <v>0.4329004329004329</v>
      </c>
      <c r="BM78" s="161">
        <f>'Standardized Scores'!BM78</f>
        <v>0</v>
      </c>
      <c r="BN78" s="161">
        <f>'Standardized Scores'!BN78</f>
        <v>1.2987012987012987</v>
      </c>
      <c r="BO78" s="161">
        <f>'Standardized Scores'!BO78</f>
        <v>0</v>
      </c>
      <c r="BP78" s="161">
        <f>'Standardized Scores'!BP78</f>
        <v>0.86580086580086579</v>
      </c>
      <c r="BQ78" s="161">
        <f>'Standardized Scores'!BQ78</f>
        <v>0.4329004329004329</v>
      </c>
      <c r="BR78" s="161">
        <f>'Standardized Scores'!BR78</f>
        <v>0</v>
      </c>
      <c r="BS78" s="161">
        <f>'Standardized Scores'!BS78</f>
        <v>0.86580086580086579</v>
      </c>
      <c r="BT78" s="161">
        <f>'Standardized Scores'!BT78</f>
        <v>0</v>
      </c>
      <c r="BU78" s="161">
        <f>'Standardized Scores'!BU78</f>
        <v>0</v>
      </c>
      <c r="BV78" s="161">
        <f>'Standardized Scores'!BV78</f>
        <v>0.4329004329004329</v>
      </c>
      <c r="BW78" s="161">
        <f>'Standardized Scores'!BW78</f>
        <v>0</v>
      </c>
      <c r="BX78" s="161">
        <f>'Standardized Scores'!BX78</f>
        <v>0</v>
      </c>
      <c r="BY78" s="161">
        <f>'Standardized Scores'!BY78</f>
        <v>0</v>
      </c>
      <c r="BZ78" s="161">
        <f>'Standardized Scores'!BZ78</f>
        <v>16.883116883116884</v>
      </c>
      <c r="CA78" s="161">
        <f>'Standardized Scores'!CA78</f>
        <v>1.2987012987012987</v>
      </c>
      <c r="CB78" s="161">
        <f>'Standardized Scores'!CB78</f>
        <v>0</v>
      </c>
      <c r="CC78" s="161">
        <f>'Standardized Scores'!CC78</f>
        <v>0.86580086580086579</v>
      </c>
      <c r="CD78" s="161">
        <f>'Standardized Scores'!CD78</f>
        <v>0</v>
      </c>
      <c r="CE78" s="161">
        <f>'Standardized Scores'!CE78</f>
        <v>0</v>
      </c>
      <c r="CF78" s="161">
        <f>'Standardized Scores'!CF78</f>
        <v>0</v>
      </c>
      <c r="CG78" s="161">
        <f>'Standardized Scores'!CG78</f>
        <v>0</v>
      </c>
      <c r="CH78" s="161">
        <f>'Standardized Scores'!CH78</f>
        <v>0</v>
      </c>
      <c r="CI78" s="161">
        <f>'Standardized Scores'!CI78</f>
        <v>1.2987012987012987</v>
      </c>
      <c r="CJ78" s="161">
        <f>'Standardized Scores'!CJ78</f>
        <v>0.86580086580086579</v>
      </c>
      <c r="CK78" s="161">
        <f>'Standardized Scores'!CK78</f>
        <v>3.0303030303030303</v>
      </c>
      <c r="CL78" s="161">
        <f>'Standardized Scores'!CL78</f>
        <v>0</v>
      </c>
      <c r="CM78" s="161">
        <f>'Standardized Scores'!CM78</f>
        <v>0</v>
      </c>
      <c r="CN78" s="161">
        <f>'Standardized Scores'!CN78</f>
        <v>0.4329004329004329</v>
      </c>
      <c r="CO78" s="161">
        <f>'Standardized Scores'!CO78</f>
        <v>0</v>
      </c>
      <c r="CP78" s="161">
        <f>'Standardized Scores'!CP78</f>
        <v>0</v>
      </c>
      <c r="CQ78" s="161">
        <f>'Standardized Scores'!CQ78</f>
        <v>0</v>
      </c>
      <c r="CR78" s="161">
        <f>'Standardized Scores'!CR78</f>
        <v>0</v>
      </c>
      <c r="CS78" s="161">
        <f>'Standardized Scores'!CS78</f>
        <v>3.0303030303030303</v>
      </c>
      <c r="CT78" s="161">
        <f>'Standardized Scores'!CT78</f>
        <v>0</v>
      </c>
      <c r="CU78" s="161">
        <f>'Standardized Scores'!CU78</f>
        <v>0</v>
      </c>
      <c r="CV78" s="161">
        <f>'Standardized Scores'!CV78</f>
        <v>1.2987012987012987</v>
      </c>
      <c r="CW78" s="161">
        <f>'Standardized Scores'!CW78</f>
        <v>0</v>
      </c>
      <c r="CX78" s="161">
        <f>'Standardized Scores'!CX78</f>
        <v>3.0303030303030303</v>
      </c>
      <c r="CY78" s="161">
        <f>'Standardized Scores'!CY78</f>
        <v>0</v>
      </c>
      <c r="CZ78" s="161">
        <f>'Standardized Scores'!CZ78</f>
        <v>2.1645021645021645</v>
      </c>
      <c r="DA78" s="161">
        <f>'Standardized Scores'!DA78</f>
        <v>38.528138528138527</v>
      </c>
      <c r="DB78" s="161">
        <f>'Standardized Scores'!DB78</f>
        <v>0.4329004329004329</v>
      </c>
      <c r="DC78" s="161">
        <f>'Standardized Scores'!DC78</f>
        <v>0</v>
      </c>
      <c r="DD78" s="161">
        <f>'Standardized Scores'!DD78</f>
        <v>1.2987012987012987</v>
      </c>
      <c r="DE78" s="161">
        <f>'Standardized Scores'!DE78</f>
        <v>0.4329004329004329</v>
      </c>
      <c r="DF78" s="161">
        <f>'Standardized Scores'!DF78</f>
        <v>0.86580086580086579</v>
      </c>
      <c r="DG78" s="161">
        <f>'Standardized Scores'!DG78</f>
        <v>0</v>
      </c>
      <c r="DH78" s="161">
        <f>'Standardized Scores'!DH78</f>
        <v>0</v>
      </c>
      <c r="DI78" s="161">
        <f>'Standardized Scores'!DI78</f>
        <v>0.86580086580086579</v>
      </c>
      <c r="DJ78" s="161">
        <f>'Standardized Scores'!DJ78</f>
        <v>55.411255411255411</v>
      </c>
      <c r="DK78" s="161">
        <f>'Standardized Scores'!DK78</f>
        <v>100</v>
      </c>
      <c r="DL78" s="161">
        <f>'Standardized Scores'!DL78</f>
        <v>0.4329004329004329</v>
      </c>
      <c r="DM78" s="161">
        <f>'Standardized Scores'!DM78</f>
        <v>0</v>
      </c>
      <c r="DN78" s="161">
        <f>'Standardized Scores'!DN78</f>
        <v>0</v>
      </c>
      <c r="DO78" s="161">
        <f>'Standardized Scores'!DO78</f>
        <v>0</v>
      </c>
    </row>
    <row r="79" spans="2:119" ht="12" customHeight="1" x14ac:dyDescent="0.25">
      <c r="B79" s="83" t="str">
        <f>'Standardized Scores'!B79</f>
        <v xml:space="preserve">         Count of International Standards Organization (ISO) meetings hosted in the country</v>
      </c>
      <c r="C79" s="83" t="str">
        <f t="shared" si="1"/>
        <v>Count of International Standards Organization (ISO) meetings hosted in the country</v>
      </c>
      <c r="D79" s="151">
        <f>'Standardized Scores'!D79</f>
        <v>0.05</v>
      </c>
      <c r="E79" s="161">
        <f>'Standardized Scores'!E79</f>
        <v>0</v>
      </c>
      <c r="F79" s="161">
        <f>'Standardized Scores'!F79</f>
        <v>0</v>
      </c>
      <c r="G79" s="161">
        <f>'Standardized Scores'!G79</f>
        <v>0</v>
      </c>
      <c r="H79" s="161">
        <f>'Standardized Scores'!H79</f>
        <v>0</v>
      </c>
      <c r="I79" s="161">
        <f>'Standardized Scores'!I79</f>
        <v>0</v>
      </c>
      <c r="J79" s="161">
        <f>'Standardized Scores'!J79</f>
        <v>30.555555555555557</v>
      </c>
      <c r="K79" s="161">
        <f>'Standardized Scores'!K79</f>
        <v>11.111111111111111</v>
      </c>
      <c r="L79" s="161">
        <f>'Standardized Scores'!L79</f>
        <v>0</v>
      </c>
      <c r="M79" s="161">
        <f>'Standardized Scores'!M79</f>
        <v>0</v>
      </c>
      <c r="N79" s="161">
        <f>'Standardized Scores'!N79</f>
        <v>0</v>
      </c>
      <c r="O79" s="161">
        <f>'Standardized Scores'!O79</f>
        <v>0</v>
      </c>
      <c r="P79" s="161">
        <f>'Standardized Scores'!P79</f>
        <v>8.3333333333333339</v>
      </c>
      <c r="Q79" s="161">
        <f>'Standardized Scores'!Q79</f>
        <v>0</v>
      </c>
      <c r="R79" s="161">
        <f>'Standardized Scores'!R79</f>
        <v>0</v>
      </c>
      <c r="S79" s="161">
        <f>'Standardized Scores'!S79</f>
        <v>0</v>
      </c>
      <c r="T79" s="161">
        <f>'Standardized Scores'!T79</f>
        <v>5.5555555555555554</v>
      </c>
      <c r="U79" s="161">
        <f>'Standardized Scores'!U79</f>
        <v>0</v>
      </c>
      <c r="V79" s="161">
        <f>'Standardized Scores'!V79</f>
        <v>0</v>
      </c>
      <c r="W79" s="161">
        <f>'Standardized Scores'!W79</f>
        <v>8.3333333333333339</v>
      </c>
      <c r="X79" s="161">
        <f>'Standardized Scores'!X79</f>
        <v>0</v>
      </c>
      <c r="Y79" s="161">
        <f>'Standardized Scores'!Y79</f>
        <v>44.444444444444443</v>
      </c>
      <c r="Z79" s="161">
        <f>'Standardized Scores'!Z79</f>
        <v>0</v>
      </c>
      <c r="AA79" s="161">
        <f>'Standardized Scores'!AA79</f>
        <v>0</v>
      </c>
      <c r="AB79" s="161">
        <f>'Standardized Scores'!AB79</f>
        <v>0</v>
      </c>
      <c r="AC79" s="161">
        <f>'Standardized Scores'!AC79</f>
        <v>0</v>
      </c>
      <c r="AD79" s="161">
        <f>'Standardized Scores'!AD79</f>
        <v>0</v>
      </c>
      <c r="AE79" s="161">
        <f>'Standardized Scores'!AE79</f>
        <v>2.7777777777777777</v>
      </c>
      <c r="AF79" s="161">
        <f>'Standardized Scores'!AF79</f>
        <v>0</v>
      </c>
      <c r="AG79" s="161">
        <f>'Standardized Scores'!AG79</f>
        <v>0</v>
      </c>
      <c r="AH79" s="161">
        <f>'Standardized Scores'!AH79</f>
        <v>0</v>
      </c>
      <c r="AI79" s="161">
        <f>'Standardized Scores'!AI79</f>
        <v>0</v>
      </c>
      <c r="AJ79" s="161">
        <f>'Standardized Scores'!AJ79</f>
        <v>0</v>
      </c>
      <c r="AK79" s="161">
        <f>'Standardized Scores'!AK79</f>
        <v>0</v>
      </c>
      <c r="AL79" s="161">
        <f>'Standardized Scores'!AL79</f>
        <v>0</v>
      </c>
      <c r="AM79" s="161">
        <f>'Standardized Scores'!AM79</f>
        <v>8.3333333333333339</v>
      </c>
      <c r="AN79" s="161">
        <f>'Standardized Scores'!AN79</f>
        <v>30.555555555555557</v>
      </c>
      <c r="AO79" s="161">
        <f>'Standardized Scores'!AO79</f>
        <v>0</v>
      </c>
      <c r="AP79" s="161">
        <f>'Standardized Scores'!AP79</f>
        <v>100</v>
      </c>
      <c r="AQ79" s="161">
        <f>'Standardized Scores'!AQ79</f>
        <v>0</v>
      </c>
      <c r="AR79" s="161">
        <f>'Standardized Scores'!AR79</f>
        <v>13.888888888888889</v>
      </c>
      <c r="AS79" s="161">
        <f>'Standardized Scores'!AS79</f>
        <v>0</v>
      </c>
      <c r="AT79" s="161">
        <f>'Standardized Scores'!AT79</f>
        <v>0</v>
      </c>
      <c r="AU79" s="161">
        <f>'Standardized Scores'!AU79</f>
        <v>0</v>
      </c>
      <c r="AV79" s="161">
        <f>'Standardized Scores'!AV79</f>
        <v>0</v>
      </c>
      <c r="AW79" s="161">
        <f>'Standardized Scores'!AW79</f>
        <v>0</v>
      </c>
      <c r="AX79" s="161">
        <f>'Standardized Scores'!AX79</f>
        <v>16.666666666666668</v>
      </c>
      <c r="AY79" s="161">
        <f>'Standardized Scores'!AY79</f>
        <v>0</v>
      </c>
      <c r="AZ79" s="161">
        <f>'Standardized Scores'!AZ79</f>
        <v>0</v>
      </c>
      <c r="BA79" s="161">
        <f>'Standardized Scores'!BA79</f>
        <v>0</v>
      </c>
      <c r="BB79" s="161">
        <f>'Standardized Scores'!BB79</f>
        <v>5.5555555555555554</v>
      </c>
      <c r="BC79" s="161">
        <f>'Standardized Scores'!BC79</f>
        <v>0</v>
      </c>
      <c r="BD79" s="161">
        <f>'Standardized Scores'!BD79</f>
        <v>52.777777777777779</v>
      </c>
      <c r="BE79" s="161">
        <f>'Standardized Scores'!BE79</f>
        <v>80.555555555555557</v>
      </c>
      <c r="BF79" s="161">
        <f>'Standardized Scores'!BF79</f>
        <v>0</v>
      </c>
      <c r="BG79" s="161">
        <f>'Standardized Scores'!BG79</f>
        <v>0</v>
      </c>
      <c r="BH79" s="161">
        <f>'Standardized Scores'!BH79</f>
        <v>0</v>
      </c>
      <c r="BI79" s="161">
        <f>'Standardized Scores'!BI79</f>
        <v>0</v>
      </c>
      <c r="BJ79" s="161">
        <f>'Standardized Scores'!BJ79</f>
        <v>0</v>
      </c>
      <c r="BK79" s="161">
        <f>'Standardized Scores'!BK79</f>
        <v>0</v>
      </c>
      <c r="BL79" s="161">
        <f>'Standardized Scores'!BL79</f>
        <v>0</v>
      </c>
      <c r="BM79" s="161">
        <f>'Standardized Scores'!BM79</f>
        <v>0</v>
      </c>
      <c r="BN79" s="161">
        <f>'Standardized Scores'!BN79</f>
        <v>0</v>
      </c>
      <c r="BO79" s="161">
        <f>'Standardized Scores'!BO79</f>
        <v>0</v>
      </c>
      <c r="BP79" s="161">
        <f>'Standardized Scores'!BP79</f>
        <v>0</v>
      </c>
      <c r="BQ79" s="161">
        <f>'Standardized Scores'!BQ79</f>
        <v>0</v>
      </c>
      <c r="BR79" s="161">
        <f>'Standardized Scores'!BR79</f>
        <v>0</v>
      </c>
      <c r="BS79" s="161">
        <f>'Standardized Scores'!BS79</f>
        <v>2.7777777777777777</v>
      </c>
      <c r="BT79" s="161">
        <f>'Standardized Scores'!BT79</f>
        <v>0</v>
      </c>
      <c r="BU79" s="161">
        <f>'Standardized Scores'!BU79</f>
        <v>0</v>
      </c>
      <c r="BV79" s="161">
        <f>'Standardized Scores'!BV79</f>
        <v>0</v>
      </c>
      <c r="BW79" s="161">
        <f>'Standardized Scores'!BW79</f>
        <v>0</v>
      </c>
      <c r="BX79" s="161">
        <f>'Standardized Scores'!BX79</f>
        <v>0</v>
      </c>
      <c r="BY79" s="161">
        <f>'Standardized Scores'!BY79</f>
        <v>0</v>
      </c>
      <c r="BZ79" s="161">
        <f>'Standardized Scores'!BZ79</f>
        <v>8.3333333333333339</v>
      </c>
      <c r="CA79" s="161">
        <f>'Standardized Scores'!CA79</f>
        <v>0</v>
      </c>
      <c r="CB79" s="161">
        <f>'Standardized Scores'!CB79</f>
        <v>0</v>
      </c>
      <c r="CC79" s="161">
        <f>'Standardized Scores'!CC79</f>
        <v>2.7777777777777777</v>
      </c>
      <c r="CD79" s="161">
        <f>'Standardized Scores'!CD79</f>
        <v>0</v>
      </c>
      <c r="CE79" s="161">
        <f>'Standardized Scores'!CE79</f>
        <v>0</v>
      </c>
      <c r="CF79" s="161">
        <f>'Standardized Scores'!CF79</f>
        <v>0</v>
      </c>
      <c r="CG79" s="161">
        <f>'Standardized Scores'!CG79</f>
        <v>0</v>
      </c>
      <c r="CH79" s="161">
        <f>'Standardized Scores'!CH79</f>
        <v>0</v>
      </c>
      <c r="CI79" s="161">
        <f>'Standardized Scores'!CI79</f>
        <v>5.5555555555555554</v>
      </c>
      <c r="CJ79" s="161">
        <f>'Standardized Scores'!CJ79</f>
        <v>2.7777777777777777</v>
      </c>
      <c r="CK79" s="161">
        <f>'Standardized Scores'!CK79</f>
        <v>2.7777777777777777</v>
      </c>
      <c r="CL79" s="161">
        <f>'Standardized Scores'!CL79</f>
        <v>0</v>
      </c>
      <c r="CM79" s="161">
        <f>'Standardized Scores'!CM79</f>
        <v>0</v>
      </c>
      <c r="CN79" s="161">
        <f>'Standardized Scores'!CN79</f>
        <v>0</v>
      </c>
      <c r="CO79" s="161">
        <f>'Standardized Scores'!CO79</f>
        <v>11.111111111111111</v>
      </c>
      <c r="CP79" s="161">
        <f>'Standardized Scores'!CP79</f>
        <v>0</v>
      </c>
      <c r="CQ79" s="161">
        <f>'Standardized Scores'!CQ79</f>
        <v>0</v>
      </c>
      <c r="CR79" s="161">
        <f>'Standardized Scores'!CR79</f>
        <v>0</v>
      </c>
      <c r="CS79" s="161">
        <f>'Standardized Scores'!CS79</f>
        <v>8.3333333333333339</v>
      </c>
      <c r="CT79" s="161">
        <f>'Standardized Scores'!CT79</f>
        <v>0</v>
      </c>
      <c r="CU79" s="161">
        <f>'Standardized Scores'!CU79</f>
        <v>0</v>
      </c>
      <c r="CV79" s="161">
        <f>'Standardized Scores'!CV79</f>
        <v>0</v>
      </c>
      <c r="CW79" s="161">
        <f>'Standardized Scores'!CW79</f>
        <v>27.777777777777779</v>
      </c>
      <c r="CX79" s="161">
        <f>'Standardized Scores'!CX79</f>
        <v>5.5555555555555554</v>
      </c>
      <c r="CY79" s="161">
        <f>'Standardized Scores'!CY79</f>
        <v>0</v>
      </c>
      <c r="CZ79" s="161">
        <f>'Standardized Scores'!CZ79</f>
        <v>19.444444444444443</v>
      </c>
      <c r="DA79" s="161">
        <f>'Standardized Scores'!DA79</f>
        <v>2.7777777777777777</v>
      </c>
      <c r="DB79" s="161">
        <f>'Standardized Scores'!DB79</f>
        <v>0</v>
      </c>
      <c r="DC79" s="161">
        <f>'Standardized Scores'!DC79</f>
        <v>0</v>
      </c>
      <c r="DD79" s="161">
        <f>'Standardized Scores'!DD79</f>
        <v>2.7777777777777777</v>
      </c>
      <c r="DE79" s="161">
        <f>'Standardized Scores'!DE79</f>
        <v>0</v>
      </c>
      <c r="DF79" s="161">
        <f>'Standardized Scores'!DF79</f>
        <v>5.5555555555555554</v>
      </c>
      <c r="DG79" s="161">
        <f>'Standardized Scores'!DG79</f>
        <v>0</v>
      </c>
      <c r="DH79" s="161">
        <f>'Standardized Scores'!DH79</f>
        <v>0</v>
      </c>
      <c r="DI79" s="161">
        <f>'Standardized Scores'!DI79</f>
        <v>8.3333333333333339</v>
      </c>
      <c r="DJ79" s="161">
        <f>'Standardized Scores'!DJ79</f>
        <v>11.111111111111111</v>
      </c>
      <c r="DK79" s="161">
        <f>'Standardized Scores'!DK79</f>
        <v>94.444444444444443</v>
      </c>
      <c r="DL79" s="161">
        <f>'Standardized Scores'!DL79</f>
        <v>0</v>
      </c>
      <c r="DM79" s="161">
        <f>'Standardized Scores'!DM79</f>
        <v>0</v>
      </c>
      <c r="DN79" s="161">
        <f>'Standardized Scores'!DN79</f>
        <v>0</v>
      </c>
      <c r="DO79" s="161">
        <f>'Standardized Scores'!DO79</f>
        <v>0</v>
      </c>
    </row>
    <row r="80" spans="2:119" ht="12" customHeight="1" x14ac:dyDescent="0.25">
      <c r="B80" s="83" t="str">
        <f>'Standardized Scores'!B80</f>
        <v xml:space="preserve">         Adoption of International Electrotechnical Commission (IEC) standards</v>
      </c>
      <c r="C80" s="83" t="str">
        <f t="shared" si="1"/>
        <v>Adoption of International Electrotechnical Commission (IEC) standards</v>
      </c>
      <c r="D80" s="151">
        <f>'Standardized Scores'!D80</f>
        <v>0.1</v>
      </c>
      <c r="E80" s="161">
        <f>'Standardized Scores'!E80</f>
        <v>7.3107049608355092</v>
      </c>
      <c r="F80" s="161">
        <f>'Standardized Scores'!F80</f>
        <v>3.2123473668089812E-2</v>
      </c>
      <c r="G80" s="161">
        <f>'Standardized Scores'!G80</f>
        <v>8.8772845953002619</v>
      </c>
      <c r="H80" s="161">
        <f>'Standardized Scores'!H80</f>
        <v>0</v>
      </c>
      <c r="I80" s="161">
        <f>'Standardized Scores'!I80</f>
        <v>55.091383812010442</v>
      </c>
      <c r="J80" s="161">
        <f>'Standardized Scores'!J80</f>
        <v>77.545691906005217</v>
      </c>
      <c r="K80" s="161">
        <f>'Standardized Scores'!K80</f>
        <v>1.4941150543297584E-3</v>
      </c>
      <c r="L80" s="161">
        <f>'Standardized Scores'!L80</f>
        <v>1.0443864229765014</v>
      </c>
      <c r="M80" s="161">
        <f>'Standardized Scores'!M80</f>
        <v>0.52219321148825071</v>
      </c>
      <c r="N80" s="161">
        <f>'Standardized Scores'!N80</f>
        <v>25.065274151436032</v>
      </c>
      <c r="O80" s="161">
        <f>'Standardized Scores'!O80</f>
        <v>83.55091383812011</v>
      </c>
      <c r="P80" s="161">
        <f>'Standardized Scores'!P80</f>
        <v>0.12475860703653484</v>
      </c>
      <c r="Q80" s="161">
        <f>'Standardized Scores'!Q80</f>
        <v>0.26109660574412535</v>
      </c>
      <c r="R80" s="161">
        <f>'Standardized Scores'!R80</f>
        <v>0.13895270005266755</v>
      </c>
      <c r="S80" s="161">
        <f>'Standardized Scores'!S80</f>
        <v>42.297650130548305</v>
      </c>
      <c r="T80" s="161">
        <f>'Standardized Scores'!T80</f>
        <v>5.528225701020107E-2</v>
      </c>
      <c r="U80" s="161">
        <f>'Standardized Scores'!U80</f>
        <v>0.10981745649323726</v>
      </c>
      <c r="V80" s="161">
        <f>'Standardized Scores'!V80</f>
        <v>56.657963446475193</v>
      </c>
      <c r="W80" s="161">
        <f>'Standardized Scores'!W80</f>
        <v>3.133159268929504</v>
      </c>
      <c r="X80" s="161">
        <f>'Standardized Scores'!X80</f>
        <v>100</v>
      </c>
      <c r="Y80" s="161">
        <f>'Standardized Scores'!Y80</f>
        <v>4.6997389033942563</v>
      </c>
      <c r="Z80" s="161">
        <f>'Standardized Scores'!Z80</f>
        <v>0.18527026673689009</v>
      </c>
      <c r="AA80" s="161">
        <f>'Standardized Scores'!AA80</f>
        <v>0.16883500113926272</v>
      </c>
      <c r="AB80" s="161">
        <f>'Standardized Scores'!AB80</f>
        <v>2.0887728459530028</v>
      </c>
      <c r="AC80" s="161">
        <f>'Standardized Scores'!AC80</f>
        <v>0</v>
      </c>
      <c r="AD80" s="161">
        <f>'Standardized Scores'!AD80</f>
        <v>65.013054830287203</v>
      </c>
      <c r="AE80" s="161">
        <f>'Standardized Scores'!AE80</f>
        <v>77.284595300261103</v>
      </c>
      <c r="AF80" s="161">
        <f>'Standardized Scores'!AF80</f>
        <v>4.034110646690349E-2</v>
      </c>
      <c r="AG80" s="161">
        <f>'Standardized Scores'!AG80</f>
        <v>0.25325250170889407</v>
      </c>
      <c r="AH80" s="161">
        <f>'Standardized Scores'!AH80</f>
        <v>33.159268929503916</v>
      </c>
      <c r="AI80" s="161">
        <f>'Standardized Scores'!AI80</f>
        <v>0</v>
      </c>
      <c r="AJ80" s="161">
        <f>'Standardized Scores'!AJ80</f>
        <v>1.566579634464752</v>
      </c>
      <c r="AK80" s="161">
        <f>'Standardized Scores'!AK80</f>
        <v>2.0887728459530028</v>
      </c>
      <c r="AL80" s="161">
        <f>'Standardized Scores'!AL80</f>
        <v>81.723237597911222</v>
      </c>
      <c r="AM80" s="161">
        <f>'Standardized Scores'!AM80</f>
        <v>94.255874673629236</v>
      </c>
      <c r="AN80" s="161">
        <f>'Standardized Scores'!AN80</f>
        <v>1.566579634464752</v>
      </c>
      <c r="AO80" s="161">
        <f>'Standardized Scores'!AO80</f>
        <v>99.477806788511742</v>
      </c>
      <c r="AP80" s="161">
        <f>'Standardized Scores'!AP80</f>
        <v>2.3498694516971281</v>
      </c>
      <c r="AQ80" s="161">
        <f>'Standardized Scores'!AQ80</f>
        <v>31.331592689295039</v>
      </c>
      <c r="AR80" s="161">
        <f>'Standardized Scores'!AR80</f>
        <v>7.4705752716487921E-4</v>
      </c>
      <c r="AS80" s="161">
        <f>'Standardized Scores'!AS80</f>
        <v>0.12924095219952411</v>
      </c>
      <c r="AT80" s="161">
        <f>'Standardized Scores'!AT80</f>
        <v>0</v>
      </c>
      <c r="AU80" s="161">
        <f>'Standardized Scores'!AU80</f>
        <v>49.086161879895563</v>
      </c>
      <c r="AV80" s="161">
        <f>'Standardized Scores'!AV80</f>
        <v>1.0443864229765014</v>
      </c>
      <c r="AW80" s="161">
        <f>'Standardized Scores'!AW80</f>
        <v>76.501305483028716</v>
      </c>
      <c r="AX80" s="161">
        <f>'Standardized Scores'!AX80</f>
        <v>23.49869451697128</v>
      </c>
      <c r="AY80" s="161">
        <f>'Standardized Scores'!AY80</f>
        <v>53.785900783289819</v>
      </c>
      <c r="AZ80" s="161">
        <f>'Standardized Scores'!AZ80</f>
        <v>3.133159268929504</v>
      </c>
      <c r="BA80" s="161">
        <f>'Standardized Scores'!BA80</f>
        <v>47.519582245430811</v>
      </c>
      <c r="BB80" s="161">
        <f>'Standardized Scores'!BB80</f>
        <v>38.903394255874673</v>
      </c>
      <c r="BC80" s="161">
        <f>'Standardized Scores'!BC80</f>
        <v>95.822454308093995</v>
      </c>
      <c r="BD80" s="161">
        <f>'Standardized Scores'!BD80</f>
        <v>98.69451697127937</v>
      </c>
      <c r="BE80" s="161">
        <f>'Standardized Scores'!BE80</f>
        <v>1.566579634464752</v>
      </c>
      <c r="BF80" s="161">
        <f>'Standardized Scores'!BF80</f>
        <v>2.0887728459530028</v>
      </c>
      <c r="BG80" s="161">
        <f>'Standardized Scores'!BG80</f>
        <v>3.3942558746736293</v>
      </c>
      <c r="BH80" s="161">
        <f>'Standardized Scores'!BH80</f>
        <v>0</v>
      </c>
      <c r="BI80" s="161">
        <f>'Standardized Scores'!BI80</f>
        <v>5.2294026901541554E-3</v>
      </c>
      <c r="BJ80" s="161">
        <f>'Standardized Scores'!BJ80</f>
        <v>0</v>
      </c>
      <c r="BK80" s="161">
        <f>'Standardized Scores'!BK80</f>
        <v>0.23382900600260723</v>
      </c>
      <c r="BL80" s="161">
        <f>'Standardized Scores'!BL80</f>
        <v>4.1088163994068366E-2</v>
      </c>
      <c r="BM80" s="161">
        <f>'Standardized Scores'!BM80</f>
        <v>4.438642297650131</v>
      </c>
      <c r="BN80" s="161">
        <f>'Standardized Scores'!BN80</f>
        <v>1.566579634464752</v>
      </c>
      <c r="BO80" s="161">
        <f>'Standardized Scores'!BO80</f>
        <v>36.031331592689298</v>
      </c>
      <c r="BP80" s="161">
        <f>'Standardized Scores'!BP80</f>
        <v>1.0443864229765014</v>
      </c>
      <c r="BQ80" s="161">
        <f>'Standardized Scores'!BQ80</f>
        <v>3.6605818831079086E-2</v>
      </c>
      <c r="BR80" s="161">
        <f>'Standardized Scores'!BR80</f>
        <v>33.420365535248045</v>
      </c>
      <c r="BS80" s="161">
        <f>'Standardized Scores'!BS80</f>
        <v>7.0223407553498665E-2</v>
      </c>
      <c r="BT80" s="161">
        <f>'Standardized Scores'!BT80</f>
        <v>0</v>
      </c>
      <c r="BU80" s="161">
        <f>'Standardized Scores'!BU80</f>
        <v>2.0887728459530028</v>
      </c>
      <c r="BV80" s="161">
        <f>'Standardized Scores'!BV80</f>
        <v>0</v>
      </c>
      <c r="BW80" s="161">
        <f>'Standardized Scores'!BW80</f>
        <v>0.12924095219952411</v>
      </c>
      <c r="BX80" s="161">
        <f>'Standardized Scores'!BX80</f>
        <v>0</v>
      </c>
      <c r="BY80" s="161">
        <f>'Standardized Scores'!BY80</f>
        <v>77.545691906005217</v>
      </c>
      <c r="BZ80" s="161">
        <f>'Standardized Scores'!BZ80</f>
        <v>36.553524804177549</v>
      </c>
      <c r="CA80" s="161">
        <f>'Standardized Scores'!CA80</f>
        <v>4.1835221521233243E-2</v>
      </c>
      <c r="CB80" s="161">
        <f>'Standardized Scores'!CB80</f>
        <v>71.27937336814621</v>
      </c>
      <c r="CC80" s="161">
        <f>'Standardized Scores'!CC80</f>
        <v>6.7885117493472587</v>
      </c>
      <c r="CD80" s="161">
        <f>'Standardized Scores'!CD80</f>
        <v>25.848563968668408</v>
      </c>
      <c r="CE80" s="161">
        <f>'Standardized Scores'!CE80</f>
        <v>0</v>
      </c>
      <c r="CF80" s="161">
        <f>'Standardized Scores'!CF80</f>
        <v>0</v>
      </c>
      <c r="CG80" s="161">
        <f>'Standardized Scores'!CG80</f>
        <v>1.8276762402088773</v>
      </c>
      <c r="CH80" s="161">
        <f>'Standardized Scores'!CH80</f>
        <v>13.054830287206267</v>
      </c>
      <c r="CI80" s="161">
        <f>'Standardized Scores'!CI80</f>
        <v>62.40208877284595</v>
      </c>
      <c r="CJ80" s="161">
        <f>'Standardized Scores'!CJ80</f>
        <v>53.52480417754569</v>
      </c>
      <c r="CK80" s="161">
        <f>'Standardized Scores'!CK80</f>
        <v>1.0443864229765014</v>
      </c>
      <c r="CL80" s="161">
        <f>'Standardized Scores'!CL80</f>
        <v>52.480417754569189</v>
      </c>
      <c r="CM80" s="161">
        <f>'Standardized Scores'!CM80</f>
        <v>83.812010443864224</v>
      </c>
      <c r="CN80" s="161">
        <f>'Standardized Scores'!CN80</f>
        <v>0.28089363021399466</v>
      </c>
      <c r="CO80" s="161">
        <f>'Standardized Scores'!CO80</f>
        <v>0</v>
      </c>
      <c r="CP80" s="161">
        <f>'Standardized Scores'!CP80</f>
        <v>8.9646903259785513E-2</v>
      </c>
      <c r="CQ80" s="161">
        <f>'Standardized Scores'!CQ80</f>
        <v>41.514360313315926</v>
      </c>
      <c r="CR80" s="161">
        <f>'Standardized Scores'!CR80</f>
        <v>4.70646242113874E-2</v>
      </c>
      <c r="CS80" s="161">
        <f>'Standardized Scores'!CS80</f>
        <v>27.154046997389035</v>
      </c>
      <c r="CT80" s="161">
        <f>'Standardized Scores'!CT80</f>
        <v>30.026109660574413</v>
      </c>
      <c r="CU80" s="161">
        <f>'Standardized Scores'!CU80</f>
        <v>54.569190600522191</v>
      </c>
      <c r="CV80" s="161">
        <f>'Standardized Scores'!CV80</f>
        <v>89.295039164490859</v>
      </c>
      <c r="CW80" s="161">
        <f>'Standardized Scores'!CW80</f>
        <v>80.678851174934721</v>
      </c>
      <c r="CX80" s="161">
        <f>'Standardized Scores'!CX80</f>
        <v>1.0443864229765014</v>
      </c>
      <c r="CY80" s="161">
        <f>'Standardized Scores'!CY80</f>
        <v>84.856396866840726</v>
      </c>
      <c r="CZ80" s="161">
        <f>'Standardized Scores'!CZ80</f>
        <v>82.767624020887723</v>
      </c>
      <c r="DA80" s="161">
        <f>'Standardized Scores'!DA80</f>
        <v>0</v>
      </c>
      <c r="DB80" s="161">
        <f>'Standardized Scores'!DB80</f>
        <v>0.11131157154756703</v>
      </c>
      <c r="DC80" s="161">
        <f>'Standardized Scores'!DC80</f>
        <v>29.503916449086162</v>
      </c>
      <c r="DD80" s="161">
        <f>'Standardized Scores'!DD80</f>
        <v>0</v>
      </c>
      <c r="DE80" s="161">
        <f>'Standardized Scores'!DE80</f>
        <v>38.120104438642301</v>
      </c>
      <c r="DF80" s="161">
        <f>'Standardized Scores'!DF80</f>
        <v>0</v>
      </c>
      <c r="DG80" s="161">
        <f>'Standardized Scores'!DG80</f>
        <v>45.691906005221931</v>
      </c>
      <c r="DH80" s="161">
        <f>'Standardized Scores'!DH80</f>
        <v>5.7441253263707575</v>
      </c>
      <c r="DI80" s="161">
        <f>'Standardized Scores'!DI80</f>
        <v>94.516971279373365</v>
      </c>
      <c r="DJ80" s="161">
        <f>'Standardized Scores'!DJ80</f>
        <v>89.556135770234988</v>
      </c>
      <c r="DK80" s="161">
        <f>'Standardized Scores'!DK80</f>
        <v>0.17555851888374663</v>
      </c>
      <c r="DL80" s="161">
        <f>'Standardized Scores'!DL80</f>
        <v>0</v>
      </c>
      <c r="DM80" s="161">
        <f>'Standardized Scores'!DM80</f>
        <v>0.23308194847544234</v>
      </c>
      <c r="DN80" s="161">
        <f>'Standardized Scores'!DN80</f>
        <v>7.3211637662158172E-2</v>
      </c>
      <c r="DO80" s="161">
        <f>'Standardized Scores'!DO80</f>
        <v>51.174934725848566</v>
      </c>
    </row>
    <row r="81" spans="2:119" ht="12" customHeight="1" x14ac:dyDescent="0.25">
      <c r="B81" s="83" t="str">
        <f>'Standardized Scores'!B81</f>
        <v xml:space="preserve">         Member of International Electrotechnical Commission (IEC)</v>
      </c>
      <c r="C81" s="83" t="str">
        <f t="shared" si="1"/>
        <v>Member of International Electrotechnical Commission (IEC)</v>
      </c>
      <c r="D81" s="151">
        <f>'Standardized Scores'!D81</f>
        <v>0.15</v>
      </c>
      <c r="E81" s="161">
        <f>'Standardized Scores'!E81</f>
        <v>100</v>
      </c>
      <c r="F81" s="161">
        <f>'Standardized Scores'!F81</f>
        <v>50</v>
      </c>
      <c r="G81" s="161">
        <f>'Standardized Scores'!G81</f>
        <v>100</v>
      </c>
      <c r="H81" s="161">
        <f>'Standardized Scores'!H81</f>
        <v>50</v>
      </c>
      <c r="I81" s="161">
        <f>'Standardized Scores'!I81</f>
        <v>100</v>
      </c>
      <c r="J81" s="161">
        <f>'Standardized Scores'!J81</f>
        <v>100</v>
      </c>
      <c r="K81" s="161">
        <f>'Standardized Scores'!K81</f>
        <v>50</v>
      </c>
      <c r="L81" s="161">
        <f>'Standardized Scores'!L81</f>
        <v>75</v>
      </c>
      <c r="M81" s="161">
        <f>'Standardized Scores'!M81</f>
        <v>75</v>
      </c>
      <c r="N81" s="161">
        <f>'Standardized Scores'!N81</f>
        <v>100</v>
      </c>
      <c r="O81" s="161">
        <f>'Standardized Scores'!O81</f>
        <v>100</v>
      </c>
      <c r="P81" s="161">
        <f>'Standardized Scores'!P81</f>
        <v>50</v>
      </c>
      <c r="Q81" s="161">
        <f>'Standardized Scores'!Q81</f>
        <v>75</v>
      </c>
      <c r="R81" s="161">
        <f>'Standardized Scores'!R81</f>
        <v>50</v>
      </c>
      <c r="S81" s="161">
        <f>'Standardized Scores'!S81</f>
        <v>100</v>
      </c>
      <c r="T81" s="161">
        <f>'Standardized Scores'!T81</f>
        <v>50</v>
      </c>
      <c r="U81" s="161">
        <f>'Standardized Scores'!U81</f>
        <v>50</v>
      </c>
      <c r="V81" s="161">
        <f>'Standardized Scores'!V81</f>
        <v>100</v>
      </c>
      <c r="W81" s="161">
        <f>'Standardized Scores'!W81</f>
        <v>100</v>
      </c>
      <c r="X81" s="161">
        <f>'Standardized Scores'!X81</f>
        <v>100</v>
      </c>
      <c r="Y81" s="161">
        <f>'Standardized Scores'!Y81</f>
        <v>100</v>
      </c>
      <c r="Z81" s="161">
        <f>'Standardized Scores'!Z81</f>
        <v>50</v>
      </c>
      <c r="AA81" s="161">
        <f>'Standardized Scores'!AA81</f>
        <v>50</v>
      </c>
      <c r="AB81" s="161">
        <f>'Standardized Scores'!AB81</f>
        <v>75</v>
      </c>
      <c r="AC81" s="161">
        <f>'Standardized Scores'!AC81</f>
        <v>75</v>
      </c>
      <c r="AD81" s="161">
        <f>'Standardized Scores'!AD81</f>
        <v>100</v>
      </c>
      <c r="AE81" s="161">
        <f>'Standardized Scores'!AE81</f>
        <v>100</v>
      </c>
      <c r="AF81" s="161">
        <f>'Standardized Scores'!AF81</f>
        <v>50</v>
      </c>
      <c r="AG81" s="161">
        <f>'Standardized Scores'!AG81</f>
        <v>50</v>
      </c>
      <c r="AH81" s="161">
        <f>'Standardized Scores'!AH81</f>
        <v>100</v>
      </c>
      <c r="AI81" s="161">
        <f>'Standardized Scores'!AI81</f>
        <v>50</v>
      </c>
      <c r="AJ81" s="161">
        <f>'Standardized Scores'!AJ81</f>
        <v>75</v>
      </c>
      <c r="AK81" s="161">
        <f>'Standardized Scores'!AK81</f>
        <v>75</v>
      </c>
      <c r="AL81" s="161">
        <f>'Standardized Scores'!AL81</f>
        <v>100</v>
      </c>
      <c r="AM81" s="161">
        <f>'Standardized Scores'!AM81</f>
        <v>100</v>
      </c>
      <c r="AN81" s="161">
        <f>'Standardized Scores'!AN81</f>
        <v>75</v>
      </c>
      <c r="AO81" s="161">
        <f>'Standardized Scores'!AO81</f>
        <v>100</v>
      </c>
      <c r="AP81" s="161">
        <f>'Standardized Scores'!AP81</f>
        <v>75</v>
      </c>
      <c r="AQ81" s="161">
        <f>'Standardized Scores'!AQ81</f>
        <v>100</v>
      </c>
      <c r="AR81" s="161">
        <f>'Standardized Scores'!AR81</f>
        <v>50</v>
      </c>
      <c r="AS81" s="161">
        <f>'Standardized Scores'!AS81</f>
        <v>50</v>
      </c>
      <c r="AT81" s="161">
        <f>'Standardized Scores'!AT81</f>
        <v>0</v>
      </c>
      <c r="AU81" s="161">
        <f>'Standardized Scores'!AU81</f>
        <v>100</v>
      </c>
      <c r="AV81" s="161">
        <f>'Standardized Scores'!AV81</f>
        <v>75</v>
      </c>
      <c r="AW81" s="161">
        <f>'Standardized Scores'!AW81</f>
        <v>100</v>
      </c>
      <c r="AX81" s="161">
        <f>'Standardized Scores'!AX81</f>
        <v>100</v>
      </c>
      <c r="AY81" s="161">
        <f>'Standardized Scores'!AY81</f>
        <v>100</v>
      </c>
      <c r="AZ81" s="161">
        <f>'Standardized Scores'!AZ81</f>
        <v>100</v>
      </c>
      <c r="BA81" s="161">
        <f>'Standardized Scores'!BA81</f>
        <v>100</v>
      </c>
      <c r="BB81" s="161">
        <f>'Standardized Scores'!BB81</f>
        <v>100</v>
      </c>
      <c r="BC81" s="161">
        <f>'Standardized Scores'!BC81</f>
        <v>100</v>
      </c>
      <c r="BD81" s="161">
        <f>'Standardized Scores'!BD81</f>
        <v>100</v>
      </c>
      <c r="BE81" s="161">
        <f>'Standardized Scores'!BE81</f>
        <v>75</v>
      </c>
      <c r="BF81" s="161">
        <f>'Standardized Scores'!BF81</f>
        <v>75</v>
      </c>
      <c r="BG81" s="161">
        <f>'Standardized Scores'!BG81</f>
        <v>75</v>
      </c>
      <c r="BH81" s="161">
        <f>'Standardized Scores'!BH81</f>
        <v>0</v>
      </c>
      <c r="BI81" s="161">
        <f>'Standardized Scores'!BI81</f>
        <v>50</v>
      </c>
      <c r="BJ81" s="161">
        <f>'Standardized Scores'!BJ81</f>
        <v>0</v>
      </c>
      <c r="BK81" s="161">
        <f>'Standardized Scores'!BK81</f>
        <v>50</v>
      </c>
      <c r="BL81" s="161">
        <f>'Standardized Scores'!BL81</f>
        <v>50</v>
      </c>
      <c r="BM81" s="161">
        <f>'Standardized Scores'!BM81</f>
        <v>100</v>
      </c>
      <c r="BN81" s="161">
        <f>'Standardized Scores'!BN81</f>
        <v>75</v>
      </c>
      <c r="BO81" s="161">
        <f>'Standardized Scores'!BO81</f>
        <v>100</v>
      </c>
      <c r="BP81" s="161">
        <f>'Standardized Scores'!BP81</f>
        <v>75</v>
      </c>
      <c r="BQ81" s="161">
        <f>'Standardized Scores'!BQ81</f>
        <v>50</v>
      </c>
      <c r="BR81" s="161">
        <f>'Standardized Scores'!BR81</f>
        <v>100</v>
      </c>
      <c r="BS81" s="161">
        <f>'Standardized Scores'!BS81</f>
        <v>50</v>
      </c>
      <c r="BT81" s="161">
        <f>'Standardized Scores'!BT81</f>
        <v>75</v>
      </c>
      <c r="BU81" s="161">
        <f>'Standardized Scores'!BU81</f>
        <v>75</v>
      </c>
      <c r="BV81" s="161">
        <f>'Standardized Scores'!BV81</f>
        <v>50</v>
      </c>
      <c r="BW81" s="161">
        <f>'Standardized Scores'!BW81</f>
        <v>50</v>
      </c>
      <c r="BX81" s="161">
        <f>'Standardized Scores'!BX81</f>
        <v>50</v>
      </c>
      <c r="BY81" s="161">
        <f>'Standardized Scores'!BY81</f>
        <v>100</v>
      </c>
      <c r="BZ81" s="161">
        <f>'Standardized Scores'!BZ81</f>
        <v>100</v>
      </c>
      <c r="CA81" s="161">
        <f>'Standardized Scores'!CA81</f>
        <v>50</v>
      </c>
      <c r="CB81" s="161">
        <f>'Standardized Scores'!CB81</f>
        <v>100</v>
      </c>
      <c r="CC81" s="161">
        <f>'Standardized Scores'!CC81</f>
        <v>100</v>
      </c>
      <c r="CD81" s="161">
        <f>'Standardized Scores'!CD81</f>
        <v>100</v>
      </c>
      <c r="CE81" s="161">
        <f>'Standardized Scores'!CE81</f>
        <v>50</v>
      </c>
      <c r="CF81" s="161">
        <f>'Standardized Scores'!CF81</f>
        <v>50</v>
      </c>
      <c r="CG81" s="161">
        <f>'Standardized Scores'!CG81</f>
        <v>100</v>
      </c>
      <c r="CH81" s="161">
        <f>'Standardized Scores'!CH81</f>
        <v>100</v>
      </c>
      <c r="CI81" s="161">
        <f>'Standardized Scores'!CI81</f>
        <v>100</v>
      </c>
      <c r="CJ81" s="161">
        <f>'Standardized Scores'!CJ81</f>
        <v>100</v>
      </c>
      <c r="CK81" s="161">
        <f>'Standardized Scores'!CK81</f>
        <v>100</v>
      </c>
      <c r="CL81" s="161">
        <f>'Standardized Scores'!CL81</f>
        <v>100</v>
      </c>
      <c r="CM81" s="161">
        <f>'Standardized Scores'!CM81</f>
        <v>100</v>
      </c>
      <c r="CN81" s="161">
        <f>'Standardized Scores'!CN81</f>
        <v>50</v>
      </c>
      <c r="CO81" s="161">
        <f>'Standardized Scores'!CO81</f>
        <v>0</v>
      </c>
      <c r="CP81" s="161">
        <f>'Standardized Scores'!CP81</f>
        <v>50</v>
      </c>
      <c r="CQ81" s="161">
        <f>'Standardized Scores'!CQ81</f>
        <v>100</v>
      </c>
      <c r="CR81" s="161">
        <f>'Standardized Scores'!CR81</f>
        <v>50</v>
      </c>
      <c r="CS81" s="161">
        <f>'Standardized Scores'!CS81</f>
        <v>100</v>
      </c>
      <c r="CT81" s="161">
        <f>'Standardized Scores'!CT81</f>
        <v>100</v>
      </c>
      <c r="CU81" s="161">
        <f>'Standardized Scores'!CU81</f>
        <v>100</v>
      </c>
      <c r="CV81" s="161">
        <f>'Standardized Scores'!CV81</f>
        <v>100</v>
      </c>
      <c r="CW81" s="161">
        <f>'Standardized Scores'!CW81</f>
        <v>100</v>
      </c>
      <c r="CX81" s="161">
        <f>'Standardized Scores'!CX81</f>
        <v>75</v>
      </c>
      <c r="CY81" s="161">
        <f>'Standardized Scores'!CY81</f>
        <v>100</v>
      </c>
      <c r="CZ81" s="161">
        <f>'Standardized Scores'!CZ81</f>
        <v>100</v>
      </c>
      <c r="DA81" s="161">
        <f>'Standardized Scores'!DA81</f>
        <v>0</v>
      </c>
      <c r="DB81" s="161">
        <f>'Standardized Scores'!DB81</f>
        <v>50</v>
      </c>
      <c r="DC81" s="161">
        <f>'Standardized Scores'!DC81</f>
        <v>100</v>
      </c>
      <c r="DD81" s="161">
        <f>'Standardized Scores'!DD81</f>
        <v>50</v>
      </c>
      <c r="DE81" s="161">
        <f>'Standardized Scores'!DE81</f>
        <v>100</v>
      </c>
      <c r="DF81" s="161">
        <f>'Standardized Scores'!DF81</f>
        <v>0</v>
      </c>
      <c r="DG81" s="161">
        <f>'Standardized Scores'!DG81</f>
        <v>100</v>
      </c>
      <c r="DH81" s="161">
        <f>'Standardized Scores'!DH81</f>
        <v>100</v>
      </c>
      <c r="DI81" s="161">
        <f>'Standardized Scores'!DI81</f>
        <v>100</v>
      </c>
      <c r="DJ81" s="161">
        <f>'Standardized Scores'!DJ81</f>
        <v>100</v>
      </c>
      <c r="DK81" s="161">
        <f>'Standardized Scores'!DK81</f>
        <v>50</v>
      </c>
      <c r="DL81" s="161">
        <f>'Standardized Scores'!DL81</f>
        <v>0</v>
      </c>
      <c r="DM81" s="161">
        <f>'Standardized Scores'!DM81</f>
        <v>50</v>
      </c>
      <c r="DN81" s="161">
        <f>'Standardized Scores'!DN81</f>
        <v>50</v>
      </c>
      <c r="DO81" s="161">
        <f>'Standardized Scores'!DO81</f>
        <v>0</v>
      </c>
    </row>
    <row r="82" spans="2:119" ht="12" customHeight="1" x14ac:dyDescent="0.25">
      <c r="B82" s="83" t="str">
        <f>'Standardized Scores'!B82</f>
        <v xml:space="preserve">         Count of sector members with International Telecommunication Union (ITU)</v>
      </c>
      <c r="C82" s="83" t="str">
        <f t="shared" si="1"/>
        <v>Count of sector members with International Telecommunication Union (ITU)</v>
      </c>
      <c r="D82" s="151">
        <f>'Standardized Scores'!D82</f>
        <v>0.1</v>
      </c>
      <c r="E82" s="161">
        <f>'Standardized Scores'!E82</f>
        <v>0</v>
      </c>
      <c r="F82" s="161">
        <f>'Standardized Scores'!F82</f>
        <v>72.72727272727272</v>
      </c>
      <c r="G82" s="161">
        <f>'Standardized Scores'!G82</f>
        <v>0</v>
      </c>
      <c r="H82" s="161">
        <f>'Standardized Scores'!H82</f>
        <v>3.3333333333333335</v>
      </c>
      <c r="I82" s="161">
        <f>'Standardized Scores'!I82</f>
        <v>17.777777777777779</v>
      </c>
      <c r="J82" s="161">
        <f>'Standardized Scores'!J82</f>
        <v>1.2039127163280661</v>
      </c>
      <c r="K82" s="161">
        <f>'Standardized Scores'!K82</f>
        <v>2.7491408934707899</v>
      </c>
      <c r="L82" s="161">
        <f>'Standardized Scores'!L82</f>
        <v>0</v>
      </c>
      <c r="M82" s="161">
        <f>'Standardized Scores'!M82</f>
        <v>19.047619047619047</v>
      </c>
      <c r="N82" s="161">
        <f>'Standardized Scores'!N82</f>
        <v>9.1954022988505741</v>
      </c>
      <c r="O82" s="161">
        <f>'Standardized Scores'!O82</f>
        <v>0</v>
      </c>
      <c r="P82" s="161">
        <f>'Standardized Scores'!P82</f>
        <v>1.195814648729447</v>
      </c>
      <c r="Q82" s="161">
        <f>'Standardized Scores'!Q82</f>
        <v>0</v>
      </c>
      <c r="R82" s="161">
        <f>'Standardized Scores'!R82</f>
        <v>16.666666666666668</v>
      </c>
      <c r="S82" s="161">
        <f>'Standardized Scores'!S82</f>
        <v>0</v>
      </c>
      <c r="T82" s="161">
        <f>'Standardized Scores'!T82</f>
        <v>1.2148823082763858</v>
      </c>
      <c r="U82" s="161">
        <f>'Standardized Scores'!U82</f>
        <v>3.4188034188034186</v>
      </c>
      <c r="V82" s="161">
        <f>'Standardized Scores'!V82</f>
        <v>26.666666666666668</v>
      </c>
      <c r="W82" s="161">
        <f>'Standardized Scores'!W82</f>
        <v>2.4</v>
      </c>
      <c r="X82" s="161">
        <f>'Standardized Scores'!X82</f>
        <v>0</v>
      </c>
      <c r="Y82" s="161">
        <f>'Standardized Scores'!Y82</f>
        <v>8.3550913838120096</v>
      </c>
      <c r="Z82" s="161">
        <f>'Standardized Scores'!Z82</f>
        <v>1.8140589569160996</v>
      </c>
      <c r="AA82" s="161">
        <f>'Standardized Scores'!AA82</f>
        <v>0</v>
      </c>
      <c r="AB82" s="161">
        <f>'Standardized Scores'!AB82</f>
        <v>22.222222222222218</v>
      </c>
      <c r="AC82" s="161">
        <f>'Standardized Scores'!AC82</f>
        <v>0</v>
      </c>
      <c r="AD82" s="161">
        <f>'Standardized Scores'!AD82</f>
        <v>0</v>
      </c>
      <c r="AE82" s="161">
        <f>'Standardized Scores'!AE82</f>
        <v>0</v>
      </c>
      <c r="AF82" s="161">
        <f>'Standardized Scores'!AF82</f>
        <v>0</v>
      </c>
      <c r="AG82" s="161">
        <f>'Standardized Scores'!AG82</f>
        <v>20.512820512820515</v>
      </c>
      <c r="AH82" s="161">
        <f>'Standardized Scores'!AH82</f>
        <v>0</v>
      </c>
      <c r="AI82" s="161">
        <f>'Standardized Scores'!AI82</f>
        <v>16</v>
      </c>
      <c r="AJ82" s="161">
        <f>'Standardized Scores'!AJ82</f>
        <v>0</v>
      </c>
      <c r="AK82" s="161">
        <f>'Standardized Scores'!AK82</f>
        <v>0</v>
      </c>
      <c r="AL82" s="161">
        <f>'Standardized Scores'!AL82</f>
        <v>0</v>
      </c>
      <c r="AM82" s="161">
        <f>'Standardized Scores'!AM82</f>
        <v>1.3468013468013469</v>
      </c>
      <c r="AN82" s="161">
        <f>'Standardized Scores'!AN82</f>
        <v>3.4408602150537635</v>
      </c>
      <c r="AO82" s="161">
        <f>'Standardized Scores'!AO82</f>
        <v>0</v>
      </c>
      <c r="AP82" s="161">
        <f>'Standardized Scores'!AP82</f>
        <v>5.8287795992714031</v>
      </c>
      <c r="AQ82" s="161">
        <f>'Standardized Scores'!AQ82</f>
        <v>16.666666666666668</v>
      </c>
      <c r="AR82" s="161">
        <f>'Standardized Scores'!AR82</f>
        <v>0</v>
      </c>
      <c r="AS82" s="161">
        <f>'Standardized Scores'!AS82</f>
        <v>0</v>
      </c>
      <c r="AT82" s="161">
        <f>'Standardized Scores'!AT82</f>
        <v>0</v>
      </c>
      <c r="AU82" s="161">
        <f>'Standardized Scores'!AU82</f>
        <v>1.2232415902140674</v>
      </c>
      <c r="AV82" s="161">
        <f>'Standardized Scores'!AV82</f>
        <v>0</v>
      </c>
      <c r="AW82" s="161">
        <f>'Standardized Scores'!AW82</f>
        <v>0</v>
      </c>
      <c r="AX82" s="161">
        <f>'Standardized Scores'!AX82</f>
        <v>5.2880075542965059</v>
      </c>
      <c r="AY82" s="161">
        <f>'Standardized Scores'!AY82</f>
        <v>4.0404040404040407</v>
      </c>
      <c r="AZ82" s="161">
        <f>'Standardized Scores'!AZ82</f>
        <v>32</v>
      </c>
      <c r="BA82" s="161">
        <f>'Standardized Scores'!BA82</f>
        <v>15.686274509803921</v>
      </c>
      <c r="BB82" s="161">
        <f>'Standardized Scores'!BB82</f>
        <v>0</v>
      </c>
      <c r="BC82" s="161">
        <f>'Standardized Scores'!BC82</f>
        <v>0</v>
      </c>
      <c r="BD82" s="161">
        <f>'Standardized Scores'!BD82</f>
        <v>3.5820895522388057</v>
      </c>
      <c r="BE82" s="161">
        <f>'Standardized Scores'!BE82</f>
        <v>16.277678037103531</v>
      </c>
      <c r="BF82" s="161">
        <f>'Standardized Scores'!BF82</f>
        <v>23.188405797101449</v>
      </c>
      <c r="BG82" s="161">
        <f>'Standardized Scores'!BG82</f>
        <v>9.1954022988505741</v>
      </c>
      <c r="BH82" s="161">
        <f>'Standardized Scores'!BH82</f>
        <v>11.111111111111109</v>
      </c>
      <c r="BI82" s="161">
        <f>'Standardized Scores'!BI82</f>
        <v>28.07017543859649</v>
      </c>
      <c r="BJ82" s="161">
        <f>'Standardized Scores'!BJ82</f>
        <v>0</v>
      </c>
      <c r="BK82" s="161">
        <f>'Standardized Scores'!BK82</f>
        <v>0</v>
      </c>
      <c r="BL82" s="161">
        <f>'Standardized Scores'!BL82</f>
        <v>15.238095238095239</v>
      </c>
      <c r="BM82" s="161">
        <f>'Standardized Scores'!BM82</f>
        <v>8.0808080808080813</v>
      </c>
      <c r="BN82" s="161">
        <f>'Standardized Scores'!BN82</f>
        <v>4.8484848484848486</v>
      </c>
      <c r="BO82" s="161">
        <f>'Standardized Scores'!BO82</f>
        <v>0</v>
      </c>
      <c r="BP82" s="161">
        <f>'Standardized Scores'!BP82</f>
        <v>4.9960967993754881</v>
      </c>
      <c r="BQ82" s="161">
        <f>'Standardized Scores'!BQ82</f>
        <v>0</v>
      </c>
      <c r="BR82" s="161">
        <f>'Standardized Scores'!BR82</f>
        <v>8.8888888888888893</v>
      </c>
      <c r="BS82" s="161">
        <f>'Standardized Scores'!BS82</f>
        <v>5.2287581699346406</v>
      </c>
      <c r="BT82" s="161">
        <f>'Standardized Scores'!BT82</f>
        <v>100</v>
      </c>
      <c r="BU82" s="161">
        <f>'Standardized Scores'!BU82</f>
        <v>0</v>
      </c>
      <c r="BV82" s="161">
        <f>'Standardized Scores'!BV82</f>
        <v>9.5238095238095237</v>
      </c>
      <c r="BW82" s="161">
        <f>'Standardized Scores'!BW82</f>
        <v>33.333333333333336</v>
      </c>
      <c r="BX82" s="161">
        <f>'Standardized Scores'!BX82</f>
        <v>0</v>
      </c>
      <c r="BY82" s="161">
        <f>'Standardized Scores'!BY82</f>
        <v>66.666666666666671</v>
      </c>
      <c r="BZ82" s="161">
        <f>'Standardized Scores'!BZ82</f>
        <v>1.6260162601626016</v>
      </c>
      <c r="CA82" s="161">
        <f>'Standardized Scores'!CA82</f>
        <v>2.2598870056497176</v>
      </c>
      <c r="CB82" s="161">
        <f>'Standardized Scores'!CB82</f>
        <v>10.526315789473683</v>
      </c>
      <c r="CC82" s="161">
        <f>'Standardized Scores'!CC82</f>
        <v>1.3961605584642234</v>
      </c>
      <c r="CD82" s="161">
        <f>'Standardized Scores'!CD82</f>
        <v>35.555555555555557</v>
      </c>
      <c r="CE82" s="161">
        <f>'Standardized Scores'!CE82</f>
        <v>10.457516339869281</v>
      </c>
      <c r="CF82" s="161">
        <f>'Standardized Scores'!CF82</f>
        <v>14.814814814814815</v>
      </c>
      <c r="CG82" s="161">
        <f>'Standardized Scores'!CG82</f>
        <v>0</v>
      </c>
      <c r="CH82" s="161">
        <f>'Standardized Scores'!CH82</f>
        <v>5.2287581699346406</v>
      </c>
      <c r="CI82" s="161">
        <f>'Standardized Scores'!CI82</f>
        <v>14.222222222222223</v>
      </c>
      <c r="CJ82" s="161">
        <f>'Standardized Scores'!CJ82</f>
        <v>1.807909604519774</v>
      </c>
      <c r="CK82" s="161">
        <f>'Standardized Scores'!CK82</f>
        <v>2.2792022792022792</v>
      </c>
      <c r="CL82" s="161">
        <f>'Standardized Scores'!CL82</f>
        <v>80</v>
      </c>
      <c r="CM82" s="161">
        <f>'Standardized Scores'!CM82</f>
        <v>4.9382716049382713</v>
      </c>
      <c r="CN82" s="161">
        <f>'Standardized Scores'!CN82</f>
        <v>1.5968063872255491</v>
      </c>
      <c r="CO82" s="161">
        <f>'Standardized Scores'!CO82</f>
        <v>0</v>
      </c>
      <c r="CP82" s="161">
        <f>'Standardized Scores'!CP82</f>
        <v>30.303030303030301</v>
      </c>
      <c r="CQ82" s="161">
        <f>'Standardized Scores'!CQ82</f>
        <v>53.333333333333336</v>
      </c>
      <c r="CR82" s="161">
        <f>'Standardized Scores'!CR82</f>
        <v>7.2072072072072073</v>
      </c>
      <c r="CS82" s="161">
        <f>'Standardized Scores'!CS82</f>
        <v>4.1184041184041185</v>
      </c>
      <c r="CT82" s="161">
        <f>'Standardized Scores'!CT82</f>
        <v>0</v>
      </c>
      <c r="CU82" s="161">
        <f>'Standardized Scores'!CU82</f>
        <v>0</v>
      </c>
      <c r="CV82" s="161">
        <f>'Standardized Scores'!CV82</f>
        <v>5.333333333333333</v>
      </c>
      <c r="CW82" s="161">
        <f>'Standardized Scores'!CW82</f>
        <v>8.8050314465408803</v>
      </c>
      <c r="CX82" s="161">
        <f>'Standardized Scores'!CX82</f>
        <v>1.9723865877712032</v>
      </c>
      <c r="CY82" s="161">
        <f>'Standardized Scores'!CY82</f>
        <v>0</v>
      </c>
      <c r="CZ82" s="161">
        <f>'Standardized Scores'!CZ82</f>
        <v>2.574002574002574</v>
      </c>
      <c r="DA82" s="161">
        <f>'Standardized Scores'!DA82</f>
        <v>6.4777327935222671</v>
      </c>
      <c r="DB82" s="161">
        <f>'Standardized Scores'!DB82</f>
        <v>0</v>
      </c>
      <c r="DC82" s="161">
        <f>'Standardized Scores'!DC82</f>
        <v>0</v>
      </c>
      <c r="DD82" s="161">
        <f>'Standardized Scores'!DD82</f>
        <v>7.2072072072072073</v>
      </c>
      <c r="DE82" s="161">
        <f>'Standardized Scores'!DE82</f>
        <v>35.555555555555557</v>
      </c>
      <c r="DF82" s="161">
        <f>'Standardized Scores'!DF82</f>
        <v>24.691358024691358</v>
      </c>
      <c r="DG82" s="161">
        <f>'Standardized Scores'!DG82</f>
        <v>0</v>
      </c>
      <c r="DH82" s="161">
        <f>'Standardized Scores'!DH82</f>
        <v>2.2222222222222223</v>
      </c>
      <c r="DI82" s="161">
        <f>'Standardized Scores'!DI82</f>
        <v>14.285714285714285</v>
      </c>
      <c r="DJ82" s="161">
        <f>'Standardized Scores'!DJ82</f>
        <v>0.98747145590322782</v>
      </c>
      <c r="DK82" s="161">
        <f>'Standardized Scores'!DK82</f>
        <v>1.5687651827787048</v>
      </c>
      <c r="DL82" s="161">
        <f>'Standardized Scores'!DL82</f>
        <v>0</v>
      </c>
      <c r="DM82" s="161">
        <f>'Standardized Scores'!DM82</f>
        <v>4.5977011494252871</v>
      </c>
      <c r="DN82" s="161">
        <f>'Standardized Scores'!DN82</f>
        <v>0</v>
      </c>
      <c r="DO82" s="161">
        <f>'Standardized Scores'!DO82</f>
        <v>24.242424242424246</v>
      </c>
    </row>
    <row r="83" spans="2:119" ht="12" customHeight="1" x14ac:dyDescent="0.25">
      <c r="B83" s="83" t="str">
        <f>'Standardized Scores'!B83</f>
        <v xml:space="preserve">         Count of academic partners of International Telecommunication Union (ITU)</v>
      </c>
      <c r="C83" s="83" t="str">
        <f t="shared" si="1"/>
        <v>Count of academic partners of International Telecommunication Union (ITU)</v>
      </c>
      <c r="D83" s="151">
        <f>'Standardized Scores'!D83</f>
        <v>0.05</v>
      </c>
      <c r="E83" s="161">
        <f>'Standardized Scores'!E83</f>
        <v>0</v>
      </c>
      <c r="F83" s="161">
        <f>'Standardized Scores'!F83</f>
        <v>2.3809523809523809</v>
      </c>
      <c r="G83" s="161">
        <f>'Standardized Scores'!G83</f>
        <v>0</v>
      </c>
      <c r="H83" s="161">
        <f>'Standardized Scores'!H83</f>
        <v>9.5238095238095237</v>
      </c>
      <c r="I83" s="161">
        <f>'Standardized Scores'!I83</f>
        <v>0</v>
      </c>
      <c r="J83" s="161">
        <f>'Standardized Scores'!J83</f>
        <v>4.7619047619047619</v>
      </c>
      <c r="K83" s="161">
        <f>'Standardized Scores'!K83</f>
        <v>2.3809523809523809</v>
      </c>
      <c r="L83" s="161">
        <f>'Standardized Scores'!L83</f>
        <v>0</v>
      </c>
      <c r="M83" s="161">
        <f>'Standardized Scores'!M83</f>
        <v>4.7619047619047619</v>
      </c>
      <c r="N83" s="161">
        <f>'Standardized Scores'!N83</f>
        <v>2.3809523809523809</v>
      </c>
      <c r="O83" s="161">
        <f>'Standardized Scores'!O83</f>
        <v>0</v>
      </c>
      <c r="P83" s="161">
        <f>'Standardized Scores'!P83</f>
        <v>0</v>
      </c>
      <c r="Q83" s="161">
        <f>'Standardized Scores'!Q83</f>
        <v>0</v>
      </c>
      <c r="R83" s="161">
        <f>'Standardized Scores'!R83</f>
        <v>0</v>
      </c>
      <c r="S83" s="161">
        <f>'Standardized Scores'!S83</f>
        <v>0</v>
      </c>
      <c r="T83" s="161">
        <f>'Standardized Scores'!T83</f>
        <v>4.7619047619047619</v>
      </c>
      <c r="U83" s="161">
        <f>'Standardized Scores'!U83</f>
        <v>0</v>
      </c>
      <c r="V83" s="161">
        <f>'Standardized Scores'!V83</f>
        <v>2.3809523809523809</v>
      </c>
      <c r="W83" s="161">
        <f>'Standardized Scores'!W83</f>
        <v>0</v>
      </c>
      <c r="X83" s="161">
        <f>'Standardized Scores'!X83</f>
        <v>0</v>
      </c>
      <c r="Y83" s="161">
        <f>'Standardized Scores'!Y83</f>
        <v>100</v>
      </c>
      <c r="Z83" s="161">
        <f>'Standardized Scores'!Z83</f>
        <v>9.5238095238095237</v>
      </c>
      <c r="AA83" s="161">
        <f>'Standardized Scores'!AA83</f>
        <v>0</v>
      </c>
      <c r="AB83" s="161">
        <f>'Standardized Scores'!AB83</f>
        <v>0</v>
      </c>
      <c r="AC83" s="161">
        <f>'Standardized Scores'!AC83</f>
        <v>4.7619047619047619</v>
      </c>
      <c r="AD83" s="161">
        <f>'Standardized Scores'!AD83</f>
        <v>0</v>
      </c>
      <c r="AE83" s="161">
        <f>'Standardized Scores'!AE83</f>
        <v>0</v>
      </c>
      <c r="AF83" s="161">
        <f>'Standardized Scores'!AF83</f>
        <v>0</v>
      </c>
      <c r="AG83" s="161">
        <f>'Standardized Scores'!AG83</f>
        <v>2.3809523809523809</v>
      </c>
      <c r="AH83" s="161">
        <f>'Standardized Scores'!AH83</f>
        <v>7.1428571428571432</v>
      </c>
      <c r="AI83" s="161">
        <f>'Standardized Scores'!AI83</f>
        <v>2.3809523809523809</v>
      </c>
      <c r="AJ83" s="161">
        <f>'Standardized Scores'!AJ83</f>
        <v>0</v>
      </c>
      <c r="AK83" s="161">
        <f>'Standardized Scores'!AK83</f>
        <v>0</v>
      </c>
      <c r="AL83" s="161">
        <f>'Standardized Scores'!AL83</f>
        <v>0</v>
      </c>
      <c r="AM83" s="161">
        <f>'Standardized Scores'!AM83</f>
        <v>0</v>
      </c>
      <c r="AN83" s="161">
        <f>'Standardized Scores'!AN83</f>
        <v>7.1428571428571432</v>
      </c>
      <c r="AO83" s="161">
        <f>'Standardized Scores'!AO83</f>
        <v>0</v>
      </c>
      <c r="AP83" s="161">
        <f>'Standardized Scores'!AP83</f>
        <v>9.5238095238095237</v>
      </c>
      <c r="AQ83" s="161">
        <f>'Standardized Scores'!AQ83</f>
        <v>2.3809523809523809</v>
      </c>
      <c r="AR83" s="161">
        <f>'Standardized Scores'!AR83</f>
        <v>0</v>
      </c>
      <c r="AS83" s="161">
        <f>'Standardized Scores'!AS83</f>
        <v>2.3809523809523809</v>
      </c>
      <c r="AT83" s="161">
        <f>'Standardized Scores'!AT83</f>
        <v>0</v>
      </c>
      <c r="AU83" s="161">
        <f>'Standardized Scores'!AU83</f>
        <v>2.3809523809523809</v>
      </c>
      <c r="AV83" s="161">
        <f>'Standardized Scores'!AV83</f>
        <v>2.3809523809523809</v>
      </c>
      <c r="AW83" s="161">
        <f>'Standardized Scores'!AW83</f>
        <v>0</v>
      </c>
      <c r="AX83" s="161">
        <f>'Standardized Scores'!AX83</f>
        <v>19.047619047619047</v>
      </c>
      <c r="AY83" s="161">
        <f>'Standardized Scores'!AY83</f>
        <v>0</v>
      </c>
      <c r="AZ83" s="161">
        <f>'Standardized Scores'!AZ83</f>
        <v>9.5238095238095237</v>
      </c>
      <c r="BA83" s="161">
        <f>'Standardized Scores'!BA83</f>
        <v>0</v>
      </c>
      <c r="BB83" s="161">
        <f>'Standardized Scores'!BB83</f>
        <v>0</v>
      </c>
      <c r="BC83" s="161">
        <f>'Standardized Scores'!BC83</f>
        <v>0</v>
      </c>
      <c r="BD83" s="161">
        <f>'Standardized Scores'!BD83</f>
        <v>9.5238095238095237</v>
      </c>
      <c r="BE83" s="161">
        <f>'Standardized Scores'!BE83</f>
        <v>21.428571428571427</v>
      </c>
      <c r="BF83" s="161">
        <f>'Standardized Scores'!BF83</f>
        <v>0</v>
      </c>
      <c r="BG83" s="161">
        <f>'Standardized Scores'!BG83</f>
        <v>4.7619047619047619</v>
      </c>
      <c r="BH83" s="161">
        <f>'Standardized Scores'!BH83</f>
        <v>2.3809523809523809</v>
      </c>
      <c r="BI83" s="161">
        <f>'Standardized Scores'!BI83</f>
        <v>0</v>
      </c>
      <c r="BJ83" s="161">
        <f>'Standardized Scores'!BJ83</f>
        <v>0</v>
      </c>
      <c r="BK83" s="161">
        <f>'Standardized Scores'!BK83</f>
        <v>0</v>
      </c>
      <c r="BL83" s="161">
        <f>'Standardized Scores'!BL83</f>
        <v>0</v>
      </c>
      <c r="BM83" s="161">
        <f>'Standardized Scores'!BM83</f>
        <v>0</v>
      </c>
      <c r="BN83" s="161">
        <f>'Standardized Scores'!BN83</f>
        <v>0</v>
      </c>
      <c r="BO83" s="161">
        <f>'Standardized Scores'!BO83</f>
        <v>0</v>
      </c>
      <c r="BP83" s="161">
        <f>'Standardized Scores'!BP83</f>
        <v>4.7619047619047619</v>
      </c>
      <c r="BQ83" s="161">
        <f>'Standardized Scores'!BQ83</f>
        <v>0</v>
      </c>
      <c r="BR83" s="161">
        <f>'Standardized Scores'!BR83</f>
        <v>0</v>
      </c>
      <c r="BS83" s="161">
        <f>'Standardized Scores'!BS83</f>
        <v>9.5238095238095237</v>
      </c>
      <c r="BT83" s="161">
        <f>'Standardized Scores'!BT83</f>
        <v>0</v>
      </c>
      <c r="BU83" s="161">
        <f>'Standardized Scores'!BU83</f>
        <v>0</v>
      </c>
      <c r="BV83" s="161">
        <f>'Standardized Scores'!BV83</f>
        <v>0</v>
      </c>
      <c r="BW83" s="161">
        <f>'Standardized Scores'!BW83</f>
        <v>0</v>
      </c>
      <c r="BX83" s="161">
        <f>'Standardized Scores'!BX83</f>
        <v>0</v>
      </c>
      <c r="BY83" s="161">
        <f>'Standardized Scores'!BY83</f>
        <v>0</v>
      </c>
      <c r="BZ83" s="161">
        <f>'Standardized Scores'!BZ83</f>
        <v>2.3809523809523809</v>
      </c>
      <c r="CA83" s="161">
        <f>'Standardized Scores'!CA83</f>
        <v>0</v>
      </c>
      <c r="CB83" s="161">
        <f>'Standardized Scores'!CB83</f>
        <v>2.3809523809523809</v>
      </c>
      <c r="CC83" s="161">
        <f>'Standardized Scores'!CC83</f>
        <v>2.3809523809523809</v>
      </c>
      <c r="CD83" s="161">
        <f>'Standardized Scores'!CD83</f>
        <v>0</v>
      </c>
      <c r="CE83" s="161">
        <f>'Standardized Scores'!CE83</f>
        <v>0</v>
      </c>
      <c r="CF83" s="161">
        <f>'Standardized Scores'!CF83</f>
        <v>0</v>
      </c>
      <c r="CG83" s="161">
        <f>'Standardized Scores'!CG83</f>
        <v>0</v>
      </c>
      <c r="CH83" s="161">
        <f>'Standardized Scores'!CH83</f>
        <v>2.3809523809523809</v>
      </c>
      <c r="CI83" s="161">
        <f>'Standardized Scores'!CI83</f>
        <v>0</v>
      </c>
      <c r="CJ83" s="161">
        <f>'Standardized Scores'!CJ83</f>
        <v>2.3809523809523809</v>
      </c>
      <c r="CK83" s="161">
        <f>'Standardized Scores'!CK83</f>
        <v>0</v>
      </c>
      <c r="CL83" s="161">
        <f>'Standardized Scores'!CL83</f>
        <v>2.3809523809523809</v>
      </c>
      <c r="CM83" s="161">
        <f>'Standardized Scores'!CM83</f>
        <v>4.7619047619047619</v>
      </c>
      <c r="CN83" s="161">
        <f>'Standardized Scores'!CN83</f>
        <v>9.5238095238095237</v>
      </c>
      <c r="CO83" s="161">
        <f>'Standardized Scores'!CO83</f>
        <v>2.3809523809523809</v>
      </c>
      <c r="CP83" s="161">
        <f>'Standardized Scores'!CP83</f>
        <v>2.3809523809523809</v>
      </c>
      <c r="CQ83" s="161">
        <f>'Standardized Scores'!CQ83</f>
        <v>0</v>
      </c>
      <c r="CR83" s="161">
        <f>'Standardized Scores'!CR83</f>
        <v>0</v>
      </c>
      <c r="CS83" s="161">
        <f>'Standardized Scores'!CS83</f>
        <v>2.3809523809523809</v>
      </c>
      <c r="CT83" s="161">
        <f>'Standardized Scores'!CT83</f>
        <v>0</v>
      </c>
      <c r="CU83" s="161">
        <f>'Standardized Scores'!CU83</f>
        <v>0</v>
      </c>
      <c r="CV83" s="161">
        <f>'Standardized Scores'!CV83</f>
        <v>2.3809523809523809</v>
      </c>
      <c r="CW83" s="161">
        <f>'Standardized Scores'!CW83</f>
        <v>2.3809523809523809</v>
      </c>
      <c r="CX83" s="161">
        <f>'Standardized Scores'!CX83</f>
        <v>9.5238095238095237</v>
      </c>
      <c r="CY83" s="161">
        <f>'Standardized Scores'!CY83</f>
        <v>0</v>
      </c>
      <c r="CZ83" s="161">
        <f>'Standardized Scores'!CZ83</f>
        <v>2.3809523809523809</v>
      </c>
      <c r="DA83" s="161">
        <f>'Standardized Scores'!DA83</f>
        <v>7.1428571428571432</v>
      </c>
      <c r="DB83" s="161">
        <f>'Standardized Scores'!DB83</f>
        <v>0</v>
      </c>
      <c r="DC83" s="161">
        <f>'Standardized Scores'!DC83</f>
        <v>0</v>
      </c>
      <c r="DD83" s="161">
        <f>'Standardized Scores'!DD83</f>
        <v>2.3809523809523809</v>
      </c>
      <c r="DE83" s="161">
        <f>'Standardized Scores'!DE83</f>
        <v>4.7619047619047619</v>
      </c>
      <c r="DF83" s="161">
        <f>'Standardized Scores'!DF83</f>
        <v>2.3809523809523809</v>
      </c>
      <c r="DG83" s="161">
        <f>'Standardized Scores'!DG83</f>
        <v>0</v>
      </c>
      <c r="DH83" s="161">
        <f>'Standardized Scores'!DH83</f>
        <v>4.7619047619047619</v>
      </c>
      <c r="DI83" s="161">
        <f>'Standardized Scores'!DI83</f>
        <v>2.3809523809523809</v>
      </c>
      <c r="DJ83" s="161">
        <f>'Standardized Scores'!DJ83</f>
        <v>14.285714285714286</v>
      </c>
      <c r="DK83" s="161">
        <f>'Standardized Scores'!DK83</f>
        <v>26.19047619047619</v>
      </c>
      <c r="DL83" s="161">
        <f>'Standardized Scores'!DL83</f>
        <v>0</v>
      </c>
      <c r="DM83" s="161">
        <f>'Standardized Scores'!DM83</f>
        <v>0</v>
      </c>
      <c r="DN83" s="161">
        <f>'Standardized Scores'!DN83</f>
        <v>2.3809523809523809</v>
      </c>
      <c r="DO83" s="161">
        <f>'Standardized Scores'!DO83</f>
        <v>0</v>
      </c>
    </row>
    <row r="84" spans="2:119" ht="12" customHeight="1" x14ac:dyDescent="0.25">
      <c r="B84" s="83" t="str">
        <f>'Standardized Scores'!B84</f>
        <v xml:space="preserve">         Engineering industry and university partnerships mentioned in the press in the last year</v>
      </c>
      <c r="C84" s="83" t="str">
        <f t="shared" si="1"/>
        <v>Engineering industry and university partnerships mentioned in the press in the last year</v>
      </c>
      <c r="D84" s="151">
        <f>'Standardized Scores'!D84</f>
        <v>0.05</v>
      </c>
      <c r="E84" s="161">
        <f>'Standardized Scores'!E84</f>
        <v>0</v>
      </c>
      <c r="F84" s="161">
        <f>'Standardized Scores'!F84</f>
        <v>0</v>
      </c>
      <c r="G84" s="161">
        <f>'Standardized Scores'!G84</f>
        <v>0</v>
      </c>
      <c r="H84" s="161">
        <f>'Standardized Scores'!H84</f>
        <v>0.55172413793103459</v>
      </c>
      <c r="I84" s="161">
        <f>'Standardized Scores'!I84</f>
        <v>0</v>
      </c>
      <c r="J84" s="161">
        <f>'Standardized Scores'!J84</f>
        <v>24.421052631578945</v>
      </c>
      <c r="K84" s="161">
        <f>'Standardized Scores'!K84</f>
        <v>0.94117647058823539</v>
      </c>
      <c r="L84" s="161">
        <f>'Standardized Scores'!L84</f>
        <v>0</v>
      </c>
      <c r="M84" s="161">
        <f>'Standardized Scores'!M84</f>
        <v>0</v>
      </c>
      <c r="N84" s="161">
        <f>'Standardized Scores'!N84</f>
        <v>0</v>
      </c>
      <c r="O84" s="161">
        <f>'Standardized Scores'!O84</f>
        <v>0</v>
      </c>
      <c r="P84" s="161">
        <f>'Standardized Scores'!P84</f>
        <v>1.9753086419753085</v>
      </c>
      <c r="Q84" s="161">
        <f>'Standardized Scores'!Q84</f>
        <v>0</v>
      </c>
      <c r="R84" s="161">
        <f>'Standardized Scores'!R84</f>
        <v>0</v>
      </c>
      <c r="S84" s="161">
        <f>'Standardized Scores'!S84</f>
        <v>0</v>
      </c>
      <c r="T84" s="161">
        <f>'Standardized Scores'!T84</f>
        <v>0.24672320740169618</v>
      </c>
      <c r="U84" s="161">
        <f>'Standardized Scores'!U84</f>
        <v>0</v>
      </c>
      <c r="V84" s="161">
        <f>'Standardized Scores'!V84</f>
        <v>0</v>
      </c>
      <c r="W84" s="161">
        <f>'Standardized Scores'!W84</f>
        <v>17.364341085271317</v>
      </c>
      <c r="X84" s="161">
        <f>'Standardized Scores'!X84</f>
        <v>0</v>
      </c>
      <c r="Y84" s="161">
        <f>'Standardized Scores'!Y84</f>
        <v>0.96686159844054587</v>
      </c>
      <c r="Z84" s="161">
        <f>'Standardized Scores'!Z84</f>
        <v>0</v>
      </c>
      <c r="AA84" s="161">
        <f>'Standardized Scores'!AA84</f>
        <v>0</v>
      </c>
      <c r="AB84" s="161">
        <f>'Standardized Scores'!AB84</f>
        <v>0</v>
      </c>
      <c r="AC84" s="161">
        <f>'Standardized Scores'!AC84</f>
        <v>0</v>
      </c>
      <c r="AD84" s="161">
        <f>'Standardized Scores'!AD84</f>
        <v>0</v>
      </c>
      <c r="AE84" s="161">
        <f>'Standardized Scores'!AE84</f>
        <v>0</v>
      </c>
      <c r="AF84" s="161">
        <f>'Standardized Scores'!AF84</f>
        <v>2.1917808219178081</v>
      </c>
      <c r="AG84" s="161">
        <f>'Standardized Scores'!AG84</f>
        <v>0</v>
      </c>
      <c r="AH84" s="161">
        <f>'Standardized Scores'!AH84</f>
        <v>0</v>
      </c>
      <c r="AI84" s="161">
        <f>'Standardized Scores'!AI84</f>
        <v>0</v>
      </c>
      <c r="AJ84" s="161">
        <f>'Standardized Scores'!AJ84</f>
        <v>0</v>
      </c>
      <c r="AK84" s="161">
        <f>'Standardized Scores'!AK84</f>
        <v>0</v>
      </c>
      <c r="AL84" s="161">
        <f>'Standardized Scores'!AL84</f>
        <v>2.2857142857142856</v>
      </c>
      <c r="AM84" s="161">
        <f>'Standardized Scores'!AM84</f>
        <v>7.6190476190476195</v>
      </c>
      <c r="AN84" s="161">
        <f>'Standardized Scores'!AN84</f>
        <v>0.77795786061588335</v>
      </c>
      <c r="AO84" s="161">
        <f>'Standardized Scores'!AO84</f>
        <v>0</v>
      </c>
      <c r="AP84" s="161">
        <f>'Standardized Scores'!AP84</f>
        <v>6.7973856209150325</v>
      </c>
      <c r="AQ84" s="161">
        <f>'Standardized Scores'!AQ84</f>
        <v>9.6969696969696955</v>
      </c>
      <c r="AR84" s="161">
        <f>'Standardized Scores'!AR84</f>
        <v>2.7118644067796613</v>
      </c>
      <c r="AS84" s="161">
        <f>'Standardized Scores'!AS84</f>
        <v>0</v>
      </c>
      <c r="AT84" s="161">
        <f>'Standardized Scores'!AT84</f>
        <v>0</v>
      </c>
      <c r="AU84" s="161">
        <f>'Standardized Scores'!AU84</f>
        <v>7.6190476190476195</v>
      </c>
      <c r="AV84" s="161">
        <f>'Standardized Scores'!AV84</f>
        <v>2.2857142857142856</v>
      </c>
      <c r="AW84" s="161">
        <f>'Standardized Scores'!AW84</f>
        <v>0</v>
      </c>
      <c r="AX84" s="161">
        <f>'Standardized Scores'!AX84</f>
        <v>1.0438729198184566</v>
      </c>
      <c r="AY84" s="161">
        <f>'Standardized Scores'!AY84</f>
        <v>0.12331406551059731</v>
      </c>
      <c r="AZ84" s="161">
        <f>'Standardized Scores'!AZ84</f>
        <v>0</v>
      </c>
      <c r="BA84" s="161">
        <f>'Standardized Scores'!BA84</f>
        <v>0.69565217391304346</v>
      </c>
      <c r="BB84" s="161">
        <f>'Standardized Scores'!BB84</f>
        <v>2.4242424242424239</v>
      </c>
      <c r="BC84" s="161">
        <f>'Standardized Scores'!BC84</f>
        <v>12.727272727272727</v>
      </c>
      <c r="BD84" s="161">
        <f>'Standardized Scores'!BD84</f>
        <v>12.719665271966527</v>
      </c>
      <c r="BE84" s="161">
        <f>'Standardized Scores'!BE84</f>
        <v>5.7427716849451649</v>
      </c>
      <c r="BF84" s="161">
        <f>'Standardized Scores'!BF84</f>
        <v>4.3243243243243246</v>
      </c>
      <c r="BG84" s="161">
        <f>'Standardized Scores'!BG84</f>
        <v>0.59701492537313428</v>
      </c>
      <c r="BH84" s="161">
        <f>'Standardized Scores'!BH84</f>
        <v>1.9512195121951219</v>
      </c>
      <c r="BI84" s="161">
        <f>'Standardized Scores'!BI84</f>
        <v>0</v>
      </c>
      <c r="BJ84" s="161">
        <f>'Standardized Scores'!BJ84</f>
        <v>1.7391304347826084</v>
      </c>
      <c r="BK84" s="161">
        <f>'Standardized Scores'!BK84</f>
        <v>0</v>
      </c>
      <c r="BL84" s="161">
        <f>'Standardized Scores'!BL84</f>
        <v>0</v>
      </c>
      <c r="BM84" s="161">
        <f>'Standardized Scores'!BM84</f>
        <v>0</v>
      </c>
      <c r="BN84" s="161">
        <f>'Standardized Scores'!BN84</f>
        <v>0</v>
      </c>
      <c r="BO84" s="161">
        <f>'Standardized Scores'!BO84</f>
        <v>0</v>
      </c>
      <c r="BP84" s="161">
        <f>'Standardized Scores'!BP84</f>
        <v>2.9946524064171123</v>
      </c>
      <c r="BQ84" s="161">
        <f>'Standardized Scores'!BQ84</f>
        <v>0</v>
      </c>
      <c r="BR84" s="161">
        <f>'Standardized Scores'!BR84</f>
        <v>0</v>
      </c>
      <c r="BS84" s="161">
        <f>'Standardized Scores'!BS84</f>
        <v>6.8201193520886619E-2</v>
      </c>
      <c r="BT84" s="161">
        <f>'Standardized Scores'!BT84</f>
        <v>0</v>
      </c>
      <c r="BU84" s="161">
        <f>'Standardized Scores'!BU84</f>
        <v>0</v>
      </c>
      <c r="BV84" s="161">
        <f>'Standardized Scores'!BV84</f>
        <v>5.9459459459459456</v>
      </c>
      <c r="BW84" s="161">
        <f>'Standardized Scores'!BW84</f>
        <v>0</v>
      </c>
      <c r="BX84" s="161">
        <f>'Standardized Scores'!BX84</f>
        <v>100</v>
      </c>
      <c r="BY84" s="161">
        <f>'Standardized Scores'!BY84</f>
        <v>0</v>
      </c>
      <c r="BZ84" s="161">
        <f>'Standardized Scores'!BZ84</f>
        <v>4.3410852713178292</v>
      </c>
      <c r="CA84" s="161">
        <f>'Standardized Scores'!CA84</f>
        <v>5.8181818181818183</v>
      </c>
      <c r="CB84" s="161">
        <f>'Standardized Scores'!CB84</f>
        <v>0.86021505376344076</v>
      </c>
      <c r="CC84" s="161">
        <f>'Standardized Scores'!CC84</f>
        <v>9.0909090909090899</v>
      </c>
      <c r="CD84" s="161">
        <f>'Standardized Scores'!CD84</f>
        <v>0</v>
      </c>
      <c r="CE84" s="161">
        <f>'Standardized Scores'!CE84</f>
        <v>0</v>
      </c>
      <c r="CF84" s="161">
        <f>'Standardized Scores'!CF84</f>
        <v>0</v>
      </c>
      <c r="CG84" s="161">
        <f>'Standardized Scores'!CG84</f>
        <v>0</v>
      </c>
      <c r="CH84" s="161">
        <f>'Standardized Scores'!CH84</f>
        <v>0.60150375939849621</v>
      </c>
      <c r="CI84" s="161">
        <f>'Standardized Scores'!CI84</f>
        <v>2.4827586206896552</v>
      </c>
      <c r="CJ84" s="161">
        <f>'Standardized Scores'!CJ84</f>
        <v>0.84432717678100266</v>
      </c>
      <c r="CK84" s="161">
        <f>'Standardized Scores'!CK84</f>
        <v>1.4678899082568808</v>
      </c>
      <c r="CL84" s="161">
        <f>'Standardized Scores'!CL84</f>
        <v>22.857142857142854</v>
      </c>
      <c r="CM84" s="161">
        <f>'Standardized Scores'!CM84</f>
        <v>3.2323232323232323</v>
      </c>
      <c r="CN84" s="161">
        <f>'Standardized Scores'!CN84</f>
        <v>0.75614366729678639</v>
      </c>
      <c r="CO84" s="161">
        <f>'Standardized Scores'!CO84</f>
        <v>3.6363636363636367</v>
      </c>
      <c r="CP84" s="161">
        <f>'Standardized Scores'!CP84</f>
        <v>7.0588235294117636</v>
      </c>
      <c r="CQ84" s="161">
        <f>'Standardized Scores'!CQ84</f>
        <v>4.7058823529411757</v>
      </c>
      <c r="CR84" s="161">
        <f>'Standardized Scores'!CR84</f>
        <v>0</v>
      </c>
      <c r="CS84" s="161">
        <f>'Standardized Scores'!CS84</f>
        <v>23.636363636363637</v>
      </c>
      <c r="CT84" s="161">
        <f>'Standardized Scores'!CT84</f>
        <v>2.2222222222222223</v>
      </c>
      <c r="CU84" s="161">
        <f>'Standardized Scores'!CU84</f>
        <v>0</v>
      </c>
      <c r="CV84" s="161">
        <f>'Standardized Scores'!CV84</f>
        <v>7.9338842975206614</v>
      </c>
      <c r="CW84" s="161">
        <f>'Standardized Scores'!CW84</f>
        <v>7.68</v>
      </c>
      <c r="CX84" s="161">
        <f>'Standardized Scores'!CX84</f>
        <v>6.3157894736842097</v>
      </c>
      <c r="CY84" s="161">
        <f>'Standardized Scores'!CY84</f>
        <v>1.3114754098360657</v>
      </c>
      <c r="CZ84" s="161">
        <f>'Standardized Scores'!CZ84</f>
        <v>1.7021276595744681</v>
      </c>
      <c r="DA84" s="161">
        <f>'Standardized Scores'!DA84</f>
        <v>3.1372549019607843</v>
      </c>
      <c r="DB84" s="161">
        <f>'Standardized Scores'!DB84</f>
        <v>2.9090909090909096</v>
      </c>
      <c r="DC84" s="161">
        <f>'Standardized Scores'!DC84</f>
        <v>0</v>
      </c>
      <c r="DD84" s="161">
        <f>'Standardized Scores'!DD84</f>
        <v>2.8865979381443299</v>
      </c>
      <c r="DE84" s="161">
        <f>'Standardized Scores'!DE84</f>
        <v>0</v>
      </c>
      <c r="DF84" s="161">
        <f>'Standardized Scores'!DF84</f>
        <v>0.37558685446009388</v>
      </c>
      <c r="DG84" s="161">
        <f>'Standardized Scores'!DG84</f>
        <v>0</v>
      </c>
      <c r="DH84" s="161">
        <f>'Standardized Scores'!DH84</f>
        <v>2.2857142857142856</v>
      </c>
      <c r="DI84" s="161">
        <f>'Standardized Scores'!DI84</f>
        <v>12.753623188405799</v>
      </c>
      <c r="DJ84" s="161">
        <f>'Standardized Scores'!DJ84</f>
        <v>26</v>
      </c>
      <c r="DK84" s="161">
        <f>'Standardized Scores'!DK84</f>
        <v>3.383084577114428</v>
      </c>
      <c r="DL84" s="161">
        <f>'Standardized Scores'!DL84</f>
        <v>0</v>
      </c>
      <c r="DM84" s="161">
        <f>'Standardized Scores'!DM84</f>
        <v>1.7777777777777779</v>
      </c>
      <c r="DN84" s="161">
        <f>'Standardized Scores'!DN84</f>
        <v>0</v>
      </c>
      <c r="DO84" s="161">
        <f>'Standardized Scores'!DO84</f>
        <v>0</v>
      </c>
    </row>
    <row r="85" spans="2:119" ht="12" customHeight="1" x14ac:dyDescent="0.25">
      <c r="B85" s="86" t="str">
        <f>'Standardized Scores'!B85</f>
        <v xml:space="preserve">     Investment in equipment and product testing</v>
      </c>
      <c r="C85" s="86" t="str">
        <f>'Standardized Scores'!C85</f>
        <v>4d. Investment in equipment and product testing</v>
      </c>
      <c r="D85" s="150">
        <f>'Standardized Scores'!D85</f>
        <v>0.25</v>
      </c>
      <c r="E85" s="160" t="str">
        <f>IF('Standardized Scores'!E85&gt;=MAX('Standardized Scores'!$E85:$DO85)*0.88,"Advanced capacity",IF('Standardized Scores'!E85&gt;=MAX('Standardized Scores'!$E85:$DO85)*0.8,"High capacity",IF('Standardized Scores'!E85&gt;=MAX('Standardized Scores'!$E85:$DO85)*0.66,"Adequate capacity",IF('Standardized Scores'!E85&gt;=MAX('Standardized Scores'!$E85:$DO85)*0.555,"Low capacity","Inadequate capacity"))))</f>
        <v>Inadequate capacity</v>
      </c>
      <c r="F85" s="160" t="str">
        <f>IF('Standardized Scores'!F85&gt;=MAX('Standardized Scores'!$E85:$DO85)*0.88,"Advanced capacity",IF('Standardized Scores'!F85&gt;=MAX('Standardized Scores'!$E85:$DO85)*0.8,"High capacity",IF('Standardized Scores'!F85&gt;=MAX('Standardized Scores'!$E85:$DO85)*0.66,"Adequate capacity",IF('Standardized Scores'!F85&gt;=MAX('Standardized Scores'!$E85:$DO85)*0.555,"Low capacity","Inadequate capacity"))))</f>
        <v>Inadequate capacity</v>
      </c>
      <c r="G85" s="160" t="str">
        <f>IF('Standardized Scores'!G85&gt;=MAX('Standardized Scores'!$E85:$DO85)*0.88,"Advanced capacity",IF('Standardized Scores'!G85&gt;=MAX('Standardized Scores'!$E85:$DO85)*0.8,"High capacity",IF('Standardized Scores'!G85&gt;=MAX('Standardized Scores'!$E85:$DO85)*0.66,"Adequate capacity",IF('Standardized Scores'!G85&gt;=MAX('Standardized Scores'!$E85:$DO85)*0.555,"Low capacity","Inadequate capacity"))))</f>
        <v>Inadequate capacity</v>
      </c>
      <c r="H85" s="160" t="str">
        <f>IF('Standardized Scores'!H85&gt;=MAX('Standardized Scores'!$E85:$DO85)*0.88,"Advanced capacity",IF('Standardized Scores'!H85&gt;=MAX('Standardized Scores'!$E85:$DO85)*0.8,"High capacity",IF('Standardized Scores'!H85&gt;=MAX('Standardized Scores'!$E85:$DO85)*0.66,"Adequate capacity",IF('Standardized Scores'!H85&gt;=MAX('Standardized Scores'!$E85:$DO85)*0.555,"Low capacity","Inadequate capacity"))))</f>
        <v>Inadequate capacity</v>
      </c>
      <c r="I85" s="160" t="str">
        <f>IF('Standardized Scores'!I85&gt;=MAX('Standardized Scores'!$E85:$DO85)*0.88,"Advanced capacity",IF('Standardized Scores'!I85&gt;=MAX('Standardized Scores'!$E85:$DO85)*0.8,"High capacity",IF('Standardized Scores'!I85&gt;=MAX('Standardized Scores'!$E85:$DO85)*0.66,"Adequate capacity",IF('Standardized Scores'!I85&gt;=MAX('Standardized Scores'!$E85:$DO85)*0.555,"Low capacity","Inadequate capacity"))))</f>
        <v>Inadequate capacity</v>
      </c>
      <c r="J85" s="160" t="str">
        <f>IF('Standardized Scores'!J85&gt;=MAX('Standardized Scores'!$E85:$DO85)*0.88,"Advanced capacity",IF('Standardized Scores'!J85&gt;=MAX('Standardized Scores'!$E85:$DO85)*0.8,"High capacity",IF('Standardized Scores'!J85&gt;=MAX('Standardized Scores'!$E85:$DO85)*0.66,"Adequate capacity",IF('Standardized Scores'!J85&gt;=MAX('Standardized Scores'!$E85:$DO85)*0.555,"Low capacity","Inadequate capacity"))))</f>
        <v>Adequate capacity</v>
      </c>
      <c r="K85" s="160" t="str">
        <f>IF('Standardized Scores'!K85&gt;=MAX('Standardized Scores'!$E85:$DO85)*0.88,"Advanced capacity",IF('Standardized Scores'!K85&gt;=MAX('Standardized Scores'!$E85:$DO85)*0.8,"High capacity",IF('Standardized Scores'!K85&gt;=MAX('Standardized Scores'!$E85:$DO85)*0.66,"Adequate capacity",IF('Standardized Scores'!K85&gt;=MAX('Standardized Scores'!$E85:$DO85)*0.555,"Low capacity","Inadequate capacity"))))</f>
        <v>Adequate capacity</v>
      </c>
      <c r="L85" s="160" t="str">
        <f>IF('Standardized Scores'!L85&gt;=MAX('Standardized Scores'!$E85:$DO85)*0.88,"Advanced capacity",IF('Standardized Scores'!L85&gt;=MAX('Standardized Scores'!$E85:$DO85)*0.8,"High capacity",IF('Standardized Scores'!L85&gt;=MAX('Standardized Scores'!$E85:$DO85)*0.66,"Adequate capacity",IF('Standardized Scores'!L85&gt;=MAX('Standardized Scores'!$E85:$DO85)*0.555,"Low capacity","Inadequate capacity"))))</f>
        <v>Inadequate capacity</v>
      </c>
      <c r="M85" s="160" t="str">
        <f>IF('Standardized Scores'!M85&gt;=MAX('Standardized Scores'!$E85:$DO85)*0.88,"Advanced capacity",IF('Standardized Scores'!M85&gt;=MAX('Standardized Scores'!$E85:$DO85)*0.8,"High capacity",IF('Standardized Scores'!M85&gt;=MAX('Standardized Scores'!$E85:$DO85)*0.66,"Adequate capacity",IF('Standardized Scores'!M85&gt;=MAX('Standardized Scores'!$E85:$DO85)*0.555,"Low capacity","Inadequate capacity"))))</f>
        <v>Inadequate capacity</v>
      </c>
      <c r="N85" s="160" t="str">
        <f>IF('Standardized Scores'!N85&gt;=MAX('Standardized Scores'!$E85:$DO85)*0.88,"Advanced capacity",IF('Standardized Scores'!N85&gt;=MAX('Standardized Scores'!$E85:$DO85)*0.8,"High capacity",IF('Standardized Scores'!N85&gt;=MAX('Standardized Scores'!$E85:$DO85)*0.66,"Adequate capacity",IF('Standardized Scores'!N85&gt;=MAX('Standardized Scores'!$E85:$DO85)*0.555,"Low capacity","Inadequate capacity"))))</f>
        <v>Inadequate capacity</v>
      </c>
      <c r="O85" s="160" t="str">
        <f>IF('Standardized Scores'!O85&gt;=MAX('Standardized Scores'!$E85:$DO85)*0.88,"Advanced capacity",IF('Standardized Scores'!O85&gt;=MAX('Standardized Scores'!$E85:$DO85)*0.8,"High capacity",IF('Standardized Scores'!O85&gt;=MAX('Standardized Scores'!$E85:$DO85)*0.66,"Adequate capacity",IF('Standardized Scores'!O85&gt;=MAX('Standardized Scores'!$E85:$DO85)*0.555,"Low capacity","Inadequate capacity"))))</f>
        <v>Inadequate capacity</v>
      </c>
      <c r="P85" s="160" t="str">
        <f>IF('Standardized Scores'!P85&gt;=MAX('Standardized Scores'!$E85:$DO85)*0.88,"Advanced capacity",IF('Standardized Scores'!P85&gt;=MAX('Standardized Scores'!$E85:$DO85)*0.8,"High capacity",IF('Standardized Scores'!P85&gt;=MAX('Standardized Scores'!$E85:$DO85)*0.66,"Adequate capacity",IF('Standardized Scores'!P85&gt;=MAX('Standardized Scores'!$E85:$DO85)*0.555,"Low capacity","Inadequate capacity"))))</f>
        <v>Adequate capacity</v>
      </c>
      <c r="Q85" s="160" t="str">
        <f>IF('Standardized Scores'!Q85&gt;=MAX('Standardized Scores'!$E85:$DO85)*0.88,"Advanced capacity",IF('Standardized Scores'!Q85&gt;=MAX('Standardized Scores'!$E85:$DO85)*0.8,"High capacity",IF('Standardized Scores'!Q85&gt;=MAX('Standardized Scores'!$E85:$DO85)*0.66,"Adequate capacity",IF('Standardized Scores'!Q85&gt;=MAX('Standardized Scores'!$E85:$DO85)*0.555,"Low capacity","Inadequate capacity"))))</f>
        <v>Inadequate capacity</v>
      </c>
      <c r="R85" s="160" t="str">
        <f>IF('Standardized Scores'!R85&gt;=MAX('Standardized Scores'!$E85:$DO85)*0.88,"Advanced capacity",IF('Standardized Scores'!R85&gt;=MAX('Standardized Scores'!$E85:$DO85)*0.8,"High capacity",IF('Standardized Scores'!R85&gt;=MAX('Standardized Scores'!$E85:$DO85)*0.66,"Adequate capacity",IF('Standardized Scores'!R85&gt;=MAX('Standardized Scores'!$E85:$DO85)*0.555,"Low capacity","Inadequate capacity"))))</f>
        <v>Inadequate capacity</v>
      </c>
      <c r="S85" s="160" t="str">
        <f>IF('Standardized Scores'!S85&gt;=MAX('Standardized Scores'!$E85:$DO85)*0.88,"Advanced capacity",IF('Standardized Scores'!S85&gt;=MAX('Standardized Scores'!$E85:$DO85)*0.8,"High capacity",IF('Standardized Scores'!S85&gt;=MAX('Standardized Scores'!$E85:$DO85)*0.66,"Adequate capacity",IF('Standardized Scores'!S85&gt;=MAX('Standardized Scores'!$E85:$DO85)*0.555,"Low capacity","Inadequate capacity"))))</f>
        <v>Inadequate capacity</v>
      </c>
      <c r="T85" s="160" t="str">
        <f>IF('Standardized Scores'!T85&gt;=MAX('Standardized Scores'!$E85:$DO85)*0.88,"Advanced capacity",IF('Standardized Scores'!T85&gt;=MAX('Standardized Scores'!$E85:$DO85)*0.8,"High capacity",IF('Standardized Scores'!T85&gt;=MAX('Standardized Scores'!$E85:$DO85)*0.66,"Adequate capacity",IF('Standardized Scores'!T85&gt;=MAX('Standardized Scores'!$E85:$DO85)*0.555,"Low capacity","Inadequate capacity"))))</f>
        <v>Inadequate capacity</v>
      </c>
      <c r="U85" s="160" t="str">
        <f>IF('Standardized Scores'!U85&gt;=MAX('Standardized Scores'!$E85:$DO85)*0.88,"Advanced capacity",IF('Standardized Scores'!U85&gt;=MAX('Standardized Scores'!$E85:$DO85)*0.8,"High capacity",IF('Standardized Scores'!U85&gt;=MAX('Standardized Scores'!$E85:$DO85)*0.66,"Adequate capacity",IF('Standardized Scores'!U85&gt;=MAX('Standardized Scores'!$E85:$DO85)*0.555,"Low capacity","Inadequate capacity"))))</f>
        <v>Low capacity</v>
      </c>
      <c r="V85" s="160" t="str">
        <f>IF('Standardized Scores'!V85&gt;=MAX('Standardized Scores'!$E85:$DO85)*0.88,"Advanced capacity",IF('Standardized Scores'!V85&gt;=MAX('Standardized Scores'!$E85:$DO85)*0.8,"High capacity",IF('Standardized Scores'!V85&gt;=MAX('Standardized Scores'!$E85:$DO85)*0.66,"Adequate capacity",IF('Standardized Scores'!V85&gt;=MAX('Standardized Scores'!$E85:$DO85)*0.555,"Low capacity","Inadequate capacity"))))</f>
        <v>Inadequate capacity</v>
      </c>
      <c r="W85" s="160" t="str">
        <f>IF('Standardized Scores'!W85&gt;=MAX('Standardized Scores'!$E85:$DO85)*0.88,"Advanced capacity",IF('Standardized Scores'!W85&gt;=MAX('Standardized Scores'!$E85:$DO85)*0.8,"High capacity",IF('Standardized Scores'!W85&gt;=MAX('Standardized Scores'!$E85:$DO85)*0.66,"Adequate capacity",IF('Standardized Scores'!W85&gt;=MAX('Standardized Scores'!$E85:$DO85)*0.555,"Low capacity","Inadequate capacity"))))</f>
        <v>Low capacity</v>
      </c>
      <c r="X85" s="160" t="str">
        <f>IF('Standardized Scores'!X85&gt;=MAX('Standardized Scores'!$E85:$DO85)*0.88,"Advanced capacity",IF('Standardized Scores'!X85&gt;=MAX('Standardized Scores'!$E85:$DO85)*0.8,"High capacity",IF('Standardized Scores'!X85&gt;=MAX('Standardized Scores'!$E85:$DO85)*0.66,"Adequate capacity",IF('Standardized Scores'!X85&gt;=MAX('Standardized Scores'!$E85:$DO85)*0.555,"Low capacity","Inadequate capacity"))))</f>
        <v>Adequate capacity</v>
      </c>
      <c r="Y85" s="160" t="str">
        <f>IF('Standardized Scores'!Y85&gt;=MAX('Standardized Scores'!$E85:$DO85)*0.88,"Advanced capacity",IF('Standardized Scores'!Y85&gt;=MAX('Standardized Scores'!$E85:$DO85)*0.8,"High capacity",IF('Standardized Scores'!Y85&gt;=MAX('Standardized Scores'!$E85:$DO85)*0.66,"Adequate capacity",IF('Standardized Scores'!Y85&gt;=MAX('Standardized Scores'!$E85:$DO85)*0.555,"Low capacity","Inadequate capacity"))))</f>
        <v>Low capacity</v>
      </c>
      <c r="Z85" s="160" t="str">
        <f>IF('Standardized Scores'!Z85&gt;=MAX('Standardized Scores'!$E85:$DO85)*0.88,"Advanced capacity",IF('Standardized Scores'!Z85&gt;=MAX('Standardized Scores'!$E85:$DO85)*0.8,"High capacity",IF('Standardized Scores'!Z85&gt;=MAX('Standardized Scores'!$E85:$DO85)*0.66,"Adequate capacity",IF('Standardized Scores'!Z85&gt;=MAX('Standardized Scores'!$E85:$DO85)*0.555,"Low capacity","Inadequate capacity"))))</f>
        <v>Inadequate capacity</v>
      </c>
      <c r="AA85" s="160" t="str">
        <f>IF('Standardized Scores'!AA85&gt;=MAX('Standardized Scores'!$E85:$DO85)*0.88,"Advanced capacity",IF('Standardized Scores'!AA85&gt;=MAX('Standardized Scores'!$E85:$DO85)*0.8,"High capacity",IF('Standardized Scores'!AA85&gt;=MAX('Standardized Scores'!$E85:$DO85)*0.66,"Adequate capacity",IF('Standardized Scores'!AA85&gt;=MAX('Standardized Scores'!$E85:$DO85)*0.555,"Low capacity","Inadequate capacity"))))</f>
        <v>Inadequate capacity</v>
      </c>
      <c r="AB85" s="160" t="str">
        <f>IF('Standardized Scores'!AB85&gt;=MAX('Standardized Scores'!$E85:$DO85)*0.88,"Advanced capacity",IF('Standardized Scores'!AB85&gt;=MAX('Standardized Scores'!$E85:$DO85)*0.8,"High capacity",IF('Standardized Scores'!AB85&gt;=MAX('Standardized Scores'!$E85:$DO85)*0.66,"Adequate capacity",IF('Standardized Scores'!AB85&gt;=MAX('Standardized Scores'!$E85:$DO85)*0.555,"Low capacity","Inadequate capacity"))))</f>
        <v>Inadequate capacity</v>
      </c>
      <c r="AC85" s="160" t="str">
        <f>IF('Standardized Scores'!AC85&gt;=MAX('Standardized Scores'!$E85:$DO85)*0.88,"Advanced capacity",IF('Standardized Scores'!AC85&gt;=MAX('Standardized Scores'!$E85:$DO85)*0.8,"High capacity",IF('Standardized Scores'!AC85&gt;=MAX('Standardized Scores'!$E85:$DO85)*0.66,"Adequate capacity",IF('Standardized Scores'!AC85&gt;=MAX('Standardized Scores'!$E85:$DO85)*0.555,"Low capacity","Inadequate capacity"))))</f>
        <v>Inadequate capacity</v>
      </c>
      <c r="AD85" s="160" t="str">
        <f>IF('Standardized Scores'!AD85&gt;=MAX('Standardized Scores'!$E85:$DO85)*0.88,"Advanced capacity",IF('Standardized Scores'!AD85&gt;=MAX('Standardized Scores'!$E85:$DO85)*0.8,"High capacity",IF('Standardized Scores'!AD85&gt;=MAX('Standardized Scores'!$E85:$DO85)*0.66,"Adequate capacity",IF('Standardized Scores'!AD85&gt;=MAX('Standardized Scores'!$E85:$DO85)*0.555,"Low capacity","Inadequate capacity"))))</f>
        <v>Inadequate capacity</v>
      </c>
      <c r="AE85" s="160" t="str">
        <f>IF('Standardized Scores'!AE85&gt;=MAX('Standardized Scores'!$E85:$DO85)*0.88,"Advanced capacity",IF('Standardized Scores'!AE85&gt;=MAX('Standardized Scores'!$E85:$DO85)*0.8,"High capacity",IF('Standardized Scores'!AE85&gt;=MAX('Standardized Scores'!$E85:$DO85)*0.66,"Adequate capacity",IF('Standardized Scores'!AE85&gt;=MAX('Standardized Scores'!$E85:$DO85)*0.555,"Low capacity","Inadequate capacity"))))</f>
        <v>High capacity</v>
      </c>
      <c r="AF85" s="160" t="str">
        <f>IF('Standardized Scores'!AF85&gt;=MAX('Standardized Scores'!$E85:$DO85)*0.88,"Advanced capacity",IF('Standardized Scores'!AF85&gt;=MAX('Standardized Scores'!$E85:$DO85)*0.8,"High capacity",IF('Standardized Scores'!AF85&gt;=MAX('Standardized Scores'!$E85:$DO85)*0.66,"Adequate capacity",IF('Standardized Scores'!AF85&gt;=MAX('Standardized Scores'!$E85:$DO85)*0.555,"Low capacity","Inadequate capacity"))))</f>
        <v>Advanced capacity</v>
      </c>
      <c r="AG85" s="160" t="str">
        <f>IF('Standardized Scores'!AG85&gt;=MAX('Standardized Scores'!$E85:$DO85)*0.88,"Advanced capacity",IF('Standardized Scores'!AG85&gt;=MAX('Standardized Scores'!$E85:$DO85)*0.8,"High capacity",IF('Standardized Scores'!AG85&gt;=MAX('Standardized Scores'!$E85:$DO85)*0.66,"Adequate capacity",IF('Standardized Scores'!AG85&gt;=MAX('Standardized Scores'!$E85:$DO85)*0.555,"Low capacity","Inadequate capacity"))))</f>
        <v>Inadequate capacity</v>
      </c>
      <c r="AH85" s="160" t="str">
        <f>IF('Standardized Scores'!AH85&gt;=MAX('Standardized Scores'!$E85:$DO85)*0.88,"Advanced capacity",IF('Standardized Scores'!AH85&gt;=MAX('Standardized Scores'!$E85:$DO85)*0.8,"High capacity",IF('Standardized Scores'!AH85&gt;=MAX('Standardized Scores'!$E85:$DO85)*0.66,"Adequate capacity",IF('Standardized Scores'!AH85&gt;=MAX('Standardized Scores'!$E85:$DO85)*0.555,"Low capacity","Inadequate capacity"))))</f>
        <v>Inadequate capacity</v>
      </c>
      <c r="AI85" s="160" t="str">
        <f>IF('Standardized Scores'!AI85&gt;=MAX('Standardized Scores'!$E85:$DO85)*0.88,"Advanced capacity",IF('Standardized Scores'!AI85&gt;=MAX('Standardized Scores'!$E85:$DO85)*0.8,"High capacity",IF('Standardized Scores'!AI85&gt;=MAX('Standardized Scores'!$E85:$DO85)*0.66,"Adequate capacity",IF('Standardized Scores'!AI85&gt;=MAX('Standardized Scores'!$E85:$DO85)*0.555,"Low capacity","Inadequate capacity"))))</f>
        <v>Inadequate capacity</v>
      </c>
      <c r="AJ85" s="160" t="str">
        <f>IF('Standardized Scores'!AJ85&gt;=MAX('Standardized Scores'!$E85:$DO85)*0.88,"Advanced capacity",IF('Standardized Scores'!AJ85&gt;=MAX('Standardized Scores'!$E85:$DO85)*0.8,"High capacity",IF('Standardized Scores'!AJ85&gt;=MAX('Standardized Scores'!$E85:$DO85)*0.66,"Adequate capacity",IF('Standardized Scores'!AJ85&gt;=MAX('Standardized Scores'!$E85:$DO85)*0.555,"Low capacity","Inadequate capacity"))))</f>
        <v>Inadequate capacity</v>
      </c>
      <c r="AK85" s="160" t="str">
        <f>IF('Standardized Scores'!AK85&gt;=MAX('Standardized Scores'!$E85:$DO85)*0.88,"Advanced capacity",IF('Standardized Scores'!AK85&gt;=MAX('Standardized Scores'!$E85:$DO85)*0.8,"High capacity",IF('Standardized Scores'!AK85&gt;=MAX('Standardized Scores'!$E85:$DO85)*0.66,"Adequate capacity",IF('Standardized Scores'!AK85&gt;=MAX('Standardized Scores'!$E85:$DO85)*0.555,"Low capacity","Inadequate capacity"))))</f>
        <v>High capacity</v>
      </c>
      <c r="AL85" s="160" t="str">
        <f>IF('Standardized Scores'!AL85&gt;=MAX('Standardized Scores'!$E85:$DO85)*0.88,"Advanced capacity",IF('Standardized Scores'!AL85&gt;=MAX('Standardized Scores'!$E85:$DO85)*0.8,"High capacity",IF('Standardized Scores'!AL85&gt;=MAX('Standardized Scores'!$E85:$DO85)*0.66,"Adequate capacity",IF('Standardized Scores'!AL85&gt;=MAX('Standardized Scores'!$E85:$DO85)*0.555,"Low capacity","Inadequate capacity"))))</f>
        <v>Inadequate capacity</v>
      </c>
      <c r="AM85" s="160" t="str">
        <f>IF('Standardized Scores'!AM85&gt;=MAX('Standardized Scores'!$E85:$DO85)*0.88,"Advanced capacity",IF('Standardized Scores'!AM85&gt;=MAX('Standardized Scores'!$E85:$DO85)*0.8,"High capacity",IF('Standardized Scores'!AM85&gt;=MAX('Standardized Scores'!$E85:$DO85)*0.66,"Adequate capacity",IF('Standardized Scores'!AM85&gt;=MAX('Standardized Scores'!$E85:$DO85)*0.555,"Low capacity","Inadequate capacity"))))</f>
        <v>Adequate capacity</v>
      </c>
      <c r="AN85" s="160" t="str">
        <f>IF('Standardized Scores'!AN85&gt;=MAX('Standardized Scores'!$E85:$DO85)*0.88,"Advanced capacity",IF('Standardized Scores'!AN85&gt;=MAX('Standardized Scores'!$E85:$DO85)*0.8,"High capacity",IF('Standardized Scores'!AN85&gt;=MAX('Standardized Scores'!$E85:$DO85)*0.66,"Adequate capacity",IF('Standardized Scores'!AN85&gt;=MAX('Standardized Scores'!$E85:$DO85)*0.555,"Low capacity","Inadequate capacity"))))</f>
        <v>Low capacity</v>
      </c>
      <c r="AO85" s="160" t="str">
        <f>IF('Standardized Scores'!AO85&gt;=MAX('Standardized Scores'!$E85:$DO85)*0.88,"Advanced capacity",IF('Standardized Scores'!AO85&gt;=MAX('Standardized Scores'!$E85:$DO85)*0.8,"High capacity",IF('Standardized Scores'!AO85&gt;=MAX('Standardized Scores'!$E85:$DO85)*0.66,"Adequate capacity",IF('Standardized Scores'!AO85&gt;=MAX('Standardized Scores'!$E85:$DO85)*0.555,"Low capacity","Inadequate capacity"))))</f>
        <v>Inadequate capacity</v>
      </c>
      <c r="AP85" s="160" t="str">
        <f>IF('Standardized Scores'!AP85&gt;=MAX('Standardized Scores'!$E85:$DO85)*0.88,"Advanced capacity",IF('Standardized Scores'!AP85&gt;=MAX('Standardized Scores'!$E85:$DO85)*0.8,"High capacity",IF('Standardized Scores'!AP85&gt;=MAX('Standardized Scores'!$E85:$DO85)*0.66,"Adequate capacity",IF('Standardized Scores'!AP85&gt;=MAX('Standardized Scores'!$E85:$DO85)*0.555,"Low capacity","Inadequate capacity"))))</f>
        <v>Advanced capacity</v>
      </c>
      <c r="AQ85" s="160" t="str">
        <f>IF('Standardized Scores'!AQ85&gt;=MAX('Standardized Scores'!$E85:$DO85)*0.88,"Advanced capacity",IF('Standardized Scores'!AQ85&gt;=MAX('Standardized Scores'!$E85:$DO85)*0.8,"High capacity",IF('Standardized Scores'!AQ85&gt;=MAX('Standardized Scores'!$E85:$DO85)*0.66,"Adequate capacity",IF('Standardized Scores'!AQ85&gt;=MAX('Standardized Scores'!$E85:$DO85)*0.555,"Low capacity","Inadequate capacity"))))</f>
        <v>Inadequate capacity</v>
      </c>
      <c r="AR85" s="160" t="str">
        <f>IF('Standardized Scores'!AR85&gt;=MAX('Standardized Scores'!$E85:$DO85)*0.88,"Advanced capacity",IF('Standardized Scores'!AR85&gt;=MAX('Standardized Scores'!$E85:$DO85)*0.8,"High capacity",IF('Standardized Scores'!AR85&gt;=MAX('Standardized Scores'!$E85:$DO85)*0.66,"Adequate capacity",IF('Standardized Scores'!AR85&gt;=MAX('Standardized Scores'!$E85:$DO85)*0.555,"Low capacity","Inadequate capacity"))))</f>
        <v>Inadequate capacity</v>
      </c>
      <c r="AS85" s="160" t="str">
        <f>IF('Standardized Scores'!AS85&gt;=MAX('Standardized Scores'!$E85:$DO85)*0.88,"Advanced capacity",IF('Standardized Scores'!AS85&gt;=MAX('Standardized Scores'!$E85:$DO85)*0.8,"High capacity",IF('Standardized Scores'!AS85&gt;=MAX('Standardized Scores'!$E85:$DO85)*0.66,"Adequate capacity",IF('Standardized Scores'!AS85&gt;=MAX('Standardized Scores'!$E85:$DO85)*0.555,"Low capacity","Inadequate capacity"))))</f>
        <v>Inadequate capacity</v>
      </c>
      <c r="AT85" s="160" t="str">
        <f>IF('Standardized Scores'!AT85&gt;=MAX('Standardized Scores'!$E85:$DO85)*0.88,"Advanced capacity",IF('Standardized Scores'!AT85&gt;=MAX('Standardized Scores'!$E85:$DO85)*0.8,"High capacity",IF('Standardized Scores'!AT85&gt;=MAX('Standardized Scores'!$E85:$DO85)*0.66,"Adequate capacity",IF('Standardized Scores'!AT85&gt;=MAX('Standardized Scores'!$E85:$DO85)*0.555,"Low capacity","Inadequate capacity"))))</f>
        <v>Inadequate capacity</v>
      </c>
      <c r="AU85" s="160" t="str">
        <f>IF('Standardized Scores'!AU85&gt;=MAX('Standardized Scores'!$E85:$DO85)*0.88,"Advanced capacity",IF('Standardized Scores'!AU85&gt;=MAX('Standardized Scores'!$E85:$DO85)*0.8,"High capacity",IF('Standardized Scores'!AU85&gt;=MAX('Standardized Scores'!$E85:$DO85)*0.66,"Adequate capacity",IF('Standardized Scores'!AU85&gt;=MAX('Standardized Scores'!$E85:$DO85)*0.555,"Low capacity","Inadequate capacity"))))</f>
        <v>Low capacity</v>
      </c>
      <c r="AV85" s="160" t="str">
        <f>IF('Standardized Scores'!AV85&gt;=MAX('Standardized Scores'!$E85:$DO85)*0.88,"Advanced capacity",IF('Standardized Scores'!AV85&gt;=MAX('Standardized Scores'!$E85:$DO85)*0.8,"High capacity",IF('Standardized Scores'!AV85&gt;=MAX('Standardized Scores'!$E85:$DO85)*0.66,"Adequate capacity",IF('Standardized Scores'!AV85&gt;=MAX('Standardized Scores'!$E85:$DO85)*0.555,"Low capacity","Inadequate capacity"))))</f>
        <v>Adequate capacity</v>
      </c>
      <c r="AW85" s="160" t="str">
        <f>IF('Standardized Scores'!AW85&gt;=MAX('Standardized Scores'!$E85:$DO85)*0.88,"Advanced capacity",IF('Standardized Scores'!AW85&gt;=MAX('Standardized Scores'!$E85:$DO85)*0.8,"High capacity",IF('Standardized Scores'!AW85&gt;=MAX('Standardized Scores'!$E85:$DO85)*0.66,"Adequate capacity",IF('Standardized Scores'!AW85&gt;=MAX('Standardized Scores'!$E85:$DO85)*0.555,"Low capacity","Inadequate capacity"))))</f>
        <v>Low capacity</v>
      </c>
      <c r="AX85" s="160" t="str">
        <f>IF('Standardized Scores'!AX85&gt;=MAX('Standardized Scores'!$E85:$DO85)*0.88,"Advanced capacity",IF('Standardized Scores'!AX85&gt;=MAX('Standardized Scores'!$E85:$DO85)*0.8,"High capacity",IF('Standardized Scores'!AX85&gt;=MAX('Standardized Scores'!$E85:$DO85)*0.66,"Adequate capacity",IF('Standardized Scores'!AX85&gt;=MAX('Standardized Scores'!$E85:$DO85)*0.555,"Low capacity","Inadequate capacity"))))</f>
        <v>Inadequate capacity</v>
      </c>
      <c r="AY85" s="160" t="str">
        <f>IF('Standardized Scores'!AY85&gt;=MAX('Standardized Scores'!$E85:$DO85)*0.88,"Advanced capacity",IF('Standardized Scores'!AY85&gt;=MAX('Standardized Scores'!$E85:$DO85)*0.8,"High capacity",IF('Standardized Scores'!AY85&gt;=MAX('Standardized Scores'!$E85:$DO85)*0.66,"Adequate capacity",IF('Standardized Scores'!AY85&gt;=MAX('Standardized Scores'!$E85:$DO85)*0.555,"Low capacity","Inadequate capacity"))))</f>
        <v>Inadequate capacity</v>
      </c>
      <c r="AZ85" s="160" t="str">
        <f>IF('Standardized Scores'!AZ85&gt;=MAX('Standardized Scores'!$E85:$DO85)*0.88,"Advanced capacity",IF('Standardized Scores'!AZ85&gt;=MAX('Standardized Scores'!$E85:$DO85)*0.8,"High capacity",IF('Standardized Scores'!AZ85&gt;=MAX('Standardized Scores'!$E85:$DO85)*0.66,"Adequate capacity",IF('Standardized Scores'!AZ85&gt;=MAX('Standardized Scores'!$E85:$DO85)*0.555,"Low capacity","Inadequate capacity"))))</f>
        <v>Inadequate capacity</v>
      </c>
      <c r="BA85" s="160" t="str">
        <f>IF('Standardized Scores'!BA85&gt;=MAX('Standardized Scores'!$E85:$DO85)*0.88,"Advanced capacity",IF('Standardized Scores'!BA85&gt;=MAX('Standardized Scores'!$E85:$DO85)*0.8,"High capacity",IF('Standardized Scores'!BA85&gt;=MAX('Standardized Scores'!$E85:$DO85)*0.66,"Adequate capacity",IF('Standardized Scores'!BA85&gt;=MAX('Standardized Scores'!$E85:$DO85)*0.555,"Low capacity","Inadequate capacity"))))</f>
        <v>Inadequate capacity</v>
      </c>
      <c r="BB85" s="160" t="str">
        <f>IF('Standardized Scores'!BB85&gt;=MAX('Standardized Scores'!$E85:$DO85)*0.88,"Advanced capacity",IF('Standardized Scores'!BB85&gt;=MAX('Standardized Scores'!$E85:$DO85)*0.8,"High capacity",IF('Standardized Scores'!BB85&gt;=MAX('Standardized Scores'!$E85:$DO85)*0.66,"Adequate capacity",IF('Standardized Scores'!BB85&gt;=MAX('Standardized Scores'!$E85:$DO85)*0.555,"Low capacity","Inadequate capacity"))))</f>
        <v>Low capacity</v>
      </c>
      <c r="BC85" s="160" t="str">
        <f>IF('Standardized Scores'!BC85&gt;=MAX('Standardized Scores'!$E85:$DO85)*0.88,"Advanced capacity",IF('Standardized Scores'!BC85&gt;=MAX('Standardized Scores'!$E85:$DO85)*0.8,"High capacity",IF('Standardized Scores'!BC85&gt;=MAX('Standardized Scores'!$E85:$DO85)*0.66,"Adequate capacity",IF('Standardized Scores'!BC85&gt;=MAX('Standardized Scores'!$E85:$DO85)*0.555,"Low capacity","Inadequate capacity"))))</f>
        <v>High capacity</v>
      </c>
      <c r="BD85" s="160" t="str">
        <f>IF('Standardized Scores'!BD85&gt;=MAX('Standardized Scores'!$E85:$DO85)*0.88,"Advanced capacity",IF('Standardized Scores'!BD85&gt;=MAX('Standardized Scores'!$E85:$DO85)*0.8,"High capacity",IF('Standardized Scores'!BD85&gt;=MAX('Standardized Scores'!$E85:$DO85)*0.66,"Adequate capacity",IF('Standardized Scores'!BD85&gt;=MAX('Standardized Scores'!$E85:$DO85)*0.555,"Low capacity","Inadequate capacity"))))</f>
        <v>Low capacity</v>
      </c>
      <c r="BE85" s="160" t="str">
        <f>IF('Standardized Scores'!BE85&gt;=MAX('Standardized Scores'!$E85:$DO85)*0.88,"Advanced capacity",IF('Standardized Scores'!BE85&gt;=MAX('Standardized Scores'!$E85:$DO85)*0.8,"High capacity",IF('Standardized Scores'!BE85&gt;=MAX('Standardized Scores'!$E85:$DO85)*0.66,"Adequate capacity",IF('Standardized Scores'!BE85&gt;=MAX('Standardized Scores'!$E85:$DO85)*0.555,"Low capacity","Inadequate capacity"))))</f>
        <v>Inadequate capacity</v>
      </c>
      <c r="BF85" s="160" t="str">
        <f>IF('Standardized Scores'!BF85&gt;=MAX('Standardized Scores'!$E85:$DO85)*0.88,"Advanced capacity",IF('Standardized Scores'!BF85&gt;=MAX('Standardized Scores'!$E85:$DO85)*0.8,"High capacity",IF('Standardized Scores'!BF85&gt;=MAX('Standardized Scores'!$E85:$DO85)*0.66,"Adequate capacity",IF('Standardized Scores'!BF85&gt;=MAX('Standardized Scores'!$E85:$DO85)*0.555,"Low capacity","Inadequate capacity"))))</f>
        <v>Inadequate capacity</v>
      </c>
      <c r="BG85" s="160" t="str">
        <f>IF('Standardized Scores'!BG85&gt;=MAX('Standardized Scores'!$E85:$DO85)*0.88,"Advanced capacity",IF('Standardized Scores'!BG85&gt;=MAX('Standardized Scores'!$E85:$DO85)*0.8,"High capacity",IF('Standardized Scores'!BG85&gt;=MAX('Standardized Scores'!$E85:$DO85)*0.66,"Adequate capacity",IF('Standardized Scores'!BG85&gt;=MAX('Standardized Scores'!$E85:$DO85)*0.555,"Low capacity","Inadequate capacity"))))</f>
        <v>Inadequate capacity</v>
      </c>
      <c r="BH85" s="160" t="str">
        <f>IF('Standardized Scores'!BH85&gt;=MAX('Standardized Scores'!$E85:$DO85)*0.88,"Advanced capacity",IF('Standardized Scores'!BH85&gt;=MAX('Standardized Scores'!$E85:$DO85)*0.8,"High capacity",IF('Standardized Scores'!BH85&gt;=MAX('Standardized Scores'!$E85:$DO85)*0.66,"Adequate capacity",IF('Standardized Scores'!BH85&gt;=MAX('Standardized Scores'!$E85:$DO85)*0.555,"Low capacity","Inadequate capacity"))))</f>
        <v>Inadequate capacity</v>
      </c>
      <c r="BI85" s="160" t="str">
        <f>IF('Standardized Scores'!BI85&gt;=MAX('Standardized Scores'!$E85:$DO85)*0.88,"Advanced capacity",IF('Standardized Scores'!BI85&gt;=MAX('Standardized Scores'!$E85:$DO85)*0.8,"High capacity",IF('Standardized Scores'!BI85&gt;=MAX('Standardized Scores'!$E85:$DO85)*0.66,"Adequate capacity",IF('Standardized Scores'!BI85&gt;=MAX('Standardized Scores'!$E85:$DO85)*0.555,"Low capacity","Inadequate capacity"))))</f>
        <v>Inadequate capacity</v>
      </c>
      <c r="BJ85" s="160" t="str">
        <f>IF('Standardized Scores'!BJ85&gt;=MAX('Standardized Scores'!$E85:$DO85)*0.88,"Advanced capacity",IF('Standardized Scores'!BJ85&gt;=MAX('Standardized Scores'!$E85:$DO85)*0.8,"High capacity",IF('Standardized Scores'!BJ85&gt;=MAX('Standardized Scores'!$E85:$DO85)*0.66,"Adequate capacity",IF('Standardized Scores'!BJ85&gt;=MAX('Standardized Scores'!$E85:$DO85)*0.555,"Low capacity","Inadequate capacity"))))</f>
        <v>Inadequate capacity</v>
      </c>
      <c r="BK85" s="160" t="str">
        <f>IF('Standardized Scores'!BK85&gt;=MAX('Standardized Scores'!$E85:$DO85)*0.88,"Advanced capacity",IF('Standardized Scores'!BK85&gt;=MAX('Standardized Scores'!$E85:$DO85)*0.8,"High capacity",IF('Standardized Scores'!BK85&gt;=MAX('Standardized Scores'!$E85:$DO85)*0.66,"Adequate capacity",IF('Standardized Scores'!BK85&gt;=MAX('Standardized Scores'!$E85:$DO85)*0.555,"Low capacity","Inadequate capacity"))))</f>
        <v>Low capacity</v>
      </c>
      <c r="BL85" s="160" t="str">
        <f>IF('Standardized Scores'!BL85&gt;=MAX('Standardized Scores'!$E85:$DO85)*0.88,"Advanced capacity",IF('Standardized Scores'!BL85&gt;=MAX('Standardized Scores'!$E85:$DO85)*0.8,"High capacity",IF('Standardized Scores'!BL85&gt;=MAX('Standardized Scores'!$E85:$DO85)*0.66,"Adequate capacity",IF('Standardized Scores'!BL85&gt;=MAX('Standardized Scores'!$E85:$DO85)*0.555,"Low capacity","Inadequate capacity"))))</f>
        <v>Inadequate capacity</v>
      </c>
      <c r="BM85" s="160" t="str">
        <f>IF('Standardized Scores'!BM85&gt;=MAX('Standardized Scores'!$E85:$DO85)*0.88,"Advanced capacity",IF('Standardized Scores'!BM85&gt;=MAX('Standardized Scores'!$E85:$DO85)*0.8,"High capacity",IF('Standardized Scores'!BM85&gt;=MAX('Standardized Scores'!$E85:$DO85)*0.66,"Adequate capacity",IF('Standardized Scores'!BM85&gt;=MAX('Standardized Scores'!$E85:$DO85)*0.555,"Low capacity","Inadequate capacity"))))</f>
        <v>Inadequate capacity</v>
      </c>
      <c r="BN85" s="160" t="str">
        <f>IF('Standardized Scores'!BN85&gt;=MAX('Standardized Scores'!$E85:$DO85)*0.88,"Advanced capacity",IF('Standardized Scores'!BN85&gt;=MAX('Standardized Scores'!$E85:$DO85)*0.8,"High capacity",IF('Standardized Scores'!BN85&gt;=MAX('Standardized Scores'!$E85:$DO85)*0.66,"Adequate capacity",IF('Standardized Scores'!BN85&gt;=MAX('Standardized Scores'!$E85:$DO85)*0.555,"Low capacity","Inadequate capacity"))))</f>
        <v>Adequate capacity</v>
      </c>
      <c r="BO85" s="160" t="str">
        <f>IF('Standardized Scores'!BO85&gt;=MAX('Standardized Scores'!$E85:$DO85)*0.88,"Advanced capacity",IF('Standardized Scores'!BO85&gt;=MAX('Standardized Scores'!$E85:$DO85)*0.8,"High capacity",IF('Standardized Scores'!BO85&gt;=MAX('Standardized Scores'!$E85:$DO85)*0.66,"Adequate capacity",IF('Standardized Scores'!BO85&gt;=MAX('Standardized Scores'!$E85:$DO85)*0.555,"Low capacity","Inadequate capacity"))))</f>
        <v>Inadequate capacity</v>
      </c>
      <c r="BP85" s="160" t="str">
        <f>IF('Standardized Scores'!BP85&gt;=MAX('Standardized Scores'!$E85:$DO85)*0.88,"Advanced capacity",IF('Standardized Scores'!BP85&gt;=MAX('Standardized Scores'!$E85:$DO85)*0.8,"High capacity",IF('Standardized Scores'!BP85&gt;=MAX('Standardized Scores'!$E85:$DO85)*0.66,"Adequate capacity",IF('Standardized Scores'!BP85&gt;=MAX('Standardized Scores'!$E85:$DO85)*0.555,"Low capacity","Inadequate capacity"))))</f>
        <v>Inadequate capacity</v>
      </c>
      <c r="BQ85" s="160" t="str">
        <f>IF('Standardized Scores'!BQ85&gt;=MAX('Standardized Scores'!$E85:$DO85)*0.88,"Advanced capacity",IF('Standardized Scores'!BQ85&gt;=MAX('Standardized Scores'!$E85:$DO85)*0.8,"High capacity",IF('Standardized Scores'!BQ85&gt;=MAX('Standardized Scores'!$E85:$DO85)*0.66,"Adequate capacity",IF('Standardized Scores'!BQ85&gt;=MAX('Standardized Scores'!$E85:$DO85)*0.555,"Low capacity","Inadequate capacity"))))</f>
        <v>Low capacity</v>
      </c>
      <c r="BR85" s="160" t="str">
        <f>IF('Standardized Scores'!BR85&gt;=MAX('Standardized Scores'!$E85:$DO85)*0.88,"Advanced capacity",IF('Standardized Scores'!BR85&gt;=MAX('Standardized Scores'!$E85:$DO85)*0.8,"High capacity",IF('Standardized Scores'!BR85&gt;=MAX('Standardized Scores'!$E85:$DO85)*0.66,"Adequate capacity",IF('Standardized Scores'!BR85&gt;=MAX('Standardized Scores'!$E85:$DO85)*0.555,"Low capacity","Inadequate capacity"))))</f>
        <v>Inadequate capacity</v>
      </c>
      <c r="BS85" s="160" t="str">
        <f>IF('Standardized Scores'!BS85&gt;=MAX('Standardized Scores'!$E85:$DO85)*0.88,"Advanced capacity",IF('Standardized Scores'!BS85&gt;=MAX('Standardized Scores'!$E85:$DO85)*0.8,"High capacity",IF('Standardized Scores'!BS85&gt;=MAX('Standardized Scores'!$E85:$DO85)*0.66,"Adequate capacity",IF('Standardized Scores'!BS85&gt;=MAX('Standardized Scores'!$E85:$DO85)*0.555,"Low capacity","Inadequate capacity"))))</f>
        <v>Inadequate capacity</v>
      </c>
      <c r="BT85" s="160" t="str">
        <f>IF('Standardized Scores'!BT85&gt;=MAX('Standardized Scores'!$E85:$DO85)*0.88,"Advanced capacity",IF('Standardized Scores'!BT85&gt;=MAX('Standardized Scores'!$E85:$DO85)*0.8,"High capacity",IF('Standardized Scores'!BT85&gt;=MAX('Standardized Scores'!$E85:$DO85)*0.66,"Adequate capacity",IF('Standardized Scores'!BT85&gt;=MAX('Standardized Scores'!$E85:$DO85)*0.555,"Low capacity","Inadequate capacity"))))</f>
        <v>Inadequate capacity</v>
      </c>
      <c r="BU85" s="160" t="str">
        <f>IF('Standardized Scores'!BU85&gt;=MAX('Standardized Scores'!$E85:$DO85)*0.88,"Advanced capacity",IF('Standardized Scores'!BU85&gt;=MAX('Standardized Scores'!$E85:$DO85)*0.8,"High capacity",IF('Standardized Scores'!BU85&gt;=MAX('Standardized Scores'!$E85:$DO85)*0.66,"Adequate capacity",IF('Standardized Scores'!BU85&gt;=MAX('Standardized Scores'!$E85:$DO85)*0.555,"Low capacity","Inadequate capacity"))))</f>
        <v>Inadequate capacity</v>
      </c>
      <c r="BV85" s="160" t="str">
        <f>IF('Standardized Scores'!BV85&gt;=MAX('Standardized Scores'!$E85:$DO85)*0.88,"Advanced capacity",IF('Standardized Scores'!BV85&gt;=MAX('Standardized Scores'!$E85:$DO85)*0.8,"High capacity",IF('Standardized Scores'!BV85&gt;=MAX('Standardized Scores'!$E85:$DO85)*0.66,"Adequate capacity",IF('Standardized Scores'!BV85&gt;=MAX('Standardized Scores'!$E85:$DO85)*0.555,"Low capacity","Inadequate capacity"))))</f>
        <v>Inadequate capacity</v>
      </c>
      <c r="BW85" s="160" t="str">
        <f>IF('Standardized Scores'!BW85&gt;=MAX('Standardized Scores'!$E85:$DO85)*0.88,"Advanced capacity",IF('Standardized Scores'!BW85&gt;=MAX('Standardized Scores'!$E85:$DO85)*0.8,"High capacity",IF('Standardized Scores'!BW85&gt;=MAX('Standardized Scores'!$E85:$DO85)*0.66,"Adequate capacity",IF('Standardized Scores'!BW85&gt;=MAX('Standardized Scores'!$E85:$DO85)*0.555,"Low capacity","Inadequate capacity"))))</f>
        <v>Inadequate capacity</v>
      </c>
      <c r="BX85" s="160" t="str">
        <f>IF('Standardized Scores'!BX85&gt;=MAX('Standardized Scores'!$E85:$DO85)*0.88,"Advanced capacity",IF('Standardized Scores'!BX85&gt;=MAX('Standardized Scores'!$E85:$DO85)*0.8,"High capacity",IF('Standardized Scores'!BX85&gt;=MAX('Standardized Scores'!$E85:$DO85)*0.66,"Adequate capacity",IF('Standardized Scores'!BX85&gt;=MAX('Standardized Scores'!$E85:$DO85)*0.555,"Low capacity","Inadequate capacity"))))</f>
        <v>Inadequate capacity</v>
      </c>
      <c r="BY85" s="160" t="str">
        <f>IF('Standardized Scores'!BY85&gt;=MAX('Standardized Scores'!$E85:$DO85)*0.88,"Advanced capacity",IF('Standardized Scores'!BY85&gt;=MAX('Standardized Scores'!$E85:$DO85)*0.8,"High capacity",IF('Standardized Scores'!BY85&gt;=MAX('Standardized Scores'!$E85:$DO85)*0.66,"Adequate capacity",IF('Standardized Scores'!BY85&gt;=MAX('Standardized Scores'!$E85:$DO85)*0.555,"Low capacity","Inadequate capacity"))))</f>
        <v>Inadequate capacity</v>
      </c>
      <c r="BZ85" s="160" t="str">
        <f>IF('Standardized Scores'!BZ85&gt;=MAX('Standardized Scores'!$E85:$DO85)*0.88,"Advanced capacity",IF('Standardized Scores'!BZ85&gt;=MAX('Standardized Scores'!$E85:$DO85)*0.8,"High capacity",IF('Standardized Scores'!BZ85&gt;=MAX('Standardized Scores'!$E85:$DO85)*0.66,"Adequate capacity",IF('Standardized Scores'!BZ85&gt;=MAX('Standardized Scores'!$E85:$DO85)*0.555,"Low capacity","Inadequate capacity"))))</f>
        <v>Advanced capacity</v>
      </c>
      <c r="CA85" s="160" t="str">
        <f>IF('Standardized Scores'!CA85&gt;=MAX('Standardized Scores'!$E85:$DO85)*0.88,"Advanced capacity",IF('Standardized Scores'!CA85&gt;=MAX('Standardized Scores'!$E85:$DO85)*0.8,"High capacity",IF('Standardized Scores'!CA85&gt;=MAX('Standardized Scores'!$E85:$DO85)*0.66,"Adequate capacity",IF('Standardized Scores'!CA85&gt;=MAX('Standardized Scores'!$E85:$DO85)*0.555,"Low capacity","Inadequate capacity"))))</f>
        <v>Low capacity</v>
      </c>
      <c r="CB85" s="160" t="str">
        <f>IF('Standardized Scores'!CB85&gt;=MAX('Standardized Scores'!$E85:$DO85)*0.88,"Advanced capacity",IF('Standardized Scores'!CB85&gt;=MAX('Standardized Scores'!$E85:$DO85)*0.8,"High capacity",IF('Standardized Scores'!CB85&gt;=MAX('Standardized Scores'!$E85:$DO85)*0.66,"Adequate capacity",IF('Standardized Scores'!CB85&gt;=MAX('Standardized Scores'!$E85:$DO85)*0.555,"Low capacity","Inadequate capacity"))))</f>
        <v>Inadequate capacity</v>
      </c>
      <c r="CC85" s="160" t="str">
        <f>IF('Standardized Scores'!CC85&gt;=MAX('Standardized Scores'!$E85:$DO85)*0.88,"Advanced capacity",IF('Standardized Scores'!CC85&gt;=MAX('Standardized Scores'!$E85:$DO85)*0.8,"High capacity",IF('Standardized Scores'!CC85&gt;=MAX('Standardized Scores'!$E85:$DO85)*0.66,"Adequate capacity",IF('Standardized Scores'!CC85&gt;=MAX('Standardized Scores'!$E85:$DO85)*0.555,"Low capacity","Inadequate capacity"))))</f>
        <v>Low capacity</v>
      </c>
      <c r="CD85" s="160" t="str">
        <f>IF('Standardized Scores'!CD85&gt;=MAX('Standardized Scores'!$E85:$DO85)*0.88,"Advanced capacity",IF('Standardized Scores'!CD85&gt;=MAX('Standardized Scores'!$E85:$DO85)*0.8,"High capacity",IF('Standardized Scores'!CD85&gt;=MAX('Standardized Scores'!$E85:$DO85)*0.66,"Adequate capacity",IF('Standardized Scores'!CD85&gt;=MAX('Standardized Scores'!$E85:$DO85)*0.555,"Low capacity","Inadequate capacity"))))</f>
        <v>Inadequate capacity</v>
      </c>
      <c r="CE85" s="160" t="str">
        <f>IF('Standardized Scores'!CE85&gt;=MAX('Standardized Scores'!$E85:$DO85)*0.88,"Advanced capacity",IF('Standardized Scores'!CE85&gt;=MAX('Standardized Scores'!$E85:$DO85)*0.8,"High capacity",IF('Standardized Scores'!CE85&gt;=MAX('Standardized Scores'!$E85:$DO85)*0.66,"Adequate capacity",IF('Standardized Scores'!CE85&gt;=MAX('Standardized Scores'!$E85:$DO85)*0.555,"Low capacity","Inadequate capacity"))))</f>
        <v>Inadequate capacity</v>
      </c>
      <c r="CF85" s="160" t="str">
        <f>IF('Standardized Scores'!CF85&gt;=MAX('Standardized Scores'!$E85:$DO85)*0.88,"Advanced capacity",IF('Standardized Scores'!CF85&gt;=MAX('Standardized Scores'!$E85:$DO85)*0.8,"High capacity",IF('Standardized Scores'!CF85&gt;=MAX('Standardized Scores'!$E85:$DO85)*0.66,"Adequate capacity",IF('Standardized Scores'!CF85&gt;=MAX('Standardized Scores'!$E85:$DO85)*0.555,"Low capacity","Inadequate capacity"))))</f>
        <v>Adequate capacity</v>
      </c>
      <c r="CG85" s="160" t="str">
        <f>IF('Standardized Scores'!CG85&gt;=MAX('Standardized Scores'!$E85:$DO85)*0.88,"Advanced capacity",IF('Standardized Scores'!CG85&gt;=MAX('Standardized Scores'!$E85:$DO85)*0.8,"High capacity",IF('Standardized Scores'!CG85&gt;=MAX('Standardized Scores'!$E85:$DO85)*0.66,"Adequate capacity",IF('Standardized Scores'!CG85&gt;=MAX('Standardized Scores'!$E85:$DO85)*0.555,"Low capacity","Inadequate capacity"))))</f>
        <v>Inadequate capacity</v>
      </c>
      <c r="CH85" s="160" t="str">
        <f>IF('Standardized Scores'!CH85&gt;=MAX('Standardized Scores'!$E85:$DO85)*0.88,"Advanced capacity",IF('Standardized Scores'!CH85&gt;=MAX('Standardized Scores'!$E85:$DO85)*0.8,"High capacity",IF('Standardized Scores'!CH85&gt;=MAX('Standardized Scores'!$E85:$DO85)*0.66,"Adequate capacity",IF('Standardized Scores'!CH85&gt;=MAX('Standardized Scores'!$E85:$DO85)*0.555,"Low capacity","Inadequate capacity"))))</f>
        <v>Inadequate capacity</v>
      </c>
      <c r="CI85" s="160" t="str">
        <f>IF('Standardized Scores'!CI85&gt;=MAX('Standardized Scores'!$E85:$DO85)*0.88,"Advanced capacity",IF('Standardized Scores'!CI85&gt;=MAX('Standardized Scores'!$E85:$DO85)*0.8,"High capacity",IF('Standardized Scores'!CI85&gt;=MAX('Standardized Scores'!$E85:$DO85)*0.66,"Adequate capacity",IF('Standardized Scores'!CI85&gt;=MAX('Standardized Scores'!$E85:$DO85)*0.555,"Low capacity","Inadequate capacity"))))</f>
        <v>Inadequate capacity</v>
      </c>
      <c r="CJ85" s="160" t="str">
        <f>IF('Standardized Scores'!CJ85&gt;=MAX('Standardized Scores'!$E85:$DO85)*0.88,"Advanced capacity",IF('Standardized Scores'!CJ85&gt;=MAX('Standardized Scores'!$E85:$DO85)*0.8,"High capacity",IF('Standardized Scores'!CJ85&gt;=MAX('Standardized Scores'!$E85:$DO85)*0.66,"Adequate capacity",IF('Standardized Scores'!CJ85&gt;=MAX('Standardized Scores'!$E85:$DO85)*0.555,"Low capacity","Inadequate capacity"))))</f>
        <v>Low capacity</v>
      </c>
      <c r="CK85" s="160" t="str">
        <f>IF('Standardized Scores'!CK85&gt;=MAX('Standardized Scores'!$E85:$DO85)*0.88,"Advanced capacity",IF('Standardized Scores'!CK85&gt;=MAX('Standardized Scores'!$E85:$DO85)*0.8,"High capacity",IF('Standardized Scores'!CK85&gt;=MAX('Standardized Scores'!$E85:$DO85)*0.66,"Adequate capacity",IF('Standardized Scores'!CK85&gt;=MAX('Standardized Scores'!$E85:$DO85)*0.555,"Low capacity","Inadequate capacity"))))</f>
        <v>Inadequate capacity</v>
      </c>
      <c r="CL85" s="160" t="str">
        <f>IF('Standardized Scores'!CL85&gt;=MAX('Standardized Scores'!$E85:$DO85)*0.88,"Advanced capacity",IF('Standardized Scores'!CL85&gt;=MAX('Standardized Scores'!$E85:$DO85)*0.8,"High capacity",IF('Standardized Scores'!CL85&gt;=MAX('Standardized Scores'!$E85:$DO85)*0.66,"Adequate capacity",IF('Standardized Scores'!CL85&gt;=MAX('Standardized Scores'!$E85:$DO85)*0.555,"Low capacity","Inadequate capacity"))))</f>
        <v>Inadequate capacity</v>
      </c>
      <c r="CM85" s="160" t="str">
        <f>IF('Standardized Scores'!CM85&gt;=MAX('Standardized Scores'!$E85:$DO85)*0.88,"Advanced capacity",IF('Standardized Scores'!CM85&gt;=MAX('Standardized Scores'!$E85:$DO85)*0.8,"High capacity",IF('Standardized Scores'!CM85&gt;=MAX('Standardized Scores'!$E85:$DO85)*0.66,"Adequate capacity",IF('Standardized Scores'!CM85&gt;=MAX('Standardized Scores'!$E85:$DO85)*0.555,"Low capacity","Inadequate capacity"))))</f>
        <v>Low capacity</v>
      </c>
      <c r="CN85" s="160" t="str">
        <f>IF('Standardized Scores'!CN85&gt;=MAX('Standardized Scores'!$E85:$DO85)*0.88,"Advanced capacity",IF('Standardized Scores'!CN85&gt;=MAX('Standardized Scores'!$E85:$DO85)*0.8,"High capacity",IF('Standardized Scores'!CN85&gt;=MAX('Standardized Scores'!$E85:$DO85)*0.66,"Adequate capacity",IF('Standardized Scores'!CN85&gt;=MAX('Standardized Scores'!$E85:$DO85)*0.555,"Low capacity","Inadequate capacity"))))</f>
        <v>Low capacity</v>
      </c>
      <c r="CO85" s="160" t="str">
        <f>IF('Standardized Scores'!CO85&gt;=MAX('Standardized Scores'!$E85:$DO85)*0.88,"Advanced capacity",IF('Standardized Scores'!CO85&gt;=MAX('Standardized Scores'!$E85:$DO85)*0.8,"High capacity",IF('Standardized Scores'!CO85&gt;=MAX('Standardized Scores'!$E85:$DO85)*0.66,"Adequate capacity",IF('Standardized Scores'!CO85&gt;=MAX('Standardized Scores'!$E85:$DO85)*0.555,"Low capacity","Inadequate capacity"))))</f>
        <v>Inadequate capacity</v>
      </c>
      <c r="CP85" s="160" t="str">
        <f>IF('Standardized Scores'!CP85&gt;=MAX('Standardized Scores'!$E85:$DO85)*0.88,"Advanced capacity",IF('Standardized Scores'!CP85&gt;=MAX('Standardized Scores'!$E85:$DO85)*0.8,"High capacity",IF('Standardized Scores'!CP85&gt;=MAX('Standardized Scores'!$E85:$DO85)*0.66,"Adequate capacity",IF('Standardized Scores'!CP85&gt;=MAX('Standardized Scores'!$E85:$DO85)*0.555,"Low capacity","Inadequate capacity"))))</f>
        <v>Inadequate capacity</v>
      </c>
      <c r="CQ85" s="160" t="str">
        <f>IF('Standardized Scores'!CQ85&gt;=MAX('Standardized Scores'!$E85:$DO85)*0.88,"Advanced capacity",IF('Standardized Scores'!CQ85&gt;=MAX('Standardized Scores'!$E85:$DO85)*0.8,"High capacity",IF('Standardized Scores'!CQ85&gt;=MAX('Standardized Scores'!$E85:$DO85)*0.66,"Adequate capacity",IF('Standardized Scores'!CQ85&gt;=MAX('Standardized Scores'!$E85:$DO85)*0.555,"Low capacity","Inadequate capacity"))))</f>
        <v>Inadequate capacity</v>
      </c>
      <c r="CR85" s="160" t="str">
        <f>IF('Standardized Scores'!CR85&gt;=MAX('Standardized Scores'!$E85:$DO85)*0.88,"Advanced capacity",IF('Standardized Scores'!CR85&gt;=MAX('Standardized Scores'!$E85:$DO85)*0.8,"High capacity",IF('Standardized Scores'!CR85&gt;=MAX('Standardized Scores'!$E85:$DO85)*0.66,"Adequate capacity",IF('Standardized Scores'!CR85&gt;=MAX('Standardized Scores'!$E85:$DO85)*0.555,"Low capacity","Inadequate capacity"))))</f>
        <v>Inadequate capacity</v>
      </c>
      <c r="CS85" s="160" t="str">
        <f>IF('Standardized Scores'!CS85&gt;=MAX('Standardized Scores'!$E85:$DO85)*0.88,"Advanced capacity",IF('Standardized Scores'!CS85&gt;=MAX('Standardized Scores'!$E85:$DO85)*0.8,"High capacity",IF('Standardized Scores'!CS85&gt;=MAX('Standardized Scores'!$E85:$DO85)*0.66,"Adequate capacity",IF('Standardized Scores'!CS85&gt;=MAX('Standardized Scores'!$E85:$DO85)*0.555,"Low capacity","Inadequate capacity"))))</f>
        <v>Inadequate capacity</v>
      </c>
      <c r="CT85" s="160" t="str">
        <f>IF('Standardized Scores'!CT85&gt;=MAX('Standardized Scores'!$E85:$DO85)*0.88,"Advanced capacity",IF('Standardized Scores'!CT85&gt;=MAX('Standardized Scores'!$E85:$DO85)*0.8,"High capacity",IF('Standardized Scores'!CT85&gt;=MAX('Standardized Scores'!$E85:$DO85)*0.66,"Adequate capacity",IF('Standardized Scores'!CT85&gt;=MAX('Standardized Scores'!$E85:$DO85)*0.555,"Low capacity","Inadequate capacity"))))</f>
        <v>Inadequate capacity</v>
      </c>
      <c r="CU85" s="160" t="str">
        <f>IF('Standardized Scores'!CU85&gt;=MAX('Standardized Scores'!$E85:$DO85)*0.88,"Advanced capacity",IF('Standardized Scores'!CU85&gt;=MAX('Standardized Scores'!$E85:$DO85)*0.8,"High capacity",IF('Standardized Scores'!CU85&gt;=MAX('Standardized Scores'!$E85:$DO85)*0.66,"Adequate capacity",IF('Standardized Scores'!CU85&gt;=MAX('Standardized Scores'!$E85:$DO85)*0.555,"Low capacity","Inadequate capacity"))))</f>
        <v>Inadequate capacity</v>
      </c>
      <c r="CV85" s="160" t="str">
        <f>IF('Standardized Scores'!CV85&gt;=MAX('Standardized Scores'!$E85:$DO85)*0.88,"Advanced capacity",IF('Standardized Scores'!CV85&gt;=MAX('Standardized Scores'!$E85:$DO85)*0.8,"High capacity",IF('Standardized Scores'!CV85&gt;=MAX('Standardized Scores'!$E85:$DO85)*0.66,"Adequate capacity",IF('Standardized Scores'!CV85&gt;=MAX('Standardized Scores'!$E85:$DO85)*0.555,"Low capacity","Inadequate capacity"))))</f>
        <v>Inadequate capacity</v>
      </c>
      <c r="CW85" s="160" t="str">
        <f>IF('Standardized Scores'!CW85&gt;=MAX('Standardized Scores'!$E85:$DO85)*0.88,"Advanced capacity",IF('Standardized Scores'!CW85&gt;=MAX('Standardized Scores'!$E85:$DO85)*0.8,"High capacity",IF('Standardized Scores'!CW85&gt;=MAX('Standardized Scores'!$E85:$DO85)*0.66,"Adequate capacity",IF('Standardized Scores'!CW85&gt;=MAX('Standardized Scores'!$E85:$DO85)*0.555,"Low capacity","Inadequate capacity"))))</f>
        <v>Inadequate capacity</v>
      </c>
      <c r="CX85" s="160" t="str">
        <f>IF('Standardized Scores'!CX85&gt;=MAX('Standardized Scores'!$E85:$DO85)*0.88,"Advanced capacity",IF('Standardized Scores'!CX85&gt;=MAX('Standardized Scores'!$E85:$DO85)*0.8,"High capacity",IF('Standardized Scores'!CX85&gt;=MAX('Standardized Scores'!$E85:$DO85)*0.66,"Adequate capacity",IF('Standardized Scores'!CX85&gt;=MAX('Standardized Scores'!$E85:$DO85)*0.555,"Low capacity","Inadequate capacity"))))</f>
        <v>Inadequate capacity</v>
      </c>
      <c r="CY85" s="160" t="str">
        <f>IF('Standardized Scores'!CY85&gt;=MAX('Standardized Scores'!$E85:$DO85)*0.88,"Advanced capacity",IF('Standardized Scores'!CY85&gt;=MAX('Standardized Scores'!$E85:$DO85)*0.8,"High capacity",IF('Standardized Scores'!CY85&gt;=MAX('Standardized Scores'!$E85:$DO85)*0.66,"Adequate capacity",IF('Standardized Scores'!CY85&gt;=MAX('Standardized Scores'!$E85:$DO85)*0.555,"Low capacity","Inadequate capacity"))))</f>
        <v>Inadequate capacity</v>
      </c>
      <c r="CZ85" s="160" t="str">
        <f>IF('Standardized Scores'!CZ85&gt;=MAX('Standardized Scores'!$E85:$DO85)*0.88,"Advanced capacity",IF('Standardized Scores'!CZ85&gt;=MAX('Standardized Scores'!$E85:$DO85)*0.8,"High capacity",IF('Standardized Scores'!CZ85&gt;=MAX('Standardized Scores'!$E85:$DO85)*0.66,"Adequate capacity",IF('Standardized Scores'!CZ85&gt;=MAX('Standardized Scores'!$E85:$DO85)*0.555,"Low capacity","Inadequate capacity"))))</f>
        <v>Inadequate capacity</v>
      </c>
      <c r="DA85" s="160" t="str">
        <f>IF('Standardized Scores'!DA85&gt;=MAX('Standardized Scores'!$E85:$DO85)*0.88,"Advanced capacity",IF('Standardized Scores'!DA85&gt;=MAX('Standardized Scores'!$E85:$DO85)*0.8,"High capacity",IF('Standardized Scores'!DA85&gt;=MAX('Standardized Scores'!$E85:$DO85)*0.66,"Adequate capacity",IF('Standardized Scores'!DA85&gt;=MAX('Standardized Scores'!$E85:$DO85)*0.555,"Low capacity","Inadequate capacity"))))</f>
        <v>Low capacity</v>
      </c>
      <c r="DB85" s="160" t="str">
        <f>IF('Standardized Scores'!DB85&gt;=MAX('Standardized Scores'!$E85:$DO85)*0.88,"Advanced capacity",IF('Standardized Scores'!DB85&gt;=MAX('Standardized Scores'!$E85:$DO85)*0.8,"High capacity",IF('Standardized Scores'!DB85&gt;=MAX('Standardized Scores'!$E85:$DO85)*0.66,"Adequate capacity",IF('Standardized Scores'!DB85&gt;=MAX('Standardized Scores'!$E85:$DO85)*0.555,"Low capacity","Inadequate capacity"))))</f>
        <v>Adequate capacity</v>
      </c>
      <c r="DC85" s="160" t="str">
        <f>IF('Standardized Scores'!DC85&gt;=MAX('Standardized Scores'!$E85:$DO85)*0.88,"Advanced capacity",IF('Standardized Scores'!DC85&gt;=MAX('Standardized Scores'!$E85:$DO85)*0.8,"High capacity",IF('Standardized Scores'!DC85&gt;=MAX('Standardized Scores'!$E85:$DO85)*0.66,"Adequate capacity",IF('Standardized Scores'!DC85&gt;=MAX('Standardized Scores'!$E85:$DO85)*0.555,"Low capacity","Inadequate capacity"))))</f>
        <v>Inadequate capacity</v>
      </c>
      <c r="DD85" s="160" t="str">
        <f>IF('Standardized Scores'!DD85&gt;=MAX('Standardized Scores'!$E85:$DO85)*0.88,"Advanced capacity",IF('Standardized Scores'!DD85&gt;=MAX('Standardized Scores'!$E85:$DO85)*0.8,"High capacity",IF('Standardized Scores'!DD85&gt;=MAX('Standardized Scores'!$E85:$DO85)*0.66,"Adequate capacity",IF('Standardized Scores'!DD85&gt;=MAX('Standardized Scores'!$E85:$DO85)*0.555,"Low capacity","Inadequate capacity"))))</f>
        <v>Inadequate capacity</v>
      </c>
      <c r="DE85" s="160" t="str">
        <f>IF('Standardized Scores'!DE85&gt;=MAX('Standardized Scores'!$E85:$DO85)*0.88,"Advanced capacity",IF('Standardized Scores'!DE85&gt;=MAX('Standardized Scores'!$E85:$DO85)*0.8,"High capacity",IF('Standardized Scores'!DE85&gt;=MAX('Standardized Scores'!$E85:$DO85)*0.66,"Adequate capacity",IF('Standardized Scores'!DE85&gt;=MAX('Standardized Scores'!$E85:$DO85)*0.555,"Low capacity","Inadequate capacity"))))</f>
        <v>Inadequate capacity</v>
      </c>
      <c r="DF85" s="160" t="str">
        <f>IF('Standardized Scores'!DF85&gt;=MAX('Standardized Scores'!$E85:$DO85)*0.88,"Advanced capacity",IF('Standardized Scores'!DF85&gt;=MAX('Standardized Scores'!$E85:$DO85)*0.8,"High capacity",IF('Standardized Scores'!DF85&gt;=MAX('Standardized Scores'!$E85:$DO85)*0.66,"Adequate capacity",IF('Standardized Scores'!DF85&gt;=MAX('Standardized Scores'!$E85:$DO85)*0.555,"Low capacity","Inadequate capacity"))))</f>
        <v>Inadequate capacity</v>
      </c>
      <c r="DG85" s="160" t="str">
        <f>IF('Standardized Scores'!DG85&gt;=MAX('Standardized Scores'!$E85:$DO85)*0.88,"Advanced capacity",IF('Standardized Scores'!DG85&gt;=MAX('Standardized Scores'!$E85:$DO85)*0.8,"High capacity",IF('Standardized Scores'!DG85&gt;=MAX('Standardized Scores'!$E85:$DO85)*0.66,"Adequate capacity",IF('Standardized Scores'!DG85&gt;=MAX('Standardized Scores'!$E85:$DO85)*0.555,"Low capacity","Inadequate capacity"))))</f>
        <v>Inadequate capacity</v>
      </c>
      <c r="DH85" s="160" t="str">
        <f>IF('Standardized Scores'!DH85&gt;=MAX('Standardized Scores'!$E85:$DO85)*0.88,"Advanced capacity",IF('Standardized Scores'!DH85&gt;=MAX('Standardized Scores'!$E85:$DO85)*0.8,"High capacity",IF('Standardized Scores'!DH85&gt;=MAX('Standardized Scores'!$E85:$DO85)*0.66,"Adequate capacity",IF('Standardized Scores'!DH85&gt;=MAX('Standardized Scores'!$E85:$DO85)*0.555,"Low capacity","Inadequate capacity"))))</f>
        <v>Inadequate capacity</v>
      </c>
      <c r="DI85" s="160" t="str">
        <f>IF('Standardized Scores'!DI85&gt;=MAX('Standardized Scores'!$E85:$DO85)*0.88,"Advanced capacity",IF('Standardized Scores'!DI85&gt;=MAX('Standardized Scores'!$E85:$DO85)*0.8,"High capacity",IF('Standardized Scores'!DI85&gt;=MAX('Standardized Scores'!$E85:$DO85)*0.66,"Adequate capacity",IF('Standardized Scores'!DI85&gt;=MAX('Standardized Scores'!$E85:$DO85)*0.555,"Low capacity","Inadequate capacity"))))</f>
        <v>Inadequate capacity</v>
      </c>
      <c r="DJ85" s="160" t="str">
        <f>IF('Standardized Scores'!DJ85&gt;=MAX('Standardized Scores'!$E85:$DO85)*0.88,"Advanced capacity",IF('Standardized Scores'!DJ85&gt;=MAX('Standardized Scores'!$E85:$DO85)*0.8,"High capacity",IF('Standardized Scores'!DJ85&gt;=MAX('Standardized Scores'!$E85:$DO85)*0.66,"Adequate capacity",IF('Standardized Scores'!DJ85&gt;=MAX('Standardized Scores'!$E85:$DO85)*0.555,"Low capacity","Inadequate capacity"))))</f>
        <v>Low capacity</v>
      </c>
      <c r="DK85" s="160" t="str">
        <f>IF('Standardized Scores'!DK85&gt;=MAX('Standardized Scores'!$E85:$DO85)*0.88,"Advanced capacity",IF('Standardized Scores'!DK85&gt;=MAX('Standardized Scores'!$E85:$DO85)*0.8,"High capacity",IF('Standardized Scores'!DK85&gt;=MAX('Standardized Scores'!$E85:$DO85)*0.66,"Adequate capacity",IF('Standardized Scores'!DK85&gt;=MAX('Standardized Scores'!$E85:$DO85)*0.555,"Low capacity","Inadequate capacity"))))</f>
        <v>Inadequate capacity</v>
      </c>
      <c r="DL85" s="160" t="str">
        <f>IF('Standardized Scores'!DL85&gt;=MAX('Standardized Scores'!$E85:$DO85)*0.88,"Advanced capacity",IF('Standardized Scores'!DL85&gt;=MAX('Standardized Scores'!$E85:$DO85)*0.8,"High capacity",IF('Standardized Scores'!DL85&gt;=MAX('Standardized Scores'!$E85:$DO85)*0.66,"Adequate capacity",IF('Standardized Scores'!DL85&gt;=MAX('Standardized Scores'!$E85:$DO85)*0.555,"Low capacity","Inadequate capacity"))))</f>
        <v>Inadequate capacity</v>
      </c>
      <c r="DM85" s="160" t="str">
        <f>IF('Standardized Scores'!DM85&gt;=MAX('Standardized Scores'!$E85:$DO85)*0.88,"Advanced capacity",IF('Standardized Scores'!DM85&gt;=MAX('Standardized Scores'!$E85:$DO85)*0.8,"High capacity",IF('Standardized Scores'!DM85&gt;=MAX('Standardized Scores'!$E85:$DO85)*0.66,"Adequate capacity",IF('Standardized Scores'!DM85&gt;=MAX('Standardized Scores'!$E85:$DO85)*0.555,"Low capacity","Inadequate capacity"))))</f>
        <v>Inadequate capacity</v>
      </c>
      <c r="DN85" s="160" t="str">
        <f>IF('Standardized Scores'!DN85&gt;=MAX('Standardized Scores'!$E85:$DO85)*0.88,"Advanced capacity",IF('Standardized Scores'!DN85&gt;=MAX('Standardized Scores'!$E85:$DO85)*0.8,"High capacity",IF('Standardized Scores'!DN85&gt;=MAX('Standardized Scores'!$E85:$DO85)*0.66,"Adequate capacity",IF('Standardized Scores'!DN85&gt;=MAX('Standardized Scores'!$E85:$DO85)*0.555,"Low capacity","Inadequate capacity"))))</f>
        <v>Inadequate capacity</v>
      </c>
      <c r="DO85" s="160" t="str">
        <f>IF('Standardized Scores'!DO85&gt;=MAX('Standardized Scores'!$E85:$DO85)*0.88,"Advanced capacity",IF('Standardized Scores'!DO85&gt;=MAX('Standardized Scores'!$E85:$DO85)*0.8,"High capacity",IF('Standardized Scores'!DO85&gt;=MAX('Standardized Scores'!$E85:$DO85)*0.66,"Adequate capacity",IF('Standardized Scores'!DO85&gt;=MAX('Standardized Scores'!$E85:$DO85)*0.555,"Low capacity","Inadequate capacity"))))</f>
        <v>Inadequate capacity</v>
      </c>
    </row>
    <row r="86" spans="2:119" ht="12" customHeight="1" x14ac:dyDescent="0.25">
      <c r="B86" s="83" t="str">
        <f>'Standardized Scores'!B86</f>
        <v xml:space="preserve">         Engineering equipment and engineering testing instruments imported and exported as a percent of GDP</v>
      </c>
      <c r="C86" s="83" t="str">
        <f t="shared" si="1"/>
        <v>Engineering equipment and engineering testing instruments imported and exported as a percent of GDP</v>
      </c>
      <c r="D86" s="151">
        <f>'Standardized Scores'!D86</f>
        <v>0.15</v>
      </c>
      <c r="E86" s="161">
        <f>'Standardized Scores'!E86</f>
        <v>5.9464706523228443</v>
      </c>
      <c r="F86" s="161">
        <f>'Standardized Scores'!F86</f>
        <v>4.2140372076959753</v>
      </c>
      <c r="G86" s="161">
        <f>'Standardized Scores'!G86</f>
        <v>3.9156556090668917</v>
      </c>
      <c r="H86" s="161">
        <f>'Standardized Scores'!H86</f>
        <v>6.8124700346559859</v>
      </c>
      <c r="I86" s="161">
        <f>'Standardized Scores'!I86</f>
        <v>19.322279547989535</v>
      </c>
      <c r="J86" s="161">
        <f>'Standardized Scores'!J86</f>
        <v>18.721558790380033</v>
      </c>
      <c r="K86" s="161">
        <f>'Standardized Scores'!K86</f>
        <v>64.28540013586337</v>
      </c>
      <c r="L86" s="161">
        <f>'Standardized Scores'!L86</f>
        <v>5.7874434525809422</v>
      </c>
      <c r="M86" s="161">
        <f>'Standardized Scores'!M86</f>
        <v>13.013446747218747</v>
      </c>
      <c r="N86" s="161">
        <f>'Standardized Scores'!N86</f>
        <v>2.8688675546211262</v>
      </c>
      <c r="O86" s="161">
        <f>'Standardized Scores'!O86</f>
        <v>9.2285644221791561</v>
      </c>
      <c r="P86" s="161">
        <f>'Standardized Scores'!P86</f>
        <v>68.169417487133117</v>
      </c>
      <c r="Q86" s="161">
        <f>'Standardized Scores'!Q86</f>
        <v>6.7099058696080345</v>
      </c>
      <c r="R86" s="161">
        <f>'Standardized Scores'!R86</f>
        <v>8.8832415311181894</v>
      </c>
      <c r="S86" s="161">
        <f>'Standardized Scores'!S86</f>
        <v>4.7342110259213346</v>
      </c>
      <c r="T86" s="161">
        <f>'Standardized Scores'!T86</f>
        <v>6.9664804870875914</v>
      </c>
      <c r="U86" s="161">
        <f>'Standardized Scores'!U86</f>
        <v>48.02977716082831</v>
      </c>
      <c r="V86" s="161">
        <f>'Standardized Scores'!V86</f>
        <v>3.8807583612775112</v>
      </c>
      <c r="W86" s="161">
        <f>'Standardized Scores'!W86</f>
        <v>53.249697765953464</v>
      </c>
      <c r="X86" s="161">
        <f>'Standardized Scores'!X86</f>
        <v>11.203670663938103</v>
      </c>
      <c r="Y86" s="161">
        <f>'Standardized Scores'!Y86</f>
        <v>15.340786729486087</v>
      </c>
      <c r="Z86" s="161">
        <f>'Standardized Scores'!Z86</f>
        <v>6.9887131083663352</v>
      </c>
      <c r="AA86" s="161">
        <f>'Standardized Scores'!AA86</f>
        <v>4.5743296861917946</v>
      </c>
      <c r="AB86" s="161">
        <f>'Standardized Scores'!AB86</f>
        <v>46.041186243623017</v>
      </c>
      <c r="AC86" s="161">
        <f>'Standardized Scores'!AC86</f>
        <v>15.200061587874046</v>
      </c>
      <c r="AD86" s="161">
        <f>'Standardized Scores'!AD86</f>
        <v>11.768411900293319</v>
      </c>
      <c r="AE86" s="161">
        <f>'Standardized Scores'!AE86</f>
        <v>82.111197165413031</v>
      </c>
      <c r="AF86" s="161">
        <f>'Standardized Scores'!AF86</f>
        <v>76.545117848757656</v>
      </c>
      <c r="AG86" s="161">
        <f>'Standardized Scores'!AG86</f>
        <v>11.463708790867763</v>
      </c>
      <c r="AH86" s="161">
        <f>'Standardized Scores'!AH86</f>
        <v>8.6179639157614556</v>
      </c>
      <c r="AI86" s="161">
        <f>'Standardized Scores'!AI86</f>
        <v>3.6852897033282765</v>
      </c>
      <c r="AJ86" s="161">
        <f>'Standardized Scores'!AJ86</f>
        <v>7.9032790631013352</v>
      </c>
      <c r="AK86" s="161">
        <f>'Standardized Scores'!AK86</f>
        <v>79.13388974797374</v>
      </c>
      <c r="AL86" s="161">
        <f>'Standardized Scores'!AL86</f>
        <v>2.9639915316842953</v>
      </c>
      <c r="AM86" s="161">
        <f>'Standardized Scores'!AM86</f>
        <v>58.514203462754942</v>
      </c>
      <c r="AN86" s="161">
        <f>'Standardized Scores'!AN86</f>
        <v>30.512724505254855</v>
      </c>
      <c r="AO86" s="161">
        <f>'Standardized Scores'!AO86</f>
        <v>11.875123532857874</v>
      </c>
      <c r="AP86" s="161">
        <f>'Standardized Scores'!AP86</f>
        <v>88.802500321905796</v>
      </c>
      <c r="AQ86" s="161">
        <f>'Standardized Scores'!AQ86</f>
        <v>6.864586221411173</v>
      </c>
      <c r="AR86" s="161">
        <f>'Standardized Scores'!AR86</f>
        <v>21.030314941507378</v>
      </c>
      <c r="AS86" s="161">
        <f>'Standardized Scores'!AS86</f>
        <v>5.2235338531215705</v>
      </c>
      <c r="AT86" s="161">
        <f>'Standardized Scores'!AT86</f>
        <v>7.2415583055182493</v>
      </c>
      <c r="AU86" s="161">
        <f>'Standardized Scores'!AU86</f>
        <v>77.44157584084293</v>
      </c>
      <c r="AV86" s="161">
        <f>'Standardized Scores'!AV86</f>
        <v>65.058869992644986</v>
      </c>
      <c r="AW86" s="161">
        <f>'Standardized Scores'!AW86</f>
        <v>48.249903880497975</v>
      </c>
      <c r="AX86" s="161">
        <f>'Standardized Scores'!AX86</f>
        <v>4.5121275453441321</v>
      </c>
      <c r="AY86" s="161">
        <f>'Standardized Scores'!AY86</f>
        <v>3.4216030516135612</v>
      </c>
      <c r="AZ86" s="161">
        <f>'Standardized Scores'!AZ86</f>
        <v>1.5703787020109068</v>
      </c>
      <c r="BA86" s="161">
        <f>'Standardized Scores'!BA86</f>
        <v>5.5000821473494659</v>
      </c>
      <c r="BB86" s="161">
        <f>'Standardized Scores'!BB86</f>
        <v>49.933277691534471</v>
      </c>
      <c r="BC86" s="161">
        <f>'Standardized Scores'!BC86</f>
        <v>74.941756065469889</v>
      </c>
      <c r="BD86" s="161">
        <f>'Standardized Scores'!BD86</f>
        <v>31.319324163394089</v>
      </c>
      <c r="BE86" s="161">
        <f>'Standardized Scores'!BE86</f>
        <v>41.299299227097073</v>
      </c>
      <c r="BF86" s="161">
        <f>'Standardized Scores'!BF86</f>
        <v>10.237077023240829</v>
      </c>
      <c r="BG86" s="161">
        <f>'Standardized Scores'!BG86</f>
        <v>8.522244984891195</v>
      </c>
      <c r="BH86" s="161">
        <f>'Standardized Scores'!BH86</f>
        <v>5.3178355508282449</v>
      </c>
      <c r="BI86" s="161">
        <f>'Standardized Scores'!BI86</f>
        <v>9.0763041087683209</v>
      </c>
      <c r="BJ86" s="161">
        <f>'Standardized Scores'!BJ86</f>
        <v>6.5873333414078434</v>
      </c>
      <c r="BK86" s="161">
        <f>'Standardized Scores'!BK86</f>
        <v>28.253741158209881</v>
      </c>
      <c r="BL86" s="161">
        <f>'Standardized Scores'!BL86</f>
        <v>7.4325216216815218</v>
      </c>
      <c r="BM86" s="161">
        <f>'Standardized Scores'!BM86</f>
        <v>37.430897714891309</v>
      </c>
      <c r="BN86" s="161">
        <f>'Standardized Scores'!BN86</f>
        <v>32.743566467389542</v>
      </c>
      <c r="BO86" s="161">
        <f>'Standardized Scores'!BO86</f>
        <v>3.9000075341861113</v>
      </c>
      <c r="BP86" s="161">
        <f>'Standardized Scores'!BP86</f>
        <v>89.904019478109177</v>
      </c>
      <c r="BQ86" s="161">
        <f>'Standardized Scores'!BQ86</f>
        <v>32.160794561117285</v>
      </c>
      <c r="BR86" s="161">
        <f>'Standardized Scores'!BR86</f>
        <v>7.4177826261286022</v>
      </c>
      <c r="BS86" s="161">
        <f>'Standardized Scores'!BS86</f>
        <v>73.838436353624701</v>
      </c>
      <c r="BT86" s="161">
        <f>'Standardized Scores'!BT86</f>
        <v>6.1377809048062746</v>
      </c>
      <c r="BU86" s="161">
        <f>'Standardized Scores'!BU86</f>
        <v>10.20509343582634</v>
      </c>
      <c r="BV86" s="161">
        <f>'Standardized Scores'!BV86</f>
        <v>11.051964418269618</v>
      </c>
      <c r="BW86" s="161">
        <f>'Standardized Scores'!BW86</f>
        <v>11.063121754902529</v>
      </c>
      <c r="BX86" s="161">
        <f>'Standardized Scores'!BX86</f>
        <v>6.5154025093174006</v>
      </c>
      <c r="BY86" s="161">
        <f>'Standardized Scores'!BY86</f>
        <v>3.3292321727555523</v>
      </c>
      <c r="BZ86" s="161">
        <f>'Standardized Scores'!BZ86</f>
        <v>100</v>
      </c>
      <c r="CA86" s="161">
        <f>'Standardized Scores'!CA86</f>
        <v>18.435818368190336</v>
      </c>
      <c r="CB86" s="161">
        <f>'Standardized Scores'!CB86</f>
        <v>1.8947719324195389</v>
      </c>
      <c r="CC86" s="161">
        <f>'Standardized Scores'!CC86</f>
        <v>35.772555183561771</v>
      </c>
      <c r="CD86" s="161">
        <f>'Standardized Scores'!CD86</f>
        <v>14.298673715433619</v>
      </c>
      <c r="CE86" s="161">
        <f>'Standardized Scores'!CE86</f>
        <v>2.5335207488866902</v>
      </c>
      <c r="CF86" s="161">
        <f>'Standardized Scores'!CF86</f>
        <v>7.7830121092693281</v>
      </c>
      <c r="CG86" s="161">
        <f>'Standardized Scores'!CG86</f>
        <v>5.1790970115764621</v>
      </c>
      <c r="CH86" s="161">
        <f>'Standardized Scores'!CH86</f>
        <v>7.7101606959574918</v>
      </c>
      <c r="CI86" s="161">
        <f>'Standardized Scores'!CI86</f>
        <v>16.517524783875583</v>
      </c>
      <c r="CJ86" s="161">
        <f>'Standardized Scores'!CJ86</f>
        <v>31.527043018727245</v>
      </c>
      <c r="CK86" s="161">
        <f>'Standardized Scores'!CK86</f>
        <v>65.708274202276172</v>
      </c>
      <c r="CL86" s="161">
        <f>'Standardized Scores'!CL86</f>
        <v>9.0970618345437906</v>
      </c>
      <c r="CM86" s="161">
        <f>'Standardized Scores'!CM86</f>
        <v>52.995661883691731</v>
      </c>
      <c r="CN86" s="161">
        <f>'Standardized Scores'!CN86</f>
        <v>5.3079058456838988</v>
      </c>
      <c r="CO86" s="161">
        <f>'Standardized Scores'!CO86</f>
        <v>8.9605477217325973</v>
      </c>
      <c r="CP86" s="161">
        <f>'Standardized Scores'!CP86</f>
        <v>7.0133195313764566E-4</v>
      </c>
      <c r="CQ86" s="161">
        <f>'Standardized Scores'!CQ86</f>
        <v>1.2178246379536365E-4</v>
      </c>
      <c r="CR86" s="161">
        <f>'Standardized Scores'!CR86</f>
        <v>3.0882103074106873E-3</v>
      </c>
      <c r="CS86" s="161">
        <f>'Standardized Scores'!CS86</f>
        <v>1.1811645021129592E-3</v>
      </c>
      <c r="CT86" s="161">
        <f>'Standardized Scores'!CT86</f>
        <v>1.1850876770873558E-3</v>
      </c>
      <c r="CU86" s="161">
        <f>'Standardized Scores'!CU86</f>
        <v>4.5334774208810884E-4</v>
      </c>
      <c r="CV86" s="161">
        <f>'Standardized Scores'!CV86</f>
        <v>2.9800895424654891E-4</v>
      </c>
      <c r="CW86" s="161">
        <f>'Standardized Scores'!CW86</f>
        <v>7.4235118793740981E-4</v>
      </c>
      <c r="CX86" s="161">
        <f>'Standardized Scores'!CX86</f>
        <v>4.913539239897335E-4</v>
      </c>
      <c r="CY86" s="161">
        <f>'Standardized Scores'!CY86</f>
        <v>3.0698415724490031E-4</v>
      </c>
      <c r="CZ86" s="161">
        <f>'Standardized Scores'!CZ86</f>
        <v>2.86539840739405E-4</v>
      </c>
      <c r="DA86" s="161">
        <f>'Standardized Scores'!DA86</f>
        <v>7.0627654676167742E-4</v>
      </c>
      <c r="DB86" s="161">
        <f>'Standardized Scores'!DB86</f>
        <v>8.4961156009255307E-4</v>
      </c>
      <c r="DC86" s="161">
        <f>'Standardized Scores'!DC86</f>
        <v>1.0047696309735979E-4</v>
      </c>
      <c r="DD86" s="161">
        <f>'Standardized Scores'!DD86</f>
        <v>7.6091366841792528E-4</v>
      </c>
      <c r="DE86" s="161">
        <f>'Standardized Scores'!DE86</f>
        <v>1.1749493687148382E-3</v>
      </c>
      <c r="DF86" s="161">
        <f>'Standardized Scores'!DF86</f>
        <v>3.6678902136071378E-4</v>
      </c>
      <c r="DG86" s="161">
        <f>'Standardized Scores'!DG86</f>
        <v>2.2457387861120957E-3</v>
      </c>
      <c r="DH86" s="161">
        <f>'Standardized Scores'!DH86</f>
        <v>1.1579549482315771E-3</v>
      </c>
      <c r="DI86" s="161">
        <f>'Standardized Scores'!DI86</f>
        <v>6.203735865714685E-3</v>
      </c>
      <c r="DJ86" s="161">
        <f>'Standardized Scores'!DJ86</f>
        <v>4.3974202757940194E-4</v>
      </c>
      <c r="DK86" s="161">
        <f>'Standardized Scores'!DK86</f>
        <v>0</v>
      </c>
      <c r="DL86" s="161">
        <f>'Standardized Scores'!DL86</f>
        <v>1.2902899035801299E-4</v>
      </c>
      <c r="DM86" s="161">
        <f>'Standardized Scores'!DM86</f>
        <v>2.2660677251104722E-3</v>
      </c>
      <c r="DN86" s="161">
        <f>'Standardized Scores'!DN86</f>
        <v>1.5146539600017444E-2</v>
      </c>
      <c r="DO86" s="161">
        <f>'Standardized Scores'!DO86</f>
        <v>1.3947295825745507E-2</v>
      </c>
    </row>
    <row r="87" spans="2:119" ht="12" customHeight="1" x14ac:dyDescent="0.25">
      <c r="B87" s="83" t="str">
        <f>'Standardized Scores'!B87</f>
        <v xml:space="preserve">         Engineering safety equipment imported and exported</v>
      </c>
      <c r="C87" s="83" t="str">
        <f t="shared" si="1"/>
        <v>Engineering safety equipment imported and exported</v>
      </c>
      <c r="D87" s="151">
        <f>'Standardized Scores'!D87</f>
        <v>0.15</v>
      </c>
      <c r="E87" s="161">
        <f>'Standardized Scores'!E87</f>
        <v>2.7638886266284484</v>
      </c>
      <c r="F87" s="161">
        <f>'Standardized Scores'!F87</f>
        <v>0.80223178132072237</v>
      </c>
      <c r="G87" s="161">
        <f>'Standardized Scores'!G87</f>
        <v>1.6151295878207095</v>
      </c>
      <c r="H87" s="161">
        <f>'Standardized Scores'!H87</f>
        <v>3.1118541880828232</v>
      </c>
      <c r="I87" s="161">
        <f>'Standardized Scores'!I87</f>
        <v>23.100736659770792</v>
      </c>
      <c r="J87" s="161">
        <f>'Standardized Scores'!J87</f>
        <v>25.054939197666755</v>
      </c>
      <c r="K87" s="161">
        <f>'Standardized Scores'!K87</f>
        <v>28.813248712882039</v>
      </c>
      <c r="L87" s="161">
        <f>'Standardized Scores'!L87</f>
        <v>1.8676873690374971</v>
      </c>
      <c r="M87" s="161">
        <f>'Standardized Scores'!M87</f>
        <v>6.0483215890728488</v>
      </c>
      <c r="N87" s="161">
        <f>'Standardized Scores'!N87</f>
        <v>1.4539785657598718</v>
      </c>
      <c r="O87" s="161">
        <f>'Standardized Scores'!O87</f>
        <v>2.7196213721632132</v>
      </c>
      <c r="P87" s="161">
        <f>'Standardized Scores'!P87</f>
        <v>25.867065053102316</v>
      </c>
      <c r="Q87" s="161">
        <f>'Standardized Scores'!Q87</f>
        <v>3.3513881304335271</v>
      </c>
      <c r="R87" s="161">
        <f>'Standardized Scores'!R87</f>
        <v>3.6543584417045514</v>
      </c>
      <c r="S87" s="161">
        <f>'Standardized Scores'!S87</f>
        <v>6.3074873760997274</v>
      </c>
      <c r="T87" s="161">
        <f>'Standardized Scores'!T87</f>
        <v>2.398335946687618</v>
      </c>
      <c r="U87" s="161">
        <f>'Standardized Scores'!U87</f>
        <v>7.8225560947908477</v>
      </c>
      <c r="V87" s="161">
        <f>'Standardized Scores'!V87</f>
        <v>1.1483028797494843</v>
      </c>
      <c r="W87" s="161">
        <f>'Standardized Scores'!W87</f>
        <v>46.466446914590684</v>
      </c>
      <c r="X87" s="161">
        <f>'Standardized Scores'!X87</f>
        <v>19.349923257934599</v>
      </c>
      <c r="Y87" s="161">
        <f>'Standardized Scores'!Y87</f>
        <v>14.010743129797115</v>
      </c>
      <c r="Z87" s="161">
        <f>'Standardized Scores'!Z87</f>
        <v>5.6365637421540322</v>
      </c>
      <c r="AA87" s="161">
        <f>'Standardized Scores'!AA87</f>
        <v>2.4423710366902545</v>
      </c>
      <c r="AB87" s="161">
        <f>'Standardized Scores'!AB87</f>
        <v>6.4094236773585864</v>
      </c>
      <c r="AC87" s="161">
        <f>'Standardized Scores'!AC87</f>
        <v>8.8011001554649972</v>
      </c>
      <c r="AD87" s="161">
        <f>'Standardized Scores'!AD87</f>
        <v>16.064578135076285</v>
      </c>
      <c r="AE87" s="161">
        <f>'Standardized Scores'!AE87</f>
        <v>42.924218953095831</v>
      </c>
      <c r="AF87" s="161">
        <f>'Standardized Scores'!AF87</f>
        <v>50.986243061860591</v>
      </c>
      <c r="AG87" s="161">
        <f>'Standardized Scores'!AG87</f>
        <v>3.448283272270229</v>
      </c>
      <c r="AH87" s="161">
        <f>'Standardized Scores'!AH87</f>
        <v>5.0443232102275539</v>
      </c>
      <c r="AI87" s="161">
        <f>'Standardized Scores'!AI87</f>
        <v>1.2781427102109295</v>
      </c>
      <c r="AJ87" s="161">
        <f>'Standardized Scores'!AJ87</f>
        <v>16.040501004628378</v>
      </c>
      <c r="AK87" s="161">
        <f>'Standardized Scores'!AK87</f>
        <v>53.233256030206562</v>
      </c>
      <c r="AL87" s="161">
        <f>'Standardized Scores'!AL87</f>
        <v>1.1606925188203812</v>
      </c>
      <c r="AM87" s="161">
        <f>'Standardized Scores'!AM87</f>
        <v>31.824059967006008</v>
      </c>
      <c r="AN87" s="161">
        <f>'Standardized Scores'!AN87</f>
        <v>26.952660347243487</v>
      </c>
      <c r="AO87" s="161">
        <f>'Standardized Scores'!AO87</f>
        <v>5.3528386005001947</v>
      </c>
      <c r="AP87" s="161">
        <f>'Standardized Scores'!AP87</f>
        <v>33.482817519523898</v>
      </c>
      <c r="AQ87" s="161">
        <f>'Standardized Scores'!AQ87</f>
        <v>1.2032811635324145</v>
      </c>
      <c r="AR87" s="161">
        <f>'Standardized Scores'!AR87</f>
        <v>9.2526382640700895</v>
      </c>
      <c r="AS87" s="161">
        <f>'Standardized Scores'!AS87</f>
        <v>5.3740835858310607</v>
      </c>
      <c r="AT87" s="161">
        <f>'Standardized Scores'!AT87</f>
        <v>6.3387815934913014</v>
      </c>
      <c r="AU87" s="161">
        <f>'Standardized Scores'!AU87</f>
        <v>62.463154437444999</v>
      </c>
      <c r="AV87" s="161">
        <f>'Standardized Scores'!AV87</f>
        <v>42.412348483266705</v>
      </c>
      <c r="AW87" s="161">
        <f>'Standardized Scores'!AW87</f>
        <v>21.44698979254229</v>
      </c>
      <c r="AX87" s="161">
        <f>'Standardized Scores'!AX87</f>
        <v>0.81129905714066652</v>
      </c>
      <c r="AY87" s="161">
        <f>'Standardized Scores'!AY87</f>
        <v>1.1369558449080797</v>
      </c>
      <c r="AZ87" s="161">
        <f>'Standardized Scores'!AZ87</f>
        <v>0</v>
      </c>
      <c r="BA87" s="161">
        <f>'Standardized Scores'!BA87</f>
        <v>2.5374623528146727</v>
      </c>
      <c r="BB87" s="161">
        <f>'Standardized Scores'!BB87</f>
        <v>8.7455294652340303</v>
      </c>
      <c r="BC87" s="161">
        <f>'Standardized Scores'!BC87</f>
        <v>51.103117761285169</v>
      </c>
      <c r="BD87" s="161">
        <f>'Standardized Scores'!BD87</f>
        <v>21.513680794677047</v>
      </c>
      <c r="BE87" s="161">
        <f>'Standardized Scores'!BE87</f>
        <v>5.5130818415448193</v>
      </c>
      <c r="BF87" s="161">
        <f>'Standardized Scores'!BF87</f>
        <v>4.7073291724137789</v>
      </c>
      <c r="BG87" s="161">
        <f>'Standardized Scores'!BG87</f>
        <v>10.897176297727402</v>
      </c>
      <c r="BH87" s="161">
        <f>'Standardized Scores'!BH87</f>
        <v>2.4501822001945968</v>
      </c>
      <c r="BI87" s="161">
        <f>'Standardized Scores'!BI87</f>
        <v>9.434165881111646</v>
      </c>
      <c r="BJ87" s="161">
        <f>'Standardized Scores'!BJ87</f>
        <v>44.992827355815912</v>
      </c>
      <c r="BK87" s="161">
        <f>'Standardized Scores'!BK87</f>
        <v>62.783401261459765</v>
      </c>
      <c r="BL87" s="161">
        <f>'Standardized Scores'!BL87</f>
        <v>9.8166452995824045</v>
      </c>
      <c r="BM87" s="161">
        <f>'Standardized Scores'!BM87</f>
        <v>20.953723771818446</v>
      </c>
      <c r="BN87" s="161">
        <f>'Standardized Scores'!BN87</f>
        <v>30.033337413301183</v>
      </c>
      <c r="BO87" s="161">
        <f>'Standardized Scores'!BO87</f>
        <v>6.372282810476964</v>
      </c>
      <c r="BP87" s="161">
        <f>'Standardized Scores'!BP87</f>
        <v>8.8324524602250634</v>
      </c>
      <c r="BQ87" s="161">
        <f>'Standardized Scores'!BQ87</f>
        <v>13.621170629024405</v>
      </c>
      <c r="BR87" s="161">
        <f>'Standardized Scores'!BR87</f>
        <v>11.240769934951969</v>
      </c>
      <c r="BS87" s="161">
        <f>'Standardized Scores'!BS87</f>
        <v>21.272751472403357</v>
      </c>
      <c r="BT87" s="161">
        <f>'Standardized Scores'!BT87</f>
        <v>4.6515728260445366</v>
      </c>
      <c r="BU87" s="161">
        <f>'Standardized Scores'!BU87</f>
        <v>6.1742761972020705</v>
      </c>
      <c r="BV87" s="161">
        <f>'Standardized Scores'!BV87</f>
        <v>4.3664219559643813</v>
      </c>
      <c r="BW87" s="161">
        <f>'Standardized Scores'!BW87</f>
        <v>8.7340852543933849</v>
      </c>
      <c r="BX87" s="161">
        <f>'Standardized Scores'!BX87</f>
        <v>10.290992287942041</v>
      </c>
      <c r="BY87" s="161">
        <f>'Standardized Scores'!BY87</f>
        <v>2.1782301082105371</v>
      </c>
      <c r="BZ87" s="161">
        <f>'Standardized Scores'!BZ87</f>
        <v>32.810625585666124</v>
      </c>
      <c r="CA87" s="161">
        <f>'Standardized Scores'!CA87</f>
        <v>21.169568110223299</v>
      </c>
      <c r="CB87" s="161">
        <f>'Standardized Scores'!CB87</f>
        <v>0.55877956067781254</v>
      </c>
      <c r="CC87" s="161">
        <f>'Standardized Scores'!CC87</f>
        <v>40.453174663286688</v>
      </c>
      <c r="CD87" s="161">
        <f>'Standardized Scores'!CD87</f>
        <v>5.3581618027668876</v>
      </c>
      <c r="CE87" s="161">
        <f>'Standardized Scores'!CE87</f>
        <v>1.2397807879276594</v>
      </c>
      <c r="CF87" s="161">
        <f>'Standardized Scores'!CF87</f>
        <v>32.337573331174774</v>
      </c>
      <c r="CG87" s="161">
        <f>'Standardized Scores'!CG87</f>
        <v>2.4561164680930401</v>
      </c>
      <c r="CH87" s="161">
        <f>'Standardized Scores'!CH87</f>
        <v>9.9115636214550058</v>
      </c>
      <c r="CI87" s="161">
        <f>'Standardized Scores'!CI87</f>
        <v>14.509031219287817</v>
      </c>
      <c r="CJ87" s="161">
        <f>'Standardized Scores'!CJ87</f>
        <v>28.280982030585157</v>
      </c>
      <c r="CK87" s="161">
        <f>'Standardized Scores'!CK87</f>
        <v>11.295442698344884</v>
      </c>
      <c r="CL87" s="161">
        <f>'Standardized Scores'!CL87</f>
        <v>6.8090818716674821</v>
      </c>
      <c r="CM87" s="161">
        <f>'Standardized Scores'!CM87</f>
        <v>9.1213117687419487</v>
      </c>
      <c r="CN87" s="161">
        <f>'Standardized Scores'!CN87</f>
        <v>2.6470222179709446</v>
      </c>
      <c r="CO87" s="161">
        <f>'Standardized Scores'!CO87</f>
        <v>12.81706738406932</v>
      </c>
      <c r="CP87" s="161">
        <f>'Standardized Scores'!CP87</f>
        <v>3.2872333378275269</v>
      </c>
      <c r="CQ87" s="161">
        <f>'Standardized Scores'!CQ87</f>
        <v>9.138116322917158</v>
      </c>
      <c r="CR87" s="161">
        <f>'Standardized Scores'!CR87</f>
        <v>11.529133611485614</v>
      </c>
      <c r="CS87" s="161">
        <f>'Standardized Scores'!CS87</f>
        <v>26.579105247891238</v>
      </c>
      <c r="CT87" s="161">
        <f>'Standardized Scores'!CT87</f>
        <v>16.709748593069314</v>
      </c>
      <c r="CU87" s="161">
        <f>'Standardized Scores'!CU87</f>
        <v>26.043765869094823</v>
      </c>
      <c r="CV87" s="161">
        <f>'Standardized Scores'!CV87</f>
        <v>5.2810099554394379</v>
      </c>
      <c r="CW87" s="161">
        <f>'Standardized Scores'!CW87</f>
        <v>8.6784307382986103</v>
      </c>
      <c r="CX87" s="161">
        <f>'Standardized Scores'!CX87</f>
        <v>13.161873722250089</v>
      </c>
      <c r="CY87" s="161">
        <f>'Standardized Scores'!CY87</f>
        <v>0.68029231966141002</v>
      </c>
      <c r="CZ87" s="161">
        <f>'Standardized Scores'!CZ87</f>
        <v>37.530220439393339</v>
      </c>
      <c r="DA87" s="161">
        <f>'Standardized Scores'!DA87</f>
        <v>34.009511155126589</v>
      </c>
      <c r="DB87" s="161">
        <f>'Standardized Scores'!DB87</f>
        <v>99.999999999999986</v>
      </c>
      <c r="DC87" s="161">
        <f>'Standardized Scores'!DC87</f>
        <v>0.89883602964964759</v>
      </c>
      <c r="DD87" s="161">
        <f>'Standardized Scores'!DD87</f>
        <v>36.935451575578398</v>
      </c>
      <c r="DE87" s="161">
        <f>'Standardized Scores'!DE87</f>
        <v>3.2012006525989221</v>
      </c>
      <c r="DF87" s="161">
        <f>'Standardized Scores'!DF87</f>
        <v>3.4235646063600957</v>
      </c>
      <c r="DG87" s="161">
        <f>'Standardized Scores'!DG87</f>
        <v>1.4843464170174361</v>
      </c>
      <c r="DH87" s="161">
        <f>'Standardized Scores'!DH87</f>
        <v>42.686019977647199</v>
      </c>
      <c r="DI87" s="161">
        <f>'Standardized Scores'!DI87</f>
        <v>11.992274580000727</v>
      </c>
      <c r="DJ87" s="161">
        <f>'Standardized Scores'!DJ87</f>
        <v>39.340414316440601</v>
      </c>
      <c r="DK87" s="161">
        <f>'Standardized Scores'!DK87</f>
        <v>11.746999028868727</v>
      </c>
      <c r="DL87" s="161">
        <f>'Standardized Scores'!DL87</f>
        <v>13.704896251679187</v>
      </c>
      <c r="DM87" s="161">
        <f>'Standardized Scores'!DM87</f>
        <v>6.8210202991168192</v>
      </c>
      <c r="DN87" s="161">
        <f>'Standardized Scores'!DN87</f>
        <v>5.5367099356001708</v>
      </c>
      <c r="DO87" s="161">
        <f>'Standardized Scores'!DO87</f>
        <v>5.9030390401742086</v>
      </c>
    </row>
    <row r="88" spans="2:119" ht="12" customHeight="1" x14ac:dyDescent="0.25">
      <c r="B88" s="83" t="str">
        <f>'Standardized Scores'!B88</f>
        <v xml:space="preserve">         Total Construction spending as a percent of GDP</v>
      </c>
      <c r="C88" s="83" t="str">
        <f t="shared" si="1"/>
        <v>Total Construction spending as a percent of GDP</v>
      </c>
      <c r="D88" s="151">
        <f>'Standardized Scores'!D88</f>
        <v>6.25E-2</v>
      </c>
      <c r="E88" s="161">
        <f>'Standardized Scores'!E88</f>
        <v>26.312425526616931</v>
      </c>
      <c r="F88" s="161">
        <f>'Standardized Scores'!F88</f>
        <v>35.087714442599086</v>
      </c>
      <c r="G88" s="161">
        <f>'Standardized Scores'!G88</f>
        <v>13.79838854539064</v>
      </c>
      <c r="H88" s="161">
        <f>'Standardized Scores'!H88</f>
        <v>6.5608831478135974</v>
      </c>
      <c r="I88" s="161">
        <f>'Standardized Scores'!I88</f>
        <v>16.598272950280315</v>
      </c>
      <c r="J88" s="161">
        <f>'Standardized Scores'!J88</f>
        <v>38.317858607434701</v>
      </c>
      <c r="K88" s="161">
        <f>'Standardized Scores'!K88</f>
        <v>22.056763006997265</v>
      </c>
      <c r="L88" s="161">
        <f>'Standardized Scores'!L88</f>
        <v>3.8655306875133468</v>
      </c>
      <c r="M88" s="161">
        <f>'Standardized Scores'!M88</f>
        <v>45.522635323214296</v>
      </c>
      <c r="N88" s="161">
        <f>'Standardized Scores'!N88</f>
        <v>40.076505329578467</v>
      </c>
      <c r="O88" s="161">
        <f>'Standardized Scores'!O88</f>
        <v>21.97738117577153</v>
      </c>
      <c r="P88" s="161">
        <f>'Standardized Scores'!P88</f>
        <v>26.447003212850166</v>
      </c>
      <c r="Q88" s="161">
        <f>'Standardized Scores'!Q88</f>
        <v>12.169272397802903</v>
      </c>
      <c r="R88" s="161">
        <f>'Standardized Scores'!R88</f>
        <v>23.562741091949764</v>
      </c>
      <c r="S88" s="161">
        <f>'Standardized Scores'!S88</f>
        <v>16.300203363170638</v>
      </c>
      <c r="T88" s="161">
        <f>'Standardized Scores'!T88</f>
        <v>10.146814448622141</v>
      </c>
      <c r="U88" s="161">
        <f>'Standardized Scores'!U88</f>
        <v>22.351665310535431</v>
      </c>
      <c r="V88" s="161">
        <f>'Standardized Scores'!V88</f>
        <v>14.725438511883914</v>
      </c>
      <c r="W88" s="161">
        <f>'Standardized Scores'!W88</f>
        <v>15.463956639387629</v>
      </c>
      <c r="X88" s="161">
        <f>'Standardized Scores'!X88</f>
        <v>16.689988650744183</v>
      </c>
      <c r="Y88" s="161">
        <f>'Standardized Scores'!Y88</f>
        <v>39.294130102542809</v>
      </c>
      <c r="Z88" s="161">
        <f>'Standardized Scores'!Z88</f>
        <v>16.789590249946095</v>
      </c>
      <c r="AA88" s="161">
        <f>'Standardized Scores'!AA88</f>
        <v>17.610267965842926</v>
      </c>
      <c r="AB88" s="161">
        <f>'Standardized Scores'!AB88</f>
        <v>15.789124135801913</v>
      </c>
      <c r="AC88" s="161">
        <f>'Standardized Scores'!AC88</f>
        <v>22.193671648977173</v>
      </c>
      <c r="AD88" s="161">
        <f>'Standardized Scores'!AD88</f>
        <v>21.721149907708522</v>
      </c>
      <c r="AE88" s="161">
        <f>'Standardized Scores'!AE88</f>
        <v>25.756062678475544</v>
      </c>
      <c r="AF88" s="161">
        <f>'Standardized Scores'!AF88</f>
        <v>21.766482696300592</v>
      </c>
      <c r="AG88" s="161">
        <f>'Standardized Scores'!AG88</f>
        <v>31.468989063090373</v>
      </c>
      <c r="AH88" s="161">
        <f>'Standardized Scores'!AH88</f>
        <v>25.928417897942172</v>
      </c>
      <c r="AI88" s="161">
        <f>'Standardized Scores'!AI88</f>
        <v>18.514286080920122</v>
      </c>
      <c r="AJ88" s="161">
        <f>'Standardized Scores'!AJ88</f>
        <v>16.85086916445518</v>
      </c>
      <c r="AK88" s="161">
        <f>'Standardized Scores'!AK88</f>
        <v>22.010397863932209</v>
      </c>
      <c r="AL88" s="161">
        <f>'Standardized Scores'!AL88</f>
        <v>24.732482335917794</v>
      </c>
      <c r="AM88" s="161">
        <f>'Standardized Scores'!AM88</f>
        <v>26.182956760558614</v>
      </c>
      <c r="AN88" s="161">
        <f>'Standardized Scores'!AN88</f>
        <v>19.27917815463325</v>
      </c>
      <c r="AO88" s="161">
        <f>'Standardized Scores'!AO88</f>
        <v>18.397675439911733</v>
      </c>
      <c r="AP88" s="161">
        <f>'Standardized Scores'!AP88</f>
        <v>15.089111742996446</v>
      </c>
      <c r="AQ88" s="161">
        <f>'Standardized Scores'!AQ88</f>
        <v>9.9119930122200852</v>
      </c>
      <c r="AR88" s="161">
        <f>'Standardized Scores'!AR88</f>
        <v>4.1376626140351203</v>
      </c>
      <c r="AS88" s="161">
        <f>'Standardized Scores'!AS88</f>
        <v>17.045741368402073</v>
      </c>
      <c r="AT88" s="161">
        <f>'Standardized Scores'!AT88</f>
        <v>20.741041539399131</v>
      </c>
      <c r="AU88" s="161">
        <f>'Standardized Scores'!AU88</f>
        <v>7.1828600185920655</v>
      </c>
      <c r="AV88" s="161">
        <f>'Standardized Scores'!AV88</f>
        <v>17.894834849234016</v>
      </c>
      <c r="AW88" s="161">
        <f>'Standardized Scores'!AW88</f>
        <v>21.616751754508886</v>
      </c>
      <c r="AX88" s="161">
        <f>'Standardized Scores'!AX88</f>
        <v>33.030306869244583</v>
      </c>
      <c r="AY88" s="161">
        <f>'Standardized Scores'!AY88</f>
        <v>53.359819684943197</v>
      </c>
      <c r="AZ88" s="161">
        <f>'Standardized Scores'!AZ88</f>
        <v>8.1295175254804359</v>
      </c>
      <c r="BA88" s="161">
        <f>'Standardized Scores'!BA88</f>
        <v>2.9752438552335647</v>
      </c>
      <c r="BB88" s="161">
        <f>'Standardized Scores'!BB88</f>
        <v>6.5362005309429376</v>
      </c>
      <c r="BC88" s="161">
        <f>'Standardized Scores'!BC88</f>
        <v>18.018366411869632</v>
      </c>
      <c r="BD88" s="161">
        <f>'Standardized Scores'!BD88</f>
        <v>22.237621497490714</v>
      </c>
      <c r="BE88" s="161">
        <f>'Standardized Scores'!BE88</f>
        <v>16.720717092118509</v>
      </c>
      <c r="BF88" s="161">
        <f>'Standardized Scores'!BF88</f>
        <v>20.790849143065746</v>
      </c>
      <c r="BG88" s="161">
        <f>'Standardized Scores'!BG88</f>
        <v>9.2209830224227769</v>
      </c>
      <c r="BH88" s="161">
        <f>'Standardized Scores'!BH88</f>
        <v>20.413767292037061</v>
      </c>
      <c r="BI88" s="161">
        <f>'Standardized Scores'!BI88</f>
        <v>10.248559132776927</v>
      </c>
      <c r="BJ88" s="161">
        <f>'Standardized Scores'!BJ88</f>
        <v>12.410186785029964</v>
      </c>
      <c r="BK88" s="161">
        <f>'Standardized Scores'!BK88</f>
        <v>26.671998756086808</v>
      </c>
      <c r="BL88" s="161">
        <f>'Standardized Scores'!BL88</f>
        <v>19.205156149661978</v>
      </c>
      <c r="BM88" s="161">
        <f>'Standardized Scores'!BM88</f>
        <v>23.7880275711358</v>
      </c>
      <c r="BN88" s="161">
        <f>'Standardized Scores'!BN88</f>
        <v>14.153182254888188</v>
      </c>
      <c r="BO88" s="161">
        <f>'Standardized Scores'!BO88</f>
        <v>16.300203363170638</v>
      </c>
      <c r="BP88" s="161">
        <f>'Standardized Scores'!BP88</f>
        <v>13.857128212354125</v>
      </c>
      <c r="BQ88" s="161">
        <f>'Standardized Scores'!BQ88</f>
        <v>15.072748849141927</v>
      </c>
      <c r="BR88" s="161">
        <f>'Standardized Scores'!BR88</f>
        <v>9.7374199856411821</v>
      </c>
      <c r="BS88" s="161">
        <f>'Standardized Scores'!BS88</f>
        <v>14.416302042372394</v>
      </c>
      <c r="BT88" s="161">
        <f>'Standardized Scores'!BT88</f>
        <v>12.013310079401315</v>
      </c>
      <c r="BU88" s="161">
        <f>'Standardized Scores'!BU88</f>
        <v>23.857576816805725</v>
      </c>
      <c r="BV88" s="161">
        <f>'Standardized Scores'!BV88</f>
        <v>23.720136801241498</v>
      </c>
      <c r="BW88" s="161">
        <f>'Standardized Scores'!BW88</f>
        <v>9.4358941778260341</v>
      </c>
      <c r="BX88" s="161">
        <f>'Standardized Scores'!BX88</f>
        <v>16.300203363170638</v>
      </c>
      <c r="BY88" s="161">
        <f>'Standardized Scores'!BY88</f>
        <v>12.013310079401315</v>
      </c>
      <c r="BZ88" s="161">
        <f>'Standardized Scores'!BZ88</f>
        <v>20.931033549491534</v>
      </c>
      <c r="CA88" s="161">
        <f>'Standardized Scores'!CA88</f>
        <v>40.699563959279729</v>
      </c>
      <c r="CB88" s="161">
        <f>'Standardized Scores'!CB88</f>
        <v>40.890095920369255</v>
      </c>
      <c r="CC88" s="161">
        <f>'Standardized Scores'!CC88</f>
        <v>23.71372760423408</v>
      </c>
      <c r="CD88" s="161">
        <f>'Standardized Scores'!CD88</f>
        <v>25.354444193293759</v>
      </c>
      <c r="CE88" s="161">
        <f>'Standardized Scores'!CE88</f>
        <v>0</v>
      </c>
      <c r="CF88" s="161">
        <f>'Standardized Scores'!CF88</f>
        <v>100</v>
      </c>
      <c r="CG88" s="161">
        <f>'Standardized Scores'!CG88</f>
        <v>15.8880548884666</v>
      </c>
      <c r="CH88" s="161">
        <f>'Standardized Scores'!CH88</f>
        <v>17.947624912064889</v>
      </c>
      <c r="CI88" s="161">
        <f>'Standardized Scores'!CI88</f>
        <v>17.998533705930686</v>
      </c>
      <c r="CJ88" s="161">
        <f>'Standardized Scores'!CJ88</f>
        <v>25.311805690483034</v>
      </c>
      <c r="CK88" s="161">
        <f>'Standardized Scores'!CK88</f>
        <v>13.978109660411622</v>
      </c>
      <c r="CL88" s="161">
        <f>'Standardized Scores'!CL88</f>
        <v>43.056053296554431</v>
      </c>
      <c r="CM88" s="161">
        <f>'Standardized Scores'!CM88</f>
        <v>31.081734896738261</v>
      </c>
      <c r="CN88" s="161">
        <f>'Standardized Scores'!CN88</f>
        <v>22.002590084921515</v>
      </c>
      <c r="CO88" s="161">
        <f>'Standardized Scores'!CO88</f>
        <v>16.300203363170638</v>
      </c>
      <c r="CP88" s="161">
        <f>'Standardized Scores'!CP88</f>
        <v>17.606618072910724</v>
      </c>
      <c r="CQ88" s="161">
        <f>'Standardized Scores'!CQ88</f>
        <v>18.537218241051338</v>
      </c>
      <c r="CR88" s="161">
        <f>'Standardized Scores'!CR88</f>
        <v>23.706157282940861</v>
      </c>
      <c r="CS88" s="161">
        <f>'Standardized Scores'!CS88</f>
        <v>8.4490727734183899</v>
      </c>
      <c r="CT88" s="161">
        <f>'Standardized Scores'!CT88</f>
        <v>22.940274450501839</v>
      </c>
      <c r="CU88" s="161">
        <f>'Standardized Scores'!CU88</f>
        <v>25.173086242610658</v>
      </c>
      <c r="CV88" s="161">
        <f>'Standardized Scores'!CV88</f>
        <v>8.8166363379623611</v>
      </c>
      <c r="CW88" s="161">
        <f>'Standardized Scores'!CW88</f>
        <v>18.994926913121997</v>
      </c>
      <c r="CX88" s="161">
        <f>'Standardized Scores'!CX88</f>
        <v>17.645922059492211</v>
      </c>
      <c r="CY88" s="161">
        <f>'Standardized Scores'!CY88</f>
        <v>10.563625846005177</v>
      </c>
      <c r="CZ88" s="161">
        <f>'Standardized Scores'!CZ88</f>
        <v>17.863429757105294</v>
      </c>
      <c r="DA88" s="161">
        <f>'Standardized Scores'!DA88</f>
        <v>14.448486433918404</v>
      </c>
      <c r="DB88" s="161">
        <f>'Standardized Scores'!DB88</f>
        <v>11.616433373772667</v>
      </c>
      <c r="DC88" s="161">
        <f>'Standardized Scores'!DC88</f>
        <v>38.256073437923988</v>
      </c>
      <c r="DD88" s="161">
        <f>'Standardized Scores'!DD88</f>
        <v>8.7429439013387782</v>
      </c>
      <c r="DE88" s="161">
        <f>'Standardized Scores'!DE88</f>
        <v>17.029330841574644</v>
      </c>
      <c r="DF88" s="161">
        <f>'Standardized Scores'!DF88</f>
        <v>13.038909343093145</v>
      </c>
      <c r="DG88" s="161">
        <f>'Standardized Scores'!DG88</f>
        <v>14.990138760498345</v>
      </c>
      <c r="DH88" s="161">
        <f>'Standardized Scores'!DH88</f>
        <v>7.4882912389274896</v>
      </c>
      <c r="DI88" s="161">
        <f>'Standardized Scores'!DI88</f>
        <v>29.027966720761725</v>
      </c>
      <c r="DJ88" s="161">
        <f>'Standardized Scores'!DJ88</f>
        <v>23.624084907197659</v>
      </c>
      <c r="DK88" s="161">
        <f>'Standardized Scores'!DK88</f>
        <v>6.745675164289727</v>
      </c>
      <c r="DL88" s="161">
        <f>'Standardized Scores'!DL88</f>
        <v>17.95241728712638</v>
      </c>
      <c r="DM88" s="161">
        <f>'Standardized Scores'!DM88</f>
        <v>11.298952987477392</v>
      </c>
      <c r="DN88" s="161">
        <f>'Standardized Scores'!DN88</f>
        <v>24.529045927267191</v>
      </c>
      <c r="DO88" s="161">
        <f>'Standardized Scores'!DO88</f>
        <v>16.300203363170638</v>
      </c>
    </row>
    <row r="89" spans="2:119" ht="12" customHeight="1" x14ac:dyDescent="0.25">
      <c r="B89" s="83" t="str">
        <f>'Standardized Scores'!B89</f>
        <v xml:space="preserve">         Water and Sewer Construction as a percent of GDP</v>
      </c>
      <c r="C89" s="83" t="str">
        <f t="shared" si="1"/>
        <v>Water and Sewer Construction as a percent of GDP</v>
      </c>
      <c r="D89" s="151">
        <f>'Standardized Scores'!D89</f>
        <v>6.25E-2</v>
      </c>
      <c r="E89" s="161">
        <f>'Standardized Scores'!E89</f>
        <v>9.9126448607363997</v>
      </c>
      <c r="F89" s="161">
        <f>'Standardized Scores'!F89</f>
        <v>7.850189656364905</v>
      </c>
      <c r="G89" s="161">
        <f>'Standardized Scores'!G89</f>
        <v>7.8927505475246056</v>
      </c>
      <c r="H89" s="161">
        <f>'Standardized Scores'!H89</f>
        <v>4.8588967365089353</v>
      </c>
      <c r="I89" s="161">
        <f>'Standardized Scores'!I89</f>
        <v>6.9372305310174509</v>
      </c>
      <c r="J89" s="161">
        <f>'Standardized Scores'!J89</f>
        <v>28.402361492758882</v>
      </c>
      <c r="K89" s="161">
        <f>'Standardized Scores'!K89</f>
        <v>7.8833655968625651</v>
      </c>
      <c r="L89" s="161">
        <f>'Standardized Scores'!L89</f>
        <v>1.4111900582719352</v>
      </c>
      <c r="M89" s="161">
        <f>'Standardized Scores'!M89</f>
        <v>7.1095421638962257</v>
      </c>
      <c r="N89" s="161">
        <f>'Standardized Scores'!N89</f>
        <v>1.1280133133984169</v>
      </c>
      <c r="O89" s="161">
        <f>'Standardized Scores'!O89</f>
        <v>8.5848344336186422</v>
      </c>
      <c r="P89" s="161">
        <f>'Standardized Scores'!P89</f>
        <v>6.0492595505098592</v>
      </c>
      <c r="Q89" s="161">
        <f>'Standardized Scores'!Q89</f>
        <v>4.8519614964432405</v>
      </c>
      <c r="R89" s="161">
        <f>'Standardized Scores'!R89</f>
        <v>9.0704251812716574</v>
      </c>
      <c r="S89" s="161">
        <f>'Standardized Scores'!S89</f>
        <v>8.4404260004336606</v>
      </c>
      <c r="T89" s="161">
        <f>'Standardized Scores'!T89</f>
        <v>10.319529413557989</v>
      </c>
      <c r="U89" s="161">
        <f>'Standardized Scores'!U89</f>
        <v>100</v>
      </c>
      <c r="V89" s="161">
        <f>'Standardized Scores'!V89</f>
        <v>12.988482581436221</v>
      </c>
      <c r="W89" s="161">
        <f>'Standardized Scores'!W89</f>
        <v>6.6358334401974162</v>
      </c>
      <c r="X89" s="161">
        <f>'Standardized Scores'!X89</f>
        <v>5.0754911238954525</v>
      </c>
      <c r="Y89" s="161">
        <f>'Standardized Scores'!Y89</f>
        <v>37.540773164541541</v>
      </c>
      <c r="Z89" s="161">
        <f>'Standardized Scores'!Z89</f>
        <v>8.4138796748954867</v>
      </c>
      <c r="AA89" s="161">
        <f>'Standardized Scores'!AA89</f>
        <v>9.4019163467683917</v>
      </c>
      <c r="AB89" s="161">
        <f>'Standardized Scores'!AB89</f>
        <v>0.79060599847252722</v>
      </c>
      <c r="AC89" s="161">
        <f>'Standardized Scores'!AC89</f>
        <v>8.651083524138949</v>
      </c>
      <c r="AD89" s="161">
        <f>'Standardized Scores'!AD89</f>
        <v>8.5063516034669036</v>
      </c>
      <c r="AE89" s="161">
        <f>'Standardized Scores'!AE89</f>
        <v>10.998199313571272</v>
      </c>
      <c r="AF89" s="161">
        <f>'Standardized Scores'!AF89</f>
        <v>7.9228783457104637</v>
      </c>
      <c r="AG89" s="161">
        <f>'Standardized Scores'!AG89</f>
        <v>8.8348623251905227</v>
      </c>
      <c r="AH89" s="161">
        <f>'Standardized Scores'!AH89</f>
        <v>5.0018706838023004</v>
      </c>
      <c r="AI89" s="161">
        <f>'Standardized Scores'!AI89</f>
        <v>4.5506494851820465</v>
      </c>
      <c r="AJ89" s="161">
        <f>'Standardized Scores'!AJ89</f>
        <v>5.382193178283142</v>
      </c>
      <c r="AK89" s="161">
        <f>'Standardized Scores'!AK89</f>
        <v>8.29028856233802</v>
      </c>
      <c r="AL89" s="161">
        <f>'Standardized Scores'!AL89</f>
        <v>12.221680866214887</v>
      </c>
      <c r="AM89" s="161">
        <f>'Standardized Scores'!AM89</f>
        <v>6.239506150834</v>
      </c>
      <c r="AN89" s="161">
        <f>'Standardized Scores'!AN89</f>
        <v>7.2521890981151218</v>
      </c>
      <c r="AO89" s="161">
        <f>'Standardized Scores'!AO89</f>
        <v>7.4883818445785941</v>
      </c>
      <c r="AP89" s="161">
        <f>'Standardized Scores'!AP89</f>
        <v>5.7551596188638658</v>
      </c>
      <c r="AQ89" s="161">
        <f>'Standardized Scores'!AQ89</f>
        <v>3.5325709600777011</v>
      </c>
      <c r="AR89" s="161">
        <f>'Standardized Scores'!AR89</f>
        <v>5.6938852125686896</v>
      </c>
      <c r="AS89" s="161">
        <f>'Standardized Scores'!AS89</f>
        <v>6.7639704850392031</v>
      </c>
      <c r="AT89" s="161">
        <f>'Standardized Scores'!AT89</f>
        <v>31.390020256215593</v>
      </c>
      <c r="AU89" s="161">
        <f>'Standardized Scores'!AU89</f>
        <v>5.6265772792112712</v>
      </c>
      <c r="AV89" s="161">
        <f>'Standardized Scores'!AV89</f>
        <v>11.188665337184013</v>
      </c>
      <c r="AW89" s="161">
        <f>'Standardized Scores'!AW89</f>
        <v>8.1739322105312233</v>
      </c>
      <c r="AX89" s="161">
        <f>'Standardized Scores'!AX89</f>
        <v>8.3322847810380516</v>
      </c>
      <c r="AY89" s="161">
        <f>'Standardized Scores'!AY89</f>
        <v>13.398276376804693</v>
      </c>
      <c r="AZ89" s="161">
        <f>'Standardized Scores'!AZ89</f>
        <v>4.207513211104664</v>
      </c>
      <c r="BA89" s="161">
        <f>'Standardized Scores'!BA89</f>
        <v>1.6880703935190735</v>
      </c>
      <c r="BB89" s="161">
        <f>'Standardized Scores'!BB89</f>
        <v>0.86974015982999253</v>
      </c>
      <c r="BC89" s="161">
        <f>'Standardized Scores'!BC89</f>
        <v>0.14231703013133185</v>
      </c>
      <c r="BD89" s="161">
        <f>'Standardized Scores'!BD89</f>
        <v>7.068710874691476</v>
      </c>
      <c r="BE89" s="161">
        <f>'Standardized Scores'!BE89</f>
        <v>15.067992605919331</v>
      </c>
      <c r="BF89" s="161">
        <f>'Standardized Scores'!BF89</f>
        <v>33.403517571090909</v>
      </c>
      <c r="BG89" s="161">
        <f>'Standardized Scores'!BG89</f>
        <v>2.2060574519379923</v>
      </c>
      <c r="BH89" s="161">
        <f>'Standardized Scores'!BH89</f>
        <v>5.8883621725975921</v>
      </c>
      <c r="BI89" s="161">
        <f>'Standardized Scores'!BI89</f>
        <v>3.5842104573074627</v>
      </c>
      <c r="BJ89" s="161">
        <f>'Standardized Scores'!BJ89</f>
        <v>2.6794057191103535</v>
      </c>
      <c r="BK89" s="161">
        <f>'Standardized Scores'!BK89</f>
        <v>10.022781008088481</v>
      </c>
      <c r="BL89" s="161">
        <f>'Standardized Scores'!BL89</f>
        <v>4.8024572144180047</v>
      </c>
      <c r="BM89" s="161">
        <f>'Standardized Scores'!BM89</f>
        <v>9.1394297200818624</v>
      </c>
      <c r="BN89" s="161">
        <f>'Standardized Scores'!BN89</f>
        <v>5.9678041740962344</v>
      </c>
      <c r="BO89" s="161">
        <f>'Standardized Scores'!BO89</f>
        <v>8.4404260004336606</v>
      </c>
      <c r="BP89" s="161">
        <f>'Standardized Scores'!BP89</f>
        <v>1.8265918073229244</v>
      </c>
      <c r="BQ89" s="161">
        <f>'Standardized Scores'!BQ89</f>
        <v>6.2396153557373122</v>
      </c>
      <c r="BR89" s="161">
        <f>'Standardized Scores'!BR89</f>
        <v>6.2849675653832131</v>
      </c>
      <c r="BS89" s="161">
        <f>'Standardized Scores'!BS89</f>
        <v>1.0958297643784158</v>
      </c>
      <c r="BT89" s="161">
        <f>'Standardized Scores'!BT89</f>
        <v>2.6143328526207523</v>
      </c>
      <c r="BU89" s="161">
        <f>'Standardized Scores'!BU89</f>
        <v>9.1607324349158361</v>
      </c>
      <c r="BV89" s="161">
        <f>'Standardized Scores'!BV89</f>
        <v>28.817202310994119</v>
      </c>
      <c r="BW89" s="161">
        <f>'Standardized Scores'!BW89</f>
        <v>6.1655901175283754</v>
      </c>
      <c r="BX89" s="161">
        <f>'Standardized Scores'!BX89</f>
        <v>8.4404260004336606</v>
      </c>
      <c r="BY89" s="161">
        <f>'Standardized Scores'!BY89</f>
        <v>2.6143328526207523</v>
      </c>
      <c r="BZ89" s="161">
        <f>'Standardized Scores'!BZ89</f>
        <v>7.3166317690183433</v>
      </c>
      <c r="CA89" s="161">
        <f>'Standardized Scores'!CA89</f>
        <v>21.181635718173272</v>
      </c>
      <c r="CB89" s="161">
        <f>'Standardized Scores'!CB89</f>
        <v>3.1593735304973292</v>
      </c>
      <c r="CC89" s="161">
        <f>'Standardized Scores'!CC89</f>
        <v>6.9892562078902634</v>
      </c>
      <c r="CD89" s="161">
        <f>'Standardized Scores'!CD89</f>
        <v>6.9637655718360216</v>
      </c>
      <c r="CE89" s="161">
        <f>'Standardized Scores'!CE89</f>
        <v>0.99717165626939097</v>
      </c>
      <c r="CF89" s="161">
        <f>'Standardized Scores'!CF89</f>
        <v>9.6073913420002359</v>
      </c>
      <c r="CG89" s="161">
        <f>'Standardized Scores'!CG89</f>
        <v>5.1547850595949027</v>
      </c>
      <c r="CH89" s="161">
        <f>'Standardized Scores'!CH89</f>
        <v>0.40229552148228465</v>
      </c>
      <c r="CI89" s="161">
        <f>'Standardized Scores'!CI89</f>
        <v>2.255101204492052</v>
      </c>
      <c r="CJ89" s="161">
        <f>'Standardized Scores'!CJ89</f>
        <v>13.348361178698433</v>
      </c>
      <c r="CK89" s="161">
        <f>'Standardized Scores'!CK89</f>
        <v>7.2412128509050975</v>
      </c>
      <c r="CL89" s="161">
        <f>'Standardized Scores'!CL89</f>
        <v>5.8159452128258664</v>
      </c>
      <c r="CM89" s="161">
        <f>'Standardized Scores'!CM89</f>
        <v>24.373459314436005</v>
      </c>
      <c r="CN89" s="161">
        <f>'Standardized Scores'!CN89</f>
        <v>3.8275408439290373</v>
      </c>
      <c r="CO89" s="161">
        <f>'Standardized Scores'!CO89</f>
        <v>8.4404260004336606</v>
      </c>
      <c r="CP89" s="161">
        <f>'Standardized Scores'!CP89</f>
        <v>0</v>
      </c>
      <c r="CQ89" s="161">
        <f>'Standardized Scores'!CQ89</f>
        <v>18.801829102081363</v>
      </c>
      <c r="CR89" s="161">
        <f>'Standardized Scores'!CR89</f>
        <v>9.1143531087398859</v>
      </c>
      <c r="CS89" s="161">
        <f>'Standardized Scores'!CS89</f>
        <v>2.5492599861311507</v>
      </c>
      <c r="CT89" s="161">
        <f>'Standardized Scores'!CT89</f>
        <v>12.27837456441048</v>
      </c>
      <c r="CU89" s="161">
        <f>'Standardized Scores'!CU89</f>
        <v>9.5636688275307922</v>
      </c>
      <c r="CV89" s="161">
        <f>'Standardized Scores'!CV89</f>
        <v>8.5162741819363763</v>
      </c>
      <c r="CW89" s="161">
        <f>'Standardized Scores'!CW89</f>
        <v>7.3368149123510369</v>
      </c>
      <c r="CX89" s="161">
        <f>'Standardized Scores'!CX89</f>
        <v>7.2182108227247026</v>
      </c>
      <c r="CY89" s="161">
        <f>'Standardized Scores'!CY89</f>
        <v>2.8155066013660188</v>
      </c>
      <c r="CZ89" s="161">
        <f>'Standardized Scores'!CZ89</f>
        <v>9.2515537797627498</v>
      </c>
      <c r="DA89" s="161">
        <f>'Standardized Scores'!DA89</f>
        <v>2.3629583359296427</v>
      </c>
      <c r="DB89" s="161">
        <f>'Standardized Scores'!DB89</f>
        <v>2.3855256641395366</v>
      </c>
      <c r="DC89" s="161">
        <f>'Standardized Scores'!DC89</f>
        <v>17.57582220253337</v>
      </c>
      <c r="DD89" s="161">
        <f>'Standardized Scores'!DD89</f>
        <v>1.5062405160554528</v>
      </c>
      <c r="DE89" s="161">
        <f>'Standardized Scores'!DE89</f>
        <v>2.3199154311264265</v>
      </c>
      <c r="DF89" s="161">
        <f>'Standardized Scores'!DF89</f>
        <v>21.3136951655869</v>
      </c>
      <c r="DG89" s="161">
        <f>'Standardized Scores'!DG89</f>
        <v>8.364577818930945</v>
      </c>
      <c r="DH89" s="161">
        <f>'Standardized Scores'!DH89</f>
        <v>3.0174773230612018</v>
      </c>
      <c r="DI89" s="161">
        <f>'Standardized Scores'!DI89</f>
        <v>7.7739908356255407</v>
      </c>
      <c r="DJ89" s="161">
        <f>'Standardized Scores'!DJ89</f>
        <v>11.161458252890862</v>
      </c>
      <c r="DK89" s="161">
        <f>'Standardized Scores'!DK89</f>
        <v>3.8874253097977167</v>
      </c>
      <c r="DL89" s="161">
        <f>'Standardized Scores'!DL89</f>
        <v>4.8943962299346051</v>
      </c>
      <c r="DM89" s="161">
        <f>'Standardized Scores'!DM89</f>
        <v>2.9260366929510084</v>
      </c>
      <c r="DN89" s="161">
        <f>'Standardized Scores'!DN89</f>
        <v>12.141138111213456</v>
      </c>
      <c r="DO89" s="161">
        <f>'Standardized Scores'!DO89</f>
        <v>8.4404260004336606</v>
      </c>
    </row>
    <row r="90" spans="2:119" ht="12" customHeight="1" x14ac:dyDescent="0.25">
      <c r="B90" s="83" t="str">
        <f>'Standardized Scores'!B90</f>
        <v xml:space="preserve">         Infrastructure Construction spending as a percent of GDP</v>
      </c>
      <c r="C90" s="83" t="str">
        <f t="shared" si="1"/>
        <v>Infrastructure Construction spending as a percent of GDP</v>
      </c>
      <c r="D90" s="151">
        <f>'Standardized Scores'!D90</f>
        <v>6.25E-2</v>
      </c>
      <c r="E90" s="161">
        <f>'Standardized Scores'!E90</f>
        <v>30.428615805716753</v>
      </c>
      <c r="F90" s="161">
        <f>'Standardized Scores'!F90</f>
        <v>40.173760368096062</v>
      </c>
      <c r="G90" s="161">
        <f>'Standardized Scores'!G90</f>
        <v>29.674330946158054</v>
      </c>
      <c r="H90" s="161">
        <f>'Standardized Scores'!H90</f>
        <v>14.604599415784623</v>
      </c>
      <c r="I90" s="161">
        <f>'Standardized Scores'!I90</f>
        <v>19.771493939399075</v>
      </c>
      <c r="J90" s="161">
        <f>'Standardized Scores'!J90</f>
        <v>65.234175252709491</v>
      </c>
      <c r="K90" s="161">
        <f>'Standardized Scores'!K90</f>
        <v>19.777462521543693</v>
      </c>
      <c r="L90" s="161">
        <f>'Standardized Scores'!L90</f>
        <v>7.4453721300210631</v>
      </c>
      <c r="M90" s="161">
        <f>'Standardized Scores'!M90</f>
        <v>73.573380176674689</v>
      </c>
      <c r="N90" s="161">
        <f>'Standardized Scores'!N90</f>
        <v>47.785295591552178</v>
      </c>
      <c r="O90" s="161">
        <f>'Standardized Scores'!O90</f>
        <v>25.672761336703044</v>
      </c>
      <c r="P90" s="161">
        <f>'Standardized Scores'!P90</f>
        <v>10.121682296488894</v>
      </c>
      <c r="Q90" s="161">
        <f>'Standardized Scores'!Q90</f>
        <v>27.676314662187657</v>
      </c>
      <c r="R90" s="161">
        <f>'Standardized Scores'!R90</f>
        <v>27.412014832663502</v>
      </c>
      <c r="S90" s="161">
        <f>'Standardized Scores'!S90</f>
        <v>34.023347911211239</v>
      </c>
      <c r="T90" s="161">
        <f>'Standardized Scores'!T90</f>
        <v>22.525624454568799</v>
      </c>
      <c r="U90" s="161">
        <f>'Standardized Scores'!U90</f>
        <v>34.223335553070712</v>
      </c>
      <c r="V90" s="161">
        <f>'Standardized Scores'!V90</f>
        <v>26.285012509641003</v>
      </c>
      <c r="W90" s="161">
        <f>'Standardized Scores'!W90</f>
        <v>9.3073537293658593</v>
      </c>
      <c r="X90" s="161">
        <f>'Standardized Scores'!X90</f>
        <v>38.953813160025334</v>
      </c>
      <c r="Y90" s="161">
        <f>'Standardized Scores'!Y90</f>
        <v>48.990331566470481</v>
      </c>
      <c r="Z90" s="161">
        <f>'Standardized Scores'!Z90</f>
        <v>13.608909649700397</v>
      </c>
      <c r="AA90" s="161">
        <f>'Standardized Scores'!AA90</f>
        <v>36.300691998330031</v>
      </c>
      <c r="AB90" s="161">
        <f>'Standardized Scores'!AB90</f>
        <v>0</v>
      </c>
      <c r="AC90" s="161">
        <f>'Standardized Scores'!AC90</f>
        <v>25.910047493510085</v>
      </c>
      <c r="AD90" s="161">
        <f>'Standardized Scores'!AD90</f>
        <v>25.391657264242788</v>
      </c>
      <c r="AE90" s="161">
        <f>'Standardized Scores'!AE90</f>
        <v>39.950684934315944</v>
      </c>
      <c r="AF90" s="161">
        <f>'Standardized Scores'!AF90</f>
        <v>20.052668968607325</v>
      </c>
      <c r="AG90" s="161">
        <f>'Standardized Scores'!AG90</f>
        <v>39.493187563415667</v>
      </c>
      <c r="AH90" s="161">
        <f>'Standardized Scores'!AH90</f>
        <v>6.4754595817576099</v>
      </c>
      <c r="AI90" s="161">
        <f>'Standardized Scores'!AI90</f>
        <v>37.302405686091191</v>
      </c>
      <c r="AJ90" s="161">
        <f>'Standardized Scores'!AJ90</f>
        <v>22.141904561592312</v>
      </c>
      <c r="AK90" s="161">
        <f>'Standardized Scores'!AK90</f>
        <v>14.868303521696518</v>
      </c>
      <c r="AL90" s="161">
        <f>'Standardized Scores'!AL90</f>
        <v>48.68155684255008</v>
      </c>
      <c r="AM90" s="161">
        <f>'Standardized Scores'!AM90</f>
        <v>11.753340234620342</v>
      </c>
      <c r="AN90" s="161">
        <f>'Standardized Scores'!AN90</f>
        <v>10.555838812402861</v>
      </c>
      <c r="AO90" s="161">
        <f>'Standardized Scores'!AO90</f>
        <v>21.745567484967086</v>
      </c>
      <c r="AP90" s="161">
        <f>'Standardized Scores'!AP90</f>
        <v>6.0551792344727327</v>
      </c>
      <c r="AQ90" s="161">
        <f>'Standardized Scores'!AQ90</f>
        <v>19.61580311063166</v>
      </c>
      <c r="AR90" s="161">
        <f>'Standardized Scores'!AR90</f>
        <v>6.7527355881932047</v>
      </c>
      <c r="AS90" s="161">
        <f>'Standardized Scores'!AS90</f>
        <v>23.542909580872159</v>
      </c>
      <c r="AT90" s="161">
        <f>'Standardized Scores'!AT90</f>
        <v>26.759425985112017</v>
      </c>
      <c r="AU90" s="161">
        <f>'Standardized Scores'!AU90</f>
        <v>10.615938219125251</v>
      </c>
      <c r="AV90" s="161">
        <f>'Standardized Scores'!AV90</f>
        <v>35.186517792409312</v>
      </c>
      <c r="AW90" s="161">
        <f>'Standardized Scores'!AW90</f>
        <v>14.586471048799327</v>
      </c>
      <c r="AX90" s="161">
        <f>'Standardized Scores'!AX90</f>
        <v>24.523659810874239</v>
      </c>
      <c r="AY90" s="161">
        <f>'Standardized Scores'!AY90</f>
        <v>87.649990990301461</v>
      </c>
      <c r="AZ90" s="161">
        <f>'Standardized Scores'!AZ90</f>
        <v>17.619614721112633</v>
      </c>
      <c r="BA90" s="161">
        <f>'Standardized Scores'!BA90</f>
        <v>4.8527996663561268</v>
      </c>
      <c r="BB90" s="161">
        <f>'Standardized Scores'!BB90</f>
        <v>5.9159254202668166</v>
      </c>
      <c r="BC90" s="161">
        <f>'Standardized Scores'!BC90</f>
        <v>8.9327872188235489</v>
      </c>
      <c r="BD90" s="161">
        <f>'Standardized Scores'!BD90</f>
        <v>12.337015577064511</v>
      </c>
      <c r="BE90" s="161">
        <f>'Standardized Scores'!BE90</f>
        <v>29.675421519738958</v>
      </c>
      <c r="BF90" s="161">
        <f>'Standardized Scores'!BF90</f>
        <v>18.969135195061067</v>
      </c>
      <c r="BG90" s="161">
        <f>'Standardized Scores'!BG90</f>
        <v>14.174792809539976</v>
      </c>
      <c r="BH90" s="161">
        <f>'Standardized Scores'!BH90</f>
        <v>49.070744332168708</v>
      </c>
      <c r="BI90" s="161">
        <f>'Standardized Scores'!BI90</f>
        <v>13.83079648185336</v>
      </c>
      <c r="BJ90" s="161">
        <f>'Standardized Scores'!BJ90</f>
        <v>18.182202904741821</v>
      </c>
      <c r="BK90" s="161">
        <f>'Standardized Scores'!BK90</f>
        <v>30.823093419303</v>
      </c>
      <c r="BL90" s="161">
        <f>'Standardized Scores'!BL90</f>
        <v>22.704309807395738</v>
      </c>
      <c r="BM90" s="161">
        <f>'Standardized Scores'!BM90</f>
        <v>27.659170253031071</v>
      </c>
      <c r="BN90" s="161">
        <f>'Standardized Scores'!BN90</f>
        <v>9.2428992507707584</v>
      </c>
      <c r="BO90" s="161">
        <f>'Standardized Scores'!BO90</f>
        <v>34.023347911211239</v>
      </c>
      <c r="BP90" s="161">
        <f>'Standardized Scores'!BP90</f>
        <v>17.349134121373378</v>
      </c>
      <c r="BQ90" s="161">
        <f>'Standardized Scores'!BQ90</f>
        <v>9.9012665534016495</v>
      </c>
      <c r="BR90" s="161">
        <f>'Standardized Scores'!BR90</f>
        <v>22.614967065433344</v>
      </c>
      <c r="BS90" s="161">
        <f>'Standardized Scores'!BS90</f>
        <v>18.281748754990581</v>
      </c>
      <c r="BT90" s="161">
        <f>'Standardized Scores'!BT90</f>
        <v>18.262245305879564</v>
      </c>
      <c r="BU90" s="161">
        <f>'Standardized Scores'!BU90</f>
        <v>27.735470762106917</v>
      </c>
      <c r="BV90" s="161">
        <f>'Standardized Scores'!BV90</f>
        <v>45.108094560980007</v>
      </c>
      <c r="BW90" s="161">
        <f>'Standardized Scores'!BW90</f>
        <v>22.090811222934555</v>
      </c>
      <c r="BX90" s="161">
        <f>'Standardized Scores'!BX90</f>
        <v>34.023347911211239</v>
      </c>
      <c r="BY90" s="161">
        <f>'Standardized Scores'!BY90</f>
        <v>18.262245305879564</v>
      </c>
      <c r="BZ90" s="161">
        <f>'Standardized Scores'!BZ90</f>
        <v>15.557155393333145</v>
      </c>
      <c r="CA90" s="161">
        <f>'Standardized Scores'!CA90</f>
        <v>39.609824594897773</v>
      </c>
      <c r="CB90" s="161">
        <f>'Standardized Scores'!CB90</f>
        <v>66.657327777729122</v>
      </c>
      <c r="CC90" s="161">
        <f>'Standardized Scores'!CC90</f>
        <v>22.136259634662558</v>
      </c>
      <c r="CD90" s="161">
        <f>'Standardized Scores'!CD90</f>
        <v>31.476186422952665</v>
      </c>
      <c r="CE90" s="161">
        <f>'Standardized Scores'!CE90</f>
        <v>6.0040162541613293</v>
      </c>
      <c r="CF90" s="161">
        <f>'Standardized Scores'!CF90</f>
        <v>100</v>
      </c>
      <c r="CG90" s="161">
        <f>'Standardized Scores'!CG90</f>
        <v>20.999072029316167</v>
      </c>
      <c r="CH90" s="161">
        <f>'Standardized Scores'!CH90</f>
        <v>7.3141148121260224</v>
      </c>
      <c r="CI90" s="161">
        <f>'Standardized Scores'!CI90</f>
        <v>22.755227675920345</v>
      </c>
      <c r="CJ90" s="161">
        <f>'Standardized Scores'!CJ90</f>
        <v>34.402878554053437</v>
      </c>
      <c r="CK90" s="161">
        <f>'Standardized Scores'!CK90</f>
        <v>12.451791108518107</v>
      </c>
      <c r="CL90" s="161">
        <f>'Standardized Scores'!CL90</f>
        <v>67.627499029481513</v>
      </c>
      <c r="CM90" s="161">
        <f>'Standardized Scores'!CM90</f>
        <v>34.389296695867849</v>
      </c>
      <c r="CN90" s="161">
        <f>'Standardized Scores'!CN90</f>
        <v>23.249772158590016</v>
      </c>
      <c r="CO90" s="161">
        <f>'Standardized Scores'!CO90</f>
        <v>34.023347911211239</v>
      </c>
      <c r="CP90" s="161">
        <f>'Standardized Scores'!CP90</f>
        <v>28.400484532968335</v>
      </c>
      <c r="CQ90" s="161">
        <f>'Standardized Scores'!CQ90</f>
        <v>62.567487314804133</v>
      </c>
      <c r="CR90" s="161">
        <f>'Standardized Scores'!CR90</f>
        <v>27.56935267690514</v>
      </c>
      <c r="CS90" s="161">
        <f>'Standardized Scores'!CS90</f>
        <v>2.9961522174465176</v>
      </c>
      <c r="CT90" s="161">
        <f>'Standardized Scores'!CT90</f>
        <v>23.124506684909335</v>
      </c>
      <c r="CU90" s="161">
        <f>'Standardized Scores'!CU90</f>
        <v>29.178678922255024</v>
      </c>
      <c r="CV90" s="161">
        <f>'Standardized Scores'!CV90</f>
        <v>18.815947872980296</v>
      </c>
      <c r="CW90" s="161">
        <f>'Standardized Scores'!CW90</f>
        <v>18.342287707017309</v>
      </c>
      <c r="CX90" s="161">
        <f>'Standardized Scores'!CX90</f>
        <v>21.163842341037448</v>
      </c>
      <c r="CY90" s="161">
        <f>'Standardized Scores'!CY90</f>
        <v>18.834042361369569</v>
      </c>
      <c r="CZ90" s="161">
        <f>'Standardized Scores'!CZ90</f>
        <v>17.024049971695465</v>
      </c>
      <c r="DA90" s="161">
        <f>'Standardized Scores'!DA90</f>
        <v>11.819501780249153</v>
      </c>
      <c r="DB90" s="161">
        <f>'Standardized Scores'!DB90</f>
        <v>9.4467571046304837</v>
      </c>
      <c r="DC90" s="161">
        <f>'Standardized Scores'!DC90</f>
        <v>72.190222117486982</v>
      </c>
      <c r="DD90" s="161">
        <f>'Standardized Scores'!DD90</f>
        <v>19.845572154507774</v>
      </c>
      <c r="DE90" s="161">
        <f>'Standardized Scores'!DE90</f>
        <v>12.069912607480591</v>
      </c>
      <c r="DF90" s="161">
        <f>'Standardized Scores'!DF90</f>
        <v>18.804766353558584</v>
      </c>
      <c r="DG90" s="161">
        <f>'Standardized Scores'!DG90</f>
        <v>31.746003824092451</v>
      </c>
      <c r="DH90" s="161">
        <f>'Standardized Scores'!DH90</f>
        <v>15.537578846977123</v>
      </c>
      <c r="DI90" s="161">
        <f>'Standardized Scores'!DI90</f>
        <v>31.1912952219195</v>
      </c>
      <c r="DJ90" s="161">
        <f>'Standardized Scores'!DJ90</f>
        <v>10.318741519459833</v>
      </c>
      <c r="DK90" s="161">
        <f>'Standardized Scores'!DK90</f>
        <v>1.8005513333941003</v>
      </c>
      <c r="DL90" s="161">
        <f>'Standardized Scores'!DL90</f>
        <v>31.527238921876744</v>
      </c>
      <c r="DM90" s="161">
        <f>'Standardized Scores'!DM90</f>
        <v>9.4741037887403614</v>
      </c>
      <c r="DN90" s="161">
        <f>'Standardized Scores'!DN90</f>
        <v>48.327914204316741</v>
      </c>
      <c r="DO90" s="161">
        <f>'Standardized Scores'!DO90</f>
        <v>34.023347911211239</v>
      </c>
    </row>
    <row r="91" spans="2:119" ht="12" customHeight="1" x14ac:dyDescent="0.25">
      <c r="B91" s="83" t="str">
        <f>'Standardized Scores'!B91</f>
        <v xml:space="preserve">         Structure construction as a percent of GDP</v>
      </c>
      <c r="C91" s="83" t="str">
        <f t="shared" si="1"/>
        <v>Structure construction as a percent of GDP</v>
      </c>
      <c r="D91" s="151">
        <f>'Standardized Scores'!D91</f>
        <v>6.25E-2</v>
      </c>
      <c r="E91" s="161">
        <f>'Standardized Scores'!E91</f>
        <v>46.943455806437811</v>
      </c>
      <c r="F91" s="161">
        <f>'Standardized Scores'!F91</f>
        <v>40.575476201187577</v>
      </c>
      <c r="G91" s="161">
        <f>'Standardized Scores'!G91</f>
        <v>5.6167615083024183</v>
      </c>
      <c r="H91" s="161">
        <f>'Standardized Scores'!H91</f>
        <v>6.5065729661906682</v>
      </c>
      <c r="I91" s="161">
        <f>'Standardized Scores'!I91</f>
        <v>32.224063090073649</v>
      </c>
      <c r="J91" s="161">
        <f>'Standardized Scores'!J91</f>
        <v>22.090412786834076</v>
      </c>
      <c r="K91" s="161">
        <f>'Standardized Scores'!K91</f>
        <v>30.323479169444152</v>
      </c>
      <c r="L91" s="161">
        <f>'Standardized Scores'!L91</f>
        <v>9.7196521825713091</v>
      </c>
      <c r="M91" s="161">
        <f>'Standardized Scores'!M91</f>
        <v>38.463390837696537</v>
      </c>
      <c r="N91" s="161">
        <f>'Standardized Scores'!N91</f>
        <v>72.34915951896869</v>
      </c>
      <c r="O91" s="161">
        <f>'Standardized Scores'!O91</f>
        <v>40.374769578635828</v>
      </c>
      <c r="P91" s="161">
        <f>'Standardized Scores'!P91</f>
        <v>36.59976848805519</v>
      </c>
      <c r="Q91" s="161">
        <f>'Standardized Scores'!Q91</f>
        <v>5.0726588705059736</v>
      </c>
      <c r="R91" s="161">
        <f>'Standardized Scores'!R91</f>
        <v>42.776989949340553</v>
      </c>
      <c r="S91" s="161">
        <f>'Standardized Scores'!S91</f>
        <v>5.8609867998883125</v>
      </c>
      <c r="T91" s="161">
        <f>'Standardized Scores'!T91</f>
        <v>10.907017818724343</v>
      </c>
      <c r="U91" s="161">
        <f>'Standardized Scores'!U91</f>
        <v>37.733628194134972</v>
      </c>
      <c r="V91" s="161">
        <f>'Standardized Scores'!V91</f>
        <v>5.6137604368502512</v>
      </c>
      <c r="W91" s="161">
        <f>'Standardized Scores'!W91</f>
        <v>20.987621820727764</v>
      </c>
      <c r="X91" s="161">
        <f>'Standardized Scores'!X91</f>
        <v>6.1805250719220188</v>
      </c>
      <c r="Y91" s="161">
        <f>'Standardized Scores'!Y91</f>
        <v>52.836908266752232</v>
      </c>
      <c r="Z91" s="161">
        <f>'Standardized Scores'!Z91</f>
        <v>15.196066581473197</v>
      </c>
      <c r="AA91" s="161">
        <f>'Standardized Scores'!AA91</f>
        <v>7.1790978958248495</v>
      </c>
      <c r="AB91" s="161">
        <f>'Standardized Scores'!AB91</f>
        <v>24.61521434644353</v>
      </c>
      <c r="AC91" s="161">
        <f>'Standardized Scores'!AC91</f>
        <v>40.702504230825404</v>
      </c>
      <c r="AD91" s="161">
        <f>'Standardized Scores'!AD91</f>
        <v>39.986514542368568</v>
      </c>
      <c r="AE91" s="161">
        <f>'Standardized Scores'!AE91</f>
        <v>41.591573868062085</v>
      </c>
      <c r="AF91" s="161">
        <f>'Standardized Scores'!AF91</f>
        <v>20.519638453876151</v>
      </c>
      <c r="AG91" s="161">
        <f>'Standardized Scores'!AG91</f>
        <v>23.164434448867336</v>
      </c>
      <c r="AH91" s="161">
        <f>'Standardized Scores'!AH91</f>
        <v>20.098269035630761</v>
      </c>
      <c r="AI91" s="161">
        <f>'Standardized Scores'!AI91</f>
        <v>25.82859956139766</v>
      </c>
      <c r="AJ91" s="161">
        <f>'Standardized Scores'!AJ91</f>
        <v>13.198629748861478</v>
      </c>
      <c r="AK91" s="161">
        <f>'Standardized Scores'!AK91</f>
        <v>25.291824259842237</v>
      </c>
      <c r="AL91" s="161">
        <f>'Standardized Scores'!AL91</f>
        <v>10.098207721387707</v>
      </c>
      <c r="AM91" s="161">
        <f>'Standardized Scores'!AM91</f>
        <v>35.641229330400293</v>
      </c>
      <c r="AN91" s="161">
        <f>'Standardized Scores'!AN91</f>
        <v>26.759442290434531</v>
      </c>
      <c r="AO91" s="161">
        <f>'Standardized Scores'!AO91</f>
        <v>34.950611977539928</v>
      </c>
      <c r="AP91" s="161">
        <f>'Standardized Scores'!AP91</f>
        <v>16.725135001885366</v>
      </c>
      <c r="AQ91" s="161">
        <f>'Standardized Scores'!AQ91</f>
        <v>4.9770582015976164</v>
      </c>
      <c r="AR91" s="161">
        <f>'Standardized Scores'!AR91</f>
        <v>5.8709148281199459</v>
      </c>
      <c r="AS91" s="161">
        <f>'Standardized Scores'!AS91</f>
        <v>10.410496645185425</v>
      </c>
      <c r="AT91" s="161">
        <f>'Standardized Scores'!AT91</f>
        <v>11.67702372105337</v>
      </c>
      <c r="AU91" s="161">
        <f>'Standardized Scores'!AU91</f>
        <v>16.486786668577889</v>
      </c>
      <c r="AV91" s="161">
        <f>'Standardized Scores'!AV91</f>
        <v>17.534119925001523</v>
      </c>
      <c r="AW91" s="161">
        <f>'Standardized Scores'!AW91</f>
        <v>24.904778197538825</v>
      </c>
      <c r="AX91" s="161">
        <f>'Standardized Scores'!AX91</f>
        <v>33.184319084209029</v>
      </c>
      <c r="AY91" s="161">
        <f>'Standardized Scores'!AY91</f>
        <v>82.658190488797516</v>
      </c>
      <c r="AZ91" s="161">
        <f>'Standardized Scores'!AZ91</f>
        <v>15.211601269323996</v>
      </c>
      <c r="BA91" s="161">
        <f>'Standardized Scores'!BA91</f>
        <v>7.1254884635335189</v>
      </c>
      <c r="BB91" s="161">
        <f>'Standardized Scores'!BB91</f>
        <v>13.593758057563855</v>
      </c>
      <c r="BC91" s="161">
        <f>'Standardized Scores'!BC91</f>
        <v>14.283664439212988</v>
      </c>
      <c r="BD91" s="161">
        <f>'Standardized Scores'!BD91</f>
        <v>24.605432376421135</v>
      </c>
      <c r="BE91" s="161">
        <f>'Standardized Scores'!BE91</f>
        <v>15.46163316936634</v>
      </c>
      <c r="BF91" s="161">
        <f>'Standardized Scores'!BF91</f>
        <v>30.685884530688334</v>
      </c>
      <c r="BG91" s="161">
        <f>'Standardized Scores'!BG91</f>
        <v>16.164846106452224</v>
      </c>
      <c r="BH91" s="161">
        <f>'Standardized Scores'!BH91</f>
        <v>2.7434988508343996</v>
      </c>
      <c r="BI91" s="161">
        <f>'Standardized Scores'!BI91</f>
        <v>14.49016164167422</v>
      </c>
      <c r="BJ91" s="161">
        <f>'Standardized Scores'!BJ91</f>
        <v>20.002997475812062</v>
      </c>
      <c r="BK91" s="161">
        <f>'Standardized Scores'!BK91</f>
        <v>47.488299994674193</v>
      </c>
      <c r="BL91" s="161">
        <f>'Standardized Scores'!BL91</f>
        <v>24.031393157314032</v>
      </c>
      <c r="BM91" s="161">
        <f>'Standardized Scores'!BM91</f>
        <v>43.118355820914793</v>
      </c>
      <c r="BN91" s="161">
        <f>'Standardized Scores'!BN91</f>
        <v>17.56634624964547</v>
      </c>
      <c r="BO91" s="161">
        <f>'Standardized Scores'!BO91</f>
        <v>5.8609867998883125</v>
      </c>
      <c r="BP91" s="161">
        <f>'Standardized Scores'!BP91</f>
        <v>23.336235583393972</v>
      </c>
      <c r="BQ91" s="161">
        <f>'Standardized Scores'!BQ91</f>
        <v>18.470494978190175</v>
      </c>
      <c r="BR91" s="161">
        <f>'Standardized Scores'!BR91</f>
        <v>3.9523334795878218</v>
      </c>
      <c r="BS91" s="161">
        <f>'Standardized Scores'!BS91</f>
        <v>13.954415214161328</v>
      </c>
      <c r="BT91" s="161">
        <f>'Standardized Scores'!BT91</f>
        <v>18.584578608702252</v>
      </c>
      <c r="BU91" s="161">
        <f>'Standardized Scores'!BU91</f>
        <v>43.223740480265967</v>
      </c>
      <c r="BV91" s="161">
        <f>'Standardized Scores'!BV91</f>
        <v>31.611153162046961</v>
      </c>
      <c r="BW91" s="161">
        <f>'Standardized Scores'!BW91</f>
        <v>3.8287501524764922</v>
      </c>
      <c r="BX91" s="161">
        <f>'Standardized Scores'!BX91</f>
        <v>5.8609867998883125</v>
      </c>
      <c r="BY91" s="161">
        <f>'Standardized Scores'!BY91</f>
        <v>18.584578608702252</v>
      </c>
      <c r="BZ91" s="161">
        <f>'Standardized Scores'!BZ91</f>
        <v>26.275631511751698</v>
      </c>
      <c r="CA91" s="161">
        <f>'Standardized Scores'!CA91</f>
        <v>34.76434610289003</v>
      </c>
      <c r="CB91" s="161">
        <f>'Standardized Scores'!CB91</f>
        <v>19.441526597318031</v>
      </c>
      <c r="CC91" s="161">
        <f>'Standardized Scores'!CC91</f>
        <v>44.251545895167382</v>
      </c>
      <c r="CD91" s="161">
        <f>'Standardized Scores'!CD91</f>
        <v>28.748727204901865</v>
      </c>
      <c r="CE91" s="161">
        <f>'Standardized Scores'!CE91</f>
        <v>3.8479218339339902</v>
      </c>
      <c r="CF91" s="161">
        <f>'Standardized Scores'!CF91</f>
        <v>100</v>
      </c>
      <c r="CG91" s="161">
        <f>'Standardized Scores'!CG91</f>
        <v>12.54223760654668</v>
      </c>
      <c r="CH91" s="161">
        <f>'Standardized Scores'!CH91</f>
        <v>0</v>
      </c>
      <c r="CI91" s="161">
        <f>'Standardized Scores'!CI91</f>
        <v>4.616149622569691</v>
      </c>
      <c r="CJ91" s="161">
        <f>'Standardized Scores'!CJ91</f>
        <v>46.113626461137379</v>
      </c>
      <c r="CK91" s="161">
        <f>'Standardized Scores'!CK91</f>
        <v>16.071036550338579</v>
      </c>
      <c r="CL91" s="161">
        <f>'Standardized Scores'!CL91</f>
        <v>12.577061753400974</v>
      </c>
      <c r="CM91" s="161">
        <f>'Standardized Scores'!CM91</f>
        <v>62.284967711895824</v>
      </c>
      <c r="CN91" s="161">
        <f>'Standardized Scores'!CN91</f>
        <v>43.291651472303357</v>
      </c>
      <c r="CO91" s="161">
        <f>'Standardized Scores'!CO91</f>
        <v>5.8609867998883125</v>
      </c>
      <c r="CP91" s="161">
        <f>'Standardized Scores'!CP91</f>
        <v>17.55424506282974</v>
      </c>
      <c r="CQ91" s="161">
        <f>'Standardized Scores'!CQ91</f>
        <v>8.8412680233716956E-2</v>
      </c>
      <c r="CR91" s="161">
        <f>'Standardized Scores'!CR91</f>
        <v>42.994301672673522</v>
      </c>
      <c r="CS91" s="161">
        <f>'Standardized Scores'!CS91</f>
        <v>19.23312210872071</v>
      </c>
      <c r="CT91" s="161">
        <f>'Standardized Scores'!CT91</f>
        <v>44.15852676988446</v>
      </c>
      <c r="CU91" s="161">
        <f>'Standardized Scores'!CU91</f>
        <v>45.217069255816639</v>
      </c>
      <c r="CV91" s="161">
        <f>'Standardized Scores'!CV91</f>
        <v>16.334575255491046</v>
      </c>
      <c r="CW91" s="161">
        <f>'Standardized Scores'!CW91</f>
        <v>27.637859961094005</v>
      </c>
      <c r="CX91" s="161">
        <f>'Standardized Scores'!CX91</f>
        <v>16.762391471305957</v>
      </c>
      <c r="CY91" s="161">
        <f>'Standardized Scores'!CY91</f>
        <v>7.8524273833950922</v>
      </c>
      <c r="CZ91" s="161">
        <f>'Standardized Scores'!CZ91</f>
        <v>16.141964141116546</v>
      </c>
      <c r="DA91" s="161">
        <f>'Standardized Scores'!DA91</f>
        <v>17.370746991270735</v>
      </c>
      <c r="DB91" s="161">
        <f>'Standardized Scores'!DB91</f>
        <v>28.055211177079173</v>
      </c>
      <c r="DC91" s="161">
        <f>'Standardized Scores'!DC91</f>
        <v>15.640984954916231</v>
      </c>
      <c r="DD91" s="161">
        <f>'Standardized Scores'!DD91</f>
        <v>7.2284829529779442</v>
      </c>
      <c r="DE91" s="161">
        <f>'Standardized Scores'!DE91</f>
        <v>15.832742130627571</v>
      </c>
      <c r="DF91" s="161">
        <f>'Standardized Scores'!DF91</f>
        <v>7.9780074155354228</v>
      </c>
      <c r="DG91" s="161">
        <f>'Standardized Scores'!DG91</f>
        <v>6.1052120914742076</v>
      </c>
      <c r="DH91" s="161">
        <f>'Standardized Scores'!DH91</f>
        <v>11.7976586772673</v>
      </c>
      <c r="DI91" s="161">
        <f>'Standardized Scores'!DI91</f>
        <v>61.813163967099491</v>
      </c>
      <c r="DJ91" s="161">
        <f>'Standardized Scores'!DJ91</f>
        <v>34.586090864097777</v>
      </c>
      <c r="DK91" s="161">
        <f>'Standardized Scores'!DK91</f>
        <v>15.893791854237744</v>
      </c>
      <c r="DL91" s="161">
        <f>'Standardized Scores'!DL91</f>
        <v>17.904047485763193</v>
      </c>
      <c r="DM91" s="161">
        <f>'Standardized Scores'!DM91</f>
        <v>17.936035108683797</v>
      </c>
      <c r="DN91" s="161">
        <f>'Standardized Scores'!DN91</f>
        <v>10.014827302249472</v>
      </c>
      <c r="DO91" s="161">
        <f>'Standardized Scores'!DO91</f>
        <v>5.8609867998883125</v>
      </c>
    </row>
    <row r="92" spans="2:119" ht="12" customHeight="1" x14ac:dyDescent="0.25">
      <c r="B92" s="83" t="str">
        <f>'Standardized Scores'!B92</f>
        <v xml:space="preserve">         High-Technology goods produced as a percent of all goods</v>
      </c>
      <c r="C92" s="83" t="str">
        <f t="shared" si="1"/>
        <v>High-Technology goods produced as a percent of all goods</v>
      </c>
      <c r="D92" s="151">
        <f>'Standardized Scores'!D92</f>
        <v>0.1</v>
      </c>
      <c r="E92" s="161">
        <f>'Standardized Scores'!E92</f>
        <v>7.816289625965875</v>
      </c>
      <c r="F92" s="161">
        <f>'Standardized Scores'!F92</f>
        <v>3.7865413763334774</v>
      </c>
      <c r="G92" s="161">
        <f>'Standardized Scores'!G92</f>
        <v>1.1041858850529702</v>
      </c>
      <c r="H92" s="161">
        <f>'Standardized Scores'!H92</f>
        <v>2.5079149788514479</v>
      </c>
      <c r="I92" s="161">
        <f>'Standardized Scores'!I92</f>
        <v>7.816289625965875</v>
      </c>
      <c r="J92" s="161">
        <f>'Standardized Scores'!J92</f>
        <v>4.8677713668182561</v>
      </c>
      <c r="K92" s="161">
        <f>'Standardized Scores'!K92</f>
        <v>10.757639144301281</v>
      </c>
      <c r="L92" s="161">
        <f>'Standardized Scores'!L92</f>
        <v>1.2775875165207182</v>
      </c>
      <c r="M92" s="161">
        <f>'Standardized Scores'!M92</f>
        <v>1.8620231520353381</v>
      </c>
      <c r="N92" s="161">
        <f>'Standardized Scores'!N92</f>
        <v>5.2732415520885851</v>
      </c>
      <c r="O92" s="161">
        <f>'Standardized Scores'!O92</f>
        <v>5.6665255541643251</v>
      </c>
      <c r="P92" s="161">
        <f>'Standardized Scores'!P92</f>
        <v>22.250860072779219</v>
      </c>
      <c r="Q92" s="161">
        <f>'Standardized Scores'!Q92</f>
        <v>2.2376643745819753</v>
      </c>
      <c r="R92" s="161">
        <f>'Standardized Scores'!R92</f>
        <v>7.816289625965875</v>
      </c>
      <c r="S92" s="161">
        <f>'Standardized Scores'!S92</f>
        <v>1.0396432478979407</v>
      </c>
      <c r="T92" s="161">
        <f>'Standardized Scores'!T92</f>
        <v>8.146578441313018</v>
      </c>
      <c r="U92" s="161">
        <f>'Standardized Scores'!U92</f>
        <v>5.1079501696386824</v>
      </c>
      <c r="V92" s="161">
        <f>'Standardized Scores'!V92</f>
        <v>0.91827057336538731</v>
      </c>
      <c r="W92" s="161">
        <f>'Standardized Scores'!W92</f>
        <v>8.6682721691603746</v>
      </c>
      <c r="X92" s="161">
        <f>'Standardized Scores'!X92</f>
        <v>2.3191160039079799</v>
      </c>
      <c r="Y92" s="161">
        <f>'Standardized Scores'!Y92</f>
        <v>18.79797929764332</v>
      </c>
      <c r="Z92" s="161">
        <f>'Standardized Scores'!Z92</f>
        <v>2.0835482444354754</v>
      </c>
      <c r="AA92" s="161">
        <f>'Standardized Scores'!AA92</f>
        <v>1.1041858850529702</v>
      </c>
      <c r="AB92" s="161">
        <f>'Standardized Scores'!AB92</f>
        <v>2.9146023884889103</v>
      </c>
      <c r="AC92" s="161">
        <f>'Standardized Scores'!AC92</f>
        <v>8.0831883138597007</v>
      </c>
      <c r="AD92" s="161">
        <f>'Standardized Scores'!AD92</f>
        <v>5.5749869129430101</v>
      </c>
      <c r="AE92" s="161">
        <f>'Standardized Scores'!AE92</f>
        <v>13.030289275573802</v>
      </c>
      <c r="AF92" s="161">
        <f>'Standardized Scores'!AF92</f>
        <v>38.086746735197728</v>
      </c>
      <c r="AG92" s="161">
        <f>'Standardized Scores'!AG92</f>
        <v>2.3191160039079799</v>
      </c>
      <c r="AH92" s="161">
        <f>'Standardized Scores'!AH92</f>
        <v>4.5522679185569226</v>
      </c>
      <c r="AI92" s="161">
        <f>'Standardized Scores'!AI92</f>
        <v>3.2813614598482497</v>
      </c>
      <c r="AJ92" s="161">
        <f>'Standardized Scores'!AJ92</f>
        <v>1.0038551317342699</v>
      </c>
      <c r="AK92" s="161">
        <f>'Standardized Scores'!AK92</f>
        <v>47.628882984369419</v>
      </c>
      <c r="AL92" s="161">
        <f>'Standardized Scores'!AL92</f>
        <v>1.1593272020781229</v>
      </c>
      <c r="AM92" s="161">
        <f>'Standardized Scores'!AM92</f>
        <v>13.372273552526234</v>
      </c>
      <c r="AN92" s="161">
        <f>'Standardized Scores'!AN92</f>
        <v>20.394491761734539</v>
      </c>
      <c r="AO92" s="161">
        <f>'Standardized Scores'!AO92</f>
        <v>8.3028219271735981</v>
      </c>
      <c r="AP92" s="161">
        <f>'Standardized Scores'!AP92</f>
        <v>14.850190361605051</v>
      </c>
      <c r="AQ92" s="161">
        <f>'Standardized Scores'!AQ92</f>
        <v>0.51616620698967175</v>
      </c>
      <c r="AR92" s="161">
        <f>'Standardized Scores'!AR92</f>
        <v>8.4024493020386206</v>
      </c>
      <c r="AS92" s="161">
        <f>'Standardized Scores'!AS92</f>
        <v>2.2304683643017564</v>
      </c>
      <c r="AT92" s="161">
        <f>'Standardized Scores'!AT92</f>
        <v>4.6656627734908431</v>
      </c>
      <c r="AU92" s="161">
        <f>'Standardized Scores'!AU92</f>
        <v>3.4858425486600124</v>
      </c>
      <c r="AV92" s="161">
        <f>'Standardized Scores'!AV92</f>
        <v>19.285123311156642</v>
      </c>
      <c r="AW92" s="161">
        <f>'Standardized Scores'!AW92</f>
        <v>51.897158965067085</v>
      </c>
      <c r="AX92" s="161">
        <f>'Standardized Scores'!AX92</f>
        <v>4.6851997679876565</v>
      </c>
      <c r="AY92" s="161">
        <f>'Standardized Scores'!AY92</f>
        <v>2.4330168333377173</v>
      </c>
      <c r="AZ92" s="161">
        <f>'Standardized Scores'!AZ92</f>
        <v>3.2766112551120234</v>
      </c>
      <c r="BA92" s="161">
        <f>'Standardized Scores'!BA92</f>
        <v>3.2789863574801368</v>
      </c>
      <c r="BB92" s="161">
        <f>'Standardized Scores'!BB92</f>
        <v>100</v>
      </c>
      <c r="BC92" s="161">
        <f>'Standardized Scores'!BC92</f>
        <v>42.749626603136285</v>
      </c>
      <c r="BD92" s="161">
        <f>'Standardized Scores'!BD92</f>
        <v>9.4483296627961906</v>
      </c>
      <c r="BE92" s="161">
        <f>'Standardized Scores'!BE92</f>
        <v>16.251438071822815</v>
      </c>
      <c r="BF92" s="161">
        <f>'Standardized Scores'!BF92</f>
        <v>13.908816578648313</v>
      </c>
      <c r="BG92" s="161">
        <f>'Standardized Scores'!BG92</f>
        <v>12.251326563158374</v>
      </c>
      <c r="BH92" s="161">
        <f>'Standardized Scores'!BH92</f>
        <v>1.4792486898150863</v>
      </c>
      <c r="BI92" s="161">
        <f>'Standardized Scores'!BI92</f>
        <v>1.9009680683385251</v>
      </c>
      <c r="BJ92" s="161">
        <f>'Standardized Scores'!BJ92</f>
        <v>11.918489866788049</v>
      </c>
      <c r="BK92" s="161">
        <f>'Standardized Scores'!BK92</f>
        <v>7.8468370702514205</v>
      </c>
      <c r="BL92" s="161">
        <f>'Standardized Scores'!BL92</f>
        <v>5.3289728651069463</v>
      </c>
      <c r="BM92" s="161">
        <f>'Standardized Scores'!BM92</f>
        <v>8.6576258613826056</v>
      </c>
      <c r="BN92" s="161">
        <f>'Standardized Scores'!BN92</f>
        <v>53.605207915239873</v>
      </c>
      <c r="BO92" s="161">
        <f>'Standardized Scores'!BO92</f>
        <v>1.0238236496013564</v>
      </c>
      <c r="BP92" s="161">
        <f>'Standardized Scores'!BP92</f>
        <v>26.183753533753208</v>
      </c>
      <c r="BQ92" s="161">
        <f>'Standardized Scores'!BQ92</f>
        <v>78.999152247077276</v>
      </c>
      <c r="BR92" s="161">
        <f>'Standardized Scores'!BR92</f>
        <v>1.1041858850529702</v>
      </c>
      <c r="BS92" s="161">
        <f>'Standardized Scores'!BS92</f>
        <v>19.277841080018426</v>
      </c>
      <c r="BT92" s="161">
        <f>'Standardized Scores'!BT92</f>
        <v>11.918489866788049</v>
      </c>
      <c r="BU92" s="161">
        <f>'Standardized Scores'!BU92</f>
        <v>7.816289625965875</v>
      </c>
      <c r="BV92" s="161">
        <f>'Standardized Scores'!BV92</f>
        <v>3.7099900443043139</v>
      </c>
      <c r="BW92" s="161">
        <f>'Standardized Scores'!BW92</f>
        <v>1.1041858850529702</v>
      </c>
      <c r="BX92" s="161">
        <f>'Standardized Scores'!BX92</f>
        <v>1.1041858850529702</v>
      </c>
      <c r="BY92" s="161">
        <f>'Standardized Scores'!BY92</f>
        <v>11.918489866788049</v>
      </c>
      <c r="BZ92" s="161">
        <f>'Standardized Scores'!BZ92</f>
        <v>15.304869092722962</v>
      </c>
      <c r="CA92" s="161">
        <f>'Standardized Scores'!CA92</f>
        <v>4.9772226267521544</v>
      </c>
      <c r="CB92" s="161">
        <f>'Standardized Scores'!CB92</f>
        <v>0.19948371967161285</v>
      </c>
      <c r="CC92" s="161">
        <f>'Standardized Scores'!CC92</f>
        <v>3.5409485964864986</v>
      </c>
      <c r="CD92" s="161">
        <f>'Standardized Scores'!CD92</f>
        <v>0.14030166348792428</v>
      </c>
      <c r="CE92" s="161">
        <f>'Standardized Scores'!CE92</f>
        <v>3.8844691997472176</v>
      </c>
      <c r="CF92" s="161">
        <f>'Standardized Scores'!CF92</f>
        <v>0.47429081551279689</v>
      </c>
      <c r="CG92" s="161">
        <f>'Standardized Scores'!CG92</f>
        <v>1.1225755855262083</v>
      </c>
      <c r="CH92" s="161">
        <f>'Standardized Scores'!CH92</f>
        <v>1.0661260729815971</v>
      </c>
      <c r="CI92" s="161">
        <f>'Standardized Scores'!CI92</f>
        <v>9.5252518490003819</v>
      </c>
      <c r="CJ92" s="161">
        <f>'Standardized Scores'!CJ92</f>
        <v>6.0117104580377969</v>
      </c>
      <c r="CK92" s="161">
        <f>'Standardized Scores'!CK92</f>
        <v>7.4652970883889731</v>
      </c>
      <c r="CL92" s="161">
        <f>'Standardized Scores'!CL92</f>
        <v>0.80813170709845139</v>
      </c>
      <c r="CM92" s="161">
        <f>'Standardized Scores'!CM92</f>
        <v>5.0697100472261987</v>
      </c>
      <c r="CN92" s="161">
        <f>'Standardized Scores'!CN92</f>
        <v>9.6740539945382036</v>
      </c>
      <c r="CO92" s="161">
        <f>'Standardized Scores'!CO92</f>
        <v>1.1041858850529702</v>
      </c>
      <c r="CP92" s="161">
        <f>'Standardized Scores'!CP92</f>
        <v>0</v>
      </c>
      <c r="CQ92" s="161">
        <f>'Standardized Scores'!CQ92</f>
        <v>1.3987907907890478</v>
      </c>
      <c r="CR92" s="161">
        <f>'Standardized Scores'!CR92</f>
        <v>6.4958776080732452</v>
      </c>
      <c r="CS92" s="161">
        <f>'Standardized Scores'!CS92</f>
        <v>57.8508603366435</v>
      </c>
      <c r="CT92" s="161">
        <f>'Standardized Scores'!CT92</f>
        <v>7.7610751003442955</v>
      </c>
      <c r="CU92" s="161">
        <f>'Standardized Scores'!CU92</f>
        <v>7.816289625965875</v>
      </c>
      <c r="CV92" s="161">
        <f>'Standardized Scores'!CV92</f>
        <v>2.5962566332677728</v>
      </c>
      <c r="CW92" s="161">
        <f>'Standardized Scores'!CW92</f>
        <v>29.721051674274264</v>
      </c>
      <c r="CX92" s="161">
        <f>'Standardized Scores'!CX92</f>
        <v>8.3427108890443034</v>
      </c>
      <c r="CY92" s="161">
        <f>'Standardized Scores'!CY92</f>
        <v>0.23424446754911007</v>
      </c>
      <c r="CZ92" s="161">
        <f>'Standardized Scores'!CZ92</f>
        <v>17.98576292200795</v>
      </c>
      <c r="DA92" s="161">
        <f>'Standardized Scores'!DA92</f>
        <v>73.503663866481418</v>
      </c>
      <c r="DB92" s="161">
        <f>'Standardized Scores'!DB92</f>
        <v>66.696767439607925</v>
      </c>
      <c r="DC92" s="161">
        <f>'Standardized Scores'!DC92</f>
        <v>1.1194311010988023</v>
      </c>
      <c r="DD92" s="161">
        <f>'Standardized Scores'!DD92</f>
        <v>11.918489866788049</v>
      </c>
      <c r="DE92" s="161">
        <f>'Standardized Scores'!DE92</f>
        <v>3.7262149311346477</v>
      </c>
      <c r="DF92" s="161">
        <f>'Standardized Scores'!DF92</f>
        <v>4.5883772354960808</v>
      </c>
      <c r="DG92" s="161">
        <f>'Standardized Scores'!DG92</f>
        <v>1.1214479464385607</v>
      </c>
      <c r="DH92" s="161">
        <f>'Standardized Scores'!DH92</f>
        <v>2.9573426118796631</v>
      </c>
      <c r="DI92" s="161">
        <f>'Standardized Scores'!DI92</f>
        <v>0.67930672730049424</v>
      </c>
      <c r="DJ92" s="161">
        <f>'Standardized Scores'!DJ92</f>
        <v>19.693803842010844</v>
      </c>
      <c r="DK92" s="161">
        <f>'Standardized Scores'!DK92</f>
        <v>21.330237954025147</v>
      </c>
      <c r="DL92" s="161">
        <f>'Standardized Scores'!DL92</f>
        <v>4.5930062039836876</v>
      </c>
      <c r="DM92" s="161">
        <f>'Standardized Scores'!DM92</f>
        <v>43.599146920685094</v>
      </c>
      <c r="DN92" s="161">
        <f>'Standardized Scores'!DN92</f>
        <v>1.1368728811525066</v>
      </c>
      <c r="DO92" s="161">
        <f>'Standardized Scores'!DO92</f>
        <v>0.94230323508558722</v>
      </c>
    </row>
    <row r="93" spans="2:119" ht="12" customHeight="1" x14ac:dyDescent="0.25">
      <c r="B93" s="83" t="str">
        <f>'Standardized Scores'!B93</f>
        <v xml:space="preserve">         Architectural and Engineering Activities, Technical Testing and Analysis goods produced as a percent of all goods</v>
      </c>
      <c r="C93" s="83" t="str">
        <f t="shared" si="1"/>
        <v>Architectural and Engineering Activities, Technical Testing and Analysis goods produced as a percent of all goods</v>
      </c>
      <c r="D93" s="151">
        <f>'Standardized Scores'!D93</f>
        <v>0.1</v>
      </c>
      <c r="E93" s="161">
        <f>'Standardized Scores'!E93</f>
        <v>32.433376708251394</v>
      </c>
      <c r="F93" s="161">
        <f>'Standardized Scores'!F93</f>
        <v>14.771409936875081</v>
      </c>
      <c r="G93" s="161">
        <f>'Standardized Scores'!G93</f>
        <v>14.11081288430735</v>
      </c>
      <c r="H93" s="161">
        <f>'Standardized Scores'!H93</f>
        <v>34.008370164970238</v>
      </c>
      <c r="I93" s="161">
        <f>'Standardized Scores'!I93</f>
        <v>9.8326796407180748</v>
      </c>
      <c r="J93" s="161">
        <f>'Standardized Scores'!J93</f>
        <v>44.150190464558783</v>
      </c>
      <c r="K93" s="161">
        <f>'Standardized Scores'!K93</f>
        <v>49.55144768318717</v>
      </c>
      <c r="L93" s="161">
        <f>'Standardized Scores'!L93</f>
        <v>16.359362043089277</v>
      </c>
      <c r="M93" s="161">
        <f>'Standardized Scores'!M93</f>
        <v>14.034226002068934</v>
      </c>
      <c r="N93" s="161">
        <f>'Standardized Scores'!N93</f>
        <v>1.1904526414179968</v>
      </c>
      <c r="O93" s="161">
        <f>'Standardized Scores'!O93</f>
        <v>17.422869331636392</v>
      </c>
      <c r="P93" s="161">
        <f>'Standardized Scores'!P93</f>
        <v>56.307454262502333</v>
      </c>
      <c r="Q93" s="161">
        <f>'Standardized Scores'!Q93</f>
        <v>14.796139564824992</v>
      </c>
      <c r="R93" s="161">
        <f>'Standardized Scores'!R93</f>
        <v>27.317267237829856</v>
      </c>
      <c r="S93" s="161">
        <f>'Standardized Scores'!S93</f>
        <v>17.287426125829295</v>
      </c>
      <c r="T93" s="161">
        <f>'Standardized Scores'!T93</f>
        <v>19.47808100638245</v>
      </c>
      <c r="U93" s="161">
        <f>'Standardized Scores'!U93</f>
        <v>31.889740113233113</v>
      </c>
      <c r="V93" s="161">
        <f>'Standardized Scores'!V93</f>
        <v>27.270275564367921</v>
      </c>
      <c r="W93" s="161">
        <f>'Standardized Scores'!W93</f>
        <v>38.058978169098701</v>
      </c>
      <c r="X93" s="161">
        <f>'Standardized Scores'!X93</f>
        <v>100</v>
      </c>
      <c r="Y93" s="161">
        <f>'Standardized Scores'!Y93</f>
        <v>33.082875883563361</v>
      </c>
      <c r="Z93" s="161">
        <f>'Standardized Scores'!Z93</f>
        <v>37.867073601646389</v>
      </c>
      <c r="AA93" s="161">
        <f>'Standardized Scores'!AA93</f>
        <v>14.11081288430735</v>
      </c>
      <c r="AB93" s="161">
        <f>'Standardized Scores'!AB93</f>
        <v>33.983817468705894</v>
      </c>
      <c r="AC93" s="161">
        <f>'Standardized Scores'!AC93</f>
        <v>0</v>
      </c>
      <c r="AD93" s="161">
        <f>'Standardized Scores'!AD93</f>
        <v>57.812826398836563</v>
      </c>
      <c r="AE93" s="161">
        <f>'Standardized Scores'!AE93</f>
        <v>59.105680941922714</v>
      </c>
      <c r="AF93" s="161">
        <f>'Standardized Scores'!AF93</f>
        <v>79.916545959397553</v>
      </c>
      <c r="AG93" s="161">
        <f>'Standardized Scores'!AG93</f>
        <v>20.432082915002152</v>
      </c>
      <c r="AH93" s="161">
        <f>'Standardized Scores'!AH93</f>
        <v>35.930216697130497</v>
      </c>
      <c r="AI93" s="161">
        <f>'Standardized Scores'!AI93</f>
        <v>17.191824510553587</v>
      </c>
      <c r="AJ93" s="161">
        <f>'Standardized Scores'!AJ93</f>
        <v>16.675804435507583</v>
      </c>
      <c r="AK93" s="161">
        <f>'Standardized Scores'!AK93</f>
        <v>40.680650826286509</v>
      </c>
      <c r="AL93" s="161">
        <f>'Standardized Scores'!AL93</f>
        <v>14.11081288430735</v>
      </c>
      <c r="AM93" s="161">
        <f>'Standardized Scores'!AM93</f>
        <v>64.794996022688537</v>
      </c>
      <c r="AN93" s="161">
        <f>'Standardized Scores'!AN93</f>
        <v>61.89638800531214</v>
      </c>
      <c r="AO93" s="161">
        <f>'Standardized Scores'!AO93</f>
        <v>15.972841608693354</v>
      </c>
      <c r="AP93" s="161">
        <f>'Standardized Scores'!AP93</f>
        <v>51.032504962796274</v>
      </c>
      <c r="AQ93" s="161">
        <f>'Standardized Scores'!AQ93</f>
        <v>8.0045026392291234</v>
      </c>
      <c r="AR93" s="161">
        <f>'Standardized Scores'!AR93</f>
        <v>26.25076801705432</v>
      </c>
      <c r="AS93" s="161">
        <f>'Standardized Scores'!AS93</f>
        <v>9.1329611046756778</v>
      </c>
      <c r="AT93" s="161">
        <f>'Standardized Scores'!AT93</f>
        <v>4.5663471201977703</v>
      </c>
      <c r="AU93" s="161">
        <f>'Standardized Scores'!AU93</f>
        <v>29.898507446469825</v>
      </c>
      <c r="AV93" s="161">
        <f>'Standardized Scores'!AV93</f>
        <v>43.206825037184011</v>
      </c>
      <c r="AW93" s="161">
        <f>'Standardized Scores'!AW93</f>
        <v>34.147593019886372</v>
      </c>
      <c r="AX93" s="161">
        <f>'Standardized Scores'!AX93</f>
        <v>39.136455308612369</v>
      </c>
      <c r="AY93" s="161">
        <f>'Standardized Scores'!AY93</f>
        <v>8.5062936716402966</v>
      </c>
      <c r="AZ93" s="161">
        <f>'Standardized Scores'!AZ93</f>
        <v>7.2355466696638668</v>
      </c>
      <c r="BA93" s="161">
        <f>'Standardized Scores'!BA93</f>
        <v>14.771409936875081</v>
      </c>
      <c r="BB93" s="161">
        <f>'Standardized Scores'!BB93</f>
        <v>19.062808502738356</v>
      </c>
      <c r="BC93" s="161">
        <f>'Standardized Scores'!BC93</f>
        <v>72.56464842530572</v>
      </c>
      <c r="BD93" s="161">
        <f>'Standardized Scores'!BD93</f>
        <v>35.286858066982461</v>
      </c>
      <c r="BE93" s="161">
        <f>'Standardized Scores'!BE93</f>
        <v>52.648584857444625</v>
      </c>
      <c r="BF93" s="161">
        <f>'Standardized Scores'!BF93</f>
        <v>9.0562105939944892</v>
      </c>
      <c r="BG93" s="161">
        <f>'Standardized Scores'!BG93</f>
        <v>29.143377550248179</v>
      </c>
      <c r="BH93" s="161">
        <f>'Standardized Scores'!BH93</f>
        <v>14.11081288430735</v>
      </c>
      <c r="BI93" s="161">
        <f>'Standardized Scores'!BI93</f>
        <v>7.6989271387384761</v>
      </c>
      <c r="BJ93" s="161">
        <f>'Standardized Scores'!BJ93</f>
        <v>12.235685830704284</v>
      </c>
      <c r="BK93" s="161">
        <f>'Standardized Scores'!BK93</f>
        <v>35.543651828230743</v>
      </c>
      <c r="BL93" s="161">
        <f>'Standardized Scores'!BL93</f>
        <v>14.771409936875081</v>
      </c>
      <c r="BM93" s="161">
        <f>'Standardized Scores'!BM93</f>
        <v>32.445824755822265</v>
      </c>
      <c r="BN93" s="161">
        <f>'Standardized Scores'!BN93</f>
        <v>97.298609585076576</v>
      </c>
      <c r="BO93" s="161">
        <f>'Standardized Scores'!BO93</f>
        <v>14.11081288430735</v>
      </c>
      <c r="BP93" s="161">
        <f>'Standardized Scores'!BP93</f>
        <v>8.1182849834370554</v>
      </c>
      <c r="BQ93" s="161">
        <f>'Standardized Scores'!BQ93</f>
        <v>67.435563715070288</v>
      </c>
      <c r="BR93" s="161">
        <f>'Standardized Scores'!BR93</f>
        <v>14.11081288430735</v>
      </c>
      <c r="BS93" s="161">
        <f>'Standardized Scores'!BS93</f>
        <v>8.5470427766253483</v>
      </c>
      <c r="BT93" s="161">
        <f>'Standardized Scores'!BT93</f>
        <v>15.245643171141351</v>
      </c>
      <c r="BU93" s="161">
        <f>'Standardized Scores'!BU93</f>
        <v>32.439600732036837</v>
      </c>
      <c r="BV93" s="161">
        <f>'Standardized Scores'!BV93</f>
        <v>29.088379446356566</v>
      </c>
      <c r="BW93" s="161">
        <f>'Standardized Scores'!BW93</f>
        <v>7.0067697444614954</v>
      </c>
      <c r="BX93" s="161">
        <f>'Standardized Scores'!BX93</f>
        <v>5.8216722615567322</v>
      </c>
      <c r="BY93" s="161">
        <f>'Standardized Scores'!BY93</f>
        <v>11.918846387123324</v>
      </c>
      <c r="BZ93" s="161">
        <f>'Standardized Scores'!BZ93</f>
        <v>49.969193535121008</v>
      </c>
      <c r="CA93" s="161">
        <f>'Standardized Scores'!CA93</f>
        <v>74.442237426859307</v>
      </c>
      <c r="CB93" s="161">
        <f>'Standardized Scores'!CB93</f>
        <v>25.45250653995463</v>
      </c>
      <c r="CC93" s="161">
        <f>'Standardized Scores'!CC93</f>
        <v>76.583805493674575</v>
      </c>
      <c r="CD93" s="161">
        <f>'Standardized Scores'!CD93</f>
        <v>15.508593871681226</v>
      </c>
      <c r="CE93" s="161">
        <f>'Standardized Scores'!CE93</f>
        <v>73.038992581459553</v>
      </c>
      <c r="CF93" s="161">
        <f>'Standardized Scores'!CF93</f>
        <v>32.659393140995945</v>
      </c>
      <c r="CG93" s="161">
        <f>'Standardized Scores'!CG93</f>
        <v>0</v>
      </c>
      <c r="CH93" s="161">
        <f>'Standardized Scores'!CH93</f>
        <v>21.386084823621857</v>
      </c>
      <c r="CI93" s="161">
        <f>'Standardized Scores'!CI93</f>
        <v>29.503107355452801</v>
      </c>
      <c r="CJ93" s="161">
        <f>'Standardized Scores'!CJ93</f>
        <v>35.077411760456805</v>
      </c>
      <c r="CK93" s="161">
        <f>'Standardized Scores'!CK93</f>
        <v>34.073029507332613</v>
      </c>
      <c r="CL93" s="161">
        <f>'Standardized Scores'!CL93</f>
        <v>13.132007572401495</v>
      </c>
      <c r="CM93" s="161">
        <f>'Standardized Scores'!CM93</f>
        <v>35.281004481886306</v>
      </c>
      <c r="CN93" s="161">
        <f>'Standardized Scores'!CN93</f>
        <v>26.225730258792961</v>
      </c>
      <c r="CO93" s="161">
        <f>'Standardized Scores'!CO93</f>
        <v>14.11081288430735</v>
      </c>
      <c r="CP93" s="161">
        <f>'Standardized Scores'!CP93</f>
        <v>10.826794799073642</v>
      </c>
      <c r="CQ93" s="161">
        <f>'Standardized Scores'!CQ93</f>
        <v>34.278922162067303</v>
      </c>
      <c r="CR93" s="161">
        <f>'Standardized Scores'!CR93</f>
        <v>42.035893784791291</v>
      </c>
      <c r="CS93" s="161">
        <f>'Standardized Scores'!CS93</f>
        <v>19.139014739016559</v>
      </c>
      <c r="CT93" s="161">
        <f>'Standardized Scores'!CT93</f>
        <v>44.936362468186466</v>
      </c>
      <c r="CU93" s="161">
        <f>'Standardized Scores'!CU93</f>
        <v>55.526616117492047</v>
      </c>
      <c r="CV93" s="161">
        <f>'Standardized Scores'!CV93</f>
        <v>37.730727584059636</v>
      </c>
      <c r="CW93" s="161">
        <f>'Standardized Scores'!CW93</f>
        <v>0</v>
      </c>
      <c r="CX93" s="161">
        <f>'Standardized Scores'!CX93</f>
        <v>47.350004918644764</v>
      </c>
      <c r="CY93" s="161">
        <f>'Standardized Scores'!CY93</f>
        <v>10.41633243020472</v>
      </c>
      <c r="CZ93" s="161">
        <f>'Standardized Scores'!CZ93</f>
        <v>83.971882820455903</v>
      </c>
      <c r="DA93" s="161">
        <f>'Standardized Scores'!DA93</f>
        <v>67.481751196974926</v>
      </c>
      <c r="DB93" s="161">
        <f>'Standardized Scores'!DB93</f>
        <v>9.6918283782611283</v>
      </c>
      <c r="DC93" s="161">
        <f>'Standardized Scores'!DC93</f>
        <v>14.11081288430735</v>
      </c>
      <c r="DD93" s="161">
        <f>'Standardized Scores'!DD93</f>
        <v>9.4075056101968375</v>
      </c>
      <c r="DE93" s="161">
        <f>'Standardized Scores'!DE93</f>
        <v>36.411884269675795</v>
      </c>
      <c r="DF93" s="161">
        <f>'Standardized Scores'!DF93</f>
        <v>16.84562795191507</v>
      </c>
      <c r="DG93" s="161">
        <f>'Standardized Scores'!DG93</f>
        <v>17.21644105822002</v>
      </c>
      <c r="DH93" s="161">
        <f>'Standardized Scores'!DH93</f>
        <v>22.733894787151282</v>
      </c>
      <c r="DI93" s="161">
        <f>'Standardized Scores'!DI93</f>
        <v>34.613676832500076</v>
      </c>
      <c r="DJ93" s="161">
        <f>'Standardized Scores'!DJ93</f>
        <v>56.845241490992443</v>
      </c>
      <c r="DK93" s="161">
        <f>'Standardized Scores'!DK93</f>
        <v>40.839365535761395</v>
      </c>
      <c r="DL93" s="161">
        <f>'Standardized Scores'!DL93</f>
        <v>43.834115157895219</v>
      </c>
      <c r="DM93" s="161">
        <f>'Standardized Scores'!DM93</f>
        <v>12.706912545352184</v>
      </c>
      <c r="DN93" s="161">
        <f>'Standardized Scores'!DN93</f>
        <v>7.1551562702393445</v>
      </c>
      <c r="DO93" s="161">
        <f>'Standardized Scores'!DO93</f>
        <v>14.11081288430735</v>
      </c>
    </row>
    <row r="94" spans="2:119" ht="12" customHeight="1" x14ac:dyDescent="0.25">
      <c r="B94" s="83" t="str">
        <f>'Standardized Scores'!B94</f>
        <v xml:space="preserve">         Total miliwat (MW) capacity of solar photovoltaic (PV) (operating or in construction) </v>
      </c>
      <c r="C94" s="83" t="str">
        <f t="shared" si="1"/>
        <v>Total miliwat (MW) capacity of solar photovoltaic (PV) (operating or in construction)</v>
      </c>
      <c r="D94" s="151">
        <f>'Standardized Scores'!D94</f>
        <v>0.05</v>
      </c>
      <c r="E94" s="161">
        <f>'Standardized Scores'!E94</f>
        <v>2.7525490092384493</v>
      </c>
      <c r="F94" s="161">
        <f>'Standardized Scores'!F94</f>
        <v>1.058127321325794</v>
      </c>
      <c r="G94" s="161">
        <f>'Standardized Scores'!G94</f>
        <v>2.0403929600975896</v>
      </c>
      <c r="H94" s="161">
        <f>'Standardized Scores'!H94</f>
        <v>3.9269705778766655</v>
      </c>
      <c r="I94" s="161">
        <f>'Standardized Scores'!I94</f>
        <v>4.5732232854013848</v>
      </c>
      <c r="J94" s="161">
        <f>'Standardized Scores'!J94</f>
        <v>52.322478571902835</v>
      </c>
      <c r="K94" s="161">
        <f>'Standardized Scores'!K94</f>
        <v>3.1039029471737876</v>
      </c>
      <c r="L94" s="161">
        <f>'Standardized Scores'!L94</f>
        <v>0.38863550480898956</v>
      </c>
      <c r="M94" s="161">
        <f>'Standardized Scores'!M94</f>
        <v>0.39366739069528572</v>
      </c>
      <c r="N94" s="161">
        <f>'Standardized Scores'!N94</f>
        <v>0.67642967321626901</v>
      </c>
      <c r="O94" s="161">
        <f>'Standardized Scores'!O94</f>
        <v>2.6503596236111102</v>
      </c>
      <c r="P94" s="161">
        <f>'Standardized Scores'!P94</f>
        <v>11.324117885137277</v>
      </c>
      <c r="Q94" s="161">
        <f>'Standardized Scores'!Q94</f>
        <v>1.5805375422832182</v>
      </c>
      <c r="R94" s="161">
        <f>'Standardized Scores'!R94</f>
        <v>0.1998678583294366</v>
      </c>
      <c r="S94" s="161">
        <f>'Standardized Scores'!S94</f>
        <v>0.23776575093231317</v>
      </c>
      <c r="T94" s="161">
        <f>'Standardized Scores'!T94</f>
        <v>6.7938059102693753</v>
      </c>
      <c r="U94" s="161">
        <f>'Standardized Scores'!U94</f>
        <v>15.798649704173343</v>
      </c>
      <c r="V94" s="161">
        <f>'Standardized Scores'!V94</f>
        <v>7.782699571072639E-2</v>
      </c>
      <c r="W94" s="161">
        <f>'Standardized Scores'!W94</f>
        <v>15.058268157577931</v>
      </c>
      <c r="X94" s="161">
        <f>'Standardized Scores'!X94</f>
        <v>100</v>
      </c>
      <c r="Y94" s="161">
        <f>'Standardized Scores'!Y94</f>
        <v>29.0571945835181</v>
      </c>
      <c r="Z94" s="161">
        <f>'Standardized Scores'!Z94</f>
        <v>6.5757330989709422</v>
      </c>
      <c r="AA94" s="161">
        <f>'Standardized Scores'!AA94</f>
        <v>0</v>
      </c>
      <c r="AB94" s="161">
        <f>'Standardized Scores'!AB94</f>
        <v>0.32246985003561229</v>
      </c>
      <c r="AC94" s="161">
        <f>'Standardized Scores'!AC94</f>
        <v>2.7024006347872191</v>
      </c>
      <c r="AD94" s="161">
        <f>'Standardized Scores'!AD94</f>
        <v>4.1031723413209802</v>
      </c>
      <c r="AE94" s="161">
        <f>'Standardized Scores'!AE94</f>
        <v>6.8581367131804889</v>
      </c>
      <c r="AF94" s="161">
        <f>'Standardized Scores'!AF94</f>
        <v>42.939803741683527</v>
      </c>
      <c r="AG94" s="161">
        <f>'Standardized Scores'!AG94</f>
        <v>12.138542387844696</v>
      </c>
      <c r="AH94" s="161">
        <f>'Standardized Scores'!AH94</f>
        <v>0.16465216529355439</v>
      </c>
      <c r="AI94" s="161">
        <f>'Standardized Scores'!AI94</f>
        <v>2.5412650290390579</v>
      </c>
      <c r="AJ94" s="161">
        <f>'Standardized Scores'!AJ94</f>
        <v>8.4292372412558052</v>
      </c>
      <c r="AK94" s="161">
        <f>'Standardized Scores'!AK94</f>
        <v>2.6624215729425718</v>
      </c>
      <c r="AL94" s="161">
        <f>'Standardized Scores'!AL94</f>
        <v>1.5951187407897794E-4</v>
      </c>
      <c r="AM94" s="161">
        <f>'Standardized Scores'!AM94</f>
        <v>1.5025737206997301</v>
      </c>
      <c r="AN94" s="161">
        <f>'Standardized Scores'!AN94</f>
        <v>13.942952232350342</v>
      </c>
      <c r="AO94" s="161">
        <f>'Standardized Scores'!AO94</f>
        <v>0</v>
      </c>
      <c r="AP94" s="161">
        <f>'Standardized Scores'!AP94</f>
        <v>23.784343900877296</v>
      </c>
      <c r="AQ94" s="161">
        <f>'Standardized Scores'!AQ94</f>
        <v>0.70108605886345088</v>
      </c>
      <c r="AR94" s="161">
        <f>'Standardized Scores'!AR94</f>
        <v>12.398435008390951</v>
      </c>
      <c r="AS94" s="161">
        <f>'Standardized Scores'!AS94</f>
        <v>0.74881719883679343</v>
      </c>
      <c r="AT94" s="161">
        <f>'Standardized Scores'!AT94</f>
        <v>6.7438066068254283</v>
      </c>
      <c r="AU94" s="161">
        <f>'Standardized Scores'!AU94</f>
        <v>0.2276035021251675</v>
      </c>
      <c r="AV94" s="161">
        <f>'Standardized Scores'!AV94</f>
        <v>14.052180333516967</v>
      </c>
      <c r="AW94" s="161">
        <f>'Standardized Scores'!AW94</f>
        <v>0</v>
      </c>
      <c r="AX94" s="161">
        <f>'Standardized Scores'!AX94</f>
        <v>6.2074305592896915</v>
      </c>
      <c r="AY94" s="161">
        <f>'Standardized Scores'!AY94</f>
        <v>0.19326342095256138</v>
      </c>
      <c r="AZ94" s="161">
        <f>'Standardized Scores'!AZ94</f>
        <v>0.22833770676806869</v>
      </c>
      <c r="BA94" s="161">
        <f>'Standardized Scores'!BA94</f>
        <v>6.388765551102185E-3</v>
      </c>
      <c r="BB94" s="161">
        <f>'Standardized Scores'!BB94</f>
        <v>13.734592647518324</v>
      </c>
      <c r="BC94" s="161">
        <f>'Standardized Scores'!BC94</f>
        <v>21.461532304029131</v>
      </c>
      <c r="BD94" s="161">
        <f>'Standardized Scores'!BD94</f>
        <v>15.483886157626111</v>
      </c>
      <c r="BE94" s="161">
        <f>'Standardized Scores'!BE94</f>
        <v>20.945828041274066</v>
      </c>
      <c r="BF94" s="161">
        <f>'Standardized Scores'!BF94</f>
        <v>13.601368683793021</v>
      </c>
      <c r="BG94" s="161">
        <f>'Standardized Scores'!BG94</f>
        <v>8.5433127009363901</v>
      </c>
      <c r="BH94" s="161">
        <f>'Standardized Scores'!BH94</f>
        <v>0.97931753032198943</v>
      </c>
      <c r="BI94" s="161">
        <f>'Standardized Scores'!BI94</f>
        <v>0.6359040174949232</v>
      </c>
      <c r="BJ94" s="161">
        <f>'Standardized Scores'!BJ94</f>
        <v>0</v>
      </c>
      <c r="BK94" s="161">
        <f>'Standardized Scores'!BK94</f>
        <v>1.9807489310103472</v>
      </c>
      <c r="BL94" s="161">
        <f>'Standardized Scores'!BL94</f>
        <v>7.7209351905408008E-2</v>
      </c>
      <c r="BM94" s="161">
        <f>'Standardized Scores'!BM94</f>
        <v>8.3350493095070206</v>
      </c>
      <c r="BN94" s="161">
        <f>'Standardized Scores'!BN94</f>
        <v>6.32795707302009</v>
      </c>
      <c r="BO94" s="161">
        <f>'Standardized Scores'!BO94</f>
        <v>0.25719087112226008</v>
      </c>
      <c r="BP94" s="161">
        <f>'Standardized Scores'!BP94</f>
        <v>7.5708334407685118</v>
      </c>
      <c r="BQ94" s="161">
        <f>'Standardized Scores'!BQ94</f>
        <v>1.5078168770241591</v>
      </c>
      <c r="BR94" s="161">
        <f>'Standardized Scores'!BR94</f>
        <v>2.1919246672282129</v>
      </c>
      <c r="BS94" s="161">
        <f>'Standardized Scores'!BS94</f>
        <v>8.5827097451921617</v>
      </c>
      <c r="BT94" s="161">
        <f>'Standardized Scores'!BT94</f>
        <v>4.0382453169499763</v>
      </c>
      <c r="BU94" s="161">
        <f>'Standardized Scores'!BU94</f>
        <v>0.15400702972784003</v>
      </c>
      <c r="BV94" s="161">
        <f>'Standardized Scores'!BV94</f>
        <v>3.1551956411192648</v>
      </c>
      <c r="BW94" s="161">
        <f>'Standardized Scores'!BW94</f>
        <v>0.35764238924017255</v>
      </c>
      <c r="BX94" s="161">
        <f>'Standardized Scores'!BX94</f>
        <v>9.4942656879647522</v>
      </c>
      <c r="BY94" s="161">
        <f>'Standardized Scores'!BY94</f>
        <v>0.24158014935114761</v>
      </c>
      <c r="BZ94" s="161">
        <f>'Standardized Scores'!BZ94</f>
        <v>69.47473852475818</v>
      </c>
      <c r="CA94" s="161">
        <f>'Standardized Scores'!CA94</f>
        <v>1.6445667763701333</v>
      </c>
      <c r="CB94" s="161">
        <f>'Standardized Scores'!CB94</f>
        <v>2.2592688320198801E-2</v>
      </c>
      <c r="CC94" s="161">
        <f>'Standardized Scores'!CC94</f>
        <v>0.40695631601607529</v>
      </c>
      <c r="CD94" s="161">
        <f>'Standardized Scores'!CD94</f>
        <v>23.862908762573799</v>
      </c>
      <c r="CE94" s="161">
        <f>'Standardized Scores'!CE94</f>
        <v>0.54481979333084884</v>
      </c>
      <c r="CF94" s="161">
        <f>'Standardized Scores'!CF94</f>
        <v>18.245868829208909</v>
      </c>
      <c r="CG94" s="161">
        <f>'Standardized Scores'!CG94</f>
        <v>1.7060190361711809E-2</v>
      </c>
      <c r="CH94" s="161">
        <f>'Standardized Scores'!CH94</f>
        <v>5.6960073798336959</v>
      </c>
      <c r="CI94" s="161">
        <f>'Standardized Scores'!CI94</f>
        <v>2.0438854760915364</v>
      </c>
      <c r="CJ94" s="161">
        <f>'Standardized Scores'!CJ94</f>
        <v>1.7328968307618922</v>
      </c>
      <c r="CK94" s="161">
        <f>'Standardized Scores'!CK94</f>
        <v>20.291424475563112</v>
      </c>
      <c r="CL94" s="161">
        <f>'Standardized Scores'!CL94</f>
        <v>34.711584069928207</v>
      </c>
      <c r="CM94" s="161">
        <f>'Standardized Scores'!CM94</f>
        <v>6.8052554961036309</v>
      </c>
      <c r="CN94" s="161">
        <f>'Standardized Scores'!CN94</f>
        <v>0.63940136222616251</v>
      </c>
      <c r="CO94" s="161">
        <f>'Standardized Scores'!CO94</f>
        <v>0.12925786915754453</v>
      </c>
      <c r="CP94" s="161">
        <f>'Standardized Scores'!CP94</f>
        <v>10.237286200808905</v>
      </c>
      <c r="CQ94" s="161">
        <f>'Standardized Scores'!CQ94</f>
        <v>1.8141706203042272</v>
      </c>
      <c r="CR94" s="161">
        <f>'Standardized Scores'!CR94</f>
        <v>0.41929978406064455</v>
      </c>
      <c r="CS94" s="161">
        <f>'Standardized Scores'!CS94</f>
        <v>7.6344662841834028</v>
      </c>
      <c r="CT94" s="161">
        <f>'Standardized Scores'!CT94</f>
        <v>1.2683944309236386</v>
      </c>
      <c r="CU94" s="161">
        <f>'Standardized Scores'!CU94</f>
        <v>1.4060837162807702</v>
      </c>
      <c r="CV94" s="161">
        <f>'Standardized Scores'!CV94</f>
        <v>7.2403513382195106</v>
      </c>
      <c r="CW94" s="161">
        <f>'Standardized Scores'!CW94</f>
        <v>0</v>
      </c>
      <c r="CX94" s="161">
        <f>'Standardized Scores'!CX94</f>
        <v>66.5901432103568</v>
      </c>
      <c r="CY94" s="161">
        <f>'Standardized Scores'!CY94</f>
        <v>0.36581806809977507</v>
      </c>
      <c r="CZ94" s="161">
        <f>'Standardized Scores'!CZ94</f>
        <v>1.9291759362576475</v>
      </c>
      <c r="DA94" s="161">
        <f>'Standardized Scores'!DA94</f>
        <v>1.9070691359886156</v>
      </c>
      <c r="DB94" s="161">
        <f>'Standardized Scores'!DB94</f>
        <v>12.930598552475214</v>
      </c>
      <c r="DC94" s="161">
        <f>'Standardized Scores'!DC94</f>
        <v>9.595341042525395E-3</v>
      </c>
      <c r="DD94" s="161">
        <f>'Standardized Scores'!DD94</f>
        <v>6.0181347656814825</v>
      </c>
      <c r="DE94" s="161">
        <f>'Standardized Scores'!DE94</f>
        <v>0.39594363883941402</v>
      </c>
      <c r="DF94" s="161">
        <f>'Standardized Scores'!DF94</f>
        <v>3.8150317060280781</v>
      </c>
      <c r="DG94" s="161">
        <f>'Standardized Scores'!DG94</f>
        <v>0.17378746716711094</v>
      </c>
      <c r="DH94" s="161">
        <f>'Standardized Scores'!DH94</f>
        <v>8.381489186887034</v>
      </c>
      <c r="DI94" s="161">
        <f>'Standardized Scores'!DI94</f>
        <v>76.681131017805228</v>
      </c>
      <c r="DJ94" s="161">
        <f>'Standardized Scores'!DJ94</f>
        <v>17.486600694904819</v>
      </c>
      <c r="DK94" s="161">
        <f>'Standardized Scores'!DK94</f>
        <v>45.175841083816785</v>
      </c>
      <c r="DL94" s="161">
        <f>'Standardized Scores'!DL94</f>
        <v>9.1876480506520934</v>
      </c>
      <c r="DM94" s="161">
        <f>'Standardized Scores'!DM94</f>
        <v>12.953909007240696</v>
      </c>
      <c r="DN94" s="161">
        <f>'Standardized Scores'!DN94</f>
        <v>0.52027407313563478</v>
      </c>
      <c r="DO94" s="161">
        <f>'Standardized Scores'!DO94</f>
        <v>1.5507229714325246</v>
      </c>
    </row>
    <row r="95" spans="2:119" ht="12" customHeight="1" x14ac:dyDescent="0.25">
      <c r="B95" s="83" t="str">
        <f>'Standardized Scores'!B95</f>
        <v xml:space="preserve">         Total number of energy storage, concentrating solar power (CSP) and carbon capture sequestration utilization (CCUS) project (operating or in construction)</v>
      </c>
      <c r="C95" s="83" t="str">
        <f t="shared" si="1"/>
        <v>Total number of energy storage, concentrating solar power (CSP) and carbon capture sequestration utilization (CCUS) project (operating or in construction)</v>
      </c>
      <c r="D95" s="151">
        <f>'Standardized Scores'!D95</f>
        <v>0.05</v>
      </c>
      <c r="E95" s="161">
        <f>'Standardized Scores'!E95</f>
        <v>0</v>
      </c>
      <c r="F95" s="161">
        <f>'Standardized Scores'!F95</f>
        <v>0.45290835058791701</v>
      </c>
      <c r="G95" s="161">
        <f>'Standardized Scores'!G95</f>
        <v>0</v>
      </c>
      <c r="H95" s="161">
        <f>'Standardized Scores'!H95</f>
        <v>0.45125198157479934</v>
      </c>
      <c r="I95" s="161">
        <f>'Standardized Scores'!I95</f>
        <v>0</v>
      </c>
      <c r="J95" s="161">
        <f>'Standardized Scores'!J95</f>
        <v>100</v>
      </c>
      <c r="K95" s="161">
        <f>'Standardized Scores'!K95</f>
        <v>34.583625844831552</v>
      </c>
      <c r="L95" s="161">
        <f>'Standardized Scores'!L95</f>
        <v>0</v>
      </c>
      <c r="M95" s="161">
        <f>'Standardized Scores'!M95</f>
        <v>0</v>
      </c>
      <c r="N95" s="161">
        <f>'Standardized Scores'!N95</f>
        <v>0</v>
      </c>
      <c r="O95" s="161">
        <f>'Standardized Scores'!O95</f>
        <v>0</v>
      </c>
      <c r="P95" s="161">
        <f>'Standardized Scores'!P95</f>
        <v>28.280415410905569</v>
      </c>
      <c r="Q95" s="161">
        <f>'Standardized Scores'!Q95</f>
        <v>1.6673073802761431</v>
      </c>
      <c r="R95" s="161">
        <f>'Standardized Scores'!R95</f>
        <v>7.1232342783966445</v>
      </c>
      <c r="S95" s="161">
        <f>'Standardized Scores'!S95</f>
        <v>15.441371452453463</v>
      </c>
      <c r="T95" s="161">
        <f>'Standardized Scores'!T95</f>
        <v>1.0021295874432428</v>
      </c>
      <c r="U95" s="161">
        <f>'Standardized Scores'!U95</f>
        <v>6.0821060332028996</v>
      </c>
      <c r="V95" s="161">
        <f>'Standardized Scores'!V95</f>
        <v>0.72102993673346372</v>
      </c>
      <c r="W95" s="161">
        <f>'Standardized Scores'!W95</f>
        <v>25.032975639571593</v>
      </c>
      <c r="X95" s="161">
        <f>'Standardized Scores'!X95</f>
        <v>18.414660089133928</v>
      </c>
      <c r="Y95" s="161">
        <f>'Standardized Scores'!Y95</f>
        <v>7.099267553419808</v>
      </c>
      <c r="Z95" s="161">
        <f>'Standardized Scores'!Z95</f>
        <v>0.39657270679555751</v>
      </c>
      <c r="AA95" s="161">
        <f>'Standardized Scores'!AA95</f>
        <v>0</v>
      </c>
      <c r="AB95" s="161">
        <f>'Standardized Scores'!AB95</f>
        <v>25.759143659647808</v>
      </c>
      <c r="AC95" s="161">
        <f>'Standardized Scores'!AC95</f>
        <v>17.904906868214091</v>
      </c>
      <c r="AD95" s="161">
        <f>'Standardized Scores'!AD95</f>
        <v>32.783006082468745</v>
      </c>
      <c r="AE95" s="161">
        <f>'Standardized Scores'!AE95</f>
        <v>12.494190852993423</v>
      </c>
      <c r="AF95" s="161">
        <f>'Standardized Scores'!AF95</f>
        <v>29.703063605349545</v>
      </c>
      <c r="AG95" s="161">
        <f>'Standardized Scores'!AG95</f>
        <v>3.9647619203023363</v>
      </c>
      <c r="AH95" s="161">
        <f>'Standardized Scores'!AH95</f>
        <v>2.8387859085243412</v>
      </c>
      <c r="AI95" s="161">
        <f>'Standardized Scores'!AI95</f>
        <v>0.82463454898514776</v>
      </c>
      <c r="AJ95" s="161">
        <f>'Standardized Scores'!AJ95</f>
        <v>1.6226034924412123</v>
      </c>
      <c r="AK95" s="161">
        <f>'Standardized Scores'!AK95</f>
        <v>0</v>
      </c>
      <c r="AL95" s="161">
        <f>'Standardized Scores'!AL95</f>
        <v>0.16325010522946631</v>
      </c>
      <c r="AM95" s="161">
        <f>'Standardized Scores'!AM95</f>
        <v>31.660451202992185</v>
      </c>
      <c r="AN95" s="161">
        <f>'Standardized Scores'!AN95</f>
        <v>23.444463279039894</v>
      </c>
      <c r="AO95" s="161">
        <f>'Standardized Scores'!AO95</f>
        <v>0</v>
      </c>
      <c r="AP95" s="161">
        <f>'Standardized Scores'!AP95</f>
        <v>52.696140055809565</v>
      </c>
      <c r="AQ95" s="161">
        <f>'Standardized Scores'!AQ95</f>
        <v>2.118705740824061</v>
      </c>
      <c r="AR95" s="161">
        <f>'Standardized Scores'!AR95</f>
        <v>16.977808911287021</v>
      </c>
      <c r="AS95" s="161">
        <f>'Standardized Scores'!AS95</f>
        <v>0</v>
      </c>
      <c r="AT95" s="161">
        <f>'Standardized Scores'!AT95</f>
        <v>1.9497781493827804</v>
      </c>
      <c r="AU95" s="161">
        <f>'Standardized Scores'!AU95</f>
        <v>0</v>
      </c>
      <c r="AV95" s="161">
        <f>'Standardized Scores'!AV95</f>
        <v>5.3921004498112461</v>
      </c>
      <c r="AW95" s="161">
        <f>'Standardized Scores'!AW95</f>
        <v>0</v>
      </c>
      <c r="AX95" s="161">
        <f>'Standardized Scores'!AX95</f>
        <v>0.70122851819626819</v>
      </c>
      <c r="AY95" s="161">
        <f>'Standardized Scores'!AY95</f>
        <v>0.81867812291486786</v>
      </c>
      <c r="AZ95" s="161">
        <f>'Standardized Scores'!AZ95</f>
        <v>0.34745286965315886</v>
      </c>
      <c r="BA95" s="161">
        <f>'Standardized Scores'!BA95</f>
        <v>0.79166130989783801</v>
      </c>
      <c r="BB95" s="161">
        <f>'Standardized Scores'!BB95</f>
        <v>49.01520284917671</v>
      </c>
      <c r="BC95" s="161">
        <f>'Standardized Scores'!BC95</f>
        <v>15.759832546611841</v>
      </c>
      <c r="BD95" s="161">
        <f>'Standardized Scores'!BD95</f>
        <v>19.999175040146202</v>
      </c>
      <c r="BE95" s="161">
        <f>'Standardized Scores'!BE95</f>
        <v>20.941276457467943</v>
      </c>
      <c r="BF95" s="161">
        <f>'Standardized Scores'!BF95</f>
        <v>1.821951151710288</v>
      </c>
      <c r="BG95" s="161">
        <f>'Standardized Scores'!BG95</f>
        <v>1.0534983407210115</v>
      </c>
      <c r="BH95" s="161">
        <f>'Standardized Scores'!BH95</f>
        <v>5.0607447545329212</v>
      </c>
      <c r="BI95" s="161">
        <f>'Standardized Scores'!BI95</f>
        <v>2.3961764131608088</v>
      </c>
      <c r="BJ95" s="161">
        <f>'Standardized Scores'!BJ95</f>
        <v>0</v>
      </c>
      <c r="BK95" s="161">
        <f>'Standardized Scores'!BK95</f>
        <v>0</v>
      </c>
      <c r="BL95" s="161">
        <f>'Standardized Scores'!BL95</f>
        <v>0</v>
      </c>
      <c r="BM95" s="161">
        <f>'Standardized Scores'!BM95</f>
        <v>19.583515077028313</v>
      </c>
      <c r="BN95" s="161">
        <f>'Standardized Scores'!BN95</f>
        <v>15.773198776187732</v>
      </c>
      <c r="BO95" s="161">
        <f>'Standardized Scores'!BO95</f>
        <v>2.7244923036812434</v>
      </c>
      <c r="BP95" s="161">
        <f>'Standardized Scores'!BP95</f>
        <v>1.5051328976817713</v>
      </c>
      <c r="BQ95" s="161">
        <f>'Standardized Scores'!BQ95</f>
        <v>0</v>
      </c>
      <c r="BR95" s="161">
        <f>'Standardized Scores'!BR95</f>
        <v>40.96601401667354</v>
      </c>
      <c r="BS95" s="161">
        <f>'Standardized Scores'!BS95</f>
        <v>1.1255945923964688</v>
      </c>
      <c r="BT95" s="161">
        <f>'Standardized Scores'!BT95</f>
        <v>9.5646702763585107</v>
      </c>
      <c r="BU95" s="161">
        <f>'Standardized Scores'!BU95</f>
        <v>0</v>
      </c>
      <c r="BV95" s="161">
        <f>'Standardized Scores'!BV95</f>
        <v>5.1857175605837691</v>
      </c>
      <c r="BW95" s="161">
        <f>'Standardized Scores'!BW95</f>
        <v>0.91403399182905243</v>
      </c>
      <c r="BX95" s="161">
        <f>'Standardized Scores'!BX95</f>
        <v>15.863434411686324</v>
      </c>
      <c r="BY95" s="161">
        <f>'Standardized Scores'!BY95</f>
        <v>0</v>
      </c>
      <c r="BZ95" s="161">
        <f>'Standardized Scores'!BZ95</f>
        <v>31.068393481552008</v>
      </c>
      <c r="CA95" s="161">
        <f>'Standardized Scores'!CA95</f>
        <v>23.705236512092014</v>
      </c>
      <c r="CB95" s="161">
        <f>'Standardized Scores'!CB95</f>
        <v>1.4766847799200151</v>
      </c>
      <c r="CC95" s="161">
        <f>'Standardized Scores'!CC95</f>
        <v>22.638871969737107</v>
      </c>
      <c r="CD95" s="161">
        <f>'Standardized Scores'!CD95</f>
        <v>5.6649883410450617</v>
      </c>
      <c r="CE95" s="161">
        <f>'Standardized Scores'!CE95</f>
        <v>0.25767302808120685</v>
      </c>
      <c r="CF95" s="161">
        <f>'Standardized Scores'!CF95</f>
        <v>0</v>
      </c>
      <c r="CG95" s="161">
        <f>'Standardized Scores'!CG95</f>
        <v>0</v>
      </c>
      <c r="CH95" s="161">
        <f>'Standardized Scores'!CH95</f>
        <v>0.9019179599734588</v>
      </c>
      <c r="CI95" s="161">
        <f>'Standardized Scores'!CI95</f>
        <v>6.1612465610965899</v>
      </c>
      <c r="CJ95" s="161">
        <f>'Standardized Scores'!CJ95</f>
        <v>4.3861633932224242</v>
      </c>
      <c r="CK95" s="161">
        <f>'Standardized Scores'!CK95</f>
        <v>21.164295122951899</v>
      </c>
      <c r="CL95" s="161">
        <f>'Standardized Scores'!CL95</f>
        <v>7.6040436959830169</v>
      </c>
      <c r="CM95" s="161">
        <f>'Standardized Scores'!CM95</f>
        <v>2.7258511604931379</v>
      </c>
      <c r="CN95" s="161">
        <f>'Standardized Scores'!CN95</f>
        <v>0.8580005201605001</v>
      </c>
      <c r="CO95" s="161">
        <f>'Standardized Scores'!CO95</f>
        <v>8.7143454942724397</v>
      </c>
      <c r="CP95" s="161">
        <f>'Standardized Scores'!CP95</f>
        <v>0.55905870254438628</v>
      </c>
      <c r="CQ95" s="161">
        <f>'Standardized Scores'!CQ95</f>
        <v>4.0699083551624504</v>
      </c>
      <c r="CR95" s="161">
        <f>'Standardized Scores'!CR95</f>
        <v>1.4446310554499593</v>
      </c>
      <c r="CS95" s="161">
        <f>'Standardized Scores'!CS95</f>
        <v>24.039160409486023</v>
      </c>
      <c r="CT95" s="161">
        <f>'Standardized Scores'!CT95</f>
        <v>15.137562411908336</v>
      </c>
      <c r="CU95" s="161">
        <f>'Standardized Scores'!CU95</f>
        <v>29.836565397990729</v>
      </c>
      <c r="CV95" s="161">
        <f>'Standardized Scores'!CV95</f>
        <v>9.0602799014305671</v>
      </c>
      <c r="CW95" s="161">
        <f>'Standardized Scores'!CW95</f>
        <v>54.845815208577271</v>
      </c>
      <c r="CX95" s="161">
        <f>'Standardized Scores'!CX95</f>
        <v>33.687250159979953</v>
      </c>
      <c r="CY95" s="161">
        <f>'Standardized Scores'!CY95</f>
        <v>0</v>
      </c>
      <c r="CZ95" s="161">
        <f>'Standardized Scores'!CZ95</f>
        <v>28.223061890088101</v>
      </c>
      <c r="DA95" s="161">
        <f>'Standardized Scores'!DA95</f>
        <v>41.091943727684026</v>
      </c>
      <c r="DB95" s="161">
        <f>'Standardized Scores'!DB95</f>
        <v>15.973053833091695</v>
      </c>
      <c r="DC95" s="161">
        <f>'Standardized Scores'!DC95</f>
        <v>1.8377345169843589</v>
      </c>
      <c r="DD95" s="161">
        <f>'Standardized Scores'!DD95</f>
        <v>5.6096958837991249</v>
      </c>
      <c r="DE95" s="161">
        <f>'Standardized Scores'!DE95</f>
        <v>2.4869785834675215</v>
      </c>
      <c r="DF95" s="161">
        <f>'Standardized Scores'!DF95</f>
        <v>0.24069530112112053</v>
      </c>
      <c r="DG95" s="161">
        <f>'Standardized Scores'!DG95</f>
        <v>1.0629149609905011</v>
      </c>
      <c r="DH95" s="161">
        <f>'Standardized Scores'!DH95</f>
        <v>1.1242760584004736</v>
      </c>
      <c r="DI95" s="161">
        <f>'Standardized Scores'!DI95</f>
        <v>23.874560709410162</v>
      </c>
      <c r="DJ95" s="161">
        <f>'Standardized Scores'!DJ95</f>
        <v>47.417930006982203</v>
      </c>
      <c r="DK95" s="161">
        <f>'Standardized Scores'!DK95</f>
        <v>33.292232410865239</v>
      </c>
      <c r="DL95" s="161">
        <f>'Standardized Scores'!DL95</f>
        <v>0</v>
      </c>
      <c r="DM95" s="161">
        <f>'Standardized Scores'!DM95</f>
        <v>0.83575865854836606</v>
      </c>
      <c r="DN95" s="161">
        <f>'Standardized Scores'!DN95</f>
        <v>4.0166882750691402</v>
      </c>
      <c r="DO95" s="161">
        <f>'Standardized Scores'!DO95</f>
        <v>2.4788538318007625</v>
      </c>
    </row>
    <row r="96" spans="2:119" ht="12" customHeight="1" x14ac:dyDescent="0.25">
      <c r="B96" s="83" t="str">
        <f>'Standardized Scores'!B96</f>
        <v xml:space="preserve">         Count of Product Certifications</v>
      </c>
      <c r="C96" s="196" t="str">
        <f>'Standardized Scores'!C96</f>
        <v>Count of Product Certifications</v>
      </c>
      <c r="D96" s="84">
        <f>'Standardized Scores'!D96</f>
        <v>0.15</v>
      </c>
      <c r="E96" s="196">
        <f>'Standardized Scores'!E96</f>
        <v>0.19646365422396855</v>
      </c>
      <c r="F96" s="196">
        <f>'Standardized Scores'!F96</f>
        <v>0.19646365422396855</v>
      </c>
      <c r="G96" s="196">
        <f>'Standardized Scores'!G96</f>
        <v>0</v>
      </c>
      <c r="H96" s="196">
        <f>'Standardized Scores'!H96</f>
        <v>6.0903732809430258</v>
      </c>
      <c r="I96" s="196">
        <f>'Standardized Scores'!I96</f>
        <v>2.9469548133595285</v>
      </c>
      <c r="J96" s="196">
        <f>'Standardized Scores'!J96</f>
        <v>8.840864440078585</v>
      </c>
      <c r="K96" s="196">
        <f>'Standardized Scores'!K96</f>
        <v>9.6267190569744603</v>
      </c>
      <c r="L96" s="196">
        <f>'Standardized Scores'!L96</f>
        <v>3.7328094302554029</v>
      </c>
      <c r="M96" s="196">
        <f>'Standardized Scores'!M96</f>
        <v>0</v>
      </c>
      <c r="N96" s="196">
        <f>'Standardized Scores'!N96</f>
        <v>0.19646365422396855</v>
      </c>
      <c r="O96" s="196">
        <f>'Standardized Scores'!O96</f>
        <v>14.734774066797643</v>
      </c>
      <c r="P96" s="196">
        <f>'Standardized Scores'!P96</f>
        <v>6.4833005893909625</v>
      </c>
      <c r="Q96" s="196">
        <f>'Standardized Scores'!Q96</f>
        <v>0.39292730844793711</v>
      </c>
      <c r="R96" s="196">
        <f>'Standardized Scores'!R96</f>
        <v>1.37524557956778</v>
      </c>
      <c r="S96" s="196">
        <f>'Standardized Scores'!S96</f>
        <v>0</v>
      </c>
      <c r="T96" s="196">
        <f>'Standardized Scores'!T96</f>
        <v>23.18271119842829</v>
      </c>
      <c r="U96" s="196">
        <f>'Standardized Scores'!U96</f>
        <v>3.7328094302554029</v>
      </c>
      <c r="V96" s="196">
        <f>'Standardized Scores'!V96</f>
        <v>0</v>
      </c>
      <c r="W96" s="196">
        <f>'Standardized Scores'!W96</f>
        <v>12.180746561886052</v>
      </c>
      <c r="X96" s="196">
        <f>'Standardized Scores'!X96</f>
        <v>17.485265225933201</v>
      </c>
      <c r="Y96" s="196">
        <f>'Standardized Scores'!Y96</f>
        <v>21.021611001964637</v>
      </c>
      <c r="Z96" s="196">
        <f>'Standardized Scores'!Z96</f>
        <v>8.2514734774066802</v>
      </c>
      <c r="AA96" s="196">
        <f>'Standardized Scores'!AA96</f>
        <v>0</v>
      </c>
      <c r="AB96" s="196">
        <f>'Standardized Scores'!AB96</f>
        <v>1.37524557956778</v>
      </c>
      <c r="AC96" s="196">
        <f>'Standardized Scores'!AC96</f>
        <v>6.8762278978389002</v>
      </c>
      <c r="AD96" s="196">
        <f>'Standardized Scores'!AD96</f>
        <v>0.98231827111984282</v>
      </c>
      <c r="AE96" s="196">
        <f>'Standardized Scores'!AE96</f>
        <v>12.37721021611002</v>
      </c>
      <c r="AF96" s="196">
        <f>'Standardized Scores'!AF96</f>
        <v>3.9292730844793713</v>
      </c>
      <c r="AG96" s="196">
        <f>'Standardized Scores'!AG96</f>
        <v>0.19646365422396855</v>
      </c>
      <c r="AH96" s="196">
        <f>'Standardized Scores'!AH96</f>
        <v>3.1434184675834969</v>
      </c>
      <c r="AI96" s="196">
        <f>'Standardized Scores'!AI96</f>
        <v>1.1787819253438114</v>
      </c>
      <c r="AJ96" s="196">
        <f>'Standardized Scores'!AJ96</f>
        <v>0</v>
      </c>
      <c r="AK96" s="196">
        <f>'Standardized Scores'!AK96</f>
        <v>2.7504911591355601</v>
      </c>
      <c r="AL96" s="196">
        <f>'Standardized Scores'!AL96</f>
        <v>0</v>
      </c>
      <c r="AM96" s="196">
        <f>'Standardized Scores'!AM96</f>
        <v>2.3575638506876229</v>
      </c>
      <c r="AN96" s="196">
        <f>'Standardized Scores'!AN96</f>
        <v>21.807465618860512</v>
      </c>
      <c r="AO96" s="196">
        <f>'Standardized Scores'!AO96</f>
        <v>1.37524557956778</v>
      </c>
      <c r="AP96" s="196">
        <f>'Standardized Scores'!AP96</f>
        <v>68.172888015717092</v>
      </c>
      <c r="AQ96" s="196">
        <f>'Standardized Scores'!AQ96</f>
        <v>0.19646365422396855</v>
      </c>
      <c r="AR96" s="196">
        <f>'Standardized Scores'!AR96</f>
        <v>7.269155206286837</v>
      </c>
      <c r="AS96" s="196">
        <f>'Standardized Scores'!AS96</f>
        <v>0.19646365422396855</v>
      </c>
      <c r="AT96" s="196">
        <f>'Standardized Scores'!AT96</f>
        <v>0</v>
      </c>
      <c r="AU96" s="196">
        <f>'Standardized Scores'!AU96</f>
        <v>2.5540275049115913</v>
      </c>
      <c r="AV96" s="196">
        <f>'Standardized Scores'!AV96</f>
        <v>4.3222003929273081</v>
      </c>
      <c r="AW96" s="196">
        <f>'Standardized Scores'!AW96</f>
        <v>0.39292730844793711</v>
      </c>
      <c r="AX96" s="196">
        <f>'Standardized Scores'!AX96</f>
        <v>6.2868369351669937</v>
      </c>
      <c r="AY96" s="196">
        <f>'Standardized Scores'!AY96</f>
        <v>15.520628683693516</v>
      </c>
      <c r="AZ96" s="196">
        <f>'Standardized Scores'!AZ96</f>
        <v>0</v>
      </c>
      <c r="BA96" s="196">
        <f>'Standardized Scores'!BA96</f>
        <v>0</v>
      </c>
      <c r="BB96" s="196">
        <f>'Standardized Scores'!BB96</f>
        <v>4.5186640471512769</v>
      </c>
      <c r="BC96" s="196">
        <f>'Standardized Scores'!BC96</f>
        <v>0.19646365422396855</v>
      </c>
      <c r="BD96" s="196">
        <f>'Standardized Scores'!BD96</f>
        <v>41.257367387033398</v>
      </c>
      <c r="BE96" s="196">
        <f>'Standardized Scores'!BE96</f>
        <v>5.6974459724950881</v>
      </c>
      <c r="BF96" s="196">
        <f>'Standardized Scores'!BF96</f>
        <v>0.58939096267190572</v>
      </c>
      <c r="BG96" s="196">
        <f>'Standardized Scores'!BG96</f>
        <v>15.12770137524558</v>
      </c>
      <c r="BH96" s="196">
        <f>'Standardized Scores'!BH96</f>
        <v>0.98231827111984282</v>
      </c>
      <c r="BI96" s="196">
        <f>'Standardized Scores'!BI96</f>
        <v>0</v>
      </c>
      <c r="BJ96" s="196">
        <f>'Standardized Scores'!BJ96</f>
        <v>0</v>
      </c>
      <c r="BK96" s="196">
        <f>'Standardized Scores'!BK96</f>
        <v>3.9292730844793713</v>
      </c>
      <c r="BL96" s="196">
        <f>'Standardized Scores'!BL96</f>
        <v>0.19646365422396855</v>
      </c>
      <c r="BM96" s="196">
        <f>'Standardized Scores'!BM96</f>
        <v>2.7504911591355601</v>
      </c>
      <c r="BN96" s="196">
        <f>'Standardized Scores'!BN96</f>
        <v>0.98231827111984282</v>
      </c>
      <c r="BO96" s="196">
        <f>'Standardized Scores'!BO96</f>
        <v>0</v>
      </c>
      <c r="BP96" s="196">
        <f>'Standardized Scores'!BP96</f>
        <v>5.6974459724950881</v>
      </c>
      <c r="BQ96" s="196">
        <f>'Standardized Scores'!BQ96</f>
        <v>0</v>
      </c>
      <c r="BR96" s="196">
        <f>'Standardized Scores'!BR96</f>
        <v>0</v>
      </c>
      <c r="BS96" s="196">
        <f>'Standardized Scores'!BS96</f>
        <v>17.288801571709232</v>
      </c>
      <c r="BT96" s="196">
        <f>'Standardized Scores'!BT96</f>
        <v>0</v>
      </c>
      <c r="BU96" s="196">
        <f>'Standardized Scores'!BU96</f>
        <v>0.39292730844793711</v>
      </c>
      <c r="BV96" s="196">
        <f>'Standardized Scores'!BV96</f>
        <v>0.19646365422396855</v>
      </c>
      <c r="BW96" s="196">
        <f>'Standardized Scores'!BW96</f>
        <v>0.19646365422396855</v>
      </c>
      <c r="BX96" s="196">
        <f>'Standardized Scores'!BX96</f>
        <v>0</v>
      </c>
      <c r="BY96" s="196">
        <f>'Standardized Scores'!BY96</f>
        <v>0.19646365422396855</v>
      </c>
      <c r="BZ96" s="196">
        <f>'Standardized Scores'!BZ96</f>
        <v>12.966601178781925</v>
      </c>
      <c r="CA96" s="196">
        <f>'Standardized Scores'!CA96</f>
        <v>1.768172888015717</v>
      </c>
      <c r="CB96" s="196">
        <f>'Standardized Scores'!CB96</f>
        <v>0</v>
      </c>
      <c r="CC96" s="196">
        <f>'Standardized Scores'!CC96</f>
        <v>4.5186640471512769</v>
      </c>
      <c r="CD96" s="196">
        <f>'Standardized Scores'!CD96</f>
        <v>0</v>
      </c>
      <c r="CE96" s="196">
        <f>'Standardized Scores'!CE96</f>
        <v>0.19646365422396855</v>
      </c>
      <c r="CF96" s="196">
        <f>'Standardized Scores'!CF96</f>
        <v>0</v>
      </c>
      <c r="CG96" s="196">
        <f>'Standardized Scores'!CG96</f>
        <v>0.98231827111984282</v>
      </c>
      <c r="CH96" s="196">
        <f>'Standardized Scores'!CH96</f>
        <v>2.3575638506876229</v>
      </c>
      <c r="CI96" s="196">
        <f>'Standardized Scores'!CI96</f>
        <v>0</v>
      </c>
      <c r="CJ96" s="196">
        <f>'Standardized Scores'!CJ96</f>
        <v>17.878192534381139</v>
      </c>
      <c r="CK96" s="196">
        <f>'Standardized Scores'!CK96</f>
        <v>9.0373280943025538</v>
      </c>
      <c r="CL96" s="196">
        <f>'Standardized Scores'!CL96</f>
        <v>0</v>
      </c>
      <c r="CM96" s="196">
        <f>'Standardized Scores'!CM96</f>
        <v>10.019646365422396</v>
      </c>
      <c r="CN96" s="196">
        <f>'Standardized Scores'!CN96</f>
        <v>100</v>
      </c>
      <c r="CO96" s="196">
        <f>'Standardized Scores'!CO96</f>
        <v>0</v>
      </c>
      <c r="CP96" s="196">
        <f>'Standardized Scores'!CP96</f>
        <v>2.3575638506876229</v>
      </c>
      <c r="CQ96" s="196">
        <f>'Standardized Scores'!CQ96</f>
        <v>0</v>
      </c>
      <c r="CR96" s="196">
        <f>'Standardized Scores'!CR96</f>
        <v>4.1257367387033401</v>
      </c>
      <c r="CS96" s="196">
        <f>'Standardized Scores'!CS96</f>
        <v>3.5363457760314341</v>
      </c>
      <c r="CT96" s="196">
        <f>'Standardized Scores'!CT96</f>
        <v>6.0903732809430258</v>
      </c>
      <c r="CU96" s="196">
        <f>'Standardized Scores'!CU96</f>
        <v>3.1434184675834969</v>
      </c>
      <c r="CV96" s="196">
        <f>'Standardized Scores'!CV96</f>
        <v>2.7504911591355601</v>
      </c>
      <c r="CW96" s="196">
        <f>'Standardized Scores'!CW96</f>
        <v>5.1080550098231825</v>
      </c>
      <c r="CX96" s="196">
        <f>'Standardized Scores'!CX96</f>
        <v>30.648330058939095</v>
      </c>
      <c r="CY96" s="196">
        <f>'Standardized Scores'!CY96</f>
        <v>0.78585461689587421</v>
      </c>
      <c r="CZ96" s="196">
        <f>'Standardized Scores'!CZ96</f>
        <v>4.7151277013752457</v>
      </c>
      <c r="DA96" s="196">
        <f>'Standardized Scores'!DA96</f>
        <v>6.6797642436149314</v>
      </c>
      <c r="DB96" s="196">
        <f>'Standardized Scores'!DB96</f>
        <v>15.913555992141454</v>
      </c>
      <c r="DC96" s="196">
        <f>'Standardized Scores'!DC96</f>
        <v>0.19646365422396855</v>
      </c>
      <c r="DD96" s="196">
        <f>'Standardized Scores'!DD96</f>
        <v>1.5717092337917484</v>
      </c>
      <c r="DE96" s="196">
        <f>'Standardized Scores'!DE96</f>
        <v>0.39292730844793711</v>
      </c>
      <c r="DF96" s="196">
        <f>'Standardized Scores'!DF96</f>
        <v>21.218074656188605</v>
      </c>
      <c r="DG96" s="196">
        <f>'Standardized Scores'!DG96</f>
        <v>0</v>
      </c>
      <c r="DH96" s="196">
        <f>'Standardized Scores'!DH96</f>
        <v>25.147347740667975</v>
      </c>
      <c r="DI96" s="196">
        <f>'Standardized Scores'!DI96</f>
        <v>3.7328094302554029</v>
      </c>
      <c r="DJ96" s="196">
        <f>'Standardized Scores'!DJ96</f>
        <v>24.165029469548134</v>
      </c>
      <c r="DK96" s="196">
        <f>'Standardized Scores'!DK96</f>
        <v>43.614931237721024</v>
      </c>
      <c r="DL96" s="196">
        <f>'Standardized Scores'!DL96</f>
        <v>0.78585461689587421</v>
      </c>
      <c r="DM96" s="196">
        <f>'Standardized Scores'!DM96</f>
        <v>8.6444007858546161</v>
      </c>
      <c r="DN96" s="196">
        <f>'Standardized Scores'!DN96</f>
        <v>0</v>
      </c>
      <c r="DO96" s="196">
        <f>'Standardized Scores'!DO96</f>
        <v>0</v>
      </c>
    </row>
    <row r="97" spans="2:58" ht="12" customHeight="1" x14ac:dyDescent="0.25">
      <c r="B97" s="52"/>
      <c r="C97" s="52"/>
      <c r="D97" s="47"/>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2:58" ht="12" customHeight="1" x14ac:dyDescent="0.2">
      <c r="B98" s="36" t="s">
        <v>236</v>
      </c>
      <c r="C98" s="36"/>
    </row>
    <row r="99" spans="2:58" ht="12" customHeight="1" x14ac:dyDescent="0.2">
      <c r="B99" s="37" t="s">
        <v>237</v>
      </c>
      <c r="C99" s="37"/>
    </row>
    <row r="100" spans="2:58" ht="12" customHeight="1" x14ac:dyDescent="0.2">
      <c r="B100" s="37" t="s">
        <v>238</v>
      </c>
      <c r="C100" s="37"/>
    </row>
  </sheetData>
  <hyperlinks>
    <hyperlink ref="B4" location="'Table of Contents'!A1" display="Table of Contents" xr:uid="{7DD8EF47-46C2-43E4-8DB9-197BE2275AD7}"/>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1F729-C471-4C9D-B34B-AA148E1CA609}">
  <sheetPr codeName="Sheet10">
    <tabColor theme="8"/>
  </sheetPr>
  <dimension ref="B1:DO100"/>
  <sheetViews>
    <sheetView showGridLines="0" tabSelected="1" defaultGridColor="0" topLeftCell="AV1" colorId="22" zoomScale="90" zoomScaleNormal="90" workbookViewId="0">
      <pane ySplit="6" topLeftCell="A49" activePane="bottomLeft" state="frozen"/>
      <selection pane="bottomLeft" activeCell="BH58" sqref="BH58"/>
    </sheetView>
  </sheetViews>
  <sheetFormatPr defaultColWidth="7.7109375" defaultRowHeight="12" customHeight="1" x14ac:dyDescent="0.2"/>
  <cols>
    <col min="1" max="1" width="4.7109375" customWidth="1"/>
    <col min="2" max="2" width="162" style="1" bestFit="1" customWidth="1"/>
    <col min="3" max="3" width="164.7109375" style="1" bestFit="1" customWidth="1"/>
    <col min="4" max="58" width="10.7109375" style="1" customWidth="1"/>
    <col min="59" max="67" width="10.7109375" customWidth="1"/>
    <col min="68" max="68" width="10.42578125" customWidth="1"/>
    <col min="69" max="69" width="7" customWidth="1"/>
    <col min="70" max="70" width="10.7109375" customWidth="1"/>
    <col min="71" max="71" width="8.7109375" customWidth="1"/>
    <col min="72" max="72" width="11" customWidth="1"/>
    <col min="73" max="73" width="14" customWidth="1"/>
    <col min="74" max="74" width="10.28515625" customWidth="1"/>
    <col min="75" max="75" width="15" customWidth="1"/>
    <col min="76" max="76" width="10" customWidth="1"/>
    <col min="77" max="77" width="7.28515625" customWidth="1"/>
    <col min="78" max="78" width="14" customWidth="1"/>
    <col min="79" max="79" width="15.140625" customWidth="1"/>
    <col min="80" max="80" width="8.7109375" customWidth="1"/>
    <col min="81" max="81" width="9.140625" customWidth="1"/>
    <col min="82" max="82" width="7.42578125" customWidth="1"/>
    <col min="83" max="83" width="10.140625" customWidth="1"/>
    <col min="84" max="84" width="10" customWidth="1"/>
    <col min="85" max="85" width="11.28515625" customWidth="1"/>
    <col min="86" max="86" width="6.140625" customWidth="1"/>
    <col min="87" max="87" width="13" customWidth="1"/>
    <col min="88" max="88" width="8.7109375" customWidth="1"/>
    <col min="89" max="89" width="10.140625" customWidth="1"/>
    <col min="90" max="90" width="7" customWidth="1"/>
    <col min="91" max="91" width="10.7109375" customWidth="1"/>
    <col min="92" max="92" width="8.140625" customWidth="1"/>
    <col min="93" max="93" width="9.7109375" customWidth="1"/>
    <col min="94" max="94" width="15.140625" customWidth="1"/>
    <col min="95" max="95" width="10" customWidth="1"/>
    <col min="96" max="96" width="8.140625" customWidth="1"/>
    <col min="97" max="97" width="12.140625" customWidth="1"/>
    <col min="98" max="98" width="10.28515625" customWidth="1"/>
    <col min="99" max="99" width="10.42578125" customWidth="1"/>
    <col min="100" max="100" width="14.28515625" customWidth="1"/>
    <col min="101" max="101" width="14.42578125" customWidth="1"/>
    <col min="102" max="102" width="7.28515625" customWidth="1"/>
    <col min="103" max="103" width="11.28515625" customWidth="1"/>
    <col min="104" max="104" width="9.7109375" customWidth="1"/>
    <col min="105" max="105" width="14" customWidth="1"/>
    <col min="106" max="106" width="9" customWidth="1"/>
    <col min="107" max="107" width="11" customWidth="1"/>
    <col min="108" max="108" width="10.42578125" customWidth="1"/>
    <col min="109" max="109" width="8.7109375" customWidth="1"/>
    <col min="110" max="110" width="8.28515625" customWidth="1"/>
    <col min="111" max="112" width="9.28515625" customWidth="1"/>
    <col min="113" max="113" width="24" customWidth="1"/>
    <col min="114" max="114" width="18.42578125" customWidth="1"/>
    <col min="115" max="115" width="15.28515625" bestFit="1" customWidth="1"/>
    <col min="116" max="117" width="10" bestFit="1" customWidth="1"/>
    <col min="118" max="118" width="9" bestFit="1" customWidth="1"/>
    <col min="119" max="119" width="12.140625" bestFit="1" customWidth="1"/>
  </cols>
  <sheetData>
    <row r="1" spans="2:119" ht="20.100000000000001" customHeight="1" x14ac:dyDescent="0.2"/>
    <row r="2" spans="2:119" ht="45" customHeight="1" x14ac:dyDescent="0.2">
      <c r="B2" s="4"/>
      <c r="C2" s="4"/>
      <c r="D2" s="6"/>
      <c r="F2" s="44"/>
      <c r="H2" s="7"/>
      <c r="I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row>
    <row r="3" spans="2:119" ht="30" customHeight="1" x14ac:dyDescent="0.2">
      <c r="B3" s="2" t="s">
        <v>239</v>
      </c>
      <c r="C3" s="2"/>
      <c r="D3" s="5"/>
      <c r="F3" s="44"/>
      <c r="H3" s="5"/>
      <c r="I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row>
    <row r="4" spans="2:119" ht="12" customHeight="1" x14ac:dyDescent="0.2">
      <c r="B4" s="38" t="s">
        <v>13</v>
      </c>
      <c r="C4" s="38"/>
      <c r="D4" s="3"/>
      <c r="E4" s="3"/>
      <c r="F4" s="42"/>
      <c r="G4" s="8"/>
      <c r="H4" s="8"/>
      <c r="I4" s="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row>
    <row r="5" spans="2:119" ht="12" customHeight="1" x14ac:dyDescent="0.2">
      <c r="B5" s="39"/>
      <c r="C5" s="39"/>
      <c r="F5" s="43"/>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row>
    <row r="6" spans="2:119" ht="15" customHeight="1" x14ac:dyDescent="0.25">
      <c r="B6" s="75" t="s">
        <v>14</v>
      </c>
      <c r="C6" s="75" t="s">
        <v>15</v>
      </c>
      <c r="D6" s="75" t="s">
        <v>16</v>
      </c>
      <c r="E6" s="76" t="str">
        <f>'[6]Standardized Scores'!E6</f>
        <v>Albania</v>
      </c>
      <c r="F6" s="76" t="str">
        <f>'[6]Standardized Scores'!F6</f>
        <v>Algeria</v>
      </c>
      <c r="G6" s="76" t="str">
        <f>'[6]Standardized Scores'!G6</f>
        <v>Angola</v>
      </c>
      <c r="H6" s="76" t="str">
        <f>'[6]Standardized Scores'!H6</f>
        <v>Argentina</v>
      </c>
      <c r="I6" s="76" t="str">
        <f>'[6]Standardized Scores'!I6</f>
        <v>Armenia</v>
      </c>
      <c r="J6" s="76" t="str">
        <f>'[6]Standardized Scores'!J6</f>
        <v>Australia</v>
      </c>
      <c r="K6" s="76" t="str">
        <f>'[6]Standardized Scores'!K6</f>
        <v>Austria</v>
      </c>
      <c r="L6" s="76" t="str">
        <f>'[6]Standardized Scores'!L6</f>
        <v>Azerbaijan</v>
      </c>
      <c r="M6" s="76" t="str">
        <f>'[6]Standardized Scores'!M6</f>
        <v>Bahrain</v>
      </c>
      <c r="N6" s="76" t="str">
        <f>'[6]Standardized Scores'!N6</f>
        <v>Bangladesh</v>
      </c>
      <c r="O6" s="76" t="str">
        <f>'[6]Standardized Scores'!O6</f>
        <v>Belarus</v>
      </c>
      <c r="P6" s="76" t="str">
        <f>'[6]Standardized Scores'!P6</f>
        <v>Belgium</v>
      </c>
      <c r="Q6" s="76" t="str">
        <f>'[6]Standardized Scores'!Q6</f>
        <v>Bolivia</v>
      </c>
      <c r="R6" s="76" t="str">
        <f>'[6]Standardized Scores'!R6</f>
        <v>Bosnia and Herzegovina</v>
      </c>
      <c r="S6" s="76" t="str">
        <f>'[6]Standardized Scores'!S6</f>
        <v>Botswana</v>
      </c>
      <c r="T6" s="76" t="str">
        <f>'[6]Standardized Scores'!T6</f>
        <v>Brazil</v>
      </c>
      <c r="U6" s="76" t="str">
        <f>'[6]Standardized Scores'!U6</f>
        <v>Bulgaria</v>
      </c>
      <c r="V6" s="76" t="str">
        <f>'[6]Standardized Scores'!V6</f>
        <v>Cameroon</v>
      </c>
      <c r="W6" s="76" t="str">
        <f>'[6]Standardized Scores'!W6</f>
        <v>Canada</v>
      </c>
      <c r="X6" s="76" t="str">
        <f>'[6]Standardized Scores'!X6</f>
        <v>Chile</v>
      </c>
      <c r="Y6" s="76" t="str">
        <f>'[6]Standardized Scores'!Y6</f>
        <v>China (mainland)</v>
      </c>
      <c r="Z6" s="76" t="str">
        <f>'[6]Standardized Scores'!Z6</f>
        <v>Colombia</v>
      </c>
      <c r="AA6" s="76" t="str">
        <f>'[6]Standardized Scores'!AA6</f>
        <v>Congo (DRC)</v>
      </c>
      <c r="AB6" s="76" t="str">
        <f>'[6]Standardized Scores'!AB6</f>
        <v>Costa Rica</v>
      </c>
      <c r="AC6" s="76" t="str">
        <f>'[6]Standardized Scores'!AC6</f>
        <v>Croatia</v>
      </c>
      <c r="AD6" s="76" t="str">
        <f>'[6]Standardized Scores'!AD6</f>
        <v>Cyprus</v>
      </c>
      <c r="AE6" s="76" t="str">
        <f>'[6]Standardized Scores'!AE6</f>
        <v>Czechia</v>
      </c>
      <c r="AF6" s="76" t="str">
        <f>'[6]Standardized Scores'!AF6</f>
        <v>Denmark</v>
      </c>
      <c r="AG6" s="76" t="str">
        <f>'[6]Standardized Scores'!AG6</f>
        <v>Dominican Republic</v>
      </c>
      <c r="AH6" s="76" t="str">
        <f>'[6]Standardized Scores'!AH6</f>
        <v>Ecuador</v>
      </c>
      <c r="AI6" s="76" t="str">
        <f>'[6]Standardized Scores'!AI6</f>
        <v>Egypt</v>
      </c>
      <c r="AJ6" s="76" t="str">
        <f>'[6]Standardized Scores'!AJ6</f>
        <v>El Salvador</v>
      </c>
      <c r="AK6" s="76" t="str">
        <f>'[6]Standardized Scores'!AK6</f>
        <v>Estonia</v>
      </c>
      <c r="AL6" s="76" t="str">
        <f>'[6]Standardized Scores'!AL6</f>
        <v>Ethiopia</v>
      </c>
      <c r="AM6" s="76" t="str">
        <f>'[6]Standardized Scores'!AM6</f>
        <v>Finland</v>
      </c>
      <c r="AN6" s="76" t="str">
        <f>'[6]Standardized Scores'!AN6</f>
        <v>France</v>
      </c>
      <c r="AO6" s="76" t="str">
        <f>'[6]Standardized Scores'!AO6</f>
        <v>Georgia</v>
      </c>
      <c r="AP6" s="76" t="str">
        <f>'[6]Standardized Scores'!AP6</f>
        <v>Germany</v>
      </c>
      <c r="AQ6" s="76" t="str">
        <f>'[6]Standardized Scores'!AQ6</f>
        <v>Ghana</v>
      </c>
      <c r="AR6" s="76" t="str">
        <f>'[6]Standardized Scores'!AR6</f>
        <v>Greece</v>
      </c>
      <c r="AS6" s="76" t="str">
        <f>'[6]Standardized Scores'!AS6</f>
        <v>Guatemala</v>
      </c>
      <c r="AT6" s="76" t="str">
        <f>'[6]Standardized Scores'!AT6</f>
        <v>Honduras</v>
      </c>
      <c r="AU6" s="76" t="str">
        <f>'[6]Standardized Scores'!AU6</f>
        <v>Hong Kong SAR</v>
      </c>
      <c r="AV6" s="76" t="str">
        <f>'[6]Standardized Scores'!AV6</f>
        <v>Hungary</v>
      </c>
      <c r="AW6" s="76" t="str">
        <f>'[6]Standardized Scores'!AW6</f>
        <v>Iceland</v>
      </c>
      <c r="AX6" s="76" t="str">
        <f>'[6]Standardized Scores'!AX6</f>
        <v>India</v>
      </c>
      <c r="AY6" s="76" t="str">
        <f>'[6]Standardized Scores'!AY6</f>
        <v>Indonesia</v>
      </c>
      <c r="AZ6" s="76" t="str">
        <f>'[6]Standardized Scores'!AZ6</f>
        <v>Iran</v>
      </c>
      <c r="BA6" s="76" t="str">
        <f>'[6]Standardized Scores'!BA6</f>
        <v>Iraq</v>
      </c>
      <c r="BB6" s="76" t="str">
        <f>'[6]Standardized Scores'!BB6</f>
        <v>Ireland</v>
      </c>
      <c r="BC6" s="76" t="str">
        <f>'[6]Standardized Scores'!BC6</f>
        <v>Israel</v>
      </c>
      <c r="BD6" s="76" t="str">
        <f>'[6]Standardized Scores'!BD6</f>
        <v>Italy</v>
      </c>
      <c r="BE6" s="76" t="str">
        <f>'[6]Standardized Scores'!BE6</f>
        <v>Japan</v>
      </c>
      <c r="BF6" s="76" t="str">
        <f>'[6]Standardized Scores'!BF6</f>
        <v>Jordan</v>
      </c>
      <c r="BG6" s="76" t="str">
        <f>'[6]Standardized Scores'!BG6</f>
        <v>Kazakhstan</v>
      </c>
      <c r="BH6" s="76" t="str">
        <f>'[6]Standardized Scores'!BH6</f>
        <v>Kenya</v>
      </c>
      <c r="BI6" s="76" t="str">
        <f>'[6]Standardized Scores'!BI6</f>
        <v>Kuwait</v>
      </c>
      <c r="BJ6" s="76" t="str">
        <f>'[6]Standardized Scores'!BJ6</f>
        <v>Kyrgyzstan</v>
      </c>
      <c r="BK6" s="76" t="str">
        <f>'[6]Standardized Scores'!BK6</f>
        <v>Latvia</v>
      </c>
      <c r="BL6" s="76" t="str">
        <f>'[6]Standardized Scores'!BL6</f>
        <v>Lebanon</v>
      </c>
      <c r="BM6" s="76" t="str">
        <f>'[6]Standardized Scores'!BM6</f>
        <v>Lithuania</v>
      </c>
      <c r="BN6" s="76" t="str">
        <f>'[6]Standardized Scores'!BN6</f>
        <v>Luxembourg</v>
      </c>
      <c r="BO6" s="76" t="str">
        <f>'[6]Standardized Scores'!BO6</f>
        <v>Madagascar</v>
      </c>
      <c r="BP6" s="76" t="str">
        <f>'[6]Standardized Scores'!BP6</f>
        <v>Malaysia</v>
      </c>
      <c r="BQ6" s="76" t="str">
        <f>'[6]Standardized Scores'!BQ6</f>
        <v>Malta</v>
      </c>
      <c r="BR6" s="76" t="str">
        <f>'[6]Standardized Scores'!BR6</f>
        <v>Mauritius</v>
      </c>
      <c r="BS6" s="76" t="str">
        <f>'[6]Standardized Scores'!BS6</f>
        <v>Mexico</v>
      </c>
      <c r="BT6" s="76" t="str">
        <f>'[6]Standardized Scores'!BT6</f>
        <v>Mongolia</v>
      </c>
      <c r="BU6" s="76" t="str">
        <f>'[6]Standardized Scores'!BU6</f>
        <v>Montenegro</v>
      </c>
      <c r="BV6" s="76" t="str">
        <f>'[6]Standardized Scores'!BV6</f>
        <v>Morocco</v>
      </c>
      <c r="BW6" s="76" t="str">
        <f>'[6]Standardized Scores'!BW6</f>
        <v>Mozambique</v>
      </c>
      <c r="BX6" s="76" t="str">
        <f>'[6]Standardized Scores'!BX6</f>
        <v>Namibia</v>
      </c>
      <c r="BY6" s="76" t="str">
        <f>'[6]Standardized Scores'!BY6</f>
        <v>Nepal</v>
      </c>
      <c r="BZ6" s="76" t="str">
        <f>'[6]Standardized Scores'!BZ6</f>
        <v>Netherlands</v>
      </c>
      <c r="CA6" s="76" t="str">
        <f>'[6]Standardized Scores'!CA6</f>
        <v>New Zealand</v>
      </c>
      <c r="CB6" s="76" t="str">
        <f>'[6]Standardized Scores'!CB6</f>
        <v>Nigeria</v>
      </c>
      <c r="CC6" s="76" t="str">
        <f>'[6]Standardized Scores'!CC6</f>
        <v>Norway</v>
      </c>
      <c r="CD6" s="76" t="str">
        <f>'[6]Standardized Scores'!CD6</f>
        <v>Oman</v>
      </c>
      <c r="CE6" s="76" t="str">
        <f>'[6]Standardized Scores'!CE6</f>
        <v>Pakistan</v>
      </c>
      <c r="CF6" s="76" t="str">
        <f>'[6]Standardized Scores'!CF6</f>
        <v>Panama</v>
      </c>
      <c r="CG6" s="76" t="str">
        <f>'[6]Standardized Scores'!CG6</f>
        <v>Paraguay</v>
      </c>
      <c r="CH6" s="76" t="str">
        <f>'[6]Standardized Scores'!CH6</f>
        <v>Peru</v>
      </c>
      <c r="CI6" s="76" t="str">
        <f>'[6]Standardized Scores'!CI6</f>
        <v>Philippines</v>
      </c>
      <c r="CJ6" s="76" t="str">
        <f>'[6]Standardized Scores'!CJ6</f>
        <v>Poland</v>
      </c>
      <c r="CK6" s="76" t="str">
        <f>'[6]Standardized Scores'!CK6</f>
        <v>Portugal</v>
      </c>
      <c r="CL6" s="76" t="str">
        <f>'[6]Standardized Scores'!CL6</f>
        <v>Qatar</v>
      </c>
      <c r="CM6" s="76" t="str">
        <f>'[6]Standardized Scores'!CM6</f>
        <v>Romania</v>
      </c>
      <c r="CN6" s="76" t="str">
        <f>'[6]Standardized Scores'!CN6</f>
        <v>Russia</v>
      </c>
      <c r="CO6" s="76" t="str">
        <f>'[6]Standardized Scores'!CO6</f>
        <v>Rwanda</v>
      </c>
      <c r="CP6" s="76" t="str">
        <f>'[6]Standardized Scores'!CP6</f>
        <v>Saudi Arabia</v>
      </c>
      <c r="CQ6" s="76" t="str">
        <f>'[6]Standardized Scores'!CQ6</f>
        <v>Senegal</v>
      </c>
      <c r="CR6" s="76" t="str">
        <f>'[6]Standardized Scores'!CR6</f>
        <v>Serbia</v>
      </c>
      <c r="CS6" s="76" t="str">
        <f>'[6]Standardized Scores'!CS6</f>
        <v>Singapore</v>
      </c>
      <c r="CT6" s="76" t="str">
        <f>'[6]Standardized Scores'!CT6</f>
        <v>Slovakia</v>
      </c>
      <c r="CU6" s="76" t="str">
        <f>'[6]Standardized Scores'!CU6</f>
        <v>Slovenia</v>
      </c>
      <c r="CV6" s="76" t="str">
        <f>'[6]Standardized Scores'!CV6</f>
        <v>South Africa</v>
      </c>
      <c r="CW6" s="76" t="str">
        <f>'[6]Standardized Scores'!CW6</f>
        <v>South Korea</v>
      </c>
      <c r="CX6" s="76" t="str">
        <f>'[6]Standardized Scores'!CX6</f>
        <v>Spain</v>
      </c>
      <c r="CY6" s="76" t="str">
        <f>'[6]Standardized Scores'!CY6</f>
        <v>Sri Lanka</v>
      </c>
      <c r="CZ6" s="76" t="str">
        <f>'[6]Standardized Scores'!CZ6</f>
        <v>Sweden</v>
      </c>
      <c r="DA6" s="76" t="str">
        <f>'[6]Standardized Scores'!DA6</f>
        <v>Switzerland</v>
      </c>
      <c r="DB6" s="76" t="str">
        <f>'[6]Standardized Scores'!DB6</f>
        <v>Taiwan</v>
      </c>
      <c r="DC6" s="76" t="str">
        <f>'[6]Standardized Scores'!DC6</f>
        <v>Tanzania</v>
      </c>
      <c r="DD6" s="76" t="str">
        <f>'[6]Standardized Scores'!DD6</f>
        <v>Thailand</v>
      </c>
      <c r="DE6" s="76" t="str">
        <f>'[6]Standardized Scores'!DE6</f>
        <v>Tunisia</v>
      </c>
      <c r="DF6" s="76" t="str">
        <f>'[6]Standardized Scores'!DF6</f>
        <v>Turkey</v>
      </c>
      <c r="DG6" s="76" t="str">
        <f>'[6]Standardized Scores'!DG6</f>
        <v>Uganda</v>
      </c>
      <c r="DH6" s="76" t="str">
        <f>'[6]Standardized Scores'!DH6</f>
        <v>Ukraine</v>
      </c>
      <c r="DI6" s="76" t="str">
        <f>'[6]Standardized Scores'!DI6</f>
        <v>United Arab Emirates</v>
      </c>
      <c r="DJ6" s="76" t="str">
        <f>'[6]Standardized Scores'!DJ6</f>
        <v>United Kingdom</v>
      </c>
      <c r="DK6" s="76" t="str">
        <f>'[6]Standardized Scores'!DK6</f>
        <v>United States</v>
      </c>
      <c r="DL6" s="76" t="str">
        <f>'[6]Standardized Scores'!DL6</f>
        <v>Uruguay</v>
      </c>
      <c r="DM6" s="76" t="str">
        <f>'[6]Standardized Scores'!DM6</f>
        <v>Vietnam</v>
      </c>
      <c r="DN6" s="76" t="str">
        <f>'[6]Standardized Scores'!DN6</f>
        <v>Zambia</v>
      </c>
      <c r="DO6" s="76" t="str">
        <f>'[6]Standardized Scores'!DO6</f>
        <v>Zimbabwe</v>
      </c>
    </row>
    <row r="7" spans="2:119" ht="12" customHeight="1" x14ac:dyDescent="0.25">
      <c r="B7" s="60" t="str">
        <f>'Standardized Scores'!B7</f>
        <v>Overall Score</v>
      </c>
      <c r="C7" s="60" t="s">
        <v>133</v>
      </c>
      <c r="D7" s="163">
        <f>'Standardized Scores'!D7</f>
        <v>1</v>
      </c>
      <c r="E7" s="130">
        <f>RANK('Standardized Scores'!E7,'Standardized Scores'!$E7:$DO7)</f>
        <v>74</v>
      </c>
      <c r="F7" s="130">
        <f>RANK('Standardized Scores'!F7,'Standardized Scores'!$E7:$DO7)</f>
        <v>99</v>
      </c>
      <c r="G7" s="130">
        <f>RANK('Standardized Scores'!G7,'Standardized Scores'!$E7:$DO7)</f>
        <v>112</v>
      </c>
      <c r="H7" s="130">
        <f>RANK('Standardized Scores'!H7,'Standardized Scores'!$E7:$DO7)</f>
        <v>68</v>
      </c>
      <c r="I7" s="130">
        <f>RANK('Standardized Scores'!I7,'Standardized Scores'!$E7:$DO7)</f>
        <v>65</v>
      </c>
      <c r="J7" s="130">
        <f>RANK('Standardized Scores'!J7,'Standardized Scores'!$E7:$DO7)</f>
        <v>2</v>
      </c>
      <c r="K7" s="130">
        <f>RANK('Standardized Scores'!K7,'Standardized Scores'!$E7:$DO7)</f>
        <v>23</v>
      </c>
      <c r="L7" s="130">
        <f>RANK('Standardized Scores'!L7,'Standardized Scores'!$E7:$DO7)</f>
        <v>89</v>
      </c>
      <c r="M7" s="130">
        <f>RANK('Standardized Scores'!M7,'Standardized Scores'!$E7:$DO7)</f>
        <v>66</v>
      </c>
      <c r="N7" s="130">
        <f>RANK('Standardized Scores'!N7,'Standardized Scores'!$E7:$DO7)</f>
        <v>90</v>
      </c>
      <c r="O7" s="130">
        <f>RANK('Standardized Scores'!O7,'Standardized Scores'!$E7:$DO7)</f>
        <v>87</v>
      </c>
      <c r="P7" s="130">
        <f>RANK('Standardized Scores'!P7,'Standardized Scores'!$E7:$DO7)</f>
        <v>17</v>
      </c>
      <c r="Q7" s="130">
        <f>RANK('Standardized Scores'!Q7,'Standardized Scores'!$E7:$DO7)</f>
        <v>102</v>
      </c>
      <c r="R7" s="130">
        <f>RANK('Standardized Scores'!R7,'Standardized Scores'!$E7:$DO7)</f>
        <v>71</v>
      </c>
      <c r="S7" s="130">
        <f>RANK('Standardized Scores'!S7,'Standardized Scores'!$E7:$DO7)</f>
        <v>58</v>
      </c>
      <c r="T7" s="130">
        <f>RANK('Standardized Scores'!T7,'Standardized Scores'!$E7:$DO7)</f>
        <v>62</v>
      </c>
      <c r="U7" s="130">
        <f>RANK('Standardized Scores'!U7,'Standardized Scores'!$E7:$DO7)</f>
        <v>39</v>
      </c>
      <c r="V7" s="130">
        <f>RANK('Standardized Scores'!V7,'Standardized Scores'!$E7:$DO7)</f>
        <v>107</v>
      </c>
      <c r="W7" s="130">
        <f>RANK('Standardized Scores'!W7,'Standardized Scores'!$E7:$DO7)</f>
        <v>4</v>
      </c>
      <c r="X7" s="130">
        <f>RANK('Standardized Scores'!X7,'Standardized Scores'!$E7:$DO7)</f>
        <v>33</v>
      </c>
      <c r="Y7" s="130">
        <f>RANK('Standardized Scores'!Y7,'Standardized Scores'!$E7:$DO7)</f>
        <v>40</v>
      </c>
      <c r="Z7" s="130">
        <f>RANK('Standardized Scores'!Z7,'Standardized Scores'!$E7:$DO7)</f>
        <v>47</v>
      </c>
      <c r="AA7" s="130">
        <f>RANK('Standardized Scores'!AA7,'Standardized Scores'!$E7:$DO7)</f>
        <v>115</v>
      </c>
      <c r="AB7" s="130">
        <f>RANK('Standardized Scores'!AB7,'Standardized Scores'!$E7:$DO7)</f>
        <v>60</v>
      </c>
      <c r="AC7" s="130">
        <f>RANK('Standardized Scores'!AC7,'Standardized Scores'!$E7:$DO7)</f>
        <v>31</v>
      </c>
      <c r="AD7" s="130">
        <f>RANK('Standardized Scores'!AD7,'Standardized Scores'!$E7:$DO7)</f>
        <v>43</v>
      </c>
      <c r="AE7" s="130">
        <f>RANK('Standardized Scores'!AE7,'Standardized Scores'!$E7:$DO7)</f>
        <v>18</v>
      </c>
      <c r="AF7" s="130">
        <f>RANK('Standardized Scores'!AF7,'Standardized Scores'!$E7:$DO7)</f>
        <v>11</v>
      </c>
      <c r="AG7" s="130">
        <f>RANK('Standardized Scores'!AG7,'Standardized Scores'!$E7:$DO7)</f>
        <v>69</v>
      </c>
      <c r="AH7" s="130">
        <f>RANK('Standardized Scores'!AH7,'Standardized Scores'!$E7:$DO7)</f>
        <v>79</v>
      </c>
      <c r="AI7" s="130">
        <f>RANK('Standardized Scores'!AI7,'Standardized Scores'!$E7:$DO7)</f>
        <v>84</v>
      </c>
      <c r="AJ7" s="130">
        <f>RANK('Standardized Scores'!AJ7,'Standardized Scores'!$E7:$DO7)</f>
        <v>101</v>
      </c>
      <c r="AK7" s="130">
        <f>RANK('Standardized Scores'!AK7,'Standardized Scores'!$E7:$DO7)</f>
        <v>28</v>
      </c>
      <c r="AL7" s="130">
        <f>RANK('Standardized Scores'!AL7,'Standardized Scores'!$E7:$DO7)</f>
        <v>98</v>
      </c>
      <c r="AM7" s="130">
        <f>RANK('Standardized Scores'!AM7,'Standardized Scores'!$E7:$DO7)</f>
        <v>3</v>
      </c>
      <c r="AN7" s="130">
        <f>RANK('Standardized Scores'!AN7,'Standardized Scores'!$E7:$DO7)</f>
        <v>14</v>
      </c>
      <c r="AO7" s="130">
        <f>RANK('Standardized Scores'!AO7,'Standardized Scores'!$E7:$DO7)</f>
        <v>67</v>
      </c>
      <c r="AP7" s="130">
        <f>RANK('Standardized Scores'!AP7,'Standardized Scores'!$E7:$DO7)</f>
        <v>6</v>
      </c>
      <c r="AQ7" s="130">
        <f>RANK('Standardized Scores'!AQ7,'Standardized Scores'!$E7:$DO7)</f>
        <v>82</v>
      </c>
      <c r="AR7" s="130">
        <f>RANK('Standardized Scores'!AR7,'Standardized Scores'!$E7:$DO7)</f>
        <v>32</v>
      </c>
      <c r="AS7" s="130">
        <f>RANK('Standardized Scores'!AS7,'Standardized Scores'!$E7:$DO7)</f>
        <v>96</v>
      </c>
      <c r="AT7" s="130">
        <f>RANK('Standardized Scores'!AT7,'Standardized Scores'!$E7:$DO7)</f>
        <v>100</v>
      </c>
      <c r="AU7" s="130">
        <f>RANK('Standardized Scores'!AU7,'Standardized Scores'!$E7:$DO7)</f>
        <v>26</v>
      </c>
      <c r="AV7" s="130">
        <f>RANK('Standardized Scores'!AV7,'Standardized Scores'!$E7:$DO7)</f>
        <v>37</v>
      </c>
      <c r="AW7" s="130">
        <f>RANK('Standardized Scores'!AW7,'Standardized Scores'!$E7:$DO7)</f>
        <v>22</v>
      </c>
      <c r="AX7" s="130">
        <f>RANK('Standardized Scores'!AX7,'Standardized Scores'!$E7:$DO7)</f>
        <v>48</v>
      </c>
      <c r="AY7" s="130">
        <f>RANK('Standardized Scores'!AY7,'Standardized Scores'!$E7:$DO7)</f>
        <v>51</v>
      </c>
      <c r="AZ7" s="130">
        <f>RANK('Standardized Scores'!AZ7,'Standardized Scores'!$E7:$DO7)</f>
        <v>106</v>
      </c>
      <c r="BA7" s="130">
        <f>RANK('Standardized Scores'!BA7,'Standardized Scores'!$E7:$DO7)</f>
        <v>113</v>
      </c>
      <c r="BB7" s="130">
        <f>RANK('Standardized Scores'!BB7,'Standardized Scores'!$E7:$DO7)</f>
        <v>13</v>
      </c>
      <c r="BC7" s="130">
        <f>RANK('Standardized Scores'!BC7,'Standardized Scores'!$E7:$DO7)</f>
        <v>25</v>
      </c>
      <c r="BD7" s="130">
        <f>RANK('Standardized Scores'!BD7,'Standardized Scores'!$E7:$DO7)</f>
        <v>16</v>
      </c>
      <c r="BE7" s="130">
        <f>RANK('Standardized Scores'!BE7,'Standardized Scores'!$E7:$DO7)</f>
        <v>8</v>
      </c>
      <c r="BF7" s="130">
        <f>RANK('Standardized Scores'!BF7,'Standardized Scores'!$E7:$DO7)</f>
        <v>61</v>
      </c>
      <c r="BG7" s="130">
        <f>RANK('Standardized Scores'!BG7,'Standardized Scores'!$E7:$DO7)</f>
        <v>59</v>
      </c>
      <c r="BH7" s="130">
        <f>RANK('Standardized Scores'!BH7,'Standardized Scores'!$E7:$DO7)</f>
        <v>77</v>
      </c>
      <c r="BI7" s="130">
        <f>RANK('Standardized Scores'!BI7,'Standardized Scores'!$E7:$DO7)</f>
        <v>81</v>
      </c>
      <c r="BJ7" s="130">
        <f>RANK('Standardized Scores'!BJ7,'Standardized Scores'!$E7:$DO7)</f>
        <v>109</v>
      </c>
      <c r="BK7" s="130">
        <f>RANK('Standardized Scores'!BK7,'Standardized Scores'!$E7:$DO7)</f>
        <v>42</v>
      </c>
      <c r="BL7" s="130">
        <f>RANK('Standardized Scores'!BL7,'Standardized Scores'!$E7:$DO7)</f>
        <v>104</v>
      </c>
      <c r="BM7" s="130">
        <f>RANK('Standardized Scores'!BM7,'Standardized Scores'!$E7:$DO7)</f>
        <v>44</v>
      </c>
      <c r="BN7" s="130">
        <f>RANK('Standardized Scores'!BN7,'Standardized Scores'!$E7:$DO7)</f>
        <v>21</v>
      </c>
      <c r="BO7" s="130">
        <f>RANK('Standardized Scores'!BO7,'Standardized Scores'!$E7:$DO7)</f>
        <v>111</v>
      </c>
      <c r="BP7" s="130">
        <f>RANK('Standardized Scores'!BP7,'Standardized Scores'!$E7:$DO7)</f>
        <v>30</v>
      </c>
      <c r="BQ7" s="130">
        <f>RANK('Standardized Scores'!BQ7,'Standardized Scores'!$E7:$DO7)</f>
        <v>45</v>
      </c>
      <c r="BR7" s="130">
        <f>RANK('Standardized Scores'!BR7,'Standardized Scores'!$E7:$DO7)</f>
        <v>46</v>
      </c>
      <c r="BS7" s="130">
        <f>RANK('Standardized Scores'!BS7,'Standardized Scores'!$E7:$DO7)</f>
        <v>55</v>
      </c>
      <c r="BT7" s="130">
        <f>RANK('Standardized Scores'!BT7,'Standardized Scores'!$E7:$DO7)</f>
        <v>83</v>
      </c>
      <c r="BU7" s="130">
        <f>RANK('Standardized Scores'!BU7,'Standardized Scores'!$E7:$DO7)</f>
        <v>72</v>
      </c>
      <c r="BV7" s="130">
        <f>RANK('Standardized Scores'!BV7,'Standardized Scores'!$E7:$DO7)</f>
        <v>94</v>
      </c>
      <c r="BW7" s="130">
        <f>RANK('Standardized Scores'!BW7,'Standardized Scores'!$E7:$DO7)</f>
        <v>108</v>
      </c>
      <c r="BX7" s="130">
        <f>RANK('Standardized Scores'!BX7,'Standardized Scores'!$E7:$DO7)</f>
        <v>80</v>
      </c>
      <c r="BY7" s="130">
        <f>RANK('Standardized Scores'!BY7,'Standardized Scores'!$E7:$DO7)</f>
        <v>91</v>
      </c>
      <c r="BZ7" s="130">
        <f>RANK('Standardized Scores'!BZ7,'Standardized Scores'!$E7:$DO7)</f>
        <v>9</v>
      </c>
      <c r="CA7" s="130">
        <f>RANK('Standardized Scores'!CA7,'Standardized Scores'!$E7:$DO7)</f>
        <v>19</v>
      </c>
      <c r="CB7" s="130">
        <f>RANK('Standardized Scores'!CB7,'Standardized Scores'!$E7:$DO7)</f>
        <v>95</v>
      </c>
      <c r="CC7" s="130">
        <f>RANK('Standardized Scores'!CC7,'Standardized Scores'!$E7:$DO7)</f>
        <v>15</v>
      </c>
      <c r="CD7" s="130">
        <f>RANK('Standardized Scores'!CD7,'Standardized Scores'!$E7:$DO7)</f>
        <v>52</v>
      </c>
      <c r="CE7" s="130">
        <f>RANK('Standardized Scores'!CE7,'Standardized Scores'!$E7:$DO7)</f>
        <v>92</v>
      </c>
      <c r="CF7" s="130">
        <f>RANK('Standardized Scores'!CF7,'Standardized Scores'!$E7:$DO7)</f>
        <v>75</v>
      </c>
      <c r="CG7" s="130">
        <f>RANK('Standardized Scores'!CG7,'Standardized Scores'!$E7:$DO7)</f>
        <v>110</v>
      </c>
      <c r="CH7" s="130">
        <f>RANK('Standardized Scores'!CH7,'Standardized Scores'!$E7:$DO7)</f>
        <v>78</v>
      </c>
      <c r="CI7" s="130">
        <f>RANK('Standardized Scores'!CI7,'Standardized Scores'!$E7:$DO7)</f>
        <v>63</v>
      </c>
      <c r="CJ7" s="130">
        <f>RANK('Standardized Scores'!CJ7,'Standardized Scores'!$E7:$DO7)</f>
        <v>38</v>
      </c>
      <c r="CK7" s="130">
        <f>RANK('Standardized Scores'!CK7,'Standardized Scores'!$E7:$DO7)</f>
        <v>24</v>
      </c>
      <c r="CL7" s="130">
        <f>RANK('Standardized Scores'!CL7,'Standardized Scores'!$E7:$DO7)</f>
        <v>50</v>
      </c>
      <c r="CM7" s="130">
        <f>RANK('Standardized Scores'!CM7,'Standardized Scores'!$E7:$DO7)</f>
        <v>35</v>
      </c>
      <c r="CN7" s="130">
        <f>RANK('Standardized Scores'!CN7,'Standardized Scores'!$E7:$DO7)</f>
        <v>88</v>
      </c>
      <c r="CO7" s="130">
        <f>RANK('Standardized Scores'!CO7,'Standardized Scores'!$E7:$DO7)</f>
        <v>86</v>
      </c>
      <c r="CP7" s="130">
        <f>RANK('Standardized Scores'!CP7,'Standardized Scores'!$E7:$DO7)</f>
        <v>49</v>
      </c>
      <c r="CQ7" s="130">
        <f>RANK('Standardized Scores'!CQ7,'Standardized Scores'!$E7:$DO7)</f>
        <v>93</v>
      </c>
      <c r="CR7" s="130">
        <f>RANK('Standardized Scores'!CR7,'Standardized Scores'!$E7:$DO7)</f>
        <v>54</v>
      </c>
      <c r="CS7" s="130">
        <f>RANK('Standardized Scores'!CS7,'Standardized Scores'!$E7:$DO7)</f>
        <v>10</v>
      </c>
      <c r="CT7" s="130">
        <f>RANK('Standardized Scores'!CT7,'Standardized Scores'!$E7:$DO7)</f>
        <v>41</v>
      </c>
      <c r="CU7" s="130">
        <f>RANK('Standardized Scores'!CU7,'Standardized Scores'!$E7:$DO7)</f>
        <v>34</v>
      </c>
      <c r="CV7" s="130">
        <f>RANK('Standardized Scores'!CV7,'Standardized Scores'!$E7:$DO7)</f>
        <v>57</v>
      </c>
      <c r="CW7" s="130">
        <f>RANK('Standardized Scores'!CW7,'Standardized Scores'!$E7:$DO7)</f>
        <v>27</v>
      </c>
      <c r="CX7" s="130">
        <f>RANK('Standardized Scores'!CX7,'Standardized Scores'!$E7:$DO7)</f>
        <v>20</v>
      </c>
      <c r="CY7" s="130">
        <f>RANK('Standardized Scores'!CY7,'Standardized Scores'!$E7:$DO7)</f>
        <v>76</v>
      </c>
      <c r="CZ7" s="130">
        <f>RANK('Standardized Scores'!CZ7,'Standardized Scores'!$E7:$DO7)</f>
        <v>5</v>
      </c>
      <c r="DA7" s="130">
        <f>RANK('Standardized Scores'!DA7,'Standardized Scores'!$E7:$DO7)</f>
        <v>12</v>
      </c>
      <c r="DB7" s="130">
        <f>RANK('Standardized Scores'!DB7,'Standardized Scores'!$E7:$DO7)</f>
        <v>36</v>
      </c>
      <c r="DC7" s="130">
        <f>RANK('Standardized Scores'!DC7,'Standardized Scores'!$E7:$DO7)</f>
        <v>103</v>
      </c>
      <c r="DD7" s="130">
        <f>RANK('Standardized Scores'!DD7,'Standardized Scores'!$E7:$DO7)</f>
        <v>70</v>
      </c>
      <c r="DE7" s="130">
        <f>RANK('Standardized Scores'!DE7,'Standardized Scores'!$E7:$DO7)</f>
        <v>73</v>
      </c>
      <c r="DF7" s="130">
        <f>RANK('Standardized Scores'!DF7,'Standardized Scores'!$E7:$DO7)</f>
        <v>56</v>
      </c>
      <c r="DG7" s="130">
        <f>RANK('Standardized Scores'!DG7,'Standardized Scores'!$E7:$DO7)</f>
        <v>97</v>
      </c>
      <c r="DH7" s="130">
        <f>RANK('Standardized Scores'!DH7,'Standardized Scores'!$E7:$DO7)</f>
        <v>64</v>
      </c>
      <c r="DI7" s="130">
        <f>RANK('Standardized Scores'!DI7,'Standardized Scores'!$E7:$DO7)</f>
        <v>29</v>
      </c>
      <c r="DJ7" s="130">
        <f>RANK('Standardized Scores'!DJ7,'Standardized Scores'!$E7:$DO7)</f>
        <v>7</v>
      </c>
      <c r="DK7" s="130">
        <f>RANK('Standardized Scores'!DK7,'Standardized Scores'!$E7:$DO7)</f>
        <v>1</v>
      </c>
      <c r="DL7" s="130">
        <f>RANK('Standardized Scores'!DL7,'Standardized Scores'!$E7:$DO7)</f>
        <v>53</v>
      </c>
      <c r="DM7" s="130">
        <f>RANK('Standardized Scores'!DM7,'Standardized Scores'!$E7:$DO7)</f>
        <v>85</v>
      </c>
      <c r="DN7" s="130">
        <f>RANK('Standardized Scores'!DN7,'Standardized Scores'!$E7:$DO7)</f>
        <v>105</v>
      </c>
      <c r="DO7" s="130">
        <f>RANK('Standardized Scores'!DO7,'Standardized Scores'!$E7:$DO7)</f>
        <v>114</v>
      </c>
    </row>
    <row r="8" spans="2:119" ht="12" customHeight="1" x14ac:dyDescent="0.25">
      <c r="B8" s="67" t="str">
        <f>'Standardized Scores'!B8</f>
        <v xml:space="preserve">   Professional Engineers</v>
      </c>
      <c r="C8" s="67" t="s">
        <v>135</v>
      </c>
      <c r="D8" s="164">
        <f>'Standardized Scores'!D8</f>
        <v>0.3</v>
      </c>
      <c r="E8" s="131">
        <f>RANK('Standardized Scores'!E8,'Standardized Scores'!$E8:$DO8)</f>
        <v>81</v>
      </c>
      <c r="F8" s="131">
        <f>RANK('Standardized Scores'!F8,'Standardized Scores'!$E8:$DO8)</f>
        <v>94</v>
      </c>
      <c r="G8" s="131">
        <f>RANK('Standardized Scores'!G8,'Standardized Scores'!$E8:$DO8)</f>
        <v>115</v>
      </c>
      <c r="H8" s="131">
        <f>RANK('Standardized Scores'!H8,'Standardized Scores'!$E8:$DO8)</f>
        <v>92</v>
      </c>
      <c r="I8" s="131">
        <f>RANK('Standardized Scores'!I8,'Standardized Scores'!$E8:$DO8)</f>
        <v>58</v>
      </c>
      <c r="J8" s="131">
        <f>RANK('Standardized Scores'!J8,'Standardized Scores'!$E8:$DO8)</f>
        <v>7</v>
      </c>
      <c r="K8" s="131">
        <f>RANK('Standardized Scores'!K8,'Standardized Scores'!$E8:$DO8)</f>
        <v>27</v>
      </c>
      <c r="L8" s="131">
        <f>RANK('Standardized Scores'!L8,'Standardized Scores'!$E8:$DO8)</f>
        <v>90</v>
      </c>
      <c r="M8" s="131">
        <f>RANK('Standardized Scores'!M8,'Standardized Scores'!$E8:$DO8)</f>
        <v>67</v>
      </c>
      <c r="N8" s="131">
        <f>RANK('Standardized Scores'!N8,'Standardized Scores'!$E8:$DO8)</f>
        <v>82</v>
      </c>
      <c r="O8" s="131">
        <f>RANK('Standardized Scores'!O8,'Standardized Scores'!$E8:$DO8)</f>
        <v>26</v>
      </c>
      <c r="P8" s="131">
        <f>RANK('Standardized Scores'!P8,'Standardized Scores'!$E8:$DO8)</f>
        <v>30</v>
      </c>
      <c r="Q8" s="131">
        <f>RANK('Standardized Scores'!Q8,'Standardized Scores'!$E8:$DO8)</f>
        <v>89</v>
      </c>
      <c r="R8" s="131">
        <f>RANK('Standardized Scores'!R8,'Standardized Scores'!$E8:$DO8)</f>
        <v>76</v>
      </c>
      <c r="S8" s="131">
        <f>RANK('Standardized Scores'!S8,'Standardized Scores'!$E8:$DO8)</f>
        <v>106</v>
      </c>
      <c r="T8" s="131">
        <f>RANK('Standardized Scores'!T8,'Standardized Scores'!$E8:$DO8)</f>
        <v>66</v>
      </c>
      <c r="U8" s="131">
        <f>RANK('Standardized Scores'!U8,'Standardized Scores'!$E8:$DO8)</f>
        <v>48</v>
      </c>
      <c r="V8" s="131">
        <f>RANK('Standardized Scores'!V8,'Standardized Scores'!$E8:$DO8)</f>
        <v>105</v>
      </c>
      <c r="W8" s="131">
        <f>RANK('Standardized Scores'!W8,'Standardized Scores'!$E8:$DO8)</f>
        <v>3</v>
      </c>
      <c r="X8" s="131">
        <f>RANK('Standardized Scores'!X8,'Standardized Scores'!$E8:$DO8)</f>
        <v>69</v>
      </c>
      <c r="Y8" s="131">
        <f>RANK('Standardized Scores'!Y8,'Standardized Scores'!$E8:$DO8)</f>
        <v>34</v>
      </c>
      <c r="Z8" s="131">
        <f>RANK('Standardized Scores'!Z8,'Standardized Scores'!$E8:$DO8)</f>
        <v>62</v>
      </c>
      <c r="AA8" s="131">
        <f>RANK('Standardized Scores'!AA8,'Standardized Scores'!$E8:$DO8)</f>
        <v>109</v>
      </c>
      <c r="AB8" s="131">
        <f>RANK('Standardized Scores'!AB8,'Standardized Scores'!$E8:$DO8)</f>
        <v>72</v>
      </c>
      <c r="AC8" s="131">
        <f>RANK('Standardized Scores'!AC8,'Standardized Scores'!$E8:$DO8)</f>
        <v>38</v>
      </c>
      <c r="AD8" s="131">
        <f>RANK('Standardized Scores'!AD8,'Standardized Scores'!$E8:$DO8)</f>
        <v>33</v>
      </c>
      <c r="AE8" s="131">
        <f>RANK('Standardized Scores'!AE8,'Standardized Scores'!$E8:$DO8)</f>
        <v>39</v>
      </c>
      <c r="AF8" s="131">
        <f>RANK('Standardized Scores'!AF8,'Standardized Scores'!$E8:$DO8)</f>
        <v>10</v>
      </c>
      <c r="AG8" s="131">
        <f>RANK('Standardized Scores'!AG8,'Standardized Scores'!$E8:$DO8)</f>
        <v>99</v>
      </c>
      <c r="AH8" s="131">
        <f>RANK('Standardized Scores'!AH8,'Standardized Scores'!$E8:$DO8)</f>
        <v>103</v>
      </c>
      <c r="AI8" s="131">
        <f>RANK('Standardized Scores'!AI8,'Standardized Scores'!$E8:$DO8)</f>
        <v>63</v>
      </c>
      <c r="AJ8" s="131">
        <f>RANK('Standardized Scores'!AJ8,'Standardized Scores'!$E8:$DO8)</f>
        <v>85</v>
      </c>
      <c r="AK8" s="131">
        <f>RANK('Standardized Scores'!AK8,'Standardized Scores'!$E8:$DO8)</f>
        <v>32</v>
      </c>
      <c r="AL8" s="131">
        <f>RANK('Standardized Scores'!AL8,'Standardized Scores'!$E8:$DO8)</f>
        <v>113</v>
      </c>
      <c r="AM8" s="131">
        <f>RANK('Standardized Scores'!AM8,'Standardized Scores'!$E8:$DO8)</f>
        <v>5</v>
      </c>
      <c r="AN8" s="131">
        <f>RANK('Standardized Scores'!AN8,'Standardized Scores'!$E8:$DO8)</f>
        <v>14</v>
      </c>
      <c r="AO8" s="131">
        <f>RANK('Standardized Scores'!AO8,'Standardized Scores'!$E8:$DO8)</f>
        <v>71</v>
      </c>
      <c r="AP8" s="131">
        <f>RANK('Standardized Scores'!AP8,'Standardized Scores'!$E8:$DO8)</f>
        <v>11</v>
      </c>
      <c r="AQ8" s="131">
        <f>RANK('Standardized Scores'!AQ8,'Standardized Scores'!$E8:$DO8)</f>
        <v>101</v>
      </c>
      <c r="AR8" s="131">
        <f>RANK('Standardized Scores'!AR8,'Standardized Scores'!$E8:$DO8)</f>
        <v>25</v>
      </c>
      <c r="AS8" s="131">
        <f>RANK('Standardized Scores'!AS8,'Standardized Scores'!$E8:$DO8)</f>
        <v>93</v>
      </c>
      <c r="AT8" s="131">
        <f>RANK('Standardized Scores'!AT8,'Standardized Scores'!$E8:$DO8)</f>
        <v>102</v>
      </c>
      <c r="AU8" s="131">
        <f>RANK('Standardized Scores'!AU8,'Standardized Scores'!$E8:$DO8)</f>
        <v>23</v>
      </c>
      <c r="AV8" s="131">
        <f>RANK('Standardized Scores'!AV8,'Standardized Scores'!$E8:$DO8)</f>
        <v>43</v>
      </c>
      <c r="AW8" s="131">
        <f>RANK('Standardized Scores'!AW8,'Standardized Scores'!$E8:$DO8)</f>
        <v>40</v>
      </c>
      <c r="AX8" s="131">
        <f>RANK('Standardized Scores'!AX8,'Standardized Scores'!$E8:$DO8)</f>
        <v>41</v>
      </c>
      <c r="AY8" s="131">
        <f>RANK('Standardized Scores'!AY8,'Standardized Scores'!$E8:$DO8)</f>
        <v>84</v>
      </c>
      <c r="AZ8" s="131">
        <f>RANK('Standardized Scores'!AZ8,'Standardized Scores'!$E8:$DO8)</f>
        <v>83</v>
      </c>
      <c r="BA8" s="131">
        <f>RANK('Standardized Scores'!BA8,'Standardized Scores'!$E8:$DO8)</f>
        <v>79</v>
      </c>
      <c r="BB8" s="131">
        <f>RANK('Standardized Scores'!BB8,'Standardized Scores'!$E8:$DO8)</f>
        <v>20</v>
      </c>
      <c r="BC8" s="131">
        <f>RANK('Standardized Scores'!BC8,'Standardized Scores'!$E8:$DO8)</f>
        <v>13</v>
      </c>
      <c r="BD8" s="131">
        <f>RANK('Standardized Scores'!BD8,'Standardized Scores'!$E8:$DO8)</f>
        <v>6</v>
      </c>
      <c r="BE8" s="131">
        <f>RANK('Standardized Scores'!BE8,'Standardized Scores'!$E8:$DO8)</f>
        <v>8</v>
      </c>
      <c r="BF8" s="131">
        <f>RANK('Standardized Scores'!BF8,'Standardized Scores'!$E8:$DO8)</f>
        <v>52</v>
      </c>
      <c r="BG8" s="131">
        <f>RANK('Standardized Scores'!BG8,'Standardized Scores'!$E8:$DO8)</f>
        <v>54</v>
      </c>
      <c r="BH8" s="131">
        <f>RANK('Standardized Scores'!BH8,'Standardized Scores'!$E8:$DO8)</f>
        <v>78</v>
      </c>
      <c r="BI8" s="131">
        <f>RANK('Standardized Scores'!BI8,'Standardized Scores'!$E8:$DO8)</f>
        <v>57</v>
      </c>
      <c r="BJ8" s="131">
        <f>RANK('Standardized Scores'!BJ8,'Standardized Scores'!$E8:$DO8)</f>
        <v>87</v>
      </c>
      <c r="BK8" s="131">
        <f>RANK('Standardized Scores'!BK8,'Standardized Scores'!$E8:$DO8)</f>
        <v>53</v>
      </c>
      <c r="BL8" s="131">
        <f>RANK('Standardized Scores'!BL8,'Standardized Scores'!$E8:$DO8)</f>
        <v>47</v>
      </c>
      <c r="BM8" s="131">
        <f>RANK('Standardized Scores'!BM8,'Standardized Scores'!$E8:$DO8)</f>
        <v>56</v>
      </c>
      <c r="BN8" s="131">
        <f>RANK('Standardized Scores'!BN8,'Standardized Scores'!$E8:$DO8)</f>
        <v>29</v>
      </c>
      <c r="BO8" s="131">
        <f>RANK('Standardized Scores'!BO8,'Standardized Scores'!$E8:$DO8)</f>
        <v>110</v>
      </c>
      <c r="BP8" s="131">
        <f>RANK('Standardized Scores'!BP8,'Standardized Scores'!$E8:$DO8)</f>
        <v>15</v>
      </c>
      <c r="BQ8" s="131">
        <f>RANK('Standardized Scores'!BQ8,'Standardized Scores'!$E8:$DO8)</f>
        <v>51</v>
      </c>
      <c r="BR8" s="131">
        <f>RANK('Standardized Scores'!BR8,'Standardized Scores'!$E8:$DO8)</f>
        <v>68</v>
      </c>
      <c r="BS8" s="131">
        <f>RANK('Standardized Scores'!BS8,'Standardized Scores'!$E8:$DO8)</f>
        <v>49</v>
      </c>
      <c r="BT8" s="131">
        <f>RANK('Standardized Scores'!BT8,'Standardized Scores'!$E8:$DO8)</f>
        <v>95</v>
      </c>
      <c r="BU8" s="131">
        <f>RANK('Standardized Scores'!BU8,'Standardized Scores'!$E8:$DO8)</f>
        <v>61</v>
      </c>
      <c r="BV8" s="131">
        <f>RANK('Standardized Scores'!BV8,'Standardized Scores'!$E8:$DO8)</f>
        <v>73</v>
      </c>
      <c r="BW8" s="131">
        <f>RANK('Standardized Scores'!BW8,'Standardized Scores'!$E8:$DO8)</f>
        <v>108</v>
      </c>
      <c r="BX8" s="131">
        <f>RANK('Standardized Scores'!BX8,'Standardized Scores'!$E8:$DO8)</f>
        <v>104</v>
      </c>
      <c r="BY8" s="131">
        <f>RANK('Standardized Scores'!BY8,'Standardized Scores'!$E8:$DO8)</f>
        <v>98</v>
      </c>
      <c r="BZ8" s="131">
        <f>RANK('Standardized Scores'!BZ8,'Standardized Scores'!$E8:$DO8)</f>
        <v>21</v>
      </c>
      <c r="CA8" s="131">
        <f>RANK('Standardized Scores'!CA8,'Standardized Scores'!$E8:$DO8)</f>
        <v>16</v>
      </c>
      <c r="CB8" s="131">
        <f>RANK('Standardized Scores'!CB8,'Standardized Scores'!$E8:$DO8)</f>
        <v>86</v>
      </c>
      <c r="CC8" s="131">
        <f>RANK('Standardized Scores'!CC8,'Standardized Scores'!$E8:$DO8)</f>
        <v>18</v>
      </c>
      <c r="CD8" s="131">
        <f>RANK('Standardized Scores'!CD8,'Standardized Scores'!$E8:$DO8)</f>
        <v>37</v>
      </c>
      <c r="CE8" s="131">
        <f>RANK('Standardized Scores'!CE8,'Standardized Scores'!$E8:$DO8)</f>
        <v>75</v>
      </c>
      <c r="CF8" s="131">
        <f>RANK('Standardized Scores'!CF8,'Standardized Scores'!$E8:$DO8)</f>
        <v>88</v>
      </c>
      <c r="CG8" s="131">
        <f>RANK('Standardized Scores'!CG8,'Standardized Scores'!$E8:$DO8)</f>
        <v>112</v>
      </c>
      <c r="CH8" s="131">
        <f>RANK('Standardized Scores'!CH8,'Standardized Scores'!$E8:$DO8)</f>
        <v>91</v>
      </c>
      <c r="CI8" s="131">
        <f>RANK('Standardized Scores'!CI8,'Standardized Scores'!$E8:$DO8)</f>
        <v>70</v>
      </c>
      <c r="CJ8" s="131">
        <f>RANK('Standardized Scores'!CJ8,'Standardized Scores'!$E8:$DO8)</f>
        <v>46</v>
      </c>
      <c r="CK8" s="131">
        <f>RANK('Standardized Scores'!CK8,'Standardized Scores'!$E8:$DO8)</f>
        <v>24</v>
      </c>
      <c r="CL8" s="131">
        <f>RANK('Standardized Scores'!CL8,'Standardized Scores'!$E8:$DO8)</f>
        <v>50</v>
      </c>
      <c r="CM8" s="131">
        <f>RANK('Standardized Scores'!CM8,'Standardized Scores'!$E8:$DO8)</f>
        <v>36</v>
      </c>
      <c r="CN8" s="131">
        <f>RANK('Standardized Scores'!CN8,'Standardized Scores'!$E8:$DO8)</f>
        <v>42</v>
      </c>
      <c r="CO8" s="131">
        <f>RANK('Standardized Scores'!CO8,'Standardized Scores'!$E8:$DO8)</f>
        <v>100</v>
      </c>
      <c r="CP8" s="131">
        <f>RANK('Standardized Scores'!CP8,'Standardized Scores'!$E8:$DO8)</f>
        <v>44</v>
      </c>
      <c r="CQ8" s="131">
        <f>RANK('Standardized Scores'!CQ8,'Standardized Scores'!$E8:$DO8)</f>
        <v>107</v>
      </c>
      <c r="CR8" s="131">
        <f>RANK('Standardized Scores'!CR8,'Standardized Scores'!$E8:$DO8)</f>
        <v>45</v>
      </c>
      <c r="CS8" s="131">
        <f>RANK('Standardized Scores'!CS8,'Standardized Scores'!$E8:$DO8)</f>
        <v>2</v>
      </c>
      <c r="CT8" s="131">
        <f>RANK('Standardized Scores'!CT8,'Standardized Scores'!$E8:$DO8)</f>
        <v>60</v>
      </c>
      <c r="CU8" s="131">
        <f>RANK('Standardized Scores'!CU8,'Standardized Scores'!$E8:$DO8)</f>
        <v>28</v>
      </c>
      <c r="CV8" s="131">
        <f>RANK('Standardized Scores'!CV8,'Standardized Scores'!$E8:$DO8)</f>
        <v>80</v>
      </c>
      <c r="CW8" s="131">
        <f>RANK('Standardized Scores'!CW8,'Standardized Scores'!$E8:$DO8)</f>
        <v>19</v>
      </c>
      <c r="CX8" s="131">
        <f>RANK('Standardized Scores'!CX8,'Standardized Scores'!$E8:$DO8)</f>
        <v>22</v>
      </c>
      <c r="CY8" s="131">
        <f>RANK('Standardized Scores'!CY8,'Standardized Scores'!$E8:$DO8)</f>
        <v>65</v>
      </c>
      <c r="CZ8" s="131">
        <f>RANK('Standardized Scores'!CZ8,'Standardized Scores'!$E8:$DO8)</f>
        <v>9</v>
      </c>
      <c r="DA8" s="131">
        <f>RANK('Standardized Scores'!DA8,'Standardized Scores'!$E8:$DO8)</f>
        <v>17</v>
      </c>
      <c r="DB8" s="131">
        <f>RANK('Standardized Scores'!DB8,'Standardized Scores'!$E8:$DO8)</f>
        <v>12</v>
      </c>
      <c r="DC8" s="131">
        <f>RANK('Standardized Scores'!DC8,'Standardized Scores'!$E8:$DO8)</f>
        <v>97</v>
      </c>
      <c r="DD8" s="131">
        <f>RANK('Standardized Scores'!DD8,'Standardized Scores'!$E8:$DO8)</f>
        <v>55</v>
      </c>
      <c r="DE8" s="131">
        <f>RANK('Standardized Scores'!DE8,'Standardized Scores'!$E8:$DO8)</f>
        <v>77</v>
      </c>
      <c r="DF8" s="131">
        <f>RANK('Standardized Scores'!DF8,'Standardized Scores'!$E8:$DO8)</f>
        <v>59</v>
      </c>
      <c r="DG8" s="131">
        <f>RANK('Standardized Scores'!DG8,'Standardized Scores'!$E8:$DO8)</f>
        <v>96</v>
      </c>
      <c r="DH8" s="131">
        <f>RANK('Standardized Scores'!DH8,'Standardized Scores'!$E8:$DO8)</f>
        <v>31</v>
      </c>
      <c r="DI8" s="131">
        <f>RANK('Standardized Scores'!DI8,'Standardized Scores'!$E8:$DO8)</f>
        <v>35</v>
      </c>
      <c r="DJ8" s="131">
        <f>RANK('Standardized Scores'!DJ8,'Standardized Scores'!$E8:$DO8)</f>
        <v>4</v>
      </c>
      <c r="DK8" s="131">
        <f>RANK('Standardized Scores'!DK8,'Standardized Scores'!$E8:$DO8)</f>
        <v>1</v>
      </c>
      <c r="DL8" s="131">
        <f>RANK('Standardized Scores'!DL8,'Standardized Scores'!$E8:$DO8)</f>
        <v>64</v>
      </c>
      <c r="DM8" s="131">
        <f>RANK('Standardized Scores'!DM8,'Standardized Scores'!$E8:$DO8)</f>
        <v>74</v>
      </c>
      <c r="DN8" s="131">
        <f>RANK('Standardized Scores'!DN8,'Standardized Scores'!$E8:$DO8)</f>
        <v>111</v>
      </c>
      <c r="DO8" s="131">
        <f>RANK('Standardized Scores'!DO8,'Standardized Scores'!$E8:$DO8)</f>
        <v>114</v>
      </c>
    </row>
    <row r="9" spans="2:119" ht="12" customHeight="1" x14ac:dyDescent="0.25">
      <c r="B9" s="72" t="str">
        <f>'Standardized Scores'!B9</f>
        <v xml:space="preserve">      Skills and Experience</v>
      </c>
      <c r="C9" s="72" t="s">
        <v>137</v>
      </c>
      <c r="D9" s="165">
        <f>'Standardized Scores'!D9</f>
        <v>0.35</v>
      </c>
      <c r="E9" s="132">
        <f>RANK('Standardized Scores'!E9,'Standardized Scores'!$E9:$DO9)</f>
        <v>100</v>
      </c>
      <c r="F9" s="132">
        <f>RANK('Standardized Scores'!F9,'Standardized Scores'!$E9:$DO9)</f>
        <v>107</v>
      </c>
      <c r="G9" s="132">
        <f>RANK('Standardized Scores'!G9,'Standardized Scores'!$E9:$DO9)</f>
        <v>106</v>
      </c>
      <c r="H9" s="132">
        <f>RANK('Standardized Scores'!H9,'Standardized Scores'!$E9:$DO9)</f>
        <v>84</v>
      </c>
      <c r="I9" s="132">
        <f>RANK('Standardized Scores'!I9,'Standardized Scores'!$E9:$DO9)</f>
        <v>57</v>
      </c>
      <c r="J9" s="132">
        <f>RANK('Standardized Scores'!J9,'Standardized Scores'!$E9:$DO9)</f>
        <v>12</v>
      </c>
      <c r="K9" s="132">
        <f>RANK('Standardized Scores'!K9,'Standardized Scores'!$E9:$DO9)</f>
        <v>41</v>
      </c>
      <c r="L9" s="132">
        <f>RANK('Standardized Scores'!L9,'Standardized Scores'!$E9:$DO9)</f>
        <v>95</v>
      </c>
      <c r="M9" s="132">
        <f>RANK('Standardized Scores'!M9,'Standardized Scores'!$E9:$DO9)</f>
        <v>42</v>
      </c>
      <c r="N9" s="132">
        <f>RANK('Standardized Scores'!N9,'Standardized Scores'!$E9:$DO9)</f>
        <v>54</v>
      </c>
      <c r="O9" s="132">
        <f>RANK('Standardized Scores'!O9,'Standardized Scores'!$E9:$DO9)</f>
        <v>49</v>
      </c>
      <c r="P9" s="132">
        <f>RANK('Standardized Scores'!P9,'Standardized Scores'!$E9:$DO9)</f>
        <v>24</v>
      </c>
      <c r="Q9" s="132">
        <f>RANK('Standardized Scores'!Q9,'Standardized Scores'!$E9:$DO9)</f>
        <v>104</v>
      </c>
      <c r="R9" s="132">
        <f>RANK('Standardized Scores'!R9,'Standardized Scores'!$E9:$DO9)</f>
        <v>92</v>
      </c>
      <c r="S9" s="132">
        <f>RANK('Standardized Scores'!S9,'Standardized Scores'!$E9:$DO9)</f>
        <v>103</v>
      </c>
      <c r="T9" s="132">
        <f>RANK('Standardized Scores'!T9,'Standardized Scores'!$E9:$DO9)</f>
        <v>63</v>
      </c>
      <c r="U9" s="132">
        <f>RANK('Standardized Scores'!U9,'Standardized Scores'!$E9:$DO9)</f>
        <v>27</v>
      </c>
      <c r="V9" s="132">
        <f>RANK('Standardized Scores'!V9,'Standardized Scores'!$E9:$DO9)</f>
        <v>101</v>
      </c>
      <c r="W9" s="132">
        <f>RANK('Standardized Scores'!W9,'Standardized Scores'!$E9:$DO9)</f>
        <v>8</v>
      </c>
      <c r="X9" s="132">
        <f>RANK('Standardized Scores'!X9,'Standardized Scores'!$E9:$DO9)</f>
        <v>64</v>
      </c>
      <c r="Y9" s="132">
        <f>RANK('Standardized Scores'!Y9,'Standardized Scores'!$E9:$DO9)</f>
        <v>43</v>
      </c>
      <c r="Z9" s="132">
        <f>RANK('Standardized Scores'!Z9,'Standardized Scores'!$E9:$DO9)</f>
        <v>78</v>
      </c>
      <c r="AA9" s="132">
        <f>RANK('Standardized Scores'!AA9,'Standardized Scores'!$E9:$DO9)</f>
        <v>114</v>
      </c>
      <c r="AB9" s="132">
        <f>RANK('Standardized Scores'!AB9,'Standardized Scores'!$E9:$DO9)</f>
        <v>61</v>
      </c>
      <c r="AC9" s="132">
        <f>RANK('Standardized Scores'!AC9,'Standardized Scores'!$E9:$DO9)</f>
        <v>36</v>
      </c>
      <c r="AD9" s="132">
        <f>RANK('Standardized Scores'!AD9,'Standardized Scores'!$E9:$DO9)</f>
        <v>9</v>
      </c>
      <c r="AE9" s="132">
        <f>RANK('Standardized Scores'!AE9,'Standardized Scores'!$E9:$DO9)</f>
        <v>47</v>
      </c>
      <c r="AF9" s="132">
        <f>RANK('Standardized Scores'!AF9,'Standardized Scores'!$E9:$DO9)</f>
        <v>18</v>
      </c>
      <c r="AG9" s="132">
        <f>RANK('Standardized Scores'!AG9,'Standardized Scores'!$E9:$DO9)</f>
        <v>85</v>
      </c>
      <c r="AH9" s="132">
        <f>RANK('Standardized Scores'!AH9,'Standardized Scores'!$E9:$DO9)</f>
        <v>102</v>
      </c>
      <c r="AI9" s="132">
        <f>RANK('Standardized Scores'!AI9,'Standardized Scores'!$E9:$DO9)</f>
        <v>67</v>
      </c>
      <c r="AJ9" s="132">
        <f>RANK('Standardized Scores'!AJ9,'Standardized Scores'!$E9:$DO9)</f>
        <v>109</v>
      </c>
      <c r="AK9" s="132">
        <f>RANK('Standardized Scores'!AK9,'Standardized Scores'!$E9:$DO9)</f>
        <v>50</v>
      </c>
      <c r="AL9" s="132">
        <f>RANK('Standardized Scores'!AL9,'Standardized Scores'!$E9:$DO9)</f>
        <v>105</v>
      </c>
      <c r="AM9" s="132">
        <f>RANK('Standardized Scores'!AM9,'Standardized Scores'!$E9:$DO9)</f>
        <v>6</v>
      </c>
      <c r="AN9" s="132">
        <f>RANK('Standardized Scores'!AN9,'Standardized Scores'!$E9:$DO9)</f>
        <v>30</v>
      </c>
      <c r="AO9" s="132">
        <f>RANK('Standardized Scores'!AO9,'Standardized Scores'!$E9:$DO9)</f>
        <v>59</v>
      </c>
      <c r="AP9" s="132">
        <f>RANK('Standardized Scores'!AP9,'Standardized Scores'!$E9:$DO9)</f>
        <v>31</v>
      </c>
      <c r="AQ9" s="132">
        <f>RANK('Standardized Scores'!AQ9,'Standardized Scores'!$E9:$DO9)</f>
        <v>69</v>
      </c>
      <c r="AR9" s="132">
        <f>RANK('Standardized Scores'!AR9,'Standardized Scores'!$E9:$DO9)</f>
        <v>26</v>
      </c>
      <c r="AS9" s="132">
        <f>RANK('Standardized Scores'!AS9,'Standardized Scores'!$E9:$DO9)</f>
        <v>82</v>
      </c>
      <c r="AT9" s="132">
        <f>RANK('Standardized Scores'!AT9,'Standardized Scores'!$E9:$DO9)</f>
        <v>75</v>
      </c>
      <c r="AU9" s="132">
        <f>RANK('Standardized Scores'!AU9,'Standardized Scores'!$E9:$DO9)</f>
        <v>23</v>
      </c>
      <c r="AV9" s="132">
        <f>RANK('Standardized Scores'!AV9,'Standardized Scores'!$E9:$DO9)</f>
        <v>45</v>
      </c>
      <c r="AW9" s="132">
        <f>RANK('Standardized Scores'!AW9,'Standardized Scores'!$E9:$DO9)</f>
        <v>51</v>
      </c>
      <c r="AX9" s="132">
        <f>RANK('Standardized Scores'!AX9,'Standardized Scores'!$E9:$DO9)</f>
        <v>39</v>
      </c>
      <c r="AY9" s="132">
        <f>RANK('Standardized Scores'!AY9,'Standardized Scores'!$E9:$DO9)</f>
        <v>74</v>
      </c>
      <c r="AZ9" s="132">
        <f>RANK('Standardized Scores'!AZ9,'Standardized Scores'!$E9:$DO9)</f>
        <v>87</v>
      </c>
      <c r="BA9" s="132">
        <f>RANK('Standardized Scores'!BA9,'Standardized Scores'!$E9:$DO9)</f>
        <v>79</v>
      </c>
      <c r="BB9" s="132">
        <f>RANK('Standardized Scores'!BB9,'Standardized Scores'!$E9:$DO9)</f>
        <v>19</v>
      </c>
      <c r="BC9" s="132">
        <f>RANK('Standardized Scores'!BC9,'Standardized Scores'!$E9:$DO9)</f>
        <v>13</v>
      </c>
      <c r="BD9" s="132">
        <f>RANK('Standardized Scores'!BD9,'Standardized Scores'!$E9:$DO9)</f>
        <v>1</v>
      </c>
      <c r="BE9" s="132">
        <f>RANK('Standardized Scores'!BE9,'Standardized Scores'!$E9:$DO9)</f>
        <v>11</v>
      </c>
      <c r="BF9" s="132">
        <f>RANK('Standardized Scores'!BF9,'Standardized Scores'!$E9:$DO9)</f>
        <v>34</v>
      </c>
      <c r="BG9" s="132">
        <f>RANK('Standardized Scores'!BG9,'Standardized Scores'!$E9:$DO9)</f>
        <v>94</v>
      </c>
      <c r="BH9" s="132">
        <f>RANK('Standardized Scores'!BH9,'Standardized Scores'!$E9:$DO9)</f>
        <v>77</v>
      </c>
      <c r="BI9" s="132">
        <f>RANK('Standardized Scores'!BI9,'Standardized Scores'!$E9:$DO9)</f>
        <v>48</v>
      </c>
      <c r="BJ9" s="132">
        <f>RANK('Standardized Scores'!BJ9,'Standardized Scores'!$E9:$DO9)</f>
        <v>108</v>
      </c>
      <c r="BK9" s="132">
        <f>RANK('Standardized Scores'!BK9,'Standardized Scores'!$E9:$DO9)</f>
        <v>71</v>
      </c>
      <c r="BL9" s="132">
        <f>RANK('Standardized Scores'!BL9,'Standardized Scores'!$E9:$DO9)</f>
        <v>60</v>
      </c>
      <c r="BM9" s="132">
        <f>RANK('Standardized Scores'!BM9,'Standardized Scores'!$E9:$DO9)</f>
        <v>62</v>
      </c>
      <c r="BN9" s="132">
        <f>RANK('Standardized Scores'!BN9,'Standardized Scores'!$E9:$DO9)</f>
        <v>10</v>
      </c>
      <c r="BO9" s="132">
        <f>RANK('Standardized Scores'!BO9,'Standardized Scores'!$E9:$DO9)</f>
        <v>115</v>
      </c>
      <c r="BP9" s="132">
        <f>RANK('Standardized Scores'!BP9,'Standardized Scores'!$E9:$DO9)</f>
        <v>40</v>
      </c>
      <c r="BQ9" s="132">
        <f>RANK('Standardized Scores'!BQ9,'Standardized Scores'!$E9:$DO9)</f>
        <v>14</v>
      </c>
      <c r="BR9" s="132">
        <f>RANK('Standardized Scores'!BR9,'Standardized Scores'!$E9:$DO9)</f>
        <v>55</v>
      </c>
      <c r="BS9" s="132">
        <f>RANK('Standardized Scores'!BS9,'Standardized Scores'!$E9:$DO9)</f>
        <v>66</v>
      </c>
      <c r="BT9" s="132">
        <f>RANK('Standardized Scores'!BT9,'Standardized Scores'!$E9:$DO9)</f>
        <v>98</v>
      </c>
      <c r="BU9" s="132">
        <f>RANK('Standardized Scores'!BU9,'Standardized Scores'!$E9:$DO9)</f>
        <v>53</v>
      </c>
      <c r="BV9" s="132">
        <f>RANK('Standardized Scores'!BV9,'Standardized Scores'!$E9:$DO9)</f>
        <v>89</v>
      </c>
      <c r="BW9" s="132">
        <f>RANK('Standardized Scores'!BW9,'Standardized Scores'!$E9:$DO9)</f>
        <v>91</v>
      </c>
      <c r="BX9" s="132">
        <f>RANK('Standardized Scores'!BX9,'Standardized Scores'!$E9:$DO9)</f>
        <v>90</v>
      </c>
      <c r="BY9" s="132">
        <f>RANK('Standardized Scores'!BY9,'Standardized Scores'!$E9:$DO9)</f>
        <v>113</v>
      </c>
      <c r="BZ9" s="132">
        <f>RANK('Standardized Scores'!BZ9,'Standardized Scores'!$E9:$DO9)</f>
        <v>16</v>
      </c>
      <c r="CA9" s="132">
        <f>RANK('Standardized Scores'!CA9,'Standardized Scores'!$E9:$DO9)</f>
        <v>2</v>
      </c>
      <c r="CB9" s="132">
        <f>RANK('Standardized Scores'!CB9,'Standardized Scores'!$E9:$DO9)</f>
        <v>96</v>
      </c>
      <c r="CC9" s="132">
        <f>RANK('Standardized Scores'!CC9,'Standardized Scores'!$E9:$DO9)</f>
        <v>25</v>
      </c>
      <c r="CD9" s="132">
        <f>RANK('Standardized Scores'!CD9,'Standardized Scores'!$E9:$DO9)</f>
        <v>38</v>
      </c>
      <c r="CE9" s="132">
        <f>RANK('Standardized Scores'!CE9,'Standardized Scores'!$E9:$DO9)</f>
        <v>68</v>
      </c>
      <c r="CF9" s="132">
        <f>RANK('Standardized Scores'!CF9,'Standardized Scores'!$E9:$DO9)</f>
        <v>70</v>
      </c>
      <c r="CG9" s="132">
        <f>RANK('Standardized Scores'!CG9,'Standardized Scores'!$E9:$DO9)</f>
        <v>111</v>
      </c>
      <c r="CH9" s="132">
        <f>RANK('Standardized Scores'!CH9,'Standardized Scores'!$E9:$DO9)</f>
        <v>81</v>
      </c>
      <c r="CI9" s="132">
        <f>RANK('Standardized Scores'!CI9,'Standardized Scores'!$E9:$DO9)</f>
        <v>73</v>
      </c>
      <c r="CJ9" s="132">
        <f>RANK('Standardized Scores'!CJ9,'Standardized Scores'!$E9:$DO9)</f>
        <v>46</v>
      </c>
      <c r="CK9" s="132">
        <f>RANK('Standardized Scores'!CK9,'Standardized Scores'!$E9:$DO9)</f>
        <v>37</v>
      </c>
      <c r="CL9" s="132">
        <f>RANK('Standardized Scores'!CL9,'Standardized Scores'!$E9:$DO9)</f>
        <v>33</v>
      </c>
      <c r="CM9" s="132">
        <f>RANK('Standardized Scores'!CM9,'Standardized Scores'!$E9:$DO9)</f>
        <v>32</v>
      </c>
      <c r="CN9" s="132">
        <f>RANK('Standardized Scores'!CN9,'Standardized Scores'!$E9:$DO9)</f>
        <v>76</v>
      </c>
      <c r="CO9" s="132">
        <f>RANK('Standardized Scores'!CO9,'Standardized Scores'!$E9:$DO9)</f>
        <v>97</v>
      </c>
      <c r="CP9" s="132">
        <f>RANK('Standardized Scores'!CP9,'Standardized Scores'!$E9:$DO9)</f>
        <v>35</v>
      </c>
      <c r="CQ9" s="132">
        <f>RANK('Standardized Scores'!CQ9,'Standardized Scores'!$E9:$DO9)</f>
        <v>110</v>
      </c>
      <c r="CR9" s="132">
        <f>RANK('Standardized Scores'!CR9,'Standardized Scores'!$E9:$DO9)</f>
        <v>28</v>
      </c>
      <c r="CS9" s="132">
        <f>RANK('Standardized Scores'!CS9,'Standardized Scores'!$E9:$DO9)</f>
        <v>4</v>
      </c>
      <c r="CT9" s="132">
        <f>RANK('Standardized Scores'!CT9,'Standardized Scores'!$E9:$DO9)</f>
        <v>44</v>
      </c>
      <c r="CU9" s="132">
        <f>RANK('Standardized Scores'!CU9,'Standardized Scores'!$E9:$DO9)</f>
        <v>15</v>
      </c>
      <c r="CV9" s="132">
        <f>RANK('Standardized Scores'!CV9,'Standardized Scores'!$E9:$DO9)</f>
        <v>56</v>
      </c>
      <c r="CW9" s="132">
        <f>RANK('Standardized Scores'!CW9,'Standardized Scores'!$E9:$DO9)</f>
        <v>29</v>
      </c>
      <c r="CX9" s="132">
        <f>RANK('Standardized Scores'!CX9,'Standardized Scores'!$E9:$DO9)</f>
        <v>22</v>
      </c>
      <c r="CY9" s="132">
        <f>RANK('Standardized Scores'!CY9,'Standardized Scores'!$E9:$DO9)</f>
        <v>58</v>
      </c>
      <c r="CZ9" s="132">
        <f>RANK('Standardized Scores'!CZ9,'Standardized Scores'!$E9:$DO9)</f>
        <v>17</v>
      </c>
      <c r="DA9" s="132">
        <f>RANK('Standardized Scores'!DA9,'Standardized Scores'!$E9:$DO9)</f>
        <v>7</v>
      </c>
      <c r="DB9" s="132">
        <f>RANK('Standardized Scores'!DB9,'Standardized Scores'!$E9:$DO9)</f>
        <v>20</v>
      </c>
      <c r="DC9" s="132">
        <f>RANK('Standardized Scores'!DC9,'Standardized Scores'!$E9:$DO9)</f>
        <v>83</v>
      </c>
      <c r="DD9" s="132">
        <f>RANK('Standardized Scores'!DD9,'Standardized Scores'!$E9:$DO9)</f>
        <v>72</v>
      </c>
      <c r="DE9" s="132">
        <f>RANK('Standardized Scores'!DE9,'Standardized Scores'!$E9:$DO9)</f>
        <v>99</v>
      </c>
      <c r="DF9" s="132">
        <f>RANK('Standardized Scores'!DF9,'Standardized Scores'!$E9:$DO9)</f>
        <v>80</v>
      </c>
      <c r="DG9" s="132">
        <f>RANK('Standardized Scores'!DG9,'Standardized Scores'!$E9:$DO9)</f>
        <v>88</v>
      </c>
      <c r="DH9" s="132">
        <f>RANK('Standardized Scores'!DH9,'Standardized Scores'!$E9:$DO9)</f>
        <v>52</v>
      </c>
      <c r="DI9" s="132">
        <f>RANK('Standardized Scores'!DI9,'Standardized Scores'!$E9:$DO9)</f>
        <v>21</v>
      </c>
      <c r="DJ9" s="132">
        <f>RANK('Standardized Scores'!DJ9,'Standardized Scores'!$E9:$DO9)</f>
        <v>5</v>
      </c>
      <c r="DK9" s="132">
        <f>RANK('Standardized Scores'!DK9,'Standardized Scores'!$E9:$DO9)</f>
        <v>3</v>
      </c>
      <c r="DL9" s="132">
        <f>RANK('Standardized Scores'!DL9,'Standardized Scores'!$E9:$DO9)</f>
        <v>65</v>
      </c>
      <c r="DM9" s="132">
        <f>RANK('Standardized Scores'!DM9,'Standardized Scores'!$E9:$DO9)</f>
        <v>93</v>
      </c>
      <c r="DN9" s="132">
        <f>RANK('Standardized Scores'!DN9,'Standardized Scores'!$E9:$DO9)</f>
        <v>86</v>
      </c>
      <c r="DO9" s="132">
        <f>RANK('Standardized Scores'!DO9,'Standardized Scores'!$E9:$DO9)</f>
        <v>112</v>
      </c>
    </row>
    <row r="10" spans="2:119" ht="12" customHeight="1" x14ac:dyDescent="0.25">
      <c r="B10" s="61" t="str">
        <f>'Standardized Scores'!B10</f>
        <v xml:space="preserve">         Engineering occupational labor force</v>
      </c>
      <c r="C10" s="61" t="str">
        <f t="shared" ref="C10:C77" si="0">TRIM(B10)</f>
        <v>Engineering occupational labor force</v>
      </c>
      <c r="D10" s="166">
        <f>'Standardized Scores'!D10</f>
        <v>0.1</v>
      </c>
      <c r="E10" s="133">
        <f>RANK('Standardized Scores'!E10,'Standardized Scores'!$E10:$DO10)</f>
        <v>55</v>
      </c>
      <c r="F10" s="133">
        <f>RANK('Standardized Scores'!F10,'Standardized Scores'!$E10:$DO10)</f>
        <v>110</v>
      </c>
      <c r="G10" s="133">
        <f>RANK('Standardized Scores'!G10,'Standardized Scores'!$E10:$DO10)</f>
        <v>108</v>
      </c>
      <c r="H10" s="133">
        <f>RANK('Standardized Scores'!H10,'Standardized Scores'!$E10:$DO10)</f>
        <v>82</v>
      </c>
      <c r="I10" s="133">
        <f>RANK('Standardized Scores'!I10,'Standardized Scores'!$E10:$DO10)</f>
        <v>48</v>
      </c>
      <c r="J10" s="133">
        <f>RANK('Standardized Scores'!J10,'Standardized Scores'!$E10:$DO10)</f>
        <v>6</v>
      </c>
      <c r="K10" s="133">
        <f>RANK('Standardized Scores'!K10,'Standardized Scores'!$E10:$DO10)</f>
        <v>31</v>
      </c>
      <c r="L10" s="133">
        <f>RANK('Standardized Scores'!L10,'Standardized Scores'!$E10:$DO10)</f>
        <v>77</v>
      </c>
      <c r="M10" s="133">
        <f>RANK('Standardized Scores'!M10,'Standardized Scores'!$E10:$DO10)</f>
        <v>40</v>
      </c>
      <c r="N10" s="133">
        <f>RANK('Standardized Scores'!N10,'Standardized Scores'!$E10:$DO10)</f>
        <v>99</v>
      </c>
      <c r="O10" s="133">
        <f>RANK('Standardized Scores'!O10,'Standardized Scores'!$E10:$DO10)</f>
        <v>3</v>
      </c>
      <c r="P10" s="133">
        <f>RANK('Standardized Scores'!P10,'Standardized Scores'!$E10:$DO10)</f>
        <v>33</v>
      </c>
      <c r="Q10" s="133">
        <f>RANK('Standardized Scores'!Q10,'Standardized Scores'!$E10:$DO10)</f>
        <v>95</v>
      </c>
      <c r="R10" s="133">
        <f>RANK('Standardized Scores'!R10,'Standardized Scores'!$E10:$DO10)</f>
        <v>52</v>
      </c>
      <c r="S10" s="133">
        <f>RANK('Standardized Scores'!S10,'Standardized Scores'!$E10:$DO10)</f>
        <v>79</v>
      </c>
      <c r="T10" s="133">
        <f>RANK('Standardized Scores'!T10,'Standardized Scores'!$E10:$DO10)</f>
        <v>72</v>
      </c>
      <c r="U10" s="133">
        <f>RANK('Standardized Scores'!U10,'Standardized Scores'!$E10:$DO10)</f>
        <v>41</v>
      </c>
      <c r="V10" s="133">
        <f>RANK('Standardized Scores'!V10,'Standardized Scores'!$E10:$DO10)</f>
        <v>112</v>
      </c>
      <c r="W10" s="133">
        <f>RANK('Standardized Scores'!W10,'Standardized Scores'!$E10:$DO10)</f>
        <v>50</v>
      </c>
      <c r="X10" s="133">
        <f>RANK('Standardized Scores'!X10,'Standardized Scores'!$E10:$DO10)</f>
        <v>29</v>
      </c>
      <c r="Y10" s="133">
        <f>RANK('Standardized Scores'!Y10,'Standardized Scores'!$E10:$DO10)</f>
        <v>113</v>
      </c>
      <c r="Z10" s="133">
        <f>RANK('Standardized Scores'!Z10,'Standardized Scores'!$E10:$DO10)</f>
        <v>56</v>
      </c>
      <c r="AA10" s="133">
        <f>RANK('Standardized Scores'!AA10,'Standardized Scores'!$E10:$DO10)</f>
        <v>80</v>
      </c>
      <c r="AB10" s="133">
        <f>RANK('Standardized Scores'!AB10,'Standardized Scores'!$E10:$DO10)</f>
        <v>61</v>
      </c>
      <c r="AC10" s="133">
        <f>RANK('Standardized Scores'!AC10,'Standardized Scores'!$E10:$DO10)</f>
        <v>37</v>
      </c>
      <c r="AD10" s="133">
        <f>RANK('Standardized Scores'!AD10,'Standardized Scores'!$E10:$DO10)</f>
        <v>17</v>
      </c>
      <c r="AE10" s="133">
        <f>RANK('Standardized Scores'!AE10,'Standardized Scores'!$E10:$DO10)</f>
        <v>28</v>
      </c>
      <c r="AF10" s="133">
        <f>RANK('Standardized Scores'!AF10,'Standardized Scores'!$E10:$DO10)</f>
        <v>25</v>
      </c>
      <c r="AG10" s="133">
        <f>RANK('Standardized Scores'!AG10,'Standardized Scores'!$E10:$DO10)</f>
        <v>89</v>
      </c>
      <c r="AH10" s="133">
        <f>RANK('Standardized Scores'!AH10,'Standardized Scores'!$E10:$DO10)</f>
        <v>74</v>
      </c>
      <c r="AI10" s="133">
        <f>RANK('Standardized Scores'!AI10,'Standardized Scores'!$E10:$DO10)</f>
        <v>64</v>
      </c>
      <c r="AJ10" s="133">
        <f>RANK('Standardized Scores'!AJ10,'Standardized Scores'!$E10:$DO10)</f>
        <v>85</v>
      </c>
      <c r="AK10" s="133">
        <f>RANK('Standardized Scores'!AK10,'Standardized Scores'!$E10:$DO10)</f>
        <v>23</v>
      </c>
      <c r="AL10" s="133">
        <f>RANK('Standardized Scores'!AL10,'Standardized Scores'!$E10:$DO10)</f>
        <v>93</v>
      </c>
      <c r="AM10" s="133">
        <f>RANK('Standardized Scores'!AM10,'Standardized Scores'!$E10:$DO10)</f>
        <v>2</v>
      </c>
      <c r="AN10" s="133">
        <f>RANK('Standardized Scores'!AN10,'Standardized Scores'!$E10:$DO10)</f>
        <v>22</v>
      </c>
      <c r="AO10" s="133">
        <f>RANK('Standardized Scores'!AO10,'Standardized Scores'!$E10:$DO10)</f>
        <v>68</v>
      </c>
      <c r="AP10" s="133">
        <f>RANK('Standardized Scores'!AP10,'Standardized Scores'!$E10:$DO10)</f>
        <v>16</v>
      </c>
      <c r="AQ10" s="133">
        <f>RANK('Standardized Scores'!AQ10,'Standardized Scores'!$E10:$DO10)</f>
        <v>96</v>
      </c>
      <c r="AR10" s="133">
        <f>RANK('Standardized Scores'!AR10,'Standardized Scores'!$E10:$DO10)</f>
        <v>38</v>
      </c>
      <c r="AS10" s="133">
        <f>RANK('Standardized Scores'!AS10,'Standardized Scores'!$E10:$DO10)</f>
        <v>94</v>
      </c>
      <c r="AT10" s="133">
        <f>RANK('Standardized Scores'!AT10,'Standardized Scores'!$E10:$DO10)</f>
        <v>100</v>
      </c>
      <c r="AU10" s="133">
        <f>RANK('Standardized Scores'!AU10,'Standardized Scores'!$E10:$DO10)</f>
        <v>49</v>
      </c>
      <c r="AV10" s="133">
        <f>RANK('Standardized Scores'!AV10,'Standardized Scores'!$E10:$DO10)</f>
        <v>19</v>
      </c>
      <c r="AW10" s="133">
        <f>RANK('Standardized Scores'!AW10,'Standardized Scores'!$E10:$DO10)</f>
        <v>18</v>
      </c>
      <c r="AX10" s="133">
        <f>RANK('Standardized Scores'!AX10,'Standardized Scores'!$E10:$DO10)</f>
        <v>65</v>
      </c>
      <c r="AY10" s="133">
        <f>RANK('Standardized Scores'!AY10,'Standardized Scores'!$E10:$DO10)</f>
        <v>88</v>
      </c>
      <c r="AZ10" s="133">
        <f>RANK('Standardized Scores'!AZ10,'Standardized Scores'!$E10:$DO10)</f>
        <v>60</v>
      </c>
      <c r="BA10" s="133">
        <f>RANK('Standardized Scores'!BA10,'Standardized Scores'!$E10:$DO10)</f>
        <v>76</v>
      </c>
      <c r="BB10" s="133">
        <f>RANK('Standardized Scores'!BB10,'Standardized Scores'!$E10:$DO10)</f>
        <v>11</v>
      </c>
      <c r="BC10" s="133">
        <f>RANK('Standardized Scores'!BC10,'Standardized Scores'!$E10:$DO10)</f>
        <v>14</v>
      </c>
      <c r="BD10" s="133">
        <f>RANK('Standardized Scores'!BD10,'Standardized Scores'!$E10:$DO10)</f>
        <v>44</v>
      </c>
      <c r="BE10" s="133">
        <f>RANK('Standardized Scores'!BE10,'Standardized Scores'!$E10:$DO10)</f>
        <v>7</v>
      </c>
      <c r="BF10" s="133">
        <f>RANK('Standardized Scores'!BF10,'Standardized Scores'!$E10:$DO10)</f>
        <v>59</v>
      </c>
      <c r="BG10" s="133">
        <f>RANK('Standardized Scores'!BG10,'Standardized Scores'!$E10:$DO10)</f>
        <v>90</v>
      </c>
      <c r="BH10" s="133">
        <f>RANK('Standardized Scores'!BH10,'Standardized Scores'!$E10:$DO10)</f>
        <v>84</v>
      </c>
      <c r="BI10" s="133">
        <f>RANK('Standardized Scores'!BI10,'Standardized Scores'!$E10:$DO10)</f>
        <v>45</v>
      </c>
      <c r="BJ10" s="133">
        <f>RANK('Standardized Scores'!BJ10,'Standardized Scores'!$E10:$DO10)</f>
        <v>66</v>
      </c>
      <c r="BK10" s="133">
        <f>RANK('Standardized Scores'!BK10,'Standardized Scores'!$E10:$DO10)</f>
        <v>39</v>
      </c>
      <c r="BL10" s="133">
        <f>RANK('Standardized Scores'!BL10,'Standardized Scores'!$E10:$DO10)</f>
        <v>57</v>
      </c>
      <c r="BM10" s="133">
        <f>RANK('Standardized Scores'!BM10,'Standardized Scores'!$E10:$DO10)</f>
        <v>26</v>
      </c>
      <c r="BN10" s="133">
        <f>RANK('Standardized Scores'!BN10,'Standardized Scores'!$E10:$DO10)</f>
        <v>10</v>
      </c>
      <c r="BO10" s="133">
        <f>RANK('Standardized Scores'!BO10,'Standardized Scores'!$E10:$DO10)</f>
        <v>115</v>
      </c>
      <c r="BP10" s="133">
        <f>RANK('Standardized Scores'!BP10,'Standardized Scores'!$E10:$DO10)</f>
        <v>43</v>
      </c>
      <c r="BQ10" s="133">
        <f>RANK('Standardized Scores'!BQ10,'Standardized Scores'!$E10:$DO10)</f>
        <v>32</v>
      </c>
      <c r="BR10" s="133">
        <f>RANK('Standardized Scores'!BR10,'Standardized Scores'!$E10:$DO10)</f>
        <v>75</v>
      </c>
      <c r="BS10" s="133">
        <f>RANK('Standardized Scores'!BS10,'Standardized Scores'!$E10:$DO10)</f>
        <v>67</v>
      </c>
      <c r="BT10" s="133">
        <f>RANK('Standardized Scores'!BT10,'Standardized Scores'!$E10:$DO10)</f>
        <v>30</v>
      </c>
      <c r="BU10" s="133">
        <f>RANK('Standardized Scores'!BU10,'Standardized Scores'!$E10:$DO10)</f>
        <v>35</v>
      </c>
      <c r="BV10" s="133">
        <f>RANK('Standardized Scores'!BV10,'Standardized Scores'!$E10:$DO10)</f>
        <v>102</v>
      </c>
      <c r="BW10" s="133">
        <f>RANK('Standardized Scores'!BW10,'Standardized Scores'!$E10:$DO10)</f>
        <v>114</v>
      </c>
      <c r="BX10" s="133">
        <f>RANK('Standardized Scores'!BX10,'Standardized Scores'!$E10:$DO10)</f>
        <v>81</v>
      </c>
      <c r="BY10" s="133">
        <f>RANK('Standardized Scores'!BY10,'Standardized Scores'!$E10:$DO10)</f>
        <v>107</v>
      </c>
      <c r="BZ10" s="133">
        <f>RANK('Standardized Scores'!BZ10,'Standardized Scores'!$E10:$DO10)</f>
        <v>15</v>
      </c>
      <c r="CA10" s="133">
        <f>RANK('Standardized Scores'!CA10,'Standardized Scores'!$E10:$DO10)</f>
        <v>8</v>
      </c>
      <c r="CB10" s="133">
        <f>RANK('Standardized Scores'!CB10,'Standardized Scores'!$E10:$DO10)</f>
        <v>91</v>
      </c>
      <c r="CC10" s="133">
        <f>RANK('Standardized Scores'!CC10,'Standardized Scores'!$E10:$DO10)</f>
        <v>24</v>
      </c>
      <c r="CD10" s="133">
        <f>RANK('Standardized Scores'!CD10,'Standardized Scores'!$E10:$DO10)</f>
        <v>70</v>
      </c>
      <c r="CE10" s="133">
        <f>RANK('Standardized Scores'!CE10,'Standardized Scores'!$E10:$DO10)</f>
        <v>101</v>
      </c>
      <c r="CF10" s="133">
        <f>RANK('Standardized Scores'!CF10,'Standardized Scores'!$E10:$DO10)</f>
        <v>86</v>
      </c>
      <c r="CG10" s="133">
        <f>RANK('Standardized Scores'!CG10,'Standardized Scores'!$E10:$DO10)</f>
        <v>111</v>
      </c>
      <c r="CH10" s="133">
        <f>RANK('Standardized Scores'!CH10,'Standardized Scores'!$E10:$DO10)</f>
        <v>103</v>
      </c>
      <c r="CI10" s="133">
        <f>RANK('Standardized Scores'!CI10,'Standardized Scores'!$E10:$DO10)</f>
        <v>78</v>
      </c>
      <c r="CJ10" s="133">
        <f>RANK('Standardized Scores'!CJ10,'Standardized Scores'!$E10:$DO10)</f>
        <v>34</v>
      </c>
      <c r="CK10" s="133">
        <f>RANK('Standardized Scores'!CK10,'Standardized Scores'!$E10:$DO10)</f>
        <v>21</v>
      </c>
      <c r="CL10" s="133">
        <f>RANK('Standardized Scores'!CL10,'Standardized Scores'!$E10:$DO10)</f>
        <v>9</v>
      </c>
      <c r="CM10" s="133">
        <f>RANK('Standardized Scores'!CM10,'Standardized Scores'!$E10:$DO10)</f>
        <v>27</v>
      </c>
      <c r="CN10" s="133">
        <f>RANK('Standardized Scores'!CN10,'Standardized Scores'!$E10:$DO10)</f>
        <v>97</v>
      </c>
      <c r="CO10" s="133">
        <f>RANK('Standardized Scores'!CO10,'Standardized Scores'!$E10:$DO10)</f>
        <v>104</v>
      </c>
      <c r="CP10" s="133">
        <f>RANK('Standardized Scores'!CP10,'Standardized Scores'!$E10:$DO10)</f>
        <v>51</v>
      </c>
      <c r="CQ10" s="133">
        <f>RANK('Standardized Scores'!CQ10,'Standardized Scores'!$E10:$DO10)</f>
        <v>106</v>
      </c>
      <c r="CR10" s="133">
        <f>RANK('Standardized Scores'!CR10,'Standardized Scores'!$E10:$DO10)</f>
        <v>42</v>
      </c>
      <c r="CS10" s="133">
        <f>RANK('Standardized Scores'!CS10,'Standardized Scores'!$E10:$DO10)</f>
        <v>1</v>
      </c>
      <c r="CT10" s="133">
        <f>RANK('Standardized Scores'!CT10,'Standardized Scores'!$E10:$DO10)</f>
        <v>47</v>
      </c>
      <c r="CU10" s="133">
        <f>RANK('Standardized Scores'!CU10,'Standardized Scores'!$E10:$DO10)</f>
        <v>5</v>
      </c>
      <c r="CV10" s="133">
        <f>RANK('Standardized Scores'!CV10,'Standardized Scores'!$E10:$DO10)</f>
        <v>62</v>
      </c>
      <c r="CW10" s="133">
        <f>RANK('Standardized Scores'!CW10,'Standardized Scores'!$E10:$DO10)</f>
        <v>98</v>
      </c>
      <c r="CX10" s="133">
        <f>RANK('Standardized Scores'!CX10,'Standardized Scores'!$E10:$DO10)</f>
        <v>36</v>
      </c>
      <c r="CY10" s="133">
        <f>RANK('Standardized Scores'!CY10,'Standardized Scores'!$E10:$DO10)</f>
        <v>83</v>
      </c>
      <c r="CZ10" s="133">
        <f>RANK('Standardized Scores'!CZ10,'Standardized Scores'!$E10:$DO10)</f>
        <v>13</v>
      </c>
      <c r="DA10" s="133">
        <f>RANK('Standardized Scores'!DA10,'Standardized Scores'!$E10:$DO10)</f>
        <v>12</v>
      </c>
      <c r="DB10" s="133">
        <f>RANK('Standardized Scores'!DB10,'Standardized Scores'!$E10:$DO10)</f>
        <v>69</v>
      </c>
      <c r="DC10" s="133">
        <f>RANK('Standardized Scores'!DC10,'Standardized Scores'!$E10:$DO10)</f>
        <v>105</v>
      </c>
      <c r="DD10" s="133">
        <f>RANK('Standardized Scores'!DD10,'Standardized Scores'!$E10:$DO10)</f>
        <v>63</v>
      </c>
      <c r="DE10" s="133">
        <f>RANK('Standardized Scores'!DE10,'Standardized Scores'!$E10:$DO10)</f>
        <v>73</v>
      </c>
      <c r="DF10" s="133">
        <f>RANK('Standardized Scores'!DF10,'Standardized Scores'!$E10:$DO10)</f>
        <v>53</v>
      </c>
      <c r="DG10" s="133">
        <f>RANK('Standardized Scores'!DG10,'Standardized Scores'!$E10:$DO10)</f>
        <v>109</v>
      </c>
      <c r="DH10" s="133">
        <f>RANK('Standardized Scores'!DH10,'Standardized Scores'!$E10:$DO10)</f>
        <v>54</v>
      </c>
      <c r="DI10" s="133">
        <f>RANK('Standardized Scores'!DI10,'Standardized Scores'!$E10:$DO10)</f>
        <v>4</v>
      </c>
      <c r="DJ10" s="133">
        <f>RANK('Standardized Scores'!DJ10,'Standardized Scores'!$E10:$DO10)</f>
        <v>20</v>
      </c>
      <c r="DK10" s="133">
        <f>RANK('Standardized Scores'!DK10,'Standardized Scores'!$E10:$DO10)</f>
        <v>46</v>
      </c>
      <c r="DL10" s="133">
        <f>RANK('Standardized Scores'!DL10,'Standardized Scores'!$E10:$DO10)</f>
        <v>58</v>
      </c>
      <c r="DM10" s="133">
        <f>RANK('Standardized Scores'!DM10,'Standardized Scores'!$E10:$DO10)</f>
        <v>71</v>
      </c>
      <c r="DN10" s="133">
        <f>RANK('Standardized Scores'!DN10,'Standardized Scores'!$E10:$DO10)</f>
        <v>87</v>
      </c>
      <c r="DO10" s="133">
        <f>RANK('Standardized Scores'!DO10,'Standardized Scores'!$E10:$DO10)</f>
        <v>92</v>
      </c>
    </row>
    <row r="11" spans="2:119" ht="12" customHeight="1" x14ac:dyDescent="0.25">
      <c r="B11" s="61" t="str">
        <f>'Standardized Scores'!B11</f>
        <v xml:space="preserve">         Average years of experience for engineers</v>
      </c>
      <c r="C11" s="61" t="str">
        <f t="shared" si="0"/>
        <v>Average years of experience for engineers</v>
      </c>
      <c r="D11" s="166">
        <f>'Standardized Scores'!D11</f>
        <v>0.2</v>
      </c>
      <c r="E11" s="133">
        <f>RANK('Standardized Scores'!E11,'Standardized Scores'!$E11:$DO11)</f>
        <v>104</v>
      </c>
      <c r="F11" s="133">
        <f>RANK('Standardized Scores'!F11,'Standardized Scores'!$E11:$DO11)</f>
        <v>67</v>
      </c>
      <c r="G11" s="133">
        <f>RANK('Standardized Scores'!G11,'Standardized Scores'!$E11:$DO11)</f>
        <v>63</v>
      </c>
      <c r="H11" s="133">
        <f>RANK('Standardized Scores'!H11,'Standardized Scores'!$E11:$DO11)</f>
        <v>33</v>
      </c>
      <c r="I11" s="133">
        <f>RANK('Standardized Scores'!I11,'Standardized Scores'!$E11:$DO11)</f>
        <v>105</v>
      </c>
      <c r="J11" s="133">
        <f>RANK('Standardized Scores'!J11,'Standardized Scores'!$E11:$DO11)</f>
        <v>12</v>
      </c>
      <c r="K11" s="133">
        <f>RANK('Standardized Scores'!K11,'Standardized Scores'!$E11:$DO11)</f>
        <v>15</v>
      </c>
      <c r="L11" s="133">
        <f>RANK('Standardized Scores'!L11,'Standardized Scores'!$E11:$DO11)</f>
        <v>92</v>
      </c>
      <c r="M11" s="133">
        <f>RANK('Standardized Scores'!M11,'Standardized Scores'!$E11:$DO11)</f>
        <v>44</v>
      </c>
      <c r="N11" s="133">
        <f>RANK('Standardized Scores'!N11,'Standardized Scores'!$E11:$DO11)</f>
        <v>111</v>
      </c>
      <c r="O11" s="133">
        <f>RANK('Standardized Scores'!O11,'Standardized Scores'!$E11:$DO11)</f>
        <v>107</v>
      </c>
      <c r="P11" s="133">
        <f>RANK('Standardized Scores'!P11,'Standardized Scores'!$E11:$DO11)</f>
        <v>7</v>
      </c>
      <c r="Q11" s="133">
        <f>RANK('Standardized Scores'!Q11,'Standardized Scores'!$E11:$DO11)</f>
        <v>81</v>
      </c>
      <c r="R11" s="133">
        <f>RANK('Standardized Scores'!R11,'Standardized Scores'!$E11:$DO11)</f>
        <v>94</v>
      </c>
      <c r="S11" s="133">
        <f>RANK('Standardized Scores'!S11,'Standardized Scores'!$E11:$DO11)</f>
        <v>79</v>
      </c>
      <c r="T11" s="133">
        <f>RANK('Standardized Scores'!T11,'Standardized Scores'!$E11:$DO11)</f>
        <v>26</v>
      </c>
      <c r="U11" s="133">
        <f>RANK('Standardized Scores'!U11,'Standardized Scores'!$E11:$DO11)</f>
        <v>51</v>
      </c>
      <c r="V11" s="133">
        <f>RANK('Standardized Scores'!V11,'Standardized Scores'!$E11:$DO11)</f>
        <v>96</v>
      </c>
      <c r="W11" s="133">
        <f>RANK('Standardized Scores'!W11,'Standardized Scores'!$E11:$DO11)</f>
        <v>16</v>
      </c>
      <c r="X11" s="133">
        <f>RANK('Standardized Scores'!X11,'Standardized Scores'!$E11:$DO11)</f>
        <v>31</v>
      </c>
      <c r="Y11" s="133">
        <f>RANK('Standardized Scores'!Y11,'Standardized Scores'!$E11:$DO11)</f>
        <v>35</v>
      </c>
      <c r="Z11" s="133">
        <f>RANK('Standardized Scores'!Z11,'Standardized Scores'!$E11:$DO11)</f>
        <v>83</v>
      </c>
      <c r="AA11" s="133">
        <f>RANK('Standardized Scores'!AA11,'Standardized Scores'!$E11:$DO11)</f>
        <v>58</v>
      </c>
      <c r="AB11" s="133">
        <f>RANK('Standardized Scores'!AB11,'Standardized Scores'!$E11:$DO11)</f>
        <v>60</v>
      </c>
      <c r="AC11" s="133">
        <f>RANK('Standardized Scores'!AC11,'Standardized Scores'!$E11:$DO11)</f>
        <v>48</v>
      </c>
      <c r="AD11" s="133">
        <f>RANK('Standardized Scores'!AD11,'Standardized Scores'!$E11:$DO11)</f>
        <v>43</v>
      </c>
      <c r="AE11" s="133">
        <f>RANK('Standardized Scores'!AE11,'Standardized Scores'!$E11:$DO11)</f>
        <v>19</v>
      </c>
      <c r="AF11" s="133">
        <f>RANK('Standardized Scores'!AF11,'Standardized Scores'!$E11:$DO11)</f>
        <v>1</v>
      </c>
      <c r="AG11" s="133">
        <f>RANK('Standardized Scores'!AG11,'Standardized Scores'!$E11:$DO11)</f>
        <v>50</v>
      </c>
      <c r="AH11" s="133">
        <f>RANK('Standardized Scores'!AH11,'Standardized Scores'!$E11:$DO11)</f>
        <v>64</v>
      </c>
      <c r="AI11" s="133">
        <f>RANK('Standardized Scores'!AI11,'Standardized Scores'!$E11:$DO11)</f>
        <v>98</v>
      </c>
      <c r="AJ11" s="133">
        <f>RANK('Standardized Scores'!AJ11,'Standardized Scores'!$E11:$DO11)</f>
        <v>72</v>
      </c>
      <c r="AK11" s="133">
        <f>RANK('Standardized Scores'!AK11,'Standardized Scores'!$E11:$DO11)</f>
        <v>45</v>
      </c>
      <c r="AL11" s="133">
        <f>RANK('Standardized Scores'!AL11,'Standardized Scores'!$E11:$DO11)</f>
        <v>112</v>
      </c>
      <c r="AM11" s="133">
        <f>RANK('Standardized Scores'!AM11,'Standardized Scores'!$E11:$DO11)</f>
        <v>6</v>
      </c>
      <c r="AN11" s="133">
        <f>RANK('Standardized Scores'!AN11,'Standardized Scores'!$E11:$DO11)</f>
        <v>14</v>
      </c>
      <c r="AO11" s="133">
        <f>RANK('Standardized Scores'!AO11,'Standardized Scores'!$E11:$DO11)</f>
        <v>115</v>
      </c>
      <c r="AP11" s="133">
        <f>RANK('Standardized Scores'!AP11,'Standardized Scores'!$E11:$DO11)</f>
        <v>20</v>
      </c>
      <c r="AQ11" s="133">
        <f>RANK('Standardized Scores'!AQ11,'Standardized Scores'!$E11:$DO11)</f>
        <v>97</v>
      </c>
      <c r="AR11" s="133">
        <f>RANK('Standardized Scores'!AR11,'Standardized Scores'!$E11:$DO11)</f>
        <v>29</v>
      </c>
      <c r="AS11" s="133">
        <f>RANK('Standardized Scores'!AS11,'Standardized Scores'!$E11:$DO11)</f>
        <v>53</v>
      </c>
      <c r="AT11" s="133">
        <f>RANK('Standardized Scores'!AT11,'Standardized Scores'!$E11:$DO11)</f>
        <v>77</v>
      </c>
      <c r="AU11" s="133">
        <f>RANK('Standardized Scores'!AU11,'Standardized Scores'!$E11:$DO11)</f>
        <v>28</v>
      </c>
      <c r="AV11" s="133">
        <f>RANK('Standardized Scores'!AV11,'Standardized Scores'!$E11:$DO11)</f>
        <v>40</v>
      </c>
      <c r="AW11" s="133">
        <f>RANK('Standardized Scores'!AW11,'Standardized Scores'!$E11:$DO11)</f>
        <v>22</v>
      </c>
      <c r="AX11" s="133">
        <f>RANK('Standardized Scores'!AX11,'Standardized Scores'!$E11:$DO11)</f>
        <v>108</v>
      </c>
      <c r="AY11" s="133">
        <f>RANK('Standardized Scores'!AY11,'Standardized Scores'!$E11:$DO11)</f>
        <v>91</v>
      </c>
      <c r="AZ11" s="133">
        <f>RANK('Standardized Scores'!AZ11,'Standardized Scores'!$E11:$DO11)</f>
        <v>101</v>
      </c>
      <c r="BA11" s="133">
        <f>RANK('Standardized Scores'!BA11,'Standardized Scores'!$E11:$DO11)</f>
        <v>89</v>
      </c>
      <c r="BB11" s="133">
        <f>RANK('Standardized Scores'!BB11,'Standardized Scores'!$E11:$DO11)</f>
        <v>18</v>
      </c>
      <c r="BC11" s="133">
        <f>RANK('Standardized Scores'!BC11,'Standardized Scores'!$E11:$DO11)</f>
        <v>30</v>
      </c>
      <c r="BD11" s="133">
        <f>RANK('Standardized Scores'!BD11,'Standardized Scores'!$E11:$DO11)</f>
        <v>9</v>
      </c>
      <c r="BE11" s="133">
        <f>RANK('Standardized Scores'!BE11,'Standardized Scores'!$E11:$DO11)</f>
        <v>17</v>
      </c>
      <c r="BF11" s="133">
        <f>RANK('Standardized Scores'!BF11,'Standardized Scores'!$E11:$DO11)</f>
        <v>84</v>
      </c>
      <c r="BG11" s="133">
        <f>RANK('Standardized Scores'!BG11,'Standardized Scores'!$E11:$DO11)</f>
        <v>74</v>
      </c>
      <c r="BH11" s="133">
        <f>RANK('Standardized Scores'!BH11,'Standardized Scores'!$E11:$DO11)</f>
        <v>95</v>
      </c>
      <c r="BI11" s="133">
        <f>RANK('Standardized Scores'!BI11,'Standardized Scores'!$E11:$DO11)</f>
        <v>52</v>
      </c>
      <c r="BJ11" s="133">
        <f>RANK('Standardized Scores'!BJ11,'Standardized Scores'!$E11:$DO11)</f>
        <v>110</v>
      </c>
      <c r="BK11" s="133">
        <f>RANK('Standardized Scores'!BK11,'Standardized Scores'!$E11:$DO11)</f>
        <v>49</v>
      </c>
      <c r="BL11" s="133">
        <f>RANK('Standardized Scores'!BL11,'Standardized Scores'!$E11:$DO11)</f>
        <v>61</v>
      </c>
      <c r="BM11" s="133">
        <f>RANK('Standardized Scores'!BM11,'Standardized Scores'!$E11:$DO11)</f>
        <v>59</v>
      </c>
      <c r="BN11" s="133">
        <f>RANK('Standardized Scores'!BN11,'Standardized Scores'!$E11:$DO11)</f>
        <v>8</v>
      </c>
      <c r="BO11" s="133">
        <f>RANK('Standardized Scores'!BO11,'Standardized Scores'!$E11:$DO11)</f>
        <v>75</v>
      </c>
      <c r="BP11" s="133">
        <f>RANK('Standardized Scores'!BP11,'Standardized Scores'!$E11:$DO11)</f>
        <v>76</v>
      </c>
      <c r="BQ11" s="133">
        <f>RANK('Standardized Scores'!BQ11,'Standardized Scores'!$E11:$DO11)</f>
        <v>25</v>
      </c>
      <c r="BR11" s="133">
        <f>RANK('Standardized Scores'!BR11,'Standardized Scores'!$E11:$DO11)</f>
        <v>55</v>
      </c>
      <c r="BS11" s="133">
        <f>RANK('Standardized Scores'!BS11,'Standardized Scores'!$E11:$DO11)</f>
        <v>57</v>
      </c>
      <c r="BT11" s="133">
        <f>RANK('Standardized Scores'!BT11,'Standardized Scores'!$E11:$DO11)</f>
        <v>106</v>
      </c>
      <c r="BU11" s="133">
        <f>RANK('Standardized Scores'!BU11,'Standardized Scores'!$E11:$DO11)</f>
        <v>78</v>
      </c>
      <c r="BV11" s="133">
        <f>RANK('Standardized Scores'!BV11,'Standardized Scores'!$E11:$DO11)</f>
        <v>85</v>
      </c>
      <c r="BW11" s="133">
        <f>RANK('Standardized Scores'!BW11,'Standardized Scores'!$E11:$DO11)</f>
        <v>69</v>
      </c>
      <c r="BX11" s="133">
        <f>RANK('Standardized Scores'!BX11,'Standardized Scores'!$E11:$DO11)</f>
        <v>80</v>
      </c>
      <c r="BY11" s="133">
        <f>RANK('Standardized Scores'!BY11,'Standardized Scores'!$E11:$DO11)</f>
        <v>114</v>
      </c>
      <c r="BZ11" s="133">
        <f>RANK('Standardized Scores'!BZ11,'Standardized Scores'!$E11:$DO11)</f>
        <v>2</v>
      </c>
      <c r="CA11" s="133">
        <f>RANK('Standardized Scores'!CA11,'Standardized Scores'!$E11:$DO11)</f>
        <v>11</v>
      </c>
      <c r="CB11" s="133">
        <f>RANK('Standardized Scores'!CB11,'Standardized Scores'!$E11:$DO11)</f>
        <v>99</v>
      </c>
      <c r="CC11" s="133">
        <f>RANK('Standardized Scores'!CC11,'Standardized Scores'!$E11:$DO11)</f>
        <v>3</v>
      </c>
      <c r="CD11" s="133">
        <f>RANK('Standardized Scores'!CD11,'Standardized Scores'!$E11:$DO11)</f>
        <v>66</v>
      </c>
      <c r="CE11" s="133">
        <f>RANK('Standardized Scores'!CE11,'Standardized Scores'!$E11:$DO11)</f>
        <v>103</v>
      </c>
      <c r="CF11" s="133">
        <f>RANK('Standardized Scores'!CF11,'Standardized Scores'!$E11:$DO11)</f>
        <v>23</v>
      </c>
      <c r="CG11" s="133">
        <f>RANK('Standardized Scores'!CG11,'Standardized Scores'!$E11:$DO11)</f>
        <v>65</v>
      </c>
      <c r="CH11" s="133">
        <f>RANK('Standardized Scores'!CH11,'Standardized Scores'!$E11:$DO11)</f>
        <v>62</v>
      </c>
      <c r="CI11" s="133">
        <f>RANK('Standardized Scores'!CI11,'Standardized Scores'!$E11:$DO11)</f>
        <v>86</v>
      </c>
      <c r="CJ11" s="133">
        <f>RANK('Standardized Scores'!CJ11,'Standardized Scores'!$E11:$DO11)</f>
        <v>41</v>
      </c>
      <c r="CK11" s="133">
        <f>RANK('Standardized Scores'!CK11,'Standardized Scores'!$E11:$DO11)</f>
        <v>24</v>
      </c>
      <c r="CL11" s="133">
        <f>RANK('Standardized Scores'!CL11,'Standardized Scores'!$E11:$DO11)</f>
        <v>32</v>
      </c>
      <c r="CM11" s="133">
        <f>RANK('Standardized Scores'!CM11,'Standardized Scores'!$E11:$DO11)</f>
        <v>54</v>
      </c>
      <c r="CN11" s="133">
        <f>RANK('Standardized Scores'!CN11,'Standardized Scores'!$E11:$DO11)</f>
        <v>37</v>
      </c>
      <c r="CO11" s="133">
        <f>RANK('Standardized Scores'!CO11,'Standardized Scores'!$E11:$DO11)</f>
        <v>109</v>
      </c>
      <c r="CP11" s="133">
        <f>RANK('Standardized Scores'!CP11,'Standardized Scores'!$E11:$DO11)</f>
        <v>56</v>
      </c>
      <c r="CQ11" s="133">
        <f>RANK('Standardized Scores'!CQ11,'Standardized Scores'!$E11:$DO11)</f>
        <v>68</v>
      </c>
      <c r="CR11" s="133">
        <f>RANK('Standardized Scores'!CR11,'Standardized Scores'!$E11:$DO11)</f>
        <v>73</v>
      </c>
      <c r="CS11" s="133">
        <f>RANK('Standardized Scores'!CS11,'Standardized Scores'!$E11:$DO11)</f>
        <v>38</v>
      </c>
      <c r="CT11" s="133">
        <f>RANK('Standardized Scores'!CT11,'Standardized Scores'!$E11:$DO11)</f>
        <v>34</v>
      </c>
      <c r="CU11" s="133">
        <f>RANK('Standardized Scores'!CU11,'Standardized Scores'!$E11:$DO11)</f>
        <v>27</v>
      </c>
      <c r="CV11" s="133">
        <f>RANK('Standardized Scores'!CV11,'Standardized Scores'!$E11:$DO11)</f>
        <v>36</v>
      </c>
      <c r="CW11" s="133">
        <f>RANK('Standardized Scores'!CW11,'Standardized Scores'!$E11:$DO11)</f>
        <v>42</v>
      </c>
      <c r="CX11" s="133">
        <f>RANK('Standardized Scores'!CX11,'Standardized Scores'!$E11:$DO11)</f>
        <v>21</v>
      </c>
      <c r="CY11" s="133">
        <f>RANK('Standardized Scores'!CY11,'Standardized Scores'!$E11:$DO11)</f>
        <v>102</v>
      </c>
      <c r="CZ11" s="133">
        <f>RANK('Standardized Scores'!CZ11,'Standardized Scores'!$E11:$DO11)</f>
        <v>4</v>
      </c>
      <c r="DA11" s="133">
        <f>RANK('Standardized Scores'!DA11,'Standardized Scores'!$E11:$DO11)</f>
        <v>5</v>
      </c>
      <c r="DB11" s="133">
        <f>RANK('Standardized Scores'!DB11,'Standardized Scores'!$E11:$DO11)</f>
        <v>47</v>
      </c>
      <c r="DC11" s="133">
        <f>RANK('Standardized Scores'!DC11,'Standardized Scores'!$E11:$DO11)</f>
        <v>100</v>
      </c>
      <c r="DD11" s="133">
        <f>RANK('Standardized Scores'!DD11,'Standardized Scores'!$E11:$DO11)</f>
        <v>71</v>
      </c>
      <c r="DE11" s="133">
        <f>RANK('Standardized Scores'!DE11,'Standardized Scores'!$E11:$DO11)</f>
        <v>90</v>
      </c>
      <c r="DF11" s="133">
        <f>RANK('Standardized Scores'!DF11,'Standardized Scores'!$E11:$DO11)</f>
        <v>70</v>
      </c>
      <c r="DG11" s="133">
        <f>RANK('Standardized Scores'!DG11,'Standardized Scores'!$E11:$DO11)</f>
        <v>93</v>
      </c>
      <c r="DH11" s="133">
        <f>RANK('Standardized Scores'!DH11,'Standardized Scores'!$E11:$DO11)</f>
        <v>87</v>
      </c>
      <c r="DI11" s="133">
        <f>RANK('Standardized Scores'!DI11,'Standardized Scores'!$E11:$DO11)</f>
        <v>39</v>
      </c>
      <c r="DJ11" s="133">
        <f>RANK('Standardized Scores'!DJ11,'Standardized Scores'!$E11:$DO11)</f>
        <v>10</v>
      </c>
      <c r="DK11" s="133">
        <f>RANK('Standardized Scores'!DK11,'Standardized Scores'!$E11:$DO11)</f>
        <v>13</v>
      </c>
      <c r="DL11" s="133">
        <f>RANK('Standardized Scores'!DL11,'Standardized Scores'!$E11:$DO11)</f>
        <v>46</v>
      </c>
      <c r="DM11" s="133">
        <f>RANK('Standardized Scores'!DM11,'Standardized Scores'!$E11:$DO11)</f>
        <v>113</v>
      </c>
      <c r="DN11" s="133">
        <f>RANK('Standardized Scores'!DN11,'Standardized Scores'!$E11:$DO11)</f>
        <v>82</v>
      </c>
      <c r="DO11" s="133">
        <f>RANK('Standardized Scores'!DO11,'Standardized Scores'!$E11:$DO11)</f>
        <v>88</v>
      </c>
    </row>
    <row r="12" spans="2:119" ht="12" customHeight="1" x14ac:dyDescent="0.25">
      <c r="B12" s="61" t="str">
        <f>'Standardized Scores'!B12</f>
        <v xml:space="preserve">         % of engineer majors with problem solving skills</v>
      </c>
      <c r="C12" s="61" t="str">
        <f t="shared" si="0"/>
        <v>% of engineer majors with problem solving skills</v>
      </c>
      <c r="D12" s="166">
        <f>'Standardized Scores'!D12</f>
        <v>0.1</v>
      </c>
      <c r="E12" s="133">
        <f>RANK('Standardized Scores'!E12,'Standardized Scores'!$E12:$DO12)</f>
        <v>67</v>
      </c>
      <c r="F12" s="133">
        <f>RANK('Standardized Scores'!F12,'Standardized Scores'!$E12:$DO12)</f>
        <v>108</v>
      </c>
      <c r="G12" s="133">
        <f>RANK('Standardized Scores'!G12,'Standardized Scores'!$E12:$DO12)</f>
        <v>107</v>
      </c>
      <c r="H12" s="133">
        <f>RANK('Standardized Scores'!H12,'Standardized Scores'!$E12:$DO12)</f>
        <v>71</v>
      </c>
      <c r="I12" s="133">
        <f>RANK('Standardized Scores'!I12,'Standardized Scores'!$E12:$DO12)</f>
        <v>92</v>
      </c>
      <c r="J12" s="133">
        <f>RANK('Standardized Scores'!J12,'Standardized Scores'!$E12:$DO12)</f>
        <v>7</v>
      </c>
      <c r="K12" s="133">
        <f>RANK('Standardized Scores'!K12,'Standardized Scores'!$E12:$DO12)</f>
        <v>63</v>
      </c>
      <c r="L12" s="133">
        <f>RANK('Standardized Scores'!L12,'Standardized Scores'!$E12:$DO12)</f>
        <v>55</v>
      </c>
      <c r="M12" s="133">
        <f>RANK('Standardized Scores'!M12,'Standardized Scores'!$E12:$DO12)</f>
        <v>23</v>
      </c>
      <c r="N12" s="133">
        <f>RANK('Standardized Scores'!N12,'Standardized Scores'!$E12:$DO12)</f>
        <v>75</v>
      </c>
      <c r="O12" s="133">
        <f>RANK('Standardized Scores'!O12,'Standardized Scores'!$E12:$DO12)</f>
        <v>106</v>
      </c>
      <c r="P12" s="133">
        <f>RANK('Standardized Scores'!P12,'Standardized Scores'!$E12:$DO12)</f>
        <v>20</v>
      </c>
      <c r="Q12" s="133">
        <f>RANK('Standardized Scores'!Q12,'Standardized Scores'!$E12:$DO12)</f>
        <v>79</v>
      </c>
      <c r="R12" s="133">
        <f>RANK('Standardized Scores'!R12,'Standardized Scores'!$E12:$DO12)</f>
        <v>83</v>
      </c>
      <c r="S12" s="133">
        <f>RANK('Standardized Scores'!S12,'Standardized Scores'!$E12:$DO12)</f>
        <v>77</v>
      </c>
      <c r="T12" s="133">
        <f>RANK('Standardized Scores'!T12,'Standardized Scores'!$E12:$DO12)</f>
        <v>69</v>
      </c>
      <c r="U12" s="133">
        <f>RANK('Standardized Scores'!U12,'Standardized Scores'!$E12:$DO12)</f>
        <v>28</v>
      </c>
      <c r="V12" s="133">
        <f>RANK('Standardized Scores'!V12,'Standardized Scores'!$E12:$DO12)</f>
        <v>105</v>
      </c>
      <c r="W12" s="133">
        <f>RANK('Standardized Scores'!W12,'Standardized Scores'!$E12:$DO12)</f>
        <v>4</v>
      </c>
      <c r="X12" s="133">
        <f>RANK('Standardized Scores'!X12,'Standardized Scores'!$E12:$DO12)</f>
        <v>73</v>
      </c>
      <c r="Y12" s="133">
        <f>RANK('Standardized Scores'!Y12,'Standardized Scores'!$E12:$DO12)</f>
        <v>99</v>
      </c>
      <c r="Z12" s="133">
        <f>RANK('Standardized Scores'!Z12,'Standardized Scores'!$E12:$DO12)</f>
        <v>56</v>
      </c>
      <c r="AA12" s="133">
        <f>RANK('Standardized Scores'!AA12,'Standardized Scores'!$E12:$DO12)</f>
        <v>109</v>
      </c>
      <c r="AB12" s="133">
        <f>RANK('Standardized Scores'!AB12,'Standardized Scores'!$E12:$DO12)</f>
        <v>12</v>
      </c>
      <c r="AC12" s="133">
        <f>RANK('Standardized Scores'!AC12,'Standardized Scores'!$E12:$DO12)</f>
        <v>50</v>
      </c>
      <c r="AD12" s="133">
        <f>RANK('Standardized Scores'!AD12,'Standardized Scores'!$E12:$DO12)</f>
        <v>29</v>
      </c>
      <c r="AE12" s="133">
        <f>RANK('Standardized Scores'!AE12,'Standardized Scores'!$E12:$DO12)</f>
        <v>45</v>
      </c>
      <c r="AF12" s="133">
        <f>RANK('Standardized Scores'!AF12,'Standardized Scores'!$E12:$DO12)</f>
        <v>37</v>
      </c>
      <c r="AG12" s="133">
        <f>RANK('Standardized Scores'!AG12,'Standardized Scores'!$E12:$DO12)</f>
        <v>21</v>
      </c>
      <c r="AH12" s="133">
        <f>RANK('Standardized Scores'!AH12,'Standardized Scores'!$E12:$DO12)</f>
        <v>53</v>
      </c>
      <c r="AI12" s="133">
        <f>RANK('Standardized Scores'!AI12,'Standardized Scores'!$E12:$DO12)</f>
        <v>11</v>
      </c>
      <c r="AJ12" s="133">
        <f>RANK('Standardized Scores'!AJ12,'Standardized Scores'!$E12:$DO12)</f>
        <v>43</v>
      </c>
      <c r="AK12" s="133">
        <f>RANK('Standardized Scores'!AK12,'Standardized Scores'!$E12:$DO12)</f>
        <v>58</v>
      </c>
      <c r="AL12" s="133">
        <f>RANK('Standardized Scores'!AL12,'Standardized Scores'!$E12:$DO12)</f>
        <v>113</v>
      </c>
      <c r="AM12" s="133">
        <f>RANK('Standardized Scores'!AM12,'Standardized Scores'!$E12:$DO12)</f>
        <v>27</v>
      </c>
      <c r="AN12" s="133">
        <f>RANK('Standardized Scores'!AN12,'Standardized Scores'!$E12:$DO12)</f>
        <v>66</v>
      </c>
      <c r="AO12" s="133">
        <f>RANK('Standardized Scores'!AO12,'Standardized Scores'!$E12:$DO12)</f>
        <v>74</v>
      </c>
      <c r="AP12" s="133">
        <f>RANK('Standardized Scores'!AP12,'Standardized Scores'!$E12:$DO12)</f>
        <v>62</v>
      </c>
      <c r="AQ12" s="133">
        <f>RANK('Standardized Scores'!AQ12,'Standardized Scores'!$E12:$DO12)</f>
        <v>84</v>
      </c>
      <c r="AR12" s="133">
        <f>RANK('Standardized Scores'!AR12,'Standardized Scores'!$E12:$DO12)</f>
        <v>18</v>
      </c>
      <c r="AS12" s="133">
        <f>RANK('Standardized Scores'!AS12,'Standardized Scores'!$E12:$DO12)</f>
        <v>15</v>
      </c>
      <c r="AT12" s="133">
        <f>RANK('Standardized Scores'!AT12,'Standardized Scores'!$E12:$DO12)</f>
        <v>33</v>
      </c>
      <c r="AU12" s="133">
        <f>RANK('Standardized Scores'!AU12,'Standardized Scores'!$E12:$DO12)</f>
        <v>87</v>
      </c>
      <c r="AV12" s="133">
        <f>RANK('Standardized Scores'!AV12,'Standardized Scores'!$E12:$DO12)</f>
        <v>19</v>
      </c>
      <c r="AW12" s="133">
        <f>RANK('Standardized Scores'!AW12,'Standardized Scores'!$E12:$DO12)</f>
        <v>30</v>
      </c>
      <c r="AX12" s="133">
        <f>RANK('Standardized Scores'!AX12,'Standardized Scores'!$E12:$DO12)</f>
        <v>90</v>
      </c>
      <c r="AY12" s="133">
        <f>RANK('Standardized Scores'!AY12,'Standardized Scores'!$E12:$DO12)</f>
        <v>86</v>
      </c>
      <c r="AZ12" s="133">
        <f>RANK('Standardized Scores'!AZ12,'Standardized Scores'!$E12:$DO12)</f>
        <v>112</v>
      </c>
      <c r="BA12" s="133">
        <f>RANK('Standardized Scores'!BA12,'Standardized Scores'!$E12:$DO12)</f>
        <v>76</v>
      </c>
      <c r="BB12" s="133">
        <f>RANK('Standardized Scores'!BB12,'Standardized Scores'!$E12:$DO12)</f>
        <v>2</v>
      </c>
      <c r="BC12" s="133">
        <f>RANK('Standardized Scores'!BC12,'Standardized Scores'!$E12:$DO12)</f>
        <v>49</v>
      </c>
      <c r="BD12" s="133">
        <f>RANK('Standardized Scores'!BD12,'Standardized Scores'!$E12:$DO12)</f>
        <v>1</v>
      </c>
      <c r="BE12" s="133">
        <f>RANK('Standardized Scores'!BE12,'Standardized Scores'!$E12:$DO12)</f>
        <v>100</v>
      </c>
      <c r="BF12" s="133">
        <f>RANK('Standardized Scores'!BF12,'Standardized Scores'!$E12:$DO12)</f>
        <v>25</v>
      </c>
      <c r="BG12" s="133">
        <f>RANK('Standardized Scores'!BG12,'Standardized Scores'!$E12:$DO12)</f>
        <v>95</v>
      </c>
      <c r="BH12" s="133">
        <f>RANK('Standardized Scores'!BH12,'Standardized Scores'!$E12:$DO12)</f>
        <v>89</v>
      </c>
      <c r="BI12" s="133">
        <f>RANK('Standardized Scores'!BI12,'Standardized Scores'!$E12:$DO12)</f>
        <v>46</v>
      </c>
      <c r="BJ12" s="133">
        <f>RANK('Standardized Scores'!BJ12,'Standardized Scores'!$E12:$DO12)</f>
        <v>114</v>
      </c>
      <c r="BK12" s="133">
        <f>RANK('Standardized Scores'!BK12,'Standardized Scores'!$E12:$DO12)</f>
        <v>59</v>
      </c>
      <c r="BL12" s="133">
        <f>RANK('Standardized Scores'!BL12,'Standardized Scores'!$E12:$DO12)</f>
        <v>38</v>
      </c>
      <c r="BM12" s="133">
        <f>RANK('Standardized Scores'!BM12,'Standardized Scores'!$E12:$DO12)</f>
        <v>52</v>
      </c>
      <c r="BN12" s="133">
        <f>RANK('Standardized Scores'!BN12,'Standardized Scores'!$E12:$DO12)</f>
        <v>8</v>
      </c>
      <c r="BO12" s="133">
        <f>RANK('Standardized Scores'!BO12,'Standardized Scores'!$E12:$DO12)</f>
        <v>115</v>
      </c>
      <c r="BP12" s="133">
        <f>RANK('Standardized Scores'!BP12,'Standardized Scores'!$E12:$DO12)</f>
        <v>60</v>
      </c>
      <c r="BQ12" s="133">
        <f>RANK('Standardized Scores'!BQ12,'Standardized Scores'!$E12:$DO12)</f>
        <v>3</v>
      </c>
      <c r="BR12" s="133">
        <f>RANK('Standardized Scores'!BR12,'Standardized Scores'!$E12:$DO12)</f>
        <v>44</v>
      </c>
      <c r="BS12" s="133">
        <f>RANK('Standardized Scores'!BS12,'Standardized Scores'!$E12:$DO12)</f>
        <v>14</v>
      </c>
      <c r="BT12" s="133">
        <f>RANK('Standardized Scores'!BT12,'Standardized Scores'!$E12:$DO12)</f>
        <v>94</v>
      </c>
      <c r="BU12" s="133">
        <f>RANK('Standardized Scores'!BU12,'Standardized Scores'!$E12:$DO12)</f>
        <v>96</v>
      </c>
      <c r="BV12" s="133">
        <f>RANK('Standardized Scores'!BV12,'Standardized Scores'!$E12:$DO12)</f>
        <v>64</v>
      </c>
      <c r="BW12" s="133">
        <f>RANK('Standardized Scores'!BW12,'Standardized Scores'!$E12:$DO12)</f>
        <v>80</v>
      </c>
      <c r="BX12" s="133">
        <f>RANK('Standardized Scores'!BX12,'Standardized Scores'!$E12:$DO12)</f>
        <v>81</v>
      </c>
      <c r="BY12" s="133">
        <f>RANK('Standardized Scores'!BY12,'Standardized Scores'!$E12:$DO12)</f>
        <v>110</v>
      </c>
      <c r="BZ12" s="133">
        <f>RANK('Standardized Scores'!BZ12,'Standardized Scores'!$E12:$DO12)</f>
        <v>42</v>
      </c>
      <c r="CA12" s="133">
        <f>RANK('Standardized Scores'!CA12,'Standardized Scores'!$E12:$DO12)</f>
        <v>10</v>
      </c>
      <c r="CB12" s="133">
        <f>RANK('Standardized Scores'!CB12,'Standardized Scores'!$E12:$DO12)</f>
        <v>70</v>
      </c>
      <c r="CC12" s="133">
        <f>RANK('Standardized Scores'!CC12,'Standardized Scores'!$E12:$DO12)</f>
        <v>65</v>
      </c>
      <c r="CD12" s="133">
        <f>RANK('Standardized Scores'!CD12,'Standardized Scores'!$E12:$DO12)</f>
        <v>17</v>
      </c>
      <c r="CE12" s="133">
        <f>RANK('Standardized Scores'!CE12,'Standardized Scores'!$E12:$DO12)</f>
        <v>34</v>
      </c>
      <c r="CF12" s="133">
        <f>RANK('Standardized Scores'!CF12,'Standardized Scores'!$E12:$DO12)</f>
        <v>13</v>
      </c>
      <c r="CG12" s="133">
        <f>RANK('Standardized Scores'!CG12,'Standardized Scores'!$E12:$DO12)</f>
        <v>78</v>
      </c>
      <c r="CH12" s="133">
        <f>RANK('Standardized Scores'!CH12,'Standardized Scores'!$E12:$DO12)</f>
        <v>93</v>
      </c>
      <c r="CI12" s="133">
        <f>RANK('Standardized Scores'!CI12,'Standardized Scores'!$E12:$DO12)</f>
        <v>104</v>
      </c>
      <c r="CJ12" s="133">
        <f>RANK('Standardized Scores'!CJ12,'Standardized Scores'!$E12:$DO12)</f>
        <v>36</v>
      </c>
      <c r="CK12" s="133">
        <f>RANK('Standardized Scores'!CK12,'Standardized Scores'!$E12:$DO12)</f>
        <v>40</v>
      </c>
      <c r="CL12" s="133">
        <f>RANK('Standardized Scores'!CL12,'Standardized Scores'!$E12:$DO12)</f>
        <v>48</v>
      </c>
      <c r="CM12" s="133">
        <f>RANK('Standardized Scores'!CM12,'Standardized Scores'!$E12:$DO12)</f>
        <v>24</v>
      </c>
      <c r="CN12" s="133">
        <f>RANK('Standardized Scores'!CN12,'Standardized Scores'!$E12:$DO12)</f>
        <v>85</v>
      </c>
      <c r="CO12" s="133">
        <f>RANK('Standardized Scores'!CO12,'Standardized Scores'!$E12:$DO12)</f>
        <v>102</v>
      </c>
      <c r="CP12" s="133">
        <f>RANK('Standardized Scores'!CP12,'Standardized Scores'!$E12:$DO12)</f>
        <v>6</v>
      </c>
      <c r="CQ12" s="133">
        <f>RANK('Standardized Scores'!CQ12,'Standardized Scores'!$E12:$DO12)</f>
        <v>72</v>
      </c>
      <c r="CR12" s="133">
        <f>RANK('Standardized Scores'!CR12,'Standardized Scores'!$E12:$DO12)</f>
        <v>47</v>
      </c>
      <c r="CS12" s="133">
        <f>RANK('Standardized Scores'!CS12,'Standardized Scores'!$E12:$DO12)</f>
        <v>57</v>
      </c>
      <c r="CT12" s="133">
        <f>RANK('Standardized Scores'!CT12,'Standardized Scores'!$E12:$DO12)</f>
        <v>54</v>
      </c>
      <c r="CU12" s="133">
        <f>RANK('Standardized Scores'!CU12,'Standardized Scores'!$E12:$DO12)</f>
        <v>61</v>
      </c>
      <c r="CV12" s="133">
        <f>RANK('Standardized Scores'!CV12,'Standardized Scores'!$E12:$DO12)</f>
        <v>16</v>
      </c>
      <c r="CW12" s="133">
        <f>RANK('Standardized Scores'!CW12,'Standardized Scores'!$E12:$DO12)</f>
        <v>111</v>
      </c>
      <c r="CX12" s="133">
        <f>RANK('Standardized Scores'!CX12,'Standardized Scores'!$E12:$DO12)</f>
        <v>35</v>
      </c>
      <c r="CY12" s="133">
        <f>RANK('Standardized Scores'!CY12,'Standardized Scores'!$E12:$DO12)</f>
        <v>88</v>
      </c>
      <c r="CZ12" s="133">
        <f>RANK('Standardized Scores'!CZ12,'Standardized Scores'!$E12:$DO12)</f>
        <v>39</v>
      </c>
      <c r="DA12" s="133">
        <f>RANK('Standardized Scores'!DA12,'Standardized Scores'!$E12:$DO12)</f>
        <v>22</v>
      </c>
      <c r="DB12" s="133">
        <f>RANK('Standardized Scores'!DB12,'Standardized Scores'!$E12:$DO12)</f>
        <v>97</v>
      </c>
      <c r="DC12" s="133">
        <f>RANK('Standardized Scores'!DC12,'Standardized Scores'!$E12:$DO12)</f>
        <v>101</v>
      </c>
      <c r="DD12" s="133">
        <f>RANK('Standardized Scores'!DD12,'Standardized Scores'!$E12:$DO12)</f>
        <v>51</v>
      </c>
      <c r="DE12" s="133">
        <f>RANK('Standardized Scores'!DE12,'Standardized Scores'!$E12:$DO12)</f>
        <v>68</v>
      </c>
      <c r="DF12" s="133">
        <f>RANK('Standardized Scores'!DF12,'Standardized Scores'!$E12:$DO12)</f>
        <v>41</v>
      </c>
      <c r="DG12" s="133">
        <f>RANK('Standardized Scores'!DG12,'Standardized Scores'!$E12:$DO12)</f>
        <v>98</v>
      </c>
      <c r="DH12" s="133">
        <f>RANK('Standardized Scores'!DH12,'Standardized Scores'!$E12:$DO12)</f>
        <v>103</v>
      </c>
      <c r="DI12" s="133">
        <f>RANK('Standardized Scores'!DI12,'Standardized Scores'!$E12:$DO12)</f>
        <v>26</v>
      </c>
      <c r="DJ12" s="133">
        <f>RANK('Standardized Scores'!DJ12,'Standardized Scores'!$E12:$DO12)</f>
        <v>5</v>
      </c>
      <c r="DK12" s="133">
        <f>RANK('Standardized Scores'!DK12,'Standardized Scores'!$E12:$DO12)</f>
        <v>9</v>
      </c>
      <c r="DL12" s="133">
        <f>RANK('Standardized Scores'!DL12,'Standardized Scores'!$E12:$DO12)</f>
        <v>32</v>
      </c>
      <c r="DM12" s="133">
        <f>RANK('Standardized Scores'!DM12,'Standardized Scores'!$E12:$DO12)</f>
        <v>31</v>
      </c>
      <c r="DN12" s="133">
        <f>RANK('Standardized Scores'!DN12,'Standardized Scores'!$E12:$DO12)</f>
        <v>82</v>
      </c>
      <c r="DO12" s="133">
        <f>RANK('Standardized Scores'!DO12,'Standardized Scores'!$E12:$DO12)</f>
        <v>91</v>
      </c>
    </row>
    <row r="13" spans="2:119" ht="12" customHeight="1" x14ac:dyDescent="0.25">
      <c r="B13" s="61" t="str">
        <f>'Standardized Scores'!B13</f>
        <v xml:space="preserve">         % of labor force working in an engineering role</v>
      </c>
      <c r="C13" s="61" t="str">
        <f t="shared" si="0"/>
        <v>% of labor force working in an engineering role</v>
      </c>
      <c r="D13" s="166">
        <f>'Standardized Scores'!D13</f>
        <v>0.2</v>
      </c>
      <c r="E13" s="133">
        <f>RANK('Standardized Scores'!E13,'Standardized Scores'!$E13:$DO13)</f>
        <v>72</v>
      </c>
      <c r="F13" s="133">
        <f>RANK('Standardized Scores'!F13,'Standardized Scores'!$E13:$DO13)</f>
        <v>100</v>
      </c>
      <c r="G13" s="133">
        <f>RANK('Standardized Scores'!G13,'Standardized Scores'!$E13:$DO13)</f>
        <v>99</v>
      </c>
      <c r="H13" s="133">
        <f>RANK('Standardized Scores'!H13,'Standardized Scores'!$E13:$DO13)</f>
        <v>105</v>
      </c>
      <c r="I13" s="133">
        <f>RANK('Standardized Scores'!I13,'Standardized Scores'!$E13:$DO13)</f>
        <v>10</v>
      </c>
      <c r="J13" s="133">
        <f>RANK('Standardized Scores'!J13,'Standardized Scores'!$E13:$DO13)</f>
        <v>50</v>
      </c>
      <c r="K13" s="133">
        <f>RANK('Standardized Scores'!K13,'Standardized Scores'!$E13:$DO13)</f>
        <v>55</v>
      </c>
      <c r="L13" s="133">
        <f>RANK('Standardized Scores'!L13,'Standardized Scores'!$E13:$DO13)</f>
        <v>49</v>
      </c>
      <c r="M13" s="133">
        <f>RANK('Standardized Scores'!M13,'Standardized Scores'!$E13:$DO13)</f>
        <v>35</v>
      </c>
      <c r="N13" s="133">
        <f>RANK('Standardized Scores'!N13,'Standardized Scores'!$E13:$DO13)</f>
        <v>45</v>
      </c>
      <c r="O13" s="133">
        <f>RANK('Standardized Scores'!O13,'Standardized Scores'!$E13:$DO13)</f>
        <v>1</v>
      </c>
      <c r="P13" s="133">
        <f>RANK('Standardized Scores'!P13,'Standardized Scores'!$E13:$DO13)</f>
        <v>73</v>
      </c>
      <c r="Q13" s="133">
        <f>RANK('Standardized Scores'!Q13,'Standardized Scores'!$E13:$DO13)</f>
        <v>111</v>
      </c>
      <c r="R13" s="133">
        <f>RANK('Standardized Scores'!R13,'Standardized Scores'!$E13:$DO13)</f>
        <v>42</v>
      </c>
      <c r="S13" s="133">
        <f>RANK('Standardized Scores'!S13,'Standardized Scores'!$E13:$DO13)</f>
        <v>78</v>
      </c>
      <c r="T13" s="133">
        <f>RANK('Standardized Scores'!T13,'Standardized Scores'!$E13:$DO13)</f>
        <v>112</v>
      </c>
      <c r="U13" s="133">
        <f>RANK('Standardized Scores'!U13,'Standardized Scores'!$E13:$DO13)</f>
        <v>23</v>
      </c>
      <c r="V13" s="133">
        <f>RANK('Standardized Scores'!V13,'Standardized Scores'!$E13:$DO13)</f>
        <v>95</v>
      </c>
      <c r="W13" s="133">
        <f>RANK('Standardized Scores'!W13,'Standardized Scores'!$E13:$DO13)</f>
        <v>61</v>
      </c>
      <c r="X13" s="133">
        <f>RANK('Standardized Scores'!X13,'Standardized Scores'!$E13:$DO13)</f>
        <v>110</v>
      </c>
      <c r="Y13" s="133">
        <f>RANK('Standardized Scores'!Y13,'Standardized Scores'!$E13:$DO13)</f>
        <v>62</v>
      </c>
      <c r="Z13" s="133">
        <f>RANK('Standardized Scores'!Z13,'Standardized Scores'!$E13:$DO13)</f>
        <v>109</v>
      </c>
      <c r="AA13" s="133">
        <f>RANK('Standardized Scores'!AA13,'Standardized Scores'!$E13:$DO13)</f>
        <v>90</v>
      </c>
      <c r="AB13" s="133">
        <f>RANK('Standardized Scores'!AB13,'Standardized Scores'!$E13:$DO13)</f>
        <v>88</v>
      </c>
      <c r="AC13" s="133">
        <f>RANK('Standardized Scores'!AC13,'Standardized Scores'!$E13:$DO13)</f>
        <v>44</v>
      </c>
      <c r="AD13" s="133">
        <f>RANK('Standardized Scores'!AD13,'Standardized Scores'!$E13:$DO13)</f>
        <v>52</v>
      </c>
      <c r="AE13" s="133">
        <f>RANK('Standardized Scores'!AE13,'Standardized Scores'!$E13:$DO13)</f>
        <v>66</v>
      </c>
      <c r="AF13" s="133">
        <f>RANK('Standardized Scores'!AF13,'Standardized Scores'!$E13:$DO13)</f>
        <v>57</v>
      </c>
      <c r="AG13" s="133">
        <f>RANK('Standardized Scores'!AG13,'Standardized Scores'!$E13:$DO13)</f>
        <v>101</v>
      </c>
      <c r="AH13" s="133">
        <f>RANK('Standardized Scores'!AH13,'Standardized Scores'!$E13:$DO13)</f>
        <v>115</v>
      </c>
      <c r="AI13" s="133">
        <f>RANK('Standardized Scores'!AI13,'Standardized Scores'!$E13:$DO13)</f>
        <v>11</v>
      </c>
      <c r="AJ13" s="133">
        <f>RANK('Standardized Scores'!AJ13,'Standardized Scores'!$E13:$DO13)</f>
        <v>104</v>
      </c>
      <c r="AK13" s="133">
        <f>RANK('Standardized Scores'!AK13,'Standardized Scores'!$E13:$DO13)</f>
        <v>14</v>
      </c>
      <c r="AL13" s="133">
        <f>RANK('Standardized Scores'!AL13,'Standardized Scores'!$E13:$DO13)</f>
        <v>34</v>
      </c>
      <c r="AM13" s="133">
        <f>RANK('Standardized Scores'!AM13,'Standardized Scores'!$E13:$DO13)</f>
        <v>19</v>
      </c>
      <c r="AN13" s="133">
        <f>RANK('Standardized Scores'!AN13,'Standardized Scores'!$E13:$DO13)</f>
        <v>93</v>
      </c>
      <c r="AO13" s="133">
        <f>RANK('Standardized Scores'!AO13,'Standardized Scores'!$E13:$DO13)</f>
        <v>4</v>
      </c>
      <c r="AP13" s="133">
        <f>RANK('Standardized Scores'!AP13,'Standardized Scores'!$E13:$DO13)</f>
        <v>46</v>
      </c>
      <c r="AQ13" s="133">
        <f>RANK('Standardized Scores'!AQ13,'Standardized Scores'!$E13:$DO13)</f>
        <v>79</v>
      </c>
      <c r="AR13" s="133">
        <f>RANK('Standardized Scores'!AR13,'Standardized Scores'!$E13:$DO13)</f>
        <v>31</v>
      </c>
      <c r="AS13" s="133">
        <f>RANK('Standardized Scores'!AS13,'Standardized Scores'!$E13:$DO13)</f>
        <v>108</v>
      </c>
      <c r="AT13" s="133">
        <f>RANK('Standardized Scores'!AT13,'Standardized Scores'!$E13:$DO13)</f>
        <v>107</v>
      </c>
      <c r="AU13" s="133">
        <f>RANK('Standardized Scores'!AU13,'Standardized Scores'!$E13:$DO13)</f>
        <v>70</v>
      </c>
      <c r="AV13" s="133">
        <f>RANK('Standardized Scores'!AV13,'Standardized Scores'!$E13:$DO13)</f>
        <v>13</v>
      </c>
      <c r="AW13" s="133">
        <f>RANK('Standardized Scores'!AW13,'Standardized Scores'!$E13:$DO13)</f>
        <v>84</v>
      </c>
      <c r="AX13" s="133">
        <f>RANK('Standardized Scores'!AX13,'Standardized Scores'!$E13:$DO13)</f>
        <v>6</v>
      </c>
      <c r="AY13" s="133">
        <f>RANK('Standardized Scores'!AY13,'Standardized Scores'!$E13:$DO13)</f>
        <v>83</v>
      </c>
      <c r="AZ13" s="133">
        <f>RANK('Standardized Scores'!AZ13,'Standardized Scores'!$E13:$DO13)</f>
        <v>15</v>
      </c>
      <c r="BA13" s="133">
        <f>RANK('Standardized Scores'!BA13,'Standardized Scores'!$E13:$DO13)</f>
        <v>12</v>
      </c>
      <c r="BB13" s="133">
        <f>RANK('Standardized Scores'!BB13,'Standardized Scores'!$E13:$DO13)</f>
        <v>26</v>
      </c>
      <c r="BC13" s="133">
        <f>RANK('Standardized Scores'!BC13,'Standardized Scores'!$E13:$DO13)</f>
        <v>3</v>
      </c>
      <c r="BD13" s="133">
        <f>RANK('Standardized Scores'!BD13,'Standardized Scores'!$E13:$DO13)</f>
        <v>87</v>
      </c>
      <c r="BE13" s="133">
        <f>RANK('Standardized Scores'!BE13,'Standardized Scores'!$E13:$DO13)</f>
        <v>33</v>
      </c>
      <c r="BF13" s="133">
        <f>RANK('Standardized Scores'!BF13,'Standardized Scores'!$E13:$DO13)</f>
        <v>18</v>
      </c>
      <c r="BG13" s="133">
        <f>RANK('Standardized Scores'!BG13,'Standardized Scores'!$E13:$DO13)</f>
        <v>28</v>
      </c>
      <c r="BH13" s="133">
        <f>RANK('Standardized Scores'!BH13,'Standardized Scores'!$E13:$DO13)</f>
        <v>77</v>
      </c>
      <c r="BI13" s="133">
        <f>RANK('Standardized Scores'!BI13,'Standardized Scores'!$E13:$DO13)</f>
        <v>20</v>
      </c>
      <c r="BJ13" s="133">
        <f>RANK('Standardized Scores'!BJ13,'Standardized Scores'!$E13:$DO13)</f>
        <v>65</v>
      </c>
      <c r="BK13" s="133">
        <f>RANK('Standardized Scores'!BK13,'Standardized Scores'!$E13:$DO13)</f>
        <v>48</v>
      </c>
      <c r="BL13" s="133">
        <f>RANK('Standardized Scores'!BL13,'Standardized Scores'!$E13:$DO13)</f>
        <v>60</v>
      </c>
      <c r="BM13" s="133">
        <f>RANK('Standardized Scores'!BM13,'Standardized Scores'!$E13:$DO13)</f>
        <v>24</v>
      </c>
      <c r="BN13" s="133">
        <f>RANK('Standardized Scores'!BN13,'Standardized Scores'!$E13:$DO13)</f>
        <v>47</v>
      </c>
      <c r="BO13" s="133">
        <f>RANK('Standardized Scores'!BO13,'Standardized Scores'!$E13:$DO13)</f>
        <v>97</v>
      </c>
      <c r="BP13" s="133">
        <f>RANK('Standardized Scores'!BP13,'Standardized Scores'!$E13:$DO13)</f>
        <v>38</v>
      </c>
      <c r="BQ13" s="133">
        <f>RANK('Standardized Scores'!BQ13,'Standardized Scores'!$E13:$DO13)</f>
        <v>71</v>
      </c>
      <c r="BR13" s="133">
        <f>RANK('Standardized Scores'!BR13,'Standardized Scores'!$E13:$DO13)</f>
        <v>75</v>
      </c>
      <c r="BS13" s="133">
        <f>RANK('Standardized Scores'!BS13,'Standardized Scores'!$E13:$DO13)</f>
        <v>98</v>
      </c>
      <c r="BT13" s="133">
        <f>RANK('Standardized Scores'!BT13,'Standardized Scores'!$E13:$DO13)</f>
        <v>64</v>
      </c>
      <c r="BU13" s="133">
        <f>RANK('Standardized Scores'!BU13,'Standardized Scores'!$E13:$DO13)</f>
        <v>63</v>
      </c>
      <c r="BV13" s="133">
        <f>RANK('Standardized Scores'!BV13,'Standardized Scores'!$E13:$DO13)</f>
        <v>96</v>
      </c>
      <c r="BW13" s="133">
        <f>RANK('Standardized Scores'!BW13,'Standardized Scores'!$E13:$DO13)</f>
        <v>92</v>
      </c>
      <c r="BX13" s="133">
        <f>RANK('Standardized Scores'!BX13,'Standardized Scores'!$E13:$DO13)</f>
        <v>91</v>
      </c>
      <c r="BY13" s="133">
        <f>RANK('Standardized Scores'!BY13,'Standardized Scores'!$E13:$DO13)</f>
        <v>51</v>
      </c>
      <c r="BZ13" s="133">
        <f>RANK('Standardized Scores'!BZ13,'Standardized Scores'!$E13:$DO13)</f>
        <v>54</v>
      </c>
      <c r="CA13" s="133">
        <f>RANK('Standardized Scores'!CA13,'Standardized Scores'!$E13:$DO13)</f>
        <v>43</v>
      </c>
      <c r="CB13" s="133">
        <f>RANK('Standardized Scores'!CB13,'Standardized Scores'!$E13:$DO13)</f>
        <v>58</v>
      </c>
      <c r="CC13" s="133">
        <f>RANK('Standardized Scores'!CC13,'Standardized Scores'!$E13:$DO13)</f>
        <v>56</v>
      </c>
      <c r="CD13" s="133">
        <f>RANK('Standardized Scores'!CD13,'Standardized Scores'!$E13:$DO13)</f>
        <v>16</v>
      </c>
      <c r="CE13" s="133">
        <f>RANK('Standardized Scores'!CE13,'Standardized Scores'!$E13:$DO13)</f>
        <v>29</v>
      </c>
      <c r="CF13" s="133">
        <f>RANK('Standardized Scores'!CF13,'Standardized Scores'!$E13:$DO13)</f>
        <v>102</v>
      </c>
      <c r="CG13" s="133">
        <f>RANK('Standardized Scores'!CG13,'Standardized Scores'!$E13:$DO13)</f>
        <v>113</v>
      </c>
      <c r="CH13" s="133">
        <f>RANK('Standardized Scores'!CH13,'Standardized Scores'!$E13:$DO13)</f>
        <v>114</v>
      </c>
      <c r="CI13" s="133">
        <f>RANK('Standardized Scores'!CI13,'Standardized Scores'!$E13:$DO13)</f>
        <v>68</v>
      </c>
      <c r="CJ13" s="133">
        <f>RANK('Standardized Scores'!CJ13,'Standardized Scores'!$E13:$DO13)</f>
        <v>36</v>
      </c>
      <c r="CK13" s="133">
        <f>RANK('Standardized Scores'!CK13,'Standardized Scores'!$E13:$DO13)</f>
        <v>85</v>
      </c>
      <c r="CL13" s="133">
        <f>RANK('Standardized Scores'!CL13,'Standardized Scores'!$E13:$DO13)</f>
        <v>5</v>
      </c>
      <c r="CM13" s="133">
        <f>RANK('Standardized Scores'!CM13,'Standardized Scores'!$E13:$DO13)</f>
        <v>32</v>
      </c>
      <c r="CN13" s="133">
        <f>RANK('Standardized Scores'!CN13,'Standardized Scores'!$E13:$DO13)</f>
        <v>21</v>
      </c>
      <c r="CO13" s="133">
        <f>RANK('Standardized Scores'!CO13,'Standardized Scores'!$E13:$DO13)</f>
        <v>69</v>
      </c>
      <c r="CP13" s="133">
        <f>RANK('Standardized Scores'!CP13,'Standardized Scores'!$E13:$DO13)</f>
        <v>8</v>
      </c>
      <c r="CQ13" s="133">
        <f>RANK('Standardized Scores'!CQ13,'Standardized Scores'!$E13:$DO13)</f>
        <v>106</v>
      </c>
      <c r="CR13" s="133">
        <f>RANK('Standardized Scores'!CR13,'Standardized Scores'!$E13:$DO13)</f>
        <v>25</v>
      </c>
      <c r="CS13" s="133">
        <f>RANK('Standardized Scores'!CS13,'Standardized Scores'!$E13:$DO13)</f>
        <v>9</v>
      </c>
      <c r="CT13" s="133">
        <f>RANK('Standardized Scores'!CT13,'Standardized Scores'!$E13:$DO13)</f>
        <v>39</v>
      </c>
      <c r="CU13" s="133">
        <f>RANK('Standardized Scores'!CU13,'Standardized Scores'!$E13:$DO13)</f>
        <v>59</v>
      </c>
      <c r="CV13" s="133">
        <f>RANK('Standardized Scores'!CV13,'Standardized Scores'!$E13:$DO13)</f>
        <v>82</v>
      </c>
      <c r="CW13" s="133">
        <f>RANK('Standardized Scores'!CW13,'Standardized Scores'!$E13:$DO13)</f>
        <v>17</v>
      </c>
      <c r="CX13" s="133">
        <f>RANK('Standardized Scores'!CX13,'Standardized Scores'!$E13:$DO13)</f>
        <v>94</v>
      </c>
      <c r="CY13" s="133">
        <f>RANK('Standardized Scores'!CY13,'Standardized Scores'!$E13:$DO13)</f>
        <v>27</v>
      </c>
      <c r="CZ13" s="133">
        <f>RANK('Standardized Scores'!CZ13,'Standardized Scores'!$E13:$DO13)</f>
        <v>41</v>
      </c>
      <c r="DA13" s="133">
        <f>RANK('Standardized Scores'!DA13,'Standardized Scores'!$E13:$DO13)</f>
        <v>53</v>
      </c>
      <c r="DB13" s="133">
        <f>RANK('Standardized Scores'!DB13,'Standardized Scores'!$E13:$DO13)</f>
        <v>7</v>
      </c>
      <c r="DC13" s="133">
        <f>RANK('Standardized Scores'!DC13,'Standardized Scores'!$E13:$DO13)</f>
        <v>80</v>
      </c>
      <c r="DD13" s="133">
        <f>RANK('Standardized Scores'!DD13,'Standardized Scores'!$E13:$DO13)</f>
        <v>40</v>
      </c>
      <c r="DE13" s="133">
        <f>RANK('Standardized Scores'!DE13,'Standardized Scores'!$E13:$DO13)</f>
        <v>89</v>
      </c>
      <c r="DF13" s="133">
        <f>RANK('Standardized Scores'!DF13,'Standardized Scores'!$E13:$DO13)</f>
        <v>74</v>
      </c>
      <c r="DG13" s="133">
        <f>RANK('Standardized Scores'!DG13,'Standardized Scores'!$E13:$DO13)</f>
        <v>76</v>
      </c>
      <c r="DH13" s="133">
        <f>RANK('Standardized Scores'!DH13,'Standardized Scores'!$E13:$DO13)</f>
        <v>2</v>
      </c>
      <c r="DI13" s="133">
        <f>RANK('Standardized Scores'!DI13,'Standardized Scores'!$E13:$DO13)</f>
        <v>22</v>
      </c>
      <c r="DJ13" s="133">
        <f>RANK('Standardized Scores'!DJ13,'Standardized Scores'!$E13:$DO13)</f>
        <v>37</v>
      </c>
      <c r="DK13" s="133">
        <f>RANK('Standardized Scores'!DK13,'Standardized Scores'!$E13:$DO13)</f>
        <v>67</v>
      </c>
      <c r="DL13" s="133">
        <f>RANK('Standardized Scores'!DL13,'Standardized Scores'!$E13:$DO13)</f>
        <v>103</v>
      </c>
      <c r="DM13" s="133">
        <f>RANK('Standardized Scores'!DM13,'Standardized Scores'!$E13:$DO13)</f>
        <v>30</v>
      </c>
      <c r="DN13" s="133">
        <f>RANK('Standardized Scores'!DN13,'Standardized Scores'!$E13:$DO13)</f>
        <v>81</v>
      </c>
      <c r="DO13" s="133">
        <f>RANK('Standardized Scores'!DO13,'Standardized Scores'!$E13:$DO13)</f>
        <v>86</v>
      </c>
    </row>
    <row r="14" spans="2:119" ht="12" customHeight="1" x14ac:dyDescent="0.25">
      <c r="B14" s="61" t="str">
        <f>'Standardized Scores'!B14</f>
        <v xml:space="preserve">         Shortage of skilled labor</v>
      </c>
      <c r="C14" s="61" t="str">
        <f t="shared" si="0"/>
        <v>Shortage of skilled labor</v>
      </c>
      <c r="D14" s="166">
        <f>'Standardized Scores'!D14</f>
        <v>0.2</v>
      </c>
      <c r="E14" s="133">
        <f>RANK('Standardized Scores'!E14,'Standardized Scores'!$E14:$DO14)</f>
        <v>55</v>
      </c>
      <c r="F14" s="133">
        <f>RANK('Standardized Scores'!F14,'Standardized Scores'!$E14:$DO14)</f>
        <v>102</v>
      </c>
      <c r="G14" s="133">
        <f>RANK('Standardized Scores'!G14,'Standardized Scores'!$E14:$DO14)</f>
        <v>102</v>
      </c>
      <c r="H14" s="133">
        <f>RANK('Standardized Scores'!H14,'Standardized Scores'!$E14:$DO14)</f>
        <v>91</v>
      </c>
      <c r="I14" s="133">
        <f>RANK('Standardized Scores'!I14,'Standardized Scores'!$E14:$DO14)</f>
        <v>1</v>
      </c>
      <c r="J14" s="133">
        <f>RANK('Standardized Scores'!J14,'Standardized Scores'!$E14:$DO14)</f>
        <v>94</v>
      </c>
      <c r="K14" s="133">
        <f>RANK('Standardized Scores'!K14,'Standardized Scores'!$E14:$DO14)</f>
        <v>39</v>
      </c>
      <c r="L14" s="133">
        <f>RANK('Standardized Scores'!L14,'Standardized Scores'!$E14:$DO14)</f>
        <v>74</v>
      </c>
      <c r="M14" s="133">
        <f>RANK('Standardized Scores'!M14,'Standardized Scores'!$E14:$DO14)</f>
        <v>94</v>
      </c>
      <c r="N14" s="133">
        <f>RANK('Standardized Scores'!N14,'Standardized Scores'!$E14:$DO14)</f>
        <v>8</v>
      </c>
      <c r="O14" s="133">
        <f>RANK('Standardized Scores'!O14,'Standardized Scores'!$E14:$DO14)</f>
        <v>91</v>
      </c>
      <c r="P14" s="133">
        <f>RANK('Standardized Scores'!P14,'Standardized Scores'!$E14:$DO14)</f>
        <v>2</v>
      </c>
      <c r="Q14" s="133">
        <f>RANK('Standardized Scores'!Q14,'Standardized Scores'!$E14:$DO14)</f>
        <v>86</v>
      </c>
      <c r="R14" s="133">
        <f>RANK('Standardized Scores'!R14,'Standardized Scores'!$E14:$DO14)</f>
        <v>74</v>
      </c>
      <c r="S14" s="133">
        <f>RANK('Standardized Scores'!S14,'Standardized Scores'!$E14:$DO14)</f>
        <v>79</v>
      </c>
      <c r="T14" s="133">
        <f>RANK('Standardized Scores'!T14,'Standardized Scores'!$E14:$DO14)</f>
        <v>30</v>
      </c>
      <c r="U14" s="133">
        <f>RANK('Standardized Scores'!U14,'Standardized Scores'!$E14:$DO14)</f>
        <v>62</v>
      </c>
      <c r="V14" s="133">
        <f>RANK('Standardized Scores'!V14,'Standardized Scores'!$E14:$DO14)</f>
        <v>51</v>
      </c>
      <c r="W14" s="133">
        <f>RANK('Standardized Scores'!W14,'Standardized Scores'!$E14:$DO14)</f>
        <v>30</v>
      </c>
      <c r="X14" s="133">
        <f>RANK('Standardized Scores'!X14,'Standardized Scores'!$E14:$DO14)</f>
        <v>5</v>
      </c>
      <c r="Y14" s="133">
        <f>RANK('Standardized Scores'!Y14,'Standardized Scores'!$E14:$DO14)</f>
        <v>55</v>
      </c>
      <c r="Z14" s="133">
        <f>RANK('Standardized Scores'!Z14,'Standardized Scores'!$E14:$DO14)</f>
        <v>23</v>
      </c>
      <c r="AA14" s="133">
        <f>RANK('Standardized Scores'!AA14,'Standardized Scores'!$E14:$DO14)</f>
        <v>113</v>
      </c>
      <c r="AB14" s="133">
        <f>RANK('Standardized Scores'!AB14,'Standardized Scores'!$E14:$DO14)</f>
        <v>30</v>
      </c>
      <c r="AC14" s="133">
        <f>RANK('Standardized Scores'!AC14,'Standardized Scores'!$E14:$DO14)</f>
        <v>62</v>
      </c>
      <c r="AD14" s="133">
        <f>RANK('Standardized Scores'!AD14,'Standardized Scores'!$E14:$DO14)</f>
        <v>8</v>
      </c>
      <c r="AE14" s="133">
        <f>RANK('Standardized Scores'!AE14,'Standardized Scores'!$E14:$DO14)</f>
        <v>86</v>
      </c>
      <c r="AF14" s="133">
        <f>RANK('Standardized Scores'!AF14,'Standardized Scores'!$E14:$DO14)</f>
        <v>23</v>
      </c>
      <c r="AG14" s="133">
        <f>RANK('Standardized Scores'!AG14,'Standardized Scores'!$E14:$DO14)</f>
        <v>46</v>
      </c>
      <c r="AH14" s="133">
        <f>RANK('Standardized Scores'!AH14,'Standardized Scores'!$E14:$DO14)</f>
        <v>30</v>
      </c>
      <c r="AI14" s="133">
        <f>RANK('Standardized Scores'!AI14,'Standardized Scores'!$E14:$DO14)</f>
        <v>96</v>
      </c>
      <c r="AJ14" s="133">
        <f>RANK('Standardized Scores'!AJ14,'Standardized Scores'!$E14:$DO14)</f>
        <v>69</v>
      </c>
      <c r="AK14" s="133">
        <f>RANK('Standardized Scores'!AK14,'Standardized Scores'!$E14:$DO14)</f>
        <v>79</v>
      </c>
      <c r="AL14" s="133">
        <f>RANK('Standardized Scores'!AL14,'Standardized Scores'!$E14:$DO14)</f>
        <v>109</v>
      </c>
      <c r="AM14" s="133">
        <f>RANK('Standardized Scores'!AM14,'Standardized Scores'!$E14:$DO14)</f>
        <v>11</v>
      </c>
      <c r="AN14" s="133">
        <f>RANK('Standardized Scores'!AN14,'Standardized Scores'!$E14:$DO14)</f>
        <v>16</v>
      </c>
      <c r="AO14" s="133">
        <f>RANK('Standardized Scores'!AO14,'Standardized Scores'!$E14:$DO14)</f>
        <v>3</v>
      </c>
      <c r="AP14" s="133">
        <f>RANK('Standardized Scores'!AP14,'Standardized Scores'!$E14:$DO14)</f>
        <v>23</v>
      </c>
      <c r="AQ14" s="133">
        <f>RANK('Standardized Scores'!AQ14,'Standardized Scores'!$E14:$DO14)</f>
        <v>58</v>
      </c>
      <c r="AR14" s="133">
        <f>RANK('Standardized Scores'!AR14,'Standardized Scores'!$E14:$DO14)</f>
        <v>14</v>
      </c>
      <c r="AS14" s="133">
        <f>RANK('Standardized Scores'!AS14,'Standardized Scores'!$E14:$DO14)</f>
        <v>11</v>
      </c>
      <c r="AT14" s="133">
        <f>RANK('Standardized Scores'!AT14,'Standardized Scores'!$E14:$DO14)</f>
        <v>73</v>
      </c>
      <c r="AU14" s="133">
        <f>RANK('Standardized Scores'!AU14,'Standardized Scores'!$E14:$DO14)</f>
        <v>7</v>
      </c>
      <c r="AV14" s="133">
        <f>RANK('Standardized Scores'!AV14,'Standardized Scores'!$E14:$DO14)</f>
        <v>58</v>
      </c>
      <c r="AW14" s="133">
        <f>RANK('Standardized Scores'!AW14,'Standardized Scores'!$E14:$DO14)</f>
        <v>49</v>
      </c>
      <c r="AX14" s="133">
        <f>RANK('Standardized Scores'!AX14,'Standardized Scores'!$E14:$DO14)</f>
        <v>46</v>
      </c>
      <c r="AY14" s="133">
        <f>RANK('Standardized Scores'!AY14,'Standardized Scores'!$E14:$DO14)</f>
        <v>74</v>
      </c>
      <c r="AZ14" s="133">
        <f>RANK('Standardized Scores'!AZ14,'Standardized Scores'!$E14:$DO14)</f>
        <v>83</v>
      </c>
      <c r="BA14" s="133">
        <f>RANK('Standardized Scores'!BA14,'Standardized Scores'!$E14:$DO14)</f>
        <v>114</v>
      </c>
      <c r="BB14" s="133">
        <f>RANK('Standardized Scores'!BB14,'Standardized Scores'!$E14:$DO14)</f>
        <v>49</v>
      </c>
      <c r="BC14" s="133">
        <f>RANK('Standardized Scores'!BC14,'Standardized Scores'!$E14:$DO14)</f>
        <v>18</v>
      </c>
      <c r="BD14" s="133">
        <f>RANK('Standardized Scores'!BD14,'Standardized Scores'!$E14:$DO14)</f>
        <v>3</v>
      </c>
      <c r="BE14" s="133">
        <f>RANK('Standardized Scores'!BE14,'Standardized Scores'!$E14:$DO14)</f>
        <v>51</v>
      </c>
      <c r="BF14" s="133">
        <f>RANK('Standardized Scores'!BF14,'Standardized Scores'!$E14:$DO14)</f>
        <v>30</v>
      </c>
      <c r="BG14" s="133">
        <f>RANK('Standardized Scores'!BG14,'Standardized Scores'!$E14:$DO14)</f>
        <v>96</v>
      </c>
      <c r="BH14" s="133">
        <f>RANK('Standardized Scores'!BH14,'Standardized Scores'!$E14:$DO14)</f>
        <v>39</v>
      </c>
      <c r="BI14" s="133">
        <f>RANK('Standardized Scores'!BI14,'Standardized Scores'!$E14:$DO14)</f>
        <v>106</v>
      </c>
      <c r="BJ14" s="133">
        <f>RANK('Standardized Scores'!BJ14,'Standardized Scores'!$E14:$DO14)</f>
        <v>62</v>
      </c>
      <c r="BK14" s="133">
        <f>RANK('Standardized Scores'!BK14,'Standardized Scores'!$E14:$DO14)</f>
        <v>74</v>
      </c>
      <c r="BL14" s="133">
        <f>RANK('Standardized Scores'!BL14,'Standardized Scores'!$E14:$DO14)</f>
        <v>107</v>
      </c>
      <c r="BM14" s="133">
        <f>RANK('Standardized Scores'!BM14,'Standardized Scores'!$E14:$DO14)</f>
        <v>79</v>
      </c>
      <c r="BN14" s="133">
        <f>RANK('Standardized Scores'!BN14,'Standardized Scores'!$E14:$DO14)</f>
        <v>28</v>
      </c>
      <c r="BO14" s="133">
        <f>RANK('Standardized Scores'!BO14,'Standardized Scores'!$E14:$DO14)</f>
        <v>112</v>
      </c>
      <c r="BP14" s="133">
        <f>RANK('Standardized Scores'!BP14,'Standardized Scores'!$E14:$DO14)</f>
        <v>46</v>
      </c>
      <c r="BQ14" s="133">
        <f>RANK('Standardized Scores'!BQ14,'Standardized Scores'!$E14:$DO14)</f>
        <v>28</v>
      </c>
      <c r="BR14" s="133">
        <f>RANK('Standardized Scores'!BR14,'Standardized Scores'!$E14:$DO14)</f>
        <v>23</v>
      </c>
      <c r="BS14" s="133">
        <f>RANK('Standardized Scores'!BS14,'Standardized Scores'!$E14:$DO14)</f>
        <v>30</v>
      </c>
      <c r="BT14" s="133">
        <f>RANK('Standardized Scores'!BT14,'Standardized Scores'!$E14:$DO14)</f>
        <v>83</v>
      </c>
      <c r="BU14" s="133">
        <f>RANK('Standardized Scores'!BU14,'Standardized Scores'!$E14:$DO14)</f>
        <v>79</v>
      </c>
      <c r="BV14" s="133">
        <f>RANK('Standardized Scores'!BV14,'Standardized Scores'!$E14:$DO14)</f>
        <v>57</v>
      </c>
      <c r="BW14" s="133">
        <f>RANK('Standardized Scores'!BW14,'Standardized Scores'!$E14:$DO14)</f>
        <v>86</v>
      </c>
      <c r="BX14" s="133">
        <f>RANK('Standardized Scores'!BX14,'Standardized Scores'!$E14:$DO14)</f>
        <v>85</v>
      </c>
      <c r="BY14" s="133">
        <f>RANK('Standardized Scores'!BY14,'Standardized Scores'!$E14:$DO14)</f>
        <v>111</v>
      </c>
      <c r="BZ14" s="133">
        <f>RANK('Standardized Scores'!BZ14,'Standardized Scores'!$E14:$DO14)</f>
        <v>18</v>
      </c>
      <c r="CA14" s="133">
        <f>RANK('Standardized Scores'!CA14,'Standardized Scores'!$E14:$DO14)</f>
        <v>8</v>
      </c>
      <c r="CB14" s="133">
        <f>RANK('Standardized Scores'!CB14,'Standardized Scores'!$E14:$DO14)</f>
        <v>99</v>
      </c>
      <c r="CC14" s="133">
        <f>RANK('Standardized Scores'!CC14,'Standardized Scores'!$E14:$DO14)</f>
        <v>45</v>
      </c>
      <c r="CD14" s="133">
        <f>RANK('Standardized Scores'!CD14,'Standardized Scores'!$E14:$DO14)</f>
        <v>74</v>
      </c>
      <c r="CE14" s="133">
        <f>RANK('Standardized Scores'!CE14,'Standardized Scores'!$E14:$DO14)</f>
        <v>51</v>
      </c>
      <c r="CF14" s="133">
        <f>RANK('Standardized Scores'!CF14,'Standardized Scores'!$E14:$DO14)</f>
        <v>18</v>
      </c>
      <c r="CG14" s="133">
        <f>RANK('Standardized Scores'!CG14,'Standardized Scores'!$E14:$DO14)</f>
        <v>61</v>
      </c>
      <c r="CH14" s="133">
        <f>RANK('Standardized Scores'!CH14,'Standardized Scores'!$E14:$DO14)</f>
        <v>18</v>
      </c>
      <c r="CI14" s="133">
        <f>RANK('Standardized Scores'!CI14,'Standardized Scores'!$E14:$DO14)</f>
        <v>39</v>
      </c>
      <c r="CJ14" s="133">
        <f>RANK('Standardized Scores'!CJ14,'Standardized Scores'!$E14:$DO14)</f>
        <v>62</v>
      </c>
      <c r="CK14" s="133">
        <f>RANK('Standardized Scores'!CK14,'Standardized Scores'!$E14:$DO14)</f>
        <v>18</v>
      </c>
      <c r="CL14" s="133">
        <f>RANK('Standardized Scores'!CL14,'Standardized Scores'!$E14:$DO14)</f>
        <v>102</v>
      </c>
      <c r="CM14" s="133">
        <f>RANK('Standardized Scores'!CM14,'Standardized Scores'!$E14:$DO14)</f>
        <v>69</v>
      </c>
      <c r="CN14" s="133">
        <f>RANK('Standardized Scores'!CN14,'Standardized Scores'!$E14:$DO14)</f>
        <v>99</v>
      </c>
      <c r="CO14" s="133">
        <f>RANK('Standardized Scores'!CO14,'Standardized Scores'!$E14:$DO14)</f>
        <v>109</v>
      </c>
      <c r="CP14" s="133">
        <f>RANK('Standardized Scores'!CP14,'Standardized Scores'!$E14:$DO14)</f>
        <v>99</v>
      </c>
      <c r="CQ14" s="133">
        <f>RANK('Standardized Scores'!CQ14,'Standardized Scores'!$E14:$DO14)</f>
        <v>107</v>
      </c>
      <c r="CR14" s="133">
        <f>RANK('Standardized Scores'!CR14,'Standardized Scores'!$E14:$DO14)</f>
        <v>16</v>
      </c>
      <c r="CS14" s="133">
        <f>RANK('Standardized Scores'!CS14,'Standardized Scores'!$E14:$DO14)</f>
        <v>69</v>
      </c>
      <c r="CT14" s="133">
        <f>RANK('Standardized Scores'!CT14,'Standardized Scores'!$E14:$DO14)</f>
        <v>30</v>
      </c>
      <c r="CU14" s="133">
        <f>RANK('Standardized Scores'!CU14,'Standardized Scores'!$E14:$DO14)</f>
        <v>23</v>
      </c>
      <c r="CV14" s="133">
        <f>RANK('Standardized Scores'!CV14,'Standardized Scores'!$E14:$DO14)</f>
        <v>102</v>
      </c>
      <c r="CW14" s="133">
        <f>RANK('Standardized Scores'!CW14,'Standardized Scores'!$E14:$DO14)</f>
        <v>11</v>
      </c>
      <c r="CX14" s="133">
        <f>RANK('Standardized Scores'!CX14,'Standardized Scores'!$E14:$DO14)</f>
        <v>6</v>
      </c>
      <c r="CY14" s="133">
        <f>RANK('Standardized Scores'!CY14,'Standardized Scores'!$E14:$DO14)</f>
        <v>67</v>
      </c>
      <c r="CZ14" s="133">
        <f>RANK('Standardized Scores'!CZ14,'Standardized Scores'!$E14:$DO14)</f>
        <v>39</v>
      </c>
      <c r="DA14" s="133">
        <f>RANK('Standardized Scores'!DA14,'Standardized Scores'!$E14:$DO14)</f>
        <v>30</v>
      </c>
      <c r="DB14" s="133">
        <f>RANK('Standardized Scores'!DB14,'Standardized Scores'!$E14:$DO14)</f>
        <v>39</v>
      </c>
      <c r="DC14" s="133">
        <f>RANK('Standardized Scores'!DC14,'Standardized Scores'!$E14:$DO14)</f>
        <v>51</v>
      </c>
      <c r="DD14" s="133">
        <f>RANK('Standardized Scores'!DD14,'Standardized Scores'!$E14:$DO14)</f>
        <v>30</v>
      </c>
      <c r="DE14" s="133">
        <f>RANK('Standardized Scores'!DE14,'Standardized Scores'!$E14:$DO14)</f>
        <v>91</v>
      </c>
      <c r="DF14" s="133">
        <f>RANK('Standardized Scores'!DF14,'Standardized Scores'!$E14:$DO14)</f>
        <v>58</v>
      </c>
      <c r="DG14" s="133">
        <f>RANK('Standardized Scores'!DG14,'Standardized Scores'!$E14:$DO14)</f>
        <v>69</v>
      </c>
      <c r="DH14" s="133">
        <f>RANK('Standardized Scores'!DH14,'Standardized Scores'!$E14:$DO14)</f>
        <v>90</v>
      </c>
      <c r="DI14" s="133">
        <f>RANK('Standardized Scores'!DI14,'Standardized Scores'!$E14:$DO14)</f>
        <v>96</v>
      </c>
      <c r="DJ14" s="133">
        <f>RANK('Standardized Scores'!DJ14,'Standardized Scores'!$E14:$DO14)</f>
        <v>62</v>
      </c>
      <c r="DK14" s="133">
        <f>RANK('Standardized Scores'!DK14,'Standardized Scores'!$E14:$DO14)</f>
        <v>15</v>
      </c>
      <c r="DL14" s="133">
        <f>RANK('Standardized Scores'!DL14,'Standardized Scores'!$E14:$DO14)</f>
        <v>39</v>
      </c>
      <c r="DM14" s="133">
        <f>RANK('Standardized Scores'!DM14,'Standardized Scores'!$E14:$DO14)</f>
        <v>67</v>
      </c>
      <c r="DN14" s="133">
        <f>RANK('Standardized Scores'!DN14,'Standardized Scores'!$E14:$DO14)</f>
        <v>86</v>
      </c>
      <c r="DO14" s="133">
        <f>RANK('Standardized Scores'!DO14,'Standardized Scores'!$E14:$DO14)</f>
        <v>115</v>
      </c>
    </row>
    <row r="15" spans="2:119" ht="12" customHeight="1" x14ac:dyDescent="0.25">
      <c r="B15" s="61" t="str">
        <f>'Standardized Scores'!B15</f>
        <v xml:space="preserve">         Does country have an organization associated in World Federation of Engineering Organizations (WFEO) that provides certification?</v>
      </c>
      <c r="C15" s="61" t="str">
        <f t="shared" si="0"/>
        <v>Does country have an organization associated in World Federation of Engineering Organizations (WFEO) that provides certification?</v>
      </c>
      <c r="D15" s="166">
        <f>'Standardized Scores'!D15</f>
        <v>0.1</v>
      </c>
      <c r="E15" s="133">
        <f>RANK('Standardized Scores'!E15,'Standardized Scores'!$E15:$DO15)</f>
        <v>78</v>
      </c>
      <c r="F15" s="133">
        <f>RANK('Standardized Scores'!F15,'Standardized Scores'!$E15:$DO15)</f>
        <v>37</v>
      </c>
      <c r="G15" s="133">
        <f>RANK('Standardized Scores'!G15,'Standardized Scores'!$E15:$DO15)</f>
        <v>37</v>
      </c>
      <c r="H15" s="133">
        <f>RANK('Standardized Scores'!H15,'Standardized Scores'!$E15:$DO15)</f>
        <v>37</v>
      </c>
      <c r="I15" s="133">
        <f>RANK('Standardized Scores'!I15,'Standardized Scores'!$E15:$DO15)</f>
        <v>78</v>
      </c>
      <c r="J15" s="133">
        <f>RANK('Standardized Scores'!J15,'Standardized Scores'!$E15:$DO15)</f>
        <v>1</v>
      </c>
      <c r="K15" s="133">
        <f>RANK('Standardized Scores'!K15,'Standardized Scores'!$E15:$DO15)</f>
        <v>78</v>
      </c>
      <c r="L15" s="133">
        <f>RANK('Standardized Scores'!L15,'Standardized Scores'!$E15:$DO15)</f>
        <v>78</v>
      </c>
      <c r="M15" s="133">
        <f>RANK('Standardized Scores'!M15,'Standardized Scores'!$E15:$DO15)</f>
        <v>1</v>
      </c>
      <c r="N15" s="133">
        <f>RANK('Standardized Scores'!N15,'Standardized Scores'!$E15:$DO15)</f>
        <v>1</v>
      </c>
      <c r="O15" s="133">
        <f>RANK('Standardized Scores'!O15,'Standardized Scores'!$E15:$DO15)</f>
        <v>78</v>
      </c>
      <c r="P15" s="133">
        <f>RANK('Standardized Scores'!P15,'Standardized Scores'!$E15:$DO15)</f>
        <v>78</v>
      </c>
      <c r="Q15" s="133">
        <f>RANK('Standardized Scores'!Q15,'Standardized Scores'!$E15:$DO15)</f>
        <v>37</v>
      </c>
      <c r="R15" s="133">
        <f>RANK('Standardized Scores'!R15,'Standardized Scores'!$E15:$DO15)</f>
        <v>78</v>
      </c>
      <c r="S15" s="133">
        <f>RANK('Standardized Scores'!S15,'Standardized Scores'!$E15:$DO15)</f>
        <v>78</v>
      </c>
      <c r="T15" s="133">
        <f>RANK('Standardized Scores'!T15,'Standardized Scores'!$E15:$DO15)</f>
        <v>37</v>
      </c>
      <c r="U15" s="133">
        <f>RANK('Standardized Scores'!U15,'Standardized Scores'!$E15:$DO15)</f>
        <v>1</v>
      </c>
      <c r="V15" s="133">
        <f>RANK('Standardized Scores'!V15,'Standardized Scores'!$E15:$DO15)</f>
        <v>37</v>
      </c>
      <c r="W15" s="133">
        <f>RANK('Standardized Scores'!W15,'Standardized Scores'!$E15:$DO15)</f>
        <v>1</v>
      </c>
      <c r="X15" s="133">
        <f>RANK('Standardized Scores'!X15,'Standardized Scores'!$E15:$DO15)</f>
        <v>78</v>
      </c>
      <c r="Y15" s="133">
        <f>RANK('Standardized Scores'!Y15,'Standardized Scores'!$E15:$DO15)</f>
        <v>37</v>
      </c>
      <c r="Z15" s="133">
        <f>RANK('Standardized Scores'!Z15,'Standardized Scores'!$E15:$DO15)</f>
        <v>37</v>
      </c>
      <c r="AA15" s="133">
        <f>RANK('Standardized Scores'!AA15,'Standardized Scores'!$E15:$DO15)</f>
        <v>37</v>
      </c>
      <c r="AB15" s="133">
        <f>RANK('Standardized Scores'!AB15,'Standardized Scores'!$E15:$DO15)</f>
        <v>37</v>
      </c>
      <c r="AC15" s="133">
        <f>RANK('Standardized Scores'!AC15,'Standardized Scores'!$E15:$DO15)</f>
        <v>1</v>
      </c>
      <c r="AD15" s="133">
        <f>RANK('Standardized Scores'!AD15,'Standardized Scores'!$E15:$DO15)</f>
        <v>1</v>
      </c>
      <c r="AE15" s="133">
        <f>RANK('Standardized Scores'!AE15,'Standardized Scores'!$E15:$DO15)</f>
        <v>37</v>
      </c>
      <c r="AF15" s="133">
        <f>RANK('Standardized Scores'!AF15,'Standardized Scores'!$E15:$DO15)</f>
        <v>78</v>
      </c>
      <c r="AG15" s="133">
        <f>RANK('Standardized Scores'!AG15,'Standardized Scores'!$E15:$DO15)</f>
        <v>78</v>
      </c>
      <c r="AH15" s="133">
        <f>RANK('Standardized Scores'!AH15,'Standardized Scores'!$E15:$DO15)</f>
        <v>78</v>
      </c>
      <c r="AI15" s="133">
        <f>RANK('Standardized Scores'!AI15,'Standardized Scores'!$E15:$DO15)</f>
        <v>37</v>
      </c>
      <c r="AJ15" s="133">
        <f>RANK('Standardized Scores'!AJ15,'Standardized Scores'!$E15:$DO15)</f>
        <v>78</v>
      </c>
      <c r="AK15" s="133">
        <f>RANK('Standardized Scores'!AK15,'Standardized Scores'!$E15:$DO15)</f>
        <v>78</v>
      </c>
      <c r="AL15" s="133">
        <f>RANK('Standardized Scores'!AL15,'Standardized Scores'!$E15:$DO15)</f>
        <v>37</v>
      </c>
      <c r="AM15" s="133">
        <f>RANK('Standardized Scores'!AM15,'Standardized Scores'!$E15:$DO15)</f>
        <v>78</v>
      </c>
      <c r="AN15" s="133">
        <f>RANK('Standardized Scores'!AN15,'Standardized Scores'!$E15:$DO15)</f>
        <v>37</v>
      </c>
      <c r="AO15" s="133">
        <f>RANK('Standardized Scores'!AO15,'Standardized Scores'!$E15:$DO15)</f>
        <v>78</v>
      </c>
      <c r="AP15" s="133">
        <f>RANK('Standardized Scores'!AP15,'Standardized Scores'!$E15:$DO15)</f>
        <v>78</v>
      </c>
      <c r="AQ15" s="133">
        <f>RANK('Standardized Scores'!AQ15,'Standardized Scores'!$E15:$DO15)</f>
        <v>1</v>
      </c>
      <c r="AR15" s="133">
        <f>RANK('Standardized Scores'!AR15,'Standardized Scores'!$E15:$DO15)</f>
        <v>37</v>
      </c>
      <c r="AS15" s="133">
        <f>RANK('Standardized Scores'!AS15,'Standardized Scores'!$E15:$DO15)</f>
        <v>78</v>
      </c>
      <c r="AT15" s="133">
        <f>RANK('Standardized Scores'!AT15,'Standardized Scores'!$E15:$DO15)</f>
        <v>1</v>
      </c>
      <c r="AU15" s="133">
        <f>RANK('Standardized Scores'!AU15,'Standardized Scores'!$E15:$DO15)</f>
        <v>1</v>
      </c>
      <c r="AV15" s="133">
        <f>RANK('Standardized Scores'!AV15,'Standardized Scores'!$E15:$DO15)</f>
        <v>78</v>
      </c>
      <c r="AW15" s="133">
        <f>RANK('Standardized Scores'!AW15,'Standardized Scores'!$E15:$DO15)</f>
        <v>78</v>
      </c>
      <c r="AX15" s="133">
        <f>RANK('Standardized Scores'!AX15,'Standardized Scores'!$E15:$DO15)</f>
        <v>1</v>
      </c>
      <c r="AY15" s="133">
        <f>RANK('Standardized Scores'!AY15,'Standardized Scores'!$E15:$DO15)</f>
        <v>1</v>
      </c>
      <c r="AZ15" s="133">
        <f>RANK('Standardized Scores'!AZ15,'Standardized Scores'!$E15:$DO15)</f>
        <v>78</v>
      </c>
      <c r="BA15" s="133">
        <f>RANK('Standardized Scores'!BA15,'Standardized Scores'!$E15:$DO15)</f>
        <v>1</v>
      </c>
      <c r="BB15" s="133">
        <f>RANK('Standardized Scores'!BB15,'Standardized Scores'!$E15:$DO15)</f>
        <v>78</v>
      </c>
      <c r="BC15" s="133">
        <f>RANK('Standardized Scores'!BC15,'Standardized Scores'!$E15:$DO15)</f>
        <v>78</v>
      </c>
      <c r="BD15" s="133">
        <f>RANK('Standardized Scores'!BD15,'Standardized Scores'!$E15:$DO15)</f>
        <v>1</v>
      </c>
      <c r="BE15" s="133">
        <f>RANK('Standardized Scores'!BE15,'Standardized Scores'!$E15:$DO15)</f>
        <v>37</v>
      </c>
      <c r="BF15" s="133">
        <f>RANK('Standardized Scores'!BF15,'Standardized Scores'!$E15:$DO15)</f>
        <v>1</v>
      </c>
      <c r="BG15" s="133">
        <f>RANK('Standardized Scores'!BG15,'Standardized Scores'!$E15:$DO15)</f>
        <v>78</v>
      </c>
      <c r="BH15" s="133">
        <f>RANK('Standardized Scores'!BH15,'Standardized Scores'!$E15:$DO15)</f>
        <v>37</v>
      </c>
      <c r="BI15" s="133">
        <f>RANK('Standardized Scores'!BI15,'Standardized Scores'!$E15:$DO15)</f>
        <v>1</v>
      </c>
      <c r="BJ15" s="133">
        <f>RANK('Standardized Scores'!BJ15,'Standardized Scores'!$E15:$DO15)</f>
        <v>78</v>
      </c>
      <c r="BK15" s="133">
        <f>RANK('Standardized Scores'!BK15,'Standardized Scores'!$E15:$DO15)</f>
        <v>78</v>
      </c>
      <c r="BL15" s="133">
        <f>RANK('Standardized Scores'!BL15,'Standardized Scores'!$E15:$DO15)</f>
        <v>1</v>
      </c>
      <c r="BM15" s="133">
        <f>RANK('Standardized Scores'!BM15,'Standardized Scores'!$E15:$DO15)</f>
        <v>78</v>
      </c>
      <c r="BN15" s="133">
        <f>RANK('Standardized Scores'!BN15,'Standardized Scores'!$E15:$DO15)</f>
        <v>78</v>
      </c>
      <c r="BO15" s="133">
        <f>RANK('Standardized Scores'!BO15,'Standardized Scores'!$E15:$DO15)</f>
        <v>37</v>
      </c>
      <c r="BP15" s="133">
        <f>RANK('Standardized Scores'!BP15,'Standardized Scores'!$E15:$DO15)</f>
        <v>1</v>
      </c>
      <c r="BQ15" s="133">
        <f>RANK('Standardized Scores'!BQ15,'Standardized Scores'!$E15:$DO15)</f>
        <v>1</v>
      </c>
      <c r="BR15" s="133">
        <f>RANK('Standardized Scores'!BR15,'Standardized Scores'!$E15:$DO15)</f>
        <v>37</v>
      </c>
      <c r="BS15" s="133">
        <f>RANK('Standardized Scores'!BS15,'Standardized Scores'!$E15:$DO15)</f>
        <v>37</v>
      </c>
      <c r="BT15" s="133">
        <f>RANK('Standardized Scores'!BT15,'Standardized Scores'!$E15:$DO15)</f>
        <v>78</v>
      </c>
      <c r="BU15" s="133">
        <f>RANK('Standardized Scores'!BU15,'Standardized Scores'!$E15:$DO15)</f>
        <v>1</v>
      </c>
      <c r="BV15" s="133">
        <f>RANK('Standardized Scores'!BV15,'Standardized Scores'!$E15:$DO15)</f>
        <v>37</v>
      </c>
      <c r="BW15" s="133">
        <f>RANK('Standardized Scores'!BW15,'Standardized Scores'!$E15:$DO15)</f>
        <v>37</v>
      </c>
      <c r="BX15" s="133">
        <f>RANK('Standardized Scores'!BX15,'Standardized Scores'!$E15:$DO15)</f>
        <v>37</v>
      </c>
      <c r="BY15" s="133">
        <f>RANK('Standardized Scores'!BY15,'Standardized Scores'!$E15:$DO15)</f>
        <v>37</v>
      </c>
      <c r="BZ15" s="133">
        <f>RANK('Standardized Scores'!BZ15,'Standardized Scores'!$E15:$DO15)</f>
        <v>78</v>
      </c>
      <c r="CA15" s="133">
        <f>RANK('Standardized Scores'!CA15,'Standardized Scores'!$E15:$DO15)</f>
        <v>1</v>
      </c>
      <c r="CB15" s="133">
        <f>RANK('Standardized Scores'!CB15,'Standardized Scores'!$E15:$DO15)</f>
        <v>37</v>
      </c>
      <c r="CC15" s="133">
        <f>RANK('Standardized Scores'!CC15,'Standardized Scores'!$E15:$DO15)</f>
        <v>78</v>
      </c>
      <c r="CD15" s="133">
        <f>RANK('Standardized Scores'!CD15,'Standardized Scores'!$E15:$DO15)</f>
        <v>1</v>
      </c>
      <c r="CE15" s="133">
        <f>RANK('Standardized Scores'!CE15,'Standardized Scores'!$E15:$DO15)</f>
        <v>37</v>
      </c>
      <c r="CF15" s="133">
        <f>RANK('Standardized Scores'!CF15,'Standardized Scores'!$E15:$DO15)</f>
        <v>78</v>
      </c>
      <c r="CG15" s="133">
        <f>RANK('Standardized Scores'!CG15,'Standardized Scores'!$E15:$DO15)</f>
        <v>78</v>
      </c>
      <c r="CH15" s="133">
        <f>RANK('Standardized Scores'!CH15,'Standardized Scores'!$E15:$DO15)</f>
        <v>37</v>
      </c>
      <c r="CI15" s="133">
        <f>RANK('Standardized Scores'!CI15,'Standardized Scores'!$E15:$DO15)</f>
        <v>37</v>
      </c>
      <c r="CJ15" s="133">
        <f>RANK('Standardized Scores'!CJ15,'Standardized Scores'!$E15:$DO15)</f>
        <v>37</v>
      </c>
      <c r="CK15" s="133">
        <f>RANK('Standardized Scores'!CK15,'Standardized Scores'!$E15:$DO15)</f>
        <v>37</v>
      </c>
      <c r="CL15" s="133">
        <f>RANK('Standardized Scores'!CL15,'Standardized Scores'!$E15:$DO15)</f>
        <v>37</v>
      </c>
      <c r="CM15" s="133">
        <f>RANK('Standardized Scores'!CM15,'Standardized Scores'!$E15:$DO15)</f>
        <v>1</v>
      </c>
      <c r="CN15" s="133">
        <f>RANK('Standardized Scores'!CN15,'Standardized Scores'!$E15:$DO15)</f>
        <v>78</v>
      </c>
      <c r="CO15" s="133">
        <f>RANK('Standardized Scores'!CO15,'Standardized Scores'!$E15:$DO15)</f>
        <v>1</v>
      </c>
      <c r="CP15" s="133">
        <f>RANK('Standardized Scores'!CP15,'Standardized Scores'!$E15:$DO15)</f>
        <v>1</v>
      </c>
      <c r="CQ15" s="133">
        <f>RANK('Standardized Scores'!CQ15,'Standardized Scores'!$E15:$DO15)</f>
        <v>37</v>
      </c>
      <c r="CR15" s="133">
        <f>RANK('Standardized Scores'!CR15,'Standardized Scores'!$E15:$DO15)</f>
        <v>1</v>
      </c>
      <c r="CS15" s="133">
        <f>RANK('Standardized Scores'!CS15,'Standardized Scores'!$E15:$DO15)</f>
        <v>1</v>
      </c>
      <c r="CT15" s="133">
        <f>RANK('Standardized Scores'!CT15,'Standardized Scores'!$E15:$DO15)</f>
        <v>37</v>
      </c>
      <c r="CU15" s="133">
        <f>RANK('Standardized Scores'!CU15,'Standardized Scores'!$E15:$DO15)</f>
        <v>1</v>
      </c>
      <c r="CV15" s="133">
        <f>RANK('Standardized Scores'!CV15,'Standardized Scores'!$E15:$DO15)</f>
        <v>1</v>
      </c>
      <c r="CW15" s="133">
        <f>RANK('Standardized Scores'!CW15,'Standardized Scores'!$E15:$DO15)</f>
        <v>37</v>
      </c>
      <c r="CX15" s="133">
        <f>RANK('Standardized Scores'!CX15,'Standardized Scores'!$E15:$DO15)</f>
        <v>1</v>
      </c>
      <c r="CY15" s="133">
        <f>RANK('Standardized Scores'!CY15,'Standardized Scores'!$E15:$DO15)</f>
        <v>1</v>
      </c>
      <c r="CZ15" s="133">
        <f>RANK('Standardized Scores'!CZ15,'Standardized Scores'!$E15:$DO15)</f>
        <v>78</v>
      </c>
      <c r="DA15" s="133">
        <f>RANK('Standardized Scores'!DA15,'Standardized Scores'!$E15:$DO15)</f>
        <v>37</v>
      </c>
      <c r="DB15" s="133">
        <f>RANK('Standardized Scores'!DB15,'Standardized Scores'!$E15:$DO15)</f>
        <v>1</v>
      </c>
      <c r="DC15" s="133">
        <f>RANK('Standardized Scores'!DC15,'Standardized Scores'!$E15:$DO15)</f>
        <v>37</v>
      </c>
      <c r="DD15" s="133">
        <f>RANK('Standardized Scores'!DD15,'Standardized Scores'!$E15:$DO15)</f>
        <v>78</v>
      </c>
      <c r="DE15" s="133">
        <f>RANK('Standardized Scores'!DE15,'Standardized Scores'!$E15:$DO15)</f>
        <v>37</v>
      </c>
      <c r="DF15" s="133">
        <f>RANK('Standardized Scores'!DF15,'Standardized Scores'!$E15:$DO15)</f>
        <v>78</v>
      </c>
      <c r="DG15" s="133">
        <f>RANK('Standardized Scores'!DG15,'Standardized Scores'!$E15:$DO15)</f>
        <v>37</v>
      </c>
      <c r="DH15" s="133">
        <f>RANK('Standardized Scores'!DH15,'Standardized Scores'!$E15:$DO15)</f>
        <v>37</v>
      </c>
      <c r="DI15" s="133">
        <f>RANK('Standardized Scores'!DI15,'Standardized Scores'!$E15:$DO15)</f>
        <v>1</v>
      </c>
      <c r="DJ15" s="133">
        <f>RANK('Standardized Scores'!DJ15,'Standardized Scores'!$E15:$DO15)</f>
        <v>1</v>
      </c>
      <c r="DK15" s="133">
        <f>RANK('Standardized Scores'!DK15,'Standardized Scores'!$E15:$DO15)</f>
        <v>1</v>
      </c>
      <c r="DL15" s="133">
        <f>RANK('Standardized Scores'!DL15,'Standardized Scores'!$E15:$DO15)</f>
        <v>37</v>
      </c>
      <c r="DM15" s="133">
        <f>RANK('Standardized Scores'!DM15,'Standardized Scores'!$E15:$DO15)</f>
        <v>78</v>
      </c>
      <c r="DN15" s="133">
        <f>RANK('Standardized Scores'!DN15,'Standardized Scores'!$E15:$DO15)</f>
        <v>37</v>
      </c>
      <c r="DO15" s="133">
        <f>RANK('Standardized Scores'!DO15,'Standardized Scores'!$E15:$DO15)</f>
        <v>1</v>
      </c>
    </row>
    <row r="16" spans="2:119" ht="12" customHeight="1" x14ac:dyDescent="0.25">
      <c r="B16" s="61" t="str">
        <f>'Standardized Scores'!B16</f>
        <v xml:space="preserve">         Number of patents related to climate change</v>
      </c>
      <c r="C16" s="61" t="str">
        <f t="shared" si="0"/>
        <v>Number of patents related to climate change</v>
      </c>
      <c r="D16" s="166">
        <f>'Standardized Scores'!D16</f>
        <v>0.05</v>
      </c>
      <c r="E16" s="133">
        <f>RANK('Standardized Scores'!E16,'Standardized Scores'!$E16:$DO16)</f>
        <v>91</v>
      </c>
      <c r="F16" s="133">
        <f>RANK('Standardized Scores'!F16,'Standardized Scores'!$E16:$DO16)</f>
        <v>67</v>
      </c>
      <c r="G16" s="133">
        <f>RANK('Standardized Scores'!G16,'Standardized Scores'!$E16:$DO16)</f>
        <v>91</v>
      </c>
      <c r="H16" s="133">
        <f>RANK('Standardized Scores'!H16,'Standardized Scores'!$E16:$DO16)</f>
        <v>59</v>
      </c>
      <c r="I16" s="133">
        <f>RANK('Standardized Scores'!I16,'Standardized Scores'!$E16:$DO16)</f>
        <v>77</v>
      </c>
      <c r="J16" s="133">
        <f>RANK('Standardized Scores'!J16,'Standardized Scores'!$E16:$DO16)</f>
        <v>17</v>
      </c>
      <c r="K16" s="133">
        <f>RANK('Standardized Scores'!K16,'Standardized Scores'!$E16:$DO16)</f>
        <v>15</v>
      </c>
      <c r="L16" s="133">
        <f>RANK('Standardized Scores'!L16,'Standardized Scores'!$E16:$DO16)</f>
        <v>65</v>
      </c>
      <c r="M16" s="133">
        <f>RANK('Standardized Scores'!M16,'Standardized Scores'!$E16:$DO16)</f>
        <v>91</v>
      </c>
      <c r="N16" s="133">
        <f>RANK('Standardized Scores'!N16,'Standardized Scores'!$E16:$DO16)</f>
        <v>74</v>
      </c>
      <c r="O16" s="133">
        <f>RANK('Standardized Scores'!O16,'Standardized Scores'!$E16:$DO16)</f>
        <v>71</v>
      </c>
      <c r="P16" s="133">
        <f>RANK('Standardized Scores'!P16,'Standardized Scores'!$E16:$DO16)</f>
        <v>21</v>
      </c>
      <c r="Q16" s="133">
        <f>RANK('Standardized Scores'!Q16,'Standardized Scores'!$E16:$DO16)</f>
        <v>91</v>
      </c>
      <c r="R16" s="133">
        <f>RANK('Standardized Scores'!R16,'Standardized Scores'!$E16:$DO16)</f>
        <v>61</v>
      </c>
      <c r="S16" s="133">
        <f>RANK('Standardized Scores'!S16,'Standardized Scores'!$E16:$DO16)</f>
        <v>91</v>
      </c>
      <c r="T16" s="133">
        <f>RANK('Standardized Scores'!T16,'Standardized Scores'!$E16:$DO16)</f>
        <v>26</v>
      </c>
      <c r="U16" s="133">
        <f>RANK('Standardized Scores'!U16,'Standardized Scores'!$E16:$DO16)</f>
        <v>52</v>
      </c>
      <c r="V16" s="133">
        <f>RANK('Standardized Scores'!V16,'Standardized Scores'!$E16:$DO16)</f>
        <v>85</v>
      </c>
      <c r="W16" s="133">
        <f>RANK('Standardized Scores'!W16,'Standardized Scores'!$E16:$DO16)</f>
        <v>9</v>
      </c>
      <c r="X16" s="133">
        <f>RANK('Standardized Scores'!X16,'Standardized Scores'!$E16:$DO16)</f>
        <v>35</v>
      </c>
      <c r="Y16" s="133">
        <f>RANK('Standardized Scores'!Y16,'Standardized Scores'!$E16:$DO16)</f>
        <v>3</v>
      </c>
      <c r="Z16" s="133">
        <f>RANK('Standardized Scores'!Z16,'Standardized Scores'!$E16:$DO16)</f>
        <v>47</v>
      </c>
      <c r="AA16" s="133">
        <f>RANK('Standardized Scores'!AA16,'Standardized Scores'!$E16:$DO16)</f>
        <v>91</v>
      </c>
      <c r="AB16" s="133">
        <f>RANK('Standardized Scores'!AB16,'Standardized Scores'!$E16:$DO16)</f>
        <v>64</v>
      </c>
      <c r="AC16" s="133">
        <f>RANK('Standardized Scores'!AC16,'Standardized Scores'!$E16:$DO16)</f>
        <v>69</v>
      </c>
      <c r="AD16" s="133">
        <f>RANK('Standardized Scores'!AD16,'Standardized Scores'!$E16:$DO16)</f>
        <v>55</v>
      </c>
      <c r="AE16" s="133">
        <f>RANK('Standardized Scores'!AE16,'Standardized Scores'!$E16:$DO16)</f>
        <v>29</v>
      </c>
      <c r="AF16" s="133">
        <f>RANK('Standardized Scores'!AF16,'Standardized Scores'!$E16:$DO16)</f>
        <v>12</v>
      </c>
      <c r="AG16" s="133">
        <f>RANK('Standardized Scores'!AG16,'Standardized Scores'!$E16:$DO16)</f>
        <v>85</v>
      </c>
      <c r="AH16" s="133">
        <f>RANK('Standardized Scores'!AH16,'Standardized Scores'!$E16:$DO16)</f>
        <v>91</v>
      </c>
      <c r="AI16" s="133">
        <f>RANK('Standardized Scores'!AI16,'Standardized Scores'!$E16:$DO16)</f>
        <v>66</v>
      </c>
      <c r="AJ16" s="133">
        <f>RANK('Standardized Scores'!AJ16,'Standardized Scores'!$E16:$DO16)</f>
        <v>91</v>
      </c>
      <c r="AK16" s="133">
        <f>RANK('Standardized Scores'!AK16,'Standardized Scores'!$E16:$DO16)</f>
        <v>67</v>
      </c>
      <c r="AL16" s="133">
        <f>RANK('Standardized Scores'!AL16,'Standardized Scores'!$E16:$DO16)</f>
        <v>90</v>
      </c>
      <c r="AM16" s="133">
        <f>RANK('Standardized Scores'!AM16,'Standardized Scores'!$E16:$DO16)</f>
        <v>19</v>
      </c>
      <c r="AN16" s="133">
        <f>RANK('Standardized Scores'!AN16,'Standardized Scores'!$E16:$DO16)</f>
        <v>6</v>
      </c>
      <c r="AO16" s="133">
        <f>RANK('Standardized Scores'!AO16,'Standardized Scores'!$E16:$DO16)</f>
        <v>91</v>
      </c>
      <c r="AP16" s="133">
        <f>RANK('Standardized Scores'!AP16,'Standardized Scores'!$E16:$DO16)</f>
        <v>5</v>
      </c>
      <c r="AQ16" s="133">
        <f>RANK('Standardized Scores'!AQ16,'Standardized Scores'!$E16:$DO16)</f>
        <v>85</v>
      </c>
      <c r="AR16" s="133">
        <f>RANK('Standardized Scores'!AR16,'Standardized Scores'!$E16:$DO16)</f>
        <v>41</v>
      </c>
      <c r="AS16" s="133">
        <f>RANK('Standardized Scores'!AS16,'Standardized Scores'!$E16:$DO16)</f>
        <v>77</v>
      </c>
      <c r="AT16" s="133">
        <f>RANK('Standardized Scores'!AT16,'Standardized Scores'!$E16:$DO16)</f>
        <v>91</v>
      </c>
      <c r="AU16" s="133">
        <f>RANK('Standardized Scores'!AU16,'Standardized Scores'!$E16:$DO16)</f>
        <v>34</v>
      </c>
      <c r="AV16" s="133">
        <f>RANK('Standardized Scores'!AV16,'Standardized Scores'!$E16:$DO16)</f>
        <v>37</v>
      </c>
      <c r="AW16" s="133">
        <f>RANK('Standardized Scores'!AW16,'Standardized Scores'!$E16:$DO16)</f>
        <v>56</v>
      </c>
      <c r="AX16" s="133">
        <f>RANK('Standardized Scores'!AX16,'Standardized Scores'!$E16:$DO16)</f>
        <v>11</v>
      </c>
      <c r="AY16" s="133">
        <f>RANK('Standardized Scores'!AY16,'Standardized Scores'!$E16:$DO16)</f>
        <v>72</v>
      </c>
      <c r="AZ16" s="133">
        <f>RANK('Standardized Scores'!AZ16,'Standardized Scores'!$E16:$DO16)</f>
        <v>44</v>
      </c>
      <c r="BA16" s="133">
        <f>RANK('Standardized Scores'!BA16,'Standardized Scores'!$E16:$DO16)</f>
        <v>77</v>
      </c>
      <c r="BB16" s="133">
        <f>RANK('Standardized Scores'!BB16,'Standardized Scores'!$E16:$DO16)</f>
        <v>30</v>
      </c>
      <c r="BC16" s="133">
        <f>RANK('Standardized Scores'!BC16,'Standardized Scores'!$E16:$DO16)</f>
        <v>20</v>
      </c>
      <c r="BD16" s="133">
        <f>RANK('Standardized Scores'!BD16,'Standardized Scores'!$E16:$DO16)</f>
        <v>10</v>
      </c>
      <c r="BE16" s="133">
        <f>RANK('Standardized Scores'!BE16,'Standardized Scores'!$E16:$DO16)</f>
        <v>2</v>
      </c>
      <c r="BF16" s="133">
        <f>RANK('Standardized Scores'!BF16,'Standardized Scores'!$E16:$DO16)</f>
        <v>91</v>
      </c>
      <c r="BG16" s="133">
        <f>RANK('Standardized Scores'!BG16,'Standardized Scores'!$E16:$DO16)</f>
        <v>53</v>
      </c>
      <c r="BH16" s="133">
        <f>RANK('Standardized Scores'!BH16,'Standardized Scores'!$E16:$DO16)</f>
        <v>91</v>
      </c>
      <c r="BI16" s="133">
        <f>RANK('Standardized Scores'!BI16,'Standardized Scores'!$E16:$DO16)</f>
        <v>49</v>
      </c>
      <c r="BJ16" s="133">
        <f>RANK('Standardized Scores'!BJ16,'Standardized Scores'!$E16:$DO16)</f>
        <v>91</v>
      </c>
      <c r="BK16" s="133">
        <f>RANK('Standardized Scores'!BK16,'Standardized Scores'!$E16:$DO16)</f>
        <v>57</v>
      </c>
      <c r="BL16" s="133">
        <f>RANK('Standardized Scores'!BL16,'Standardized Scores'!$E16:$DO16)</f>
        <v>91</v>
      </c>
      <c r="BM16" s="133">
        <f>RANK('Standardized Scores'!BM16,'Standardized Scores'!$E16:$DO16)</f>
        <v>57</v>
      </c>
      <c r="BN16" s="133">
        <f>RANK('Standardized Scores'!BN16,'Standardized Scores'!$E16:$DO16)</f>
        <v>42</v>
      </c>
      <c r="BO16" s="133">
        <f>RANK('Standardized Scores'!BO16,'Standardized Scores'!$E16:$DO16)</f>
        <v>91</v>
      </c>
      <c r="BP16" s="133">
        <f>RANK('Standardized Scores'!BP16,'Standardized Scores'!$E16:$DO16)</f>
        <v>32</v>
      </c>
      <c r="BQ16" s="133">
        <f>RANK('Standardized Scores'!BQ16,'Standardized Scores'!$E16:$DO16)</f>
        <v>61</v>
      </c>
      <c r="BR16" s="133">
        <f>RANK('Standardized Scores'!BR16,'Standardized Scores'!$E16:$DO16)</f>
        <v>77</v>
      </c>
      <c r="BS16" s="133">
        <f>RANK('Standardized Scores'!BS16,'Standardized Scores'!$E16:$DO16)</f>
        <v>36</v>
      </c>
      <c r="BT16" s="133">
        <f>RANK('Standardized Scores'!BT16,'Standardized Scores'!$E16:$DO16)</f>
        <v>91</v>
      </c>
      <c r="BU16" s="133">
        <f>RANK('Standardized Scores'!BU16,'Standardized Scores'!$E16:$DO16)</f>
        <v>91</v>
      </c>
      <c r="BV16" s="133">
        <f>RANK('Standardized Scores'!BV16,'Standardized Scores'!$E16:$DO16)</f>
        <v>46</v>
      </c>
      <c r="BW16" s="133">
        <f>RANK('Standardized Scores'!BW16,'Standardized Scores'!$E16:$DO16)</f>
        <v>91</v>
      </c>
      <c r="BX16" s="133">
        <f>RANK('Standardized Scores'!BX16,'Standardized Scores'!$E16:$DO16)</f>
        <v>91</v>
      </c>
      <c r="BY16" s="133">
        <f>RANK('Standardized Scores'!BY16,'Standardized Scores'!$E16:$DO16)</f>
        <v>91</v>
      </c>
      <c r="BZ16" s="133">
        <f>RANK('Standardized Scores'!BZ16,'Standardized Scores'!$E16:$DO16)</f>
        <v>13</v>
      </c>
      <c r="CA16" s="133">
        <f>RANK('Standardized Scores'!CA16,'Standardized Scores'!$E16:$DO16)</f>
        <v>31</v>
      </c>
      <c r="CB16" s="133">
        <f>RANK('Standardized Scores'!CB16,'Standardized Scores'!$E16:$DO16)</f>
        <v>89</v>
      </c>
      <c r="CC16" s="133">
        <f>RANK('Standardized Scores'!CC16,'Standardized Scores'!$E16:$DO16)</f>
        <v>23</v>
      </c>
      <c r="CD16" s="133">
        <f>RANK('Standardized Scores'!CD16,'Standardized Scores'!$E16:$DO16)</f>
        <v>73</v>
      </c>
      <c r="CE16" s="133">
        <f>RANK('Standardized Scores'!CE16,'Standardized Scores'!$E16:$DO16)</f>
        <v>74</v>
      </c>
      <c r="CF16" s="133">
        <f>RANK('Standardized Scores'!CF16,'Standardized Scores'!$E16:$DO16)</f>
        <v>84</v>
      </c>
      <c r="CG16" s="133">
        <f>RANK('Standardized Scores'!CG16,'Standardized Scores'!$E16:$DO16)</f>
        <v>77</v>
      </c>
      <c r="CH16" s="133">
        <f>RANK('Standardized Scores'!CH16,'Standardized Scores'!$E16:$DO16)</f>
        <v>70</v>
      </c>
      <c r="CI16" s="133">
        <f>RANK('Standardized Scores'!CI16,'Standardized Scores'!$E16:$DO16)</f>
        <v>49</v>
      </c>
      <c r="CJ16" s="133">
        <f>RANK('Standardized Scores'!CJ16,'Standardized Scores'!$E16:$DO16)</f>
        <v>28</v>
      </c>
      <c r="CK16" s="133">
        <f>RANK('Standardized Scores'!CK16,'Standardized Scores'!$E16:$DO16)</f>
        <v>39</v>
      </c>
      <c r="CL16" s="133">
        <f>RANK('Standardized Scores'!CL16,'Standardized Scores'!$E16:$DO16)</f>
        <v>61</v>
      </c>
      <c r="CM16" s="133">
        <f>RANK('Standardized Scores'!CM16,'Standardized Scores'!$E16:$DO16)</f>
        <v>45</v>
      </c>
      <c r="CN16" s="133">
        <f>RANK('Standardized Scores'!CN16,'Standardized Scores'!$E16:$DO16)</f>
        <v>24</v>
      </c>
      <c r="CO16" s="133">
        <f>RANK('Standardized Scores'!CO16,'Standardized Scores'!$E16:$DO16)</f>
        <v>91</v>
      </c>
      <c r="CP16" s="133">
        <f>RANK('Standardized Scores'!CP16,'Standardized Scores'!$E16:$DO16)</f>
        <v>22</v>
      </c>
      <c r="CQ16" s="133">
        <f>RANK('Standardized Scores'!CQ16,'Standardized Scores'!$E16:$DO16)</f>
        <v>77</v>
      </c>
      <c r="CR16" s="133">
        <f>RANK('Standardized Scores'!CR16,'Standardized Scores'!$E16:$DO16)</f>
        <v>59</v>
      </c>
      <c r="CS16" s="133">
        <f>RANK('Standardized Scores'!CS16,'Standardized Scores'!$E16:$DO16)</f>
        <v>25</v>
      </c>
      <c r="CT16" s="133">
        <f>RANK('Standardized Scores'!CT16,'Standardized Scores'!$E16:$DO16)</f>
        <v>43</v>
      </c>
      <c r="CU16" s="133">
        <f>RANK('Standardized Scores'!CU16,'Standardized Scores'!$E16:$DO16)</f>
        <v>40</v>
      </c>
      <c r="CV16" s="133">
        <f>RANK('Standardized Scores'!CV16,'Standardized Scores'!$E16:$DO16)</f>
        <v>38</v>
      </c>
      <c r="CW16" s="133">
        <f>RANK('Standardized Scores'!CW16,'Standardized Scores'!$E16:$DO16)</f>
        <v>4</v>
      </c>
      <c r="CX16" s="133">
        <f>RANK('Standardized Scores'!CX16,'Standardized Scores'!$E16:$DO16)</f>
        <v>18</v>
      </c>
      <c r="CY16" s="133">
        <f>RANK('Standardized Scores'!CY16,'Standardized Scores'!$E16:$DO16)</f>
        <v>74</v>
      </c>
      <c r="CZ16" s="133">
        <f>RANK('Standardized Scores'!CZ16,'Standardized Scores'!$E16:$DO16)</f>
        <v>14</v>
      </c>
      <c r="DA16" s="133">
        <f>RANK('Standardized Scores'!DA16,'Standardized Scores'!$E16:$DO16)</f>
        <v>16</v>
      </c>
      <c r="DB16" s="133">
        <f>RANK('Standardized Scores'!DB16,'Standardized Scores'!$E16:$DO16)</f>
        <v>8</v>
      </c>
      <c r="DC16" s="133">
        <f>RANK('Standardized Scores'!DC16,'Standardized Scores'!$E16:$DO16)</f>
        <v>91</v>
      </c>
      <c r="DD16" s="133">
        <f>RANK('Standardized Scores'!DD16,'Standardized Scores'!$E16:$DO16)</f>
        <v>48</v>
      </c>
      <c r="DE16" s="133">
        <f>RANK('Standardized Scores'!DE16,'Standardized Scores'!$E16:$DO16)</f>
        <v>77</v>
      </c>
      <c r="DF16" s="133">
        <f>RANK('Standardized Scores'!DF16,'Standardized Scores'!$E16:$DO16)</f>
        <v>27</v>
      </c>
      <c r="DG16" s="133">
        <f>RANK('Standardized Scores'!DG16,'Standardized Scores'!$E16:$DO16)</f>
        <v>91</v>
      </c>
      <c r="DH16" s="133">
        <f>RANK('Standardized Scores'!DH16,'Standardized Scores'!$E16:$DO16)</f>
        <v>33</v>
      </c>
      <c r="DI16" s="133">
        <f>RANK('Standardized Scores'!DI16,'Standardized Scores'!$E16:$DO16)</f>
        <v>54</v>
      </c>
      <c r="DJ16" s="133">
        <f>RANK('Standardized Scores'!DJ16,'Standardized Scores'!$E16:$DO16)</f>
        <v>7</v>
      </c>
      <c r="DK16" s="133">
        <f>RANK('Standardized Scores'!DK16,'Standardized Scores'!$E16:$DO16)</f>
        <v>1</v>
      </c>
      <c r="DL16" s="133">
        <f>RANK('Standardized Scores'!DL16,'Standardized Scores'!$E16:$DO16)</f>
        <v>85</v>
      </c>
      <c r="DM16" s="133">
        <f>RANK('Standardized Scores'!DM16,'Standardized Scores'!$E16:$DO16)</f>
        <v>51</v>
      </c>
      <c r="DN16" s="133">
        <f>RANK('Standardized Scores'!DN16,'Standardized Scores'!$E16:$DO16)</f>
        <v>91</v>
      </c>
      <c r="DO16" s="133">
        <f>RANK('Standardized Scores'!DO16,'Standardized Scores'!$E16:$DO16)</f>
        <v>91</v>
      </c>
    </row>
    <row r="17" spans="2:119" ht="12" customHeight="1" x14ac:dyDescent="0.25">
      <c r="B17" s="61" t="str">
        <f>'Standardized Scores'!B17</f>
        <v xml:space="preserve">         Number of patents related to infrastructure</v>
      </c>
      <c r="C17" s="61" t="str">
        <f t="shared" si="0"/>
        <v>Number of patents related to infrastructure</v>
      </c>
      <c r="D17" s="166">
        <f>'Standardized Scores'!D17</f>
        <v>0.05</v>
      </c>
      <c r="E17" s="133">
        <f>RANK('Standardized Scores'!E17,'Standardized Scores'!$E17:$DO17)</f>
        <v>88</v>
      </c>
      <c r="F17" s="133">
        <f>RANK('Standardized Scores'!F17,'Standardized Scores'!$E17:$DO17)</f>
        <v>96</v>
      </c>
      <c r="G17" s="133">
        <f>RANK('Standardized Scores'!G17,'Standardized Scores'!$E17:$DO17)</f>
        <v>102</v>
      </c>
      <c r="H17" s="133">
        <f>RANK('Standardized Scores'!H17,'Standardized Scores'!$E17:$DO17)</f>
        <v>68</v>
      </c>
      <c r="I17" s="133">
        <f>RANK('Standardized Scores'!I17,'Standardized Scores'!$E17:$DO17)</f>
        <v>60</v>
      </c>
      <c r="J17" s="133">
        <f>RANK('Standardized Scores'!J17,'Standardized Scores'!$E17:$DO17)</f>
        <v>17</v>
      </c>
      <c r="K17" s="133">
        <f>RANK('Standardized Scores'!K17,'Standardized Scores'!$E17:$DO17)</f>
        <v>25</v>
      </c>
      <c r="L17" s="133">
        <f>RANK('Standardized Scores'!L17,'Standardized Scores'!$E17:$DO17)</f>
        <v>100</v>
      </c>
      <c r="M17" s="133">
        <f>RANK('Standardized Scores'!M17,'Standardized Scores'!$E17:$DO17)</f>
        <v>90</v>
      </c>
      <c r="N17" s="133">
        <f>RANK('Standardized Scores'!N17,'Standardized Scores'!$E17:$DO17)</f>
        <v>108</v>
      </c>
      <c r="O17" s="133">
        <f>RANK('Standardized Scores'!O17,'Standardized Scores'!$E17:$DO17)</f>
        <v>91</v>
      </c>
      <c r="P17" s="133">
        <f>RANK('Standardized Scores'!P17,'Standardized Scores'!$E17:$DO17)</f>
        <v>20</v>
      </c>
      <c r="Q17" s="133">
        <f>RANK('Standardized Scores'!Q17,'Standardized Scores'!$E17:$DO17)</f>
        <v>82</v>
      </c>
      <c r="R17" s="133">
        <f>RANK('Standardized Scores'!R17,'Standardized Scores'!$E17:$DO17)</f>
        <v>70</v>
      </c>
      <c r="S17" s="133">
        <f>RANK('Standardized Scores'!S17,'Standardized Scores'!$E17:$DO17)</f>
        <v>89</v>
      </c>
      <c r="T17" s="133">
        <f>RANK('Standardized Scores'!T17,'Standardized Scores'!$E17:$DO17)</f>
        <v>63</v>
      </c>
      <c r="U17" s="133">
        <f>RANK('Standardized Scores'!U17,'Standardized Scores'!$E17:$DO17)</f>
        <v>45</v>
      </c>
      <c r="V17" s="133">
        <f>RANK('Standardized Scores'!V17,'Standardized Scores'!$E17:$DO17)</f>
        <v>97</v>
      </c>
      <c r="W17" s="133">
        <f>RANK('Standardized Scores'!W17,'Standardized Scores'!$E17:$DO17)</f>
        <v>5</v>
      </c>
      <c r="X17" s="133">
        <f>RANK('Standardized Scores'!X17,'Standardized Scores'!$E17:$DO17)</f>
        <v>51</v>
      </c>
      <c r="Y17" s="133">
        <f>RANK('Standardized Scores'!Y17,'Standardized Scores'!$E17:$DO17)</f>
        <v>7</v>
      </c>
      <c r="Z17" s="133">
        <f>RANK('Standardized Scores'!Z17,'Standardized Scores'!$E17:$DO17)</f>
        <v>72</v>
      </c>
      <c r="AA17" s="133">
        <f>RANK('Standardized Scores'!AA17,'Standardized Scores'!$E17:$DO17)</f>
        <v>94</v>
      </c>
      <c r="AB17" s="133">
        <f>RANK('Standardized Scores'!AB17,'Standardized Scores'!$E17:$DO17)</f>
        <v>53</v>
      </c>
      <c r="AC17" s="133">
        <f>RANK('Standardized Scores'!AC17,'Standardized Scores'!$E17:$DO17)</f>
        <v>41</v>
      </c>
      <c r="AD17" s="133">
        <f>RANK('Standardized Scores'!AD17,'Standardized Scores'!$E17:$DO17)</f>
        <v>3</v>
      </c>
      <c r="AE17" s="133">
        <f>RANK('Standardized Scores'!AE17,'Standardized Scores'!$E17:$DO17)</f>
        <v>35</v>
      </c>
      <c r="AF17" s="133">
        <f>RANK('Standardized Scores'!AF17,'Standardized Scores'!$E17:$DO17)</f>
        <v>22</v>
      </c>
      <c r="AG17" s="133">
        <f>RANK('Standardized Scores'!AG17,'Standardized Scores'!$E17:$DO17)</f>
        <v>85</v>
      </c>
      <c r="AH17" s="133">
        <f>RANK('Standardized Scores'!AH17,'Standardized Scores'!$E17:$DO17)</f>
        <v>101</v>
      </c>
      <c r="AI17" s="133">
        <f>RANK('Standardized Scores'!AI17,'Standardized Scores'!$E17:$DO17)</f>
        <v>81</v>
      </c>
      <c r="AJ17" s="133">
        <f>RANK('Standardized Scores'!AJ17,'Standardized Scores'!$E17:$DO17)</f>
        <v>83</v>
      </c>
      <c r="AK17" s="133">
        <f>RANK('Standardized Scores'!AK17,'Standardized Scores'!$E17:$DO17)</f>
        <v>13</v>
      </c>
      <c r="AL17" s="133">
        <f>RANK('Standardized Scores'!AL17,'Standardized Scores'!$E17:$DO17)</f>
        <v>107</v>
      </c>
      <c r="AM17" s="133">
        <f>RANK('Standardized Scores'!AM17,'Standardized Scores'!$E17:$DO17)</f>
        <v>6</v>
      </c>
      <c r="AN17" s="133">
        <f>RANK('Standardized Scores'!AN17,'Standardized Scores'!$E17:$DO17)</f>
        <v>15</v>
      </c>
      <c r="AO17" s="133">
        <f>RANK('Standardized Scores'!AO17,'Standardized Scores'!$E17:$DO17)</f>
        <v>39</v>
      </c>
      <c r="AP17" s="133">
        <f>RANK('Standardized Scores'!AP17,'Standardized Scores'!$E17:$DO17)</f>
        <v>19</v>
      </c>
      <c r="AQ17" s="133">
        <f>RANK('Standardized Scores'!AQ17,'Standardized Scores'!$E17:$DO17)</f>
        <v>93</v>
      </c>
      <c r="AR17" s="133">
        <f>RANK('Standardized Scores'!AR17,'Standardized Scores'!$E17:$DO17)</f>
        <v>38</v>
      </c>
      <c r="AS17" s="133">
        <f>RANK('Standardized Scores'!AS17,'Standardized Scores'!$E17:$DO17)</f>
        <v>104</v>
      </c>
      <c r="AT17" s="133">
        <f>RANK('Standardized Scores'!AT17,'Standardized Scores'!$E17:$DO17)</f>
        <v>109</v>
      </c>
      <c r="AU17" s="133">
        <f>RANK('Standardized Scores'!AU17,'Standardized Scores'!$E17:$DO17)</f>
        <v>23</v>
      </c>
      <c r="AV17" s="133">
        <f>RANK('Standardized Scores'!AV17,'Standardized Scores'!$E17:$DO17)</f>
        <v>29</v>
      </c>
      <c r="AW17" s="133">
        <f>RANK('Standardized Scores'!AW17,'Standardized Scores'!$E17:$DO17)</f>
        <v>18</v>
      </c>
      <c r="AX17" s="133">
        <f>RANK('Standardized Scores'!AX17,'Standardized Scores'!$E17:$DO17)</f>
        <v>50</v>
      </c>
      <c r="AY17" s="133">
        <f>RANK('Standardized Scores'!AY17,'Standardized Scores'!$E17:$DO17)</f>
        <v>105</v>
      </c>
      <c r="AZ17" s="133">
        <f>RANK('Standardized Scores'!AZ17,'Standardized Scores'!$E17:$DO17)</f>
        <v>109</v>
      </c>
      <c r="BA17" s="133">
        <f>RANK('Standardized Scores'!BA17,'Standardized Scores'!$E17:$DO17)</f>
        <v>98</v>
      </c>
      <c r="BB17" s="133">
        <f>RANK('Standardized Scores'!BB17,'Standardized Scores'!$E17:$DO17)</f>
        <v>10</v>
      </c>
      <c r="BC17" s="133">
        <f>RANK('Standardized Scores'!BC17,'Standardized Scores'!$E17:$DO17)</f>
        <v>2</v>
      </c>
      <c r="BD17" s="133">
        <f>RANK('Standardized Scores'!BD17,'Standardized Scores'!$E17:$DO17)</f>
        <v>34</v>
      </c>
      <c r="BE17" s="133">
        <f>RANK('Standardized Scores'!BE17,'Standardized Scores'!$E17:$DO17)</f>
        <v>37</v>
      </c>
      <c r="BF17" s="133">
        <f>RANK('Standardized Scores'!BF17,'Standardized Scores'!$E17:$DO17)</f>
        <v>52</v>
      </c>
      <c r="BG17" s="133">
        <f>RANK('Standardized Scores'!BG17,'Standardized Scores'!$E17:$DO17)</f>
        <v>106</v>
      </c>
      <c r="BH17" s="133">
        <f>RANK('Standardized Scores'!BH17,'Standardized Scores'!$E17:$DO17)</f>
        <v>71</v>
      </c>
      <c r="BI17" s="133">
        <f>RANK('Standardized Scores'!BI17,'Standardized Scores'!$E17:$DO17)</f>
        <v>62</v>
      </c>
      <c r="BJ17" s="133">
        <f>RANK('Standardized Scores'!BJ17,'Standardized Scores'!$E17:$DO17)</f>
        <v>75</v>
      </c>
      <c r="BK17" s="133">
        <f>RANK('Standardized Scores'!BK17,'Standardized Scores'!$E17:$DO17)</f>
        <v>56</v>
      </c>
      <c r="BL17" s="133">
        <f>RANK('Standardized Scores'!BL17,'Standardized Scores'!$E17:$DO17)</f>
        <v>47</v>
      </c>
      <c r="BM17" s="133">
        <f>RANK('Standardized Scores'!BM17,'Standardized Scores'!$E17:$DO17)</f>
        <v>36</v>
      </c>
      <c r="BN17" s="133">
        <f>RANK('Standardized Scores'!BN17,'Standardized Scores'!$E17:$DO17)</f>
        <v>1</v>
      </c>
      <c r="BO17" s="133">
        <f>RANK('Standardized Scores'!BO17,'Standardized Scores'!$E17:$DO17)</f>
        <v>109</v>
      </c>
      <c r="BP17" s="133">
        <f>RANK('Standardized Scores'!BP17,'Standardized Scores'!$E17:$DO17)</f>
        <v>46</v>
      </c>
      <c r="BQ17" s="133">
        <f>RANK('Standardized Scores'!BQ17,'Standardized Scores'!$E17:$DO17)</f>
        <v>4</v>
      </c>
      <c r="BR17" s="133">
        <f>RANK('Standardized Scores'!BR17,'Standardized Scores'!$E17:$DO17)</f>
        <v>16</v>
      </c>
      <c r="BS17" s="133">
        <f>RANK('Standardized Scores'!BS17,'Standardized Scores'!$E17:$DO17)</f>
        <v>74</v>
      </c>
      <c r="BT17" s="133">
        <f>RANK('Standardized Scores'!BT17,'Standardized Scores'!$E17:$DO17)</f>
        <v>69</v>
      </c>
      <c r="BU17" s="133">
        <f>RANK('Standardized Scores'!BU17,'Standardized Scores'!$E17:$DO17)</f>
        <v>61</v>
      </c>
      <c r="BV17" s="133">
        <f>RANK('Standardized Scores'!BV17,'Standardized Scores'!$E17:$DO17)</f>
        <v>84</v>
      </c>
      <c r="BW17" s="133">
        <f>RANK('Standardized Scores'!BW17,'Standardized Scores'!$E17:$DO17)</f>
        <v>86</v>
      </c>
      <c r="BX17" s="133">
        <f>RANK('Standardized Scores'!BX17,'Standardized Scores'!$E17:$DO17)</f>
        <v>44</v>
      </c>
      <c r="BY17" s="133">
        <f>RANK('Standardized Scores'!BY17,'Standardized Scores'!$E17:$DO17)</f>
        <v>73</v>
      </c>
      <c r="BZ17" s="133">
        <f>RANK('Standardized Scores'!BZ17,'Standardized Scores'!$E17:$DO17)</f>
        <v>14</v>
      </c>
      <c r="CA17" s="133">
        <f>RANK('Standardized Scores'!CA17,'Standardized Scores'!$E17:$DO17)</f>
        <v>24</v>
      </c>
      <c r="CB17" s="133">
        <f>RANK('Standardized Scores'!CB17,'Standardized Scores'!$E17:$DO17)</f>
        <v>103</v>
      </c>
      <c r="CC17" s="133">
        <f>RANK('Standardized Scores'!CC17,'Standardized Scores'!$E17:$DO17)</f>
        <v>21</v>
      </c>
      <c r="CD17" s="133">
        <f>RANK('Standardized Scores'!CD17,'Standardized Scores'!$E17:$DO17)</f>
        <v>80</v>
      </c>
      <c r="CE17" s="133">
        <f>RANK('Standardized Scores'!CE17,'Standardized Scores'!$E17:$DO17)</f>
        <v>99</v>
      </c>
      <c r="CF17" s="133">
        <f>RANK('Standardized Scores'!CF17,'Standardized Scores'!$E17:$DO17)</f>
        <v>28</v>
      </c>
      <c r="CG17" s="133">
        <f>RANK('Standardized Scores'!CG17,'Standardized Scores'!$E17:$DO17)</f>
        <v>95</v>
      </c>
      <c r="CH17" s="133">
        <f>RANK('Standardized Scores'!CH17,'Standardized Scores'!$E17:$DO17)</f>
        <v>87</v>
      </c>
      <c r="CI17" s="133">
        <f>RANK('Standardized Scores'!CI17,'Standardized Scores'!$E17:$DO17)</f>
        <v>76</v>
      </c>
      <c r="CJ17" s="133">
        <f>RANK('Standardized Scores'!CJ17,'Standardized Scores'!$E17:$DO17)</f>
        <v>42</v>
      </c>
      <c r="CK17" s="133">
        <f>RANK('Standardized Scores'!CK17,'Standardized Scores'!$E17:$DO17)</f>
        <v>30</v>
      </c>
      <c r="CL17" s="133">
        <f>RANK('Standardized Scores'!CL17,'Standardized Scores'!$E17:$DO17)</f>
        <v>64</v>
      </c>
      <c r="CM17" s="133">
        <f>RANK('Standardized Scores'!CM17,'Standardized Scores'!$E17:$DO17)</f>
        <v>67</v>
      </c>
      <c r="CN17" s="133">
        <f>RANK('Standardized Scores'!CN17,'Standardized Scores'!$E17:$DO17)</f>
        <v>59</v>
      </c>
      <c r="CO17" s="133">
        <f>RANK('Standardized Scores'!CO17,'Standardized Scores'!$E17:$DO17)</f>
        <v>109</v>
      </c>
      <c r="CP17" s="133">
        <f>RANK('Standardized Scores'!CP17,'Standardized Scores'!$E17:$DO17)</f>
        <v>65</v>
      </c>
      <c r="CQ17" s="133">
        <f>RANK('Standardized Scores'!CQ17,'Standardized Scores'!$E17:$DO17)</f>
        <v>109</v>
      </c>
      <c r="CR17" s="133">
        <f>RANK('Standardized Scores'!CR17,'Standardized Scores'!$E17:$DO17)</f>
        <v>49</v>
      </c>
      <c r="CS17" s="133">
        <f>RANK('Standardized Scores'!CS17,'Standardized Scores'!$E17:$DO17)</f>
        <v>8</v>
      </c>
      <c r="CT17" s="133">
        <f>RANK('Standardized Scores'!CT17,'Standardized Scores'!$E17:$DO17)</f>
        <v>54</v>
      </c>
      <c r="CU17" s="133">
        <f>RANK('Standardized Scores'!CU17,'Standardized Scores'!$E17:$DO17)</f>
        <v>27</v>
      </c>
      <c r="CV17" s="133">
        <f>RANK('Standardized Scores'!CV17,'Standardized Scores'!$E17:$DO17)</f>
        <v>31</v>
      </c>
      <c r="CW17" s="133">
        <f>RANK('Standardized Scores'!CW17,'Standardized Scores'!$E17:$DO17)</f>
        <v>33</v>
      </c>
      <c r="CX17" s="133">
        <f>RANK('Standardized Scores'!CX17,'Standardized Scores'!$E17:$DO17)</f>
        <v>32</v>
      </c>
      <c r="CY17" s="133">
        <f>RANK('Standardized Scores'!CY17,'Standardized Scores'!$E17:$DO17)</f>
        <v>78</v>
      </c>
      <c r="CZ17" s="133">
        <f>RANK('Standardized Scores'!CZ17,'Standardized Scores'!$E17:$DO17)</f>
        <v>11</v>
      </c>
      <c r="DA17" s="133">
        <f>RANK('Standardized Scores'!DA17,'Standardized Scores'!$E17:$DO17)</f>
        <v>9</v>
      </c>
      <c r="DB17" s="133">
        <f>RANK('Standardized Scores'!DB17,'Standardized Scores'!$E17:$DO17)</f>
        <v>26</v>
      </c>
      <c r="DC17" s="133">
        <f>RANK('Standardized Scores'!DC17,'Standardized Scores'!$E17:$DO17)</f>
        <v>109</v>
      </c>
      <c r="DD17" s="133">
        <f>RANK('Standardized Scores'!DD17,'Standardized Scores'!$E17:$DO17)</f>
        <v>66</v>
      </c>
      <c r="DE17" s="133">
        <f>RANK('Standardized Scores'!DE17,'Standardized Scores'!$E17:$DO17)</f>
        <v>40</v>
      </c>
      <c r="DF17" s="133">
        <f>RANK('Standardized Scores'!DF17,'Standardized Scores'!$E17:$DO17)</f>
        <v>43</v>
      </c>
      <c r="DG17" s="133">
        <f>RANK('Standardized Scores'!DG17,'Standardized Scores'!$E17:$DO17)</f>
        <v>77</v>
      </c>
      <c r="DH17" s="133">
        <f>RANK('Standardized Scores'!DH17,'Standardized Scores'!$E17:$DO17)</f>
        <v>57</v>
      </c>
      <c r="DI17" s="133">
        <f>RANK('Standardized Scores'!DI17,'Standardized Scores'!$E17:$DO17)</f>
        <v>48</v>
      </c>
      <c r="DJ17" s="133">
        <f>RANK('Standardized Scores'!DJ17,'Standardized Scores'!$E17:$DO17)</f>
        <v>12</v>
      </c>
      <c r="DK17" s="133">
        <f>RANK('Standardized Scores'!DK17,'Standardized Scores'!$E17:$DO17)</f>
        <v>55</v>
      </c>
      <c r="DL17" s="133">
        <f>RANK('Standardized Scores'!DL17,'Standardized Scores'!$E17:$DO17)</f>
        <v>58</v>
      </c>
      <c r="DM17" s="133">
        <f>RANK('Standardized Scores'!DM17,'Standardized Scores'!$E17:$DO17)</f>
        <v>92</v>
      </c>
      <c r="DN17" s="133">
        <f>RANK('Standardized Scores'!DN17,'Standardized Scores'!$E17:$DO17)</f>
        <v>109</v>
      </c>
      <c r="DO17" s="133">
        <f>RANK('Standardized Scores'!DO17,'Standardized Scores'!$E17:$DO17)</f>
        <v>79</v>
      </c>
    </row>
    <row r="18" spans="2:119" ht="12" customHeight="1" x14ac:dyDescent="0.25">
      <c r="B18" s="72" t="str">
        <f>'Standardized Scores'!B18</f>
        <v xml:space="preserve">      Academia</v>
      </c>
      <c r="C18" s="72" t="s">
        <v>147</v>
      </c>
      <c r="D18" s="165">
        <f>'Standardized Scores'!D18</f>
        <v>0.35</v>
      </c>
      <c r="E18" s="132">
        <f>RANK('Standardized Scores'!E18,'Standardized Scores'!$E18:$DO18)</f>
        <v>80</v>
      </c>
      <c r="F18" s="132">
        <f>RANK('Standardized Scores'!F18,'Standardized Scores'!$E18:$DO18)</f>
        <v>75</v>
      </c>
      <c r="G18" s="132">
        <f>RANK('Standardized Scores'!G18,'Standardized Scores'!$E18:$DO18)</f>
        <v>114</v>
      </c>
      <c r="H18" s="132">
        <f>RANK('Standardized Scores'!H18,'Standardized Scores'!$E18:$DO18)</f>
        <v>85</v>
      </c>
      <c r="I18" s="132">
        <f>RANK('Standardized Scores'!I18,'Standardized Scores'!$E18:$DO18)</f>
        <v>76</v>
      </c>
      <c r="J18" s="132">
        <f>RANK('Standardized Scores'!J18,'Standardized Scores'!$E18:$DO18)</f>
        <v>11</v>
      </c>
      <c r="K18" s="132">
        <f>RANK('Standardized Scores'!K18,'Standardized Scores'!$E18:$DO18)</f>
        <v>16</v>
      </c>
      <c r="L18" s="132">
        <f>RANK('Standardized Scores'!L18,'Standardized Scores'!$E18:$DO18)</f>
        <v>70</v>
      </c>
      <c r="M18" s="132">
        <f>RANK('Standardized Scores'!M18,'Standardized Scores'!$E18:$DO18)</f>
        <v>84</v>
      </c>
      <c r="N18" s="132">
        <f>RANK('Standardized Scores'!N18,'Standardized Scores'!$E18:$DO18)</f>
        <v>92</v>
      </c>
      <c r="O18" s="132">
        <f>RANK('Standardized Scores'!O18,'Standardized Scores'!$E18:$DO18)</f>
        <v>17</v>
      </c>
      <c r="P18" s="132">
        <f>RANK('Standardized Scores'!P18,'Standardized Scores'!$E18:$DO18)</f>
        <v>41</v>
      </c>
      <c r="Q18" s="132">
        <f>RANK('Standardized Scores'!Q18,'Standardized Scores'!$E18:$DO18)</f>
        <v>91</v>
      </c>
      <c r="R18" s="132">
        <f>RANK('Standardized Scores'!R18,'Standardized Scores'!$E18:$DO18)</f>
        <v>73</v>
      </c>
      <c r="S18" s="132">
        <f>RANK('Standardized Scores'!S18,'Standardized Scores'!$E18:$DO18)</f>
        <v>100</v>
      </c>
      <c r="T18" s="132">
        <f>RANK('Standardized Scores'!T18,'Standardized Scores'!$E18:$DO18)</f>
        <v>67</v>
      </c>
      <c r="U18" s="132">
        <f>RANK('Standardized Scores'!U18,'Standardized Scores'!$E18:$DO18)</f>
        <v>82</v>
      </c>
      <c r="V18" s="132">
        <f>RANK('Standardized Scores'!V18,'Standardized Scores'!$E18:$DO18)</f>
        <v>110</v>
      </c>
      <c r="W18" s="132">
        <f>RANK('Standardized Scores'!W18,'Standardized Scores'!$E18:$DO18)</f>
        <v>9</v>
      </c>
      <c r="X18" s="132">
        <f>RANK('Standardized Scores'!X18,'Standardized Scores'!$E18:$DO18)</f>
        <v>65</v>
      </c>
      <c r="Y18" s="132">
        <f>RANK('Standardized Scores'!Y18,'Standardized Scores'!$E18:$DO18)</f>
        <v>26</v>
      </c>
      <c r="Z18" s="132">
        <f>RANK('Standardized Scores'!Z18,'Standardized Scores'!$E18:$DO18)</f>
        <v>62</v>
      </c>
      <c r="AA18" s="132">
        <f>RANK('Standardized Scores'!AA18,'Standardized Scores'!$E18:$DO18)</f>
        <v>113</v>
      </c>
      <c r="AB18" s="132">
        <f>RANK('Standardized Scores'!AB18,'Standardized Scores'!$E18:$DO18)</f>
        <v>79</v>
      </c>
      <c r="AC18" s="132">
        <f>RANK('Standardized Scores'!AC18,'Standardized Scores'!$E18:$DO18)</f>
        <v>50</v>
      </c>
      <c r="AD18" s="132">
        <f>RANK('Standardized Scores'!AD18,'Standardized Scores'!$E18:$DO18)</f>
        <v>56</v>
      </c>
      <c r="AE18" s="132">
        <f>RANK('Standardized Scores'!AE18,'Standardized Scores'!$E18:$DO18)</f>
        <v>40</v>
      </c>
      <c r="AF18" s="132">
        <f>RANK('Standardized Scores'!AF18,'Standardized Scores'!$E18:$DO18)</f>
        <v>25</v>
      </c>
      <c r="AG18" s="132">
        <f>RANK('Standardized Scores'!AG18,'Standardized Scores'!$E18:$DO18)</f>
        <v>104</v>
      </c>
      <c r="AH18" s="132">
        <f>RANK('Standardized Scores'!AH18,'Standardized Scores'!$E18:$DO18)</f>
        <v>97</v>
      </c>
      <c r="AI18" s="132">
        <f>RANK('Standardized Scores'!AI18,'Standardized Scores'!$E18:$DO18)</f>
        <v>52</v>
      </c>
      <c r="AJ18" s="132">
        <f>RANK('Standardized Scores'!AJ18,'Standardized Scores'!$E18:$DO18)</f>
        <v>93</v>
      </c>
      <c r="AK18" s="132">
        <f>RANK('Standardized Scores'!AK18,'Standardized Scores'!$E18:$DO18)</f>
        <v>30</v>
      </c>
      <c r="AL18" s="132">
        <f>RANK('Standardized Scores'!AL18,'Standardized Scores'!$E18:$DO18)</f>
        <v>101</v>
      </c>
      <c r="AM18" s="132">
        <f>RANK('Standardized Scores'!AM18,'Standardized Scores'!$E18:$DO18)</f>
        <v>18</v>
      </c>
      <c r="AN18" s="132">
        <f>RANK('Standardized Scores'!AN18,'Standardized Scores'!$E18:$DO18)</f>
        <v>12</v>
      </c>
      <c r="AO18" s="132">
        <f>RANK('Standardized Scores'!AO18,'Standardized Scores'!$E18:$DO18)</f>
        <v>90</v>
      </c>
      <c r="AP18" s="132">
        <f>RANK('Standardized Scores'!AP18,'Standardized Scores'!$E18:$DO18)</f>
        <v>4</v>
      </c>
      <c r="AQ18" s="132">
        <f>RANK('Standardized Scores'!AQ18,'Standardized Scores'!$E18:$DO18)</f>
        <v>108</v>
      </c>
      <c r="AR18" s="132">
        <f>RANK('Standardized Scores'!AR18,'Standardized Scores'!$E18:$DO18)</f>
        <v>33</v>
      </c>
      <c r="AS18" s="132">
        <f>RANK('Standardized Scores'!AS18,'Standardized Scores'!$E18:$DO18)</f>
        <v>98</v>
      </c>
      <c r="AT18" s="132">
        <f>RANK('Standardized Scores'!AT18,'Standardized Scores'!$E18:$DO18)</f>
        <v>103</v>
      </c>
      <c r="AU18" s="132">
        <f>RANK('Standardized Scores'!AU18,'Standardized Scores'!$E18:$DO18)</f>
        <v>15</v>
      </c>
      <c r="AV18" s="132">
        <f>RANK('Standardized Scores'!AV18,'Standardized Scores'!$E18:$DO18)</f>
        <v>46</v>
      </c>
      <c r="AW18" s="132">
        <f>RANK('Standardized Scores'!AW18,'Standardized Scores'!$E18:$DO18)</f>
        <v>51</v>
      </c>
      <c r="AX18" s="132">
        <f>RANK('Standardized Scores'!AX18,'Standardized Scores'!$E18:$DO18)</f>
        <v>29</v>
      </c>
      <c r="AY18" s="132">
        <f>RANK('Standardized Scores'!AY18,'Standardized Scores'!$E18:$DO18)</f>
        <v>86</v>
      </c>
      <c r="AZ18" s="132">
        <f>RANK('Standardized Scores'!AZ18,'Standardized Scores'!$E18:$DO18)</f>
        <v>60</v>
      </c>
      <c r="BA18" s="132">
        <f>RANK('Standardized Scores'!BA18,'Standardized Scores'!$E18:$DO18)</f>
        <v>66</v>
      </c>
      <c r="BB18" s="132">
        <f>RANK('Standardized Scores'!BB18,'Standardized Scores'!$E18:$DO18)</f>
        <v>13</v>
      </c>
      <c r="BC18" s="132">
        <f>RANK('Standardized Scores'!BC18,'Standardized Scores'!$E18:$DO18)</f>
        <v>27</v>
      </c>
      <c r="BD18" s="132">
        <f>RANK('Standardized Scores'!BD18,'Standardized Scores'!$E18:$DO18)</f>
        <v>24</v>
      </c>
      <c r="BE18" s="132">
        <f>RANK('Standardized Scores'!BE18,'Standardized Scores'!$E18:$DO18)</f>
        <v>7</v>
      </c>
      <c r="BF18" s="132">
        <f>RANK('Standardized Scores'!BF18,'Standardized Scores'!$E18:$DO18)</f>
        <v>49</v>
      </c>
      <c r="BG18" s="132">
        <f>RANK('Standardized Scores'!BG18,'Standardized Scores'!$E18:$DO18)</f>
        <v>45</v>
      </c>
      <c r="BH18" s="132">
        <f>RANK('Standardized Scores'!BH18,'Standardized Scores'!$E18:$DO18)</f>
        <v>68</v>
      </c>
      <c r="BI18" s="132">
        <f>RANK('Standardized Scores'!BI18,'Standardized Scores'!$E18:$DO18)</f>
        <v>58</v>
      </c>
      <c r="BJ18" s="132">
        <f>RANK('Standardized Scores'!BJ18,'Standardized Scores'!$E18:$DO18)</f>
        <v>83</v>
      </c>
      <c r="BK18" s="132">
        <f>RANK('Standardized Scores'!BK18,'Standardized Scores'!$E18:$DO18)</f>
        <v>59</v>
      </c>
      <c r="BL18" s="132">
        <f>RANK('Standardized Scores'!BL18,'Standardized Scores'!$E18:$DO18)</f>
        <v>47</v>
      </c>
      <c r="BM18" s="132">
        <f>RANK('Standardized Scores'!BM18,'Standardized Scores'!$E18:$DO18)</f>
        <v>55</v>
      </c>
      <c r="BN18" s="132">
        <f>RANK('Standardized Scores'!BN18,'Standardized Scores'!$E18:$DO18)</f>
        <v>44</v>
      </c>
      <c r="BO18" s="132">
        <f>RANK('Standardized Scores'!BO18,'Standardized Scores'!$E18:$DO18)</f>
        <v>105</v>
      </c>
      <c r="BP18" s="132">
        <f>RANK('Standardized Scores'!BP18,'Standardized Scores'!$E18:$DO18)</f>
        <v>8</v>
      </c>
      <c r="BQ18" s="132">
        <f>RANK('Standardized Scores'!BQ18,'Standardized Scores'!$E18:$DO18)</f>
        <v>61</v>
      </c>
      <c r="BR18" s="132">
        <f>RANK('Standardized Scores'!BR18,'Standardized Scores'!$E18:$DO18)</f>
        <v>64</v>
      </c>
      <c r="BS18" s="132">
        <f>RANK('Standardized Scores'!BS18,'Standardized Scores'!$E18:$DO18)</f>
        <v>35</v>
      </c>
      <c r="BT18" s="132">
        <f>RANK('Standardized Scores'!BT18,'Standardized Scores'!$E18:$DO18)</f>
        <v>96</v>
      </c>
      <c r="BU18" s="132">
        <f>RANK('Standardized Scores'!BU18,'Standardized Scores'!$E18:$DO18)</f>
        <v>69</v>
      </c>
      <c r="BV18" s="132">
        <f>RANK('Standardized Scores'!BV18,'Standardized Scores'!$E18:$DO18)</f>
        <v>63</v>
      </c>
      <c r="BW18" s="132">
        <f>RANK('Standardized Scores'!BW18,'Standardized Scores'!$E18:$DO18)</f>
        <v>112</v>
      </c>
      <c r="BX18" s="132">
        <f>RANK('Standardized Scores'!BX18,'Standardized Scores'!$E18:$DO18)</f>
        <v>106</v>
      </c>
      <c r="BY18" s="132">
        <f>RANK('Standardized Scores'!BY18,'Standardized Scores'!$E18:$DO18)</f>
        <v>72</v>
      </c>
      <c r="BZ18" s="132">
        <f>RANK('Standardized Scores'!BZ18,'Standardized Scores'!$E18:$DO18)</f>
        <v>32</v>
      </c>
      <c r="CA18" s="132">
        <f>RANK('Standardized Scores'!CA18,'Standardized Scores'!$E18:$DO18)</f>
        <v>21</v>
      </c>
      <c r="CB18" s="132">
        <f>RANK('Standardized Scores'!CB18,'Standardized Scores'!$E18:$DO18)</f>
        <v>81</v>
      </c>
      <c r="CC18" s="132">
        <f>RANK('Standardized Scores'!CC18,'Standardized Scores'!$E18:$DO18)</f>
        <v>22</v>
      </c>
      <c r="CD18" s="132">
        <f>RANK('Standardized Scores'!CD18,'Standardized Scores'!$E18:$DO18)</f>
        <v>43</v>
      </c>
      <c r="CE18" s="132">
        <f>RANK('Standardized Scores'!CE18,'Standardized Scores'!$E18:$DO18)</f>
        <v>89</v>
      </c>
      <c r="CF18" s="132">
        <f>RANK('Standardized Scores'!CF18,'Standardized Scores'!$E18:$DO18)</f>
        <v>109</v>
      </c>
      <c r="CG18" s="132">
        <f>RANK('Standardized Scores'!CG18,'Standardized Scores'!$E18:$DO18)</f>
        <v>111</v>
      </c>
      <c r="CH18" s="132">
        <f>RANK('Standardized Scores'!CH18,'Standardized Scores'!$E18:$DO18)</f>
        <v>99</v>
      </c>
      <c r="CI18" s="132">
        <f>RANK('Standardized Scores'!CI18,'Standardized Scores'!$E18:$DO18)</f>
        <v>78</v>
      </c>
      <c r="CJ18" s="132">
        <f>RANK('Standardized Scores'!CJ18,'Standardized Scores'!$E18:$DO18)</f>
        <v>39</v>
      </c>
      <c r="CK18" s="132">
        <f>RANK('Standardized Scores'!CK18,'Standardized Scores'!$E18:$DO18)</f>
        <v>34</v>
      </c>
      <c r="CL18" s="132">
        <f>RANK('Standardized Scores'!CL18,'Standardized Scores'!$E18:$DO18)</f>
        <v>42</v>
      </c>
      <c r="CM18" s="132">
        <f>RANK('Standardized Scores'!CM18,'Standardized Scores'!$E18:$DO18)</f>
        <v>36</v>
      </c>
      <c r="CN18" s="132">
        <f>RANK('Standardized Scores'!CN18,'Standardized Scores'!$E18:$DO18)</f>
        <v>6</v>
      </c>
      <c r="CO18" s="132">
        <f>RANK('Standardized Scores'!CO18,'Standardized Scores'!$E18:$DO18)</f>
        <v>95</v>
      </c>
      <c r="CP18" s="132">
        <f>RANK('Standardized Scores'!CP18,'Standardized Scores'!$E18:$DO18)</f>
        <v>31</v>
      </c>
      <c r="CQ18" s="132">
        <f>RANK('Standardized Scores'!CQ18,'Standardized Scores'!$E18:$DO18)</f>
        <v>94</v>
      </c>
      <c r="CR18" s="132">
        <f>RANK('Standardized Scores'!CR18,'Standardized Scores'!$E18:$DO18)</f>
        <v>57</v>
      </c>
      <c r="CS18" s="132">
        <f>RANK('Standardized Scores'!CS18,'Standardized Scores'!$E18:$DO18)</f>
        <v>3</v>
      </c>
      <c r="CT18" s="132">
        <f>RANK('Standardized Scores'!CT18,'Standardized Scores'!$E18:$DO18)</f>
        <v>71</v>
      </c>
      <c r="CU18" s="132">
        <f>RANK('Standardized Scores'!CU18,'Standardized Scores'!$E18:$DO18)</f>
        <v>53</v>
      </c>
      <c r="CV18" s="132">
        <f>RANK('Standardized Scores'!CV18,'Standardized Scores'!$E18:$DO18)</f>
        <v>87</v>
      </c>
      <c r="CW18" s="132">
        <f>RANK('Standardized Scores'!CW18,'Standardized Scores'!$E18:$DO18)</f>
        <v>14</v>
      </c>
      <c r="CX18" s="132">
        <f>RANK('Standardized Scores'!CX18,'Standardized Scores'!$E18:$DO18)</f>
        <v>23</v>
      </c>
      <c r="CY18" s="132">
        <f>RANK('Standardized Scores'!CY18,'Standardized Scores'!$E18:$DO18)</f>
        <v>74</v>
      </c>
      <c r="CZ18" s="132">
        <f>RANK('Standardized Scores'!CZ18,'Standardized Scores'!$E18:$DO18)</f>
        <v>10</v>
      </c>
      <c r="DA18" s="132">
        <f>RANK('Standardized Scores'!DA18,'Standardized Scores'!$E18:$DO18)</f>
        <v>20</v>
      </c>
      <c r="DB18" s="132">
        <f>RANK('Standardized Scores'!DB18,'Standardized Scores'!$E18:$DO18)</f>
        <v>2</v>
      </c>
      <c r="DC18" s="132">
        <f>RANK('Standardized Scores'!DC18,'Standardized Scores'!$E18:$DO18)</f>
        <v>102</v>
      </c>
      <c r="DD18" s="132">
        <f>RANK('Standardized Scores'!DD18,'Standardized Scores'!$E18:$DO18)</f>
        <v>38</v>
      </c>
      <c r="DE18" s="132">
        <f>RANK('Standardized Scores'!DE18,'Standardized Scores'!$E18:$DO18)</f>
        <v>54</v>
      </c>
      <c r="DF18" s="132">
        <f>RANK('Standardized Scores'!DF18,'Standardized Scores'!$E18:$DO18)</f>
        <v>37</v>
      </c>
      <c r="DG18" s="132">
        <f>RANK('Standardized Scores'!DG18,'Standardized Scores'!$E18:$DO18)</f>
        <v>88</v>
      </c>
      <c r="DH18" s="132">
        <f>RANK('Standardized Scores'!DH18,'Standardized Scores'!$E18:$DO18)</f>
        <v>28</v>
      </c>
      <c r="DI18" s="132">
        <f>RANK('Standardized Scores'!DI18,'Standardized Scores'!$E18:$DO18)</f>
        <v>19</v>
      </c>
      <c r="DJ18" s="132">
        <f>RANK('Standardized Scores'!DJ18,'Standardized Scores'!$E18:$DO18)</f>
        <v>5</v>
      </c>
      <c r="DK18" s="132">
        <f>RANK('Standardized Scores'!DK18,'Standardized Scores'!$E18:$DO18)</f>
        <v>1</v>
      </c>
      <c r="DL18" s="132">
        <f>RANK('Standardized Scores'!DL18,'Standardized Scores'!$E18:$DO18)</f>
        <v>77</v>
      </c>
      <c r="DM18" s="132">
        <f>RANK('Standardized Scores'!DM18,'Standardized Scores'!$E18:$DO18)</f>
        <v>48</v>
      </c>
      <c r="DN18" s="132">
        <f>RANK('Standardized Scores'!DN18,'Standardized Scores'!$E18:$DO18)</f>
        <v>115</v>
      </c>
      <c r="DO18" s="132">
        <f>RANK('Standardized Scores'!DO18,'Standardized Scores'!$E18:$DO18)</f>
        <v>107</v>
      </c>
    </row>
    <row r="19" spans="2:119" ht="12" customHeight="1" x14ac:dyDescent="0.25">
      <c r="B19" s="61" t="str">
        <f>'Standardized Scores'!B19</f>
        <v xml:space="preserve">         World University Rankings 2023 by subject: engineering (count)</v>
      </c>
      <c r="C19" s="61" t="str">
        <f t="shared" si="0"/>
        <v>World University Rankings 2023 by subject: engineering (count)</v>
      </c>
      <c r="D19" s="166">
        <f>'Standardized Scores'!D19</f>
        <v>0.1</v>
      </c>
      <c r="E19" s="133">
        <f>RANK('Standardized Scores'!E19,'Standardized Scores'!$E19:$DO19)</f>
        <v>86</v>
      </c>
      <c r="F19" s="133">
        <f>RANK('Standardized Scores'!F19,'Standardized Scores'!$E19:$DO19)</f>
        <v>27</v>
      </c>
      <c r="G19" s="133">
        <f>RANK('Standardized Scores'!G19,'Standardized Scores'!$E19:$DO19)</f>
        <v>86</v>
      </c>
      <c r="H19" s="133">
        <f>RANK('Standardized Scores'!H19,'Standardized Scores'!$E19:$DO19)</f>
        <v>63</v>
      </c>
      <c r="I19" s="133">
        <f>RANK('Standardized Scores'!I19,'Standardized Scores'!$E19:$DO19)</f>
        <v>86</v>
      </c>
      <c r="J19" s="133">
        <f>RANK('Standardized Scores'!J19,'Standardized Scores'!$E19:$DO19)</f>
        <v>16</v>
      </c>
      <c r="K19" s="133">
        <f>RANK('Standardized Scores'!K19,'Standardized Scores'!$E19:$DO19)</f>
        <v>43</v>
      </c>
      <c r="L19" s="133">
        <f>RANK('Standardized Scores'!L19,'Standardized Scores'!$E19:$DO19)</f>
        <v>71</v>
      </c>
      <c r="M19" s="133">
        <f>RANK('Standardized Scores'!M19,'Standardized Scores'!$E19:$DO19)</f>
        <v>86</v>
      </c>
      <c r="N19" s="133">
        <f>RANK('Standardized Scores'!N19,'Standardized Scores'!$E19:$DO19)</f>
        <v>52</v>
      </c>
      <c r="O19" s="133">
        <f>RANK('Standardized Scores'!O19,'Standardized Scores'!$E19:$DO19)</f>
        <v>71</v>
      </c>
      <c r="P19" s="133">
        <f>RANK('Standardized Scores'!P19,'Standardized Scores'!$E19:$DO19)</f>
        <v>32</v>
      </c>
      <c r="Q19" s="133">
        <f>RANK('Standardized Scores'!Q19,'Standardized Scores'!$E19:$DO19)</f>
        <v>86</v>
      </c>
      <c r="R19" s="133">
        <f>RANK('Standardized Scores'!R19,'Standardized Scores'!$E19:$DO19)</f>
        <v>86</v>
      </c>
      <c r="S19" s="133">
        <f>RANK('Standardized Scores'!S19,'Standardized Scores'!$E19:$DO19)</f>
        <v>86</v>
      </c>
      <c r="T19" s="133">
        <f>RANK('Standardized Scores'!T19,'Standardized Scores'!$E19:$DO19)</f>
        <v>8</v>
      </c>
      <c r="U19" s="133">
        <f>RANK('Standardized Scores'!U19,'Standardized Scores'!$E19:$DO19)</f>
        <v>63</v>
      </c>
      <c r="V19" s="133">
        <f>RANK('Standardized Scores'!V19,'Standardized Scores'!$E19:$DO19)</f>
        <v>86</v>
      </c>
      <c r="W19" s="133">
        <f>RANK('Standardized Scores'!W19,'Standardized Scores'!$E19:$DO19)</f>
        <v>15</v>
      </c>
      <c r="X19" s="133">
        <f>RANK('Standardized Scores'!X19,'Standardized Scores'!$E19:$DO19)</f>
        <v>32</v>
      </c>
      <c r="Y19" s="133">
        <f>RANK('Standardized Scores'!Y19,'Standardized Scores'!$E19:$DO19)</f>
        <v>2</v>
      </c>
      <c r="Z19" s="133">
        <f>RANK('Standardized Scores'!Z19,'Standardized Scores'!$E19:$DO19)</f>
        <v>38</v>
      </c>
      <c r="AA19" s="133">
        <f>RANK('Standardized Scores'!AA19,'Standardized Scores'!$E19:$DO19)</f>
        <v>86</v>
      </c>
      <c r="AB19" s="133">
        <f>RANK('Standardized Scores'!AB19,'Standardized Scores'!$E19:$DO19)</f>
        <v>86</v>
      </c>
      <c r="AC19" s="133">
        <f>RANK('Standardized Scores'!AC19,'Standardized Scores'!$E19:$DO19)</f>
        <v>56</v>
      </c>
      <c r="AD19" s="133">
        <f>RANK('Standardized Scores'!AD19,'Standardized Scores'!$E19:$DO19)</f>
        <v>63</v>
      </c>
      <c r="AE19" s="133">
        <f>RANK('Standardized Scores'!AE19,'Standardized Scores'!$E19:$DO19)</f>
        <v>27</v>
      </c>
      <c r="AF19" s="133">
        <f>RANK('Standardized Scores'!AF19,'Standardized Scores'!$E19:$DO19)</f>
        <v>52</v>
      </c>
      <c r="AG19" s="133">
        <f>RANK('Standardized Scores'!AG19,'Standardized Scores'!$E19:$DO19)</f>
        <v>86</v>
      </c>
      <c r="AH19" s="133">
        <f>RANK('Standardized Scores'!AH19,'Standardized Scores'!$E19:$DO19)</f>
        <v>52</v>
      </c>
      <c r="AI19" s="133">
        <f>RANK('Standardized Scores'!AI19,'Standardized Scores'!$E19:$DO19)</f>
        <v>17</v>
      </c>
      <c r="AJ19" s="133">
        <f>RANK('Standardized Scores'!AJ19,'Standardized Scores'!$E19:$DO19)</f>
        <v>86</v>
      </c>
      <c r="AK19" s="133">
        <f>RANK('Standardized Scores'!AK19,'Standardized Scores'!$E19:$DO19)</f>
        <v>71</v>
      </c>
      <c r="AL19" s="133">
        <f>RANK('Standardized Scores'!AL19,'Standardized Scores'!$E19:$DO19)</f>
        <v>71</v>
      </c>
      <c r="AM19" s="133">
        <f>RANK('Standardized Scores'!AM19,'Standardized Scores'!$E19:$DO19)</f>
        <v>43</v>
      </c>
      <c r="AN19" s="133">
        <f>RANK('Standardized Scores'!AN19,'Standardized Scores'!$E19:$DO19)</f>
        <v>13</v>
      </c>
      <c r="AO19" s="133">
        <f>RANK('Standardized Scores'!AO19,'Standardized Scores'!$E19:$DO19)</f>
        <v>86</v>
      </c>
      <c r="AP19" s="133">
        <f>RANK('Standardized Scores'!AP19,'Standardized Scores'!$E19:$DO19)</f>
        <v>18</v>
      </c>
      <c r="AQ19" s="133">
        <f>RANK('Standardized Scores'!AQ19,'Standardized Scores'!$E19:$DO19)</f>
        <v>71</v>
      </c>
      <c r="AR19" s="133">
        <f>RANK('Standardized Scores'!AR19,'Standardized Scores'!$E19:$DO19)</f>
        <v>26</v>
      </c>
      <c r="AS19" s="133">
        <f>RANK('Standardized Scores'!AS19,'Standardized Scores'!$E19:$DO19)</f>
        <v>86</v>
      </c>
      <c r="AT19" s="133">
        <f>RANK('Standardized Scores'!AT19,'Standardized Scores'!$E19:$DO19)</f>
        <v>86</v>
      </c>
      <c r="AU19" s="133">
        <f>RANK('Standardized Scores'!AU19,'Standardized Scores'!$E19:$DO19)</f>
        <v>45</v>
      </c>
      <c r="AV19" s="133">
        <f>RANK('Standardized Scores'!AV19,'Standardized Scores'!$E19:$DO19)</f>
        <v>38</v>
      </c>
      <c r="AW19" s="133">
        <f>RANK('Standardized Scores'!AW19,'Standardized Scores'!$E19:$DO19)</f>
        <v>63</v>
      </c>
      <c r="AX19" s="133">
        <f>RANK('Standardized Scores'!AX19,'Standardized Scores'!$E19:$DO19)</f>
        <v>5</v>
      </c>
      <c r="AY19" s="133">
        <f>RANK('Standardized Scores'!AY19,'Standardized Scores'!$E19:$DO19)</f>
        <v>23</v>
      </c>
      <c r="AZ19" s="133">
        <f>RANK('Standardized Scores'!AZ19,'Standardized Scores'!$E19:$DO19)</f>
        <v>8</v>
      </c>
      <c r="BA19" s="133">
        <f>RANK('Standardized Scores'!BA19,'Standardized Scores'!$E19:$DO19)</f>
        <v>36</v>
      </c>
      <c r="BB19" s="133">
        <f>RANK('Standardized Scores'!BB19,'Standardized Scores'!$E19:$DO19)</f>
        <v>38</v>
      </c>
      <c r="BC19" s="133">
        <f>RANK('Standardized Scores'!BC19,'Standardized Scores'!$E19:$DO19)</f>
        <v>45</v>
      </c>
      <c r="BD19" s="133">
        <f>RANK('Standardized Scores'!BD19,'Standardized Scores'!$E19:$DO19)</f>
        <v>11</v>
      </c>
      <c r="BE19" s="133">
        <f>RANK('Standardized Scores'!BE19,'Standardized Scores'!$E19:$DO19)</f>
        <v>3</v>
      </c>
      <c r="BF19" s="133">
        <f>RANK('Standardized Scores'!BF19,'Standardized Scores'!$E19:$DO19)</f>
        <v>45</v>
      </c>
      <c r="BG19" s="133">
        <f>RANK('Standardized Scores'!BG19,'Standardized Scores'!$E19:$DO19)</f>
        <v>56</v>
      </c>
      <c r="BH19" s="133">
        <f>RANK('Standardized Scores'!BH19,'Standardized Scores'!$E19:$DO19)</f>
        <v>86</v>
      </c>
      <c r="BI19" s="133">
        <f>RANK('Standardized Scores'!BI19,'Standardized Scores'!$E19:$DO19)</f>
        <v>71</v>
      </c>
      <c r="BJ19" s="133">
        <f>RANK('Standardized Scores'!BJ19,'Standardized Scores'!$E19:$DO19)</f>
        <v>86</v>
      </c>
      <c r="BK19" s="133">
        <f>RANK('Standardized Scores'!BK19,'Standardized Scores'!$E19:$DO19)</f>
        <v>63</v>
      </c>
      <c r="BL19" s="133">
        <f>RANK('Standardized Scores'!BL19,'Standardized Scores'!$E19:$DO19)</f>
        <v>56</v>
      </c>
      <c r="BM19" s="133">
        <f>RANK('Standardized Scores'!BM19,'Standardized Scores'!$E19:$DO19)</f>
        <v>63</v>
      </c>
      <c r="BN19" s="133">
        <f>RANK('Standardized Scores'!BN19,'Standardized Scores'!$E19:$DO19)</f>
        <v>71</v>
      </c>
      <c r="BO19" s="133">
        <f>RANK('Standardized Scores'!BO19,'Standardized Scores'!$E19:$DO19)</f>
        <v>86</v>
      </c>
      <c r="BP19" s="133">
        <f>RANK('Standardized Scores'!BP19,'Standardized Scores'!$E19:$DO19)</f>
        <v>19</v>
      </c>
      <c r="BQ19" s="133">
        <f>RANK('Standardized Scores'!BQ19,'Standardized Scores'!$E19:$DO19)</f>
        <v>71</v>
      </c>
      <c r="BR19" s="133">
        <f>RANK('Standardized Scores'!BR19,'Standardized Scores'!$E19:$DO19)</f>
        <v>71</v>
      </c>
      <c r="BS19" s="133">
        <f>RANK('Standardized Scores'!BS19,'Standardized Scores'!$E19:$DO19)</f>
        <v>20</v>
      </c>
      <c r="BT19" s="133">
        <f>RANK('Standardized Scores'!BT19,'Standardized Scores'!$E19:$DO19)</f>
        <v>86</v>
      </c>
      <c r="BU19" s="133">
        <f>RANK('Standardized Scores'!BU19,'Standardized Scores'!$E19:$DO19)</f>
        <v>71</v>
      </c>
      <c r="BV19" s="133">
        <f>RANK('Standardized Scores'!BV19,'Standardized Scores'!$E19:$DO19)</f>
        <v>36</v>
      </c>
      <c r="BW19" s="133">
        <f>RANK('Standardized Scores'!BW19,'Standardized Scores'!$E19:$DO19)</f>
        <v>86</v>
      </c>
      <c r="BX19" s="133">
        <f>RANK('Standardized Scores'!BX19,'Standardized Scores'!$E19:$DO19)</f>
        <v>86</v>
      </c>
      <c r="BY19" s="133">
        <f>RANK('Standardized Scores'!BY19,'Standardized Scores'!$E19:$DO19)</f>
        <v>71</v>
      </c>
      <c r="BZ19" s="133">
        <f>RANK('Standardized Scores'!BZ19,'Standardized Scores'!$E19:$DO19)</f>
        <v>45</v>
      </c>
      <c r="CA19" s="133">
        <f>RANK('Standardized Scores'!CA19,'Standardized Scores'!$E19:$DO19)</f>
        <v>45</v>
      </c>
      <c r="CB19" s="133">
        <f>RANK('Standardized Scores'!CB19,'Standardized Scores'!$E19:$DO19)</f>
        <v>38</v>
      </c>
      <c r="CC19" s="133">
        <f>RANK('Standardized Scores'!CC19,'Standardized Scores'!$E19:$DO19)</f>
        <v>52</v>
      </c>
      <c r="CD19" s="133">
        <f>RANK('Standardized Scores'!CD19,'Standardized Scores'!$E19:$DO19)</f>
        <v>71</v>
      </c>
      <c r="CE19" s="133">
        <f>RANK('Standardized Scores'!CE19,'Standardized Scores'!$E19:$DO19)</f>
        <v>20</v>
      </c>
      <c r="CF19" s="133">
        <f>RANK('Standardized Scores'!CF19,'Standardized Scores'!$E19:$DO19)</f>
        <v>86</v>
      </c>
      <c r="CG19" s="133">
        <f>RANK('Standardized Scores'!CG19,'Standardized Scores'!$E19:$DO19)</f>
        <v>86</v>
      </c>
      <c r="CH19" s="133">
        <f>RANK('Standardized Scores'!CH19,'Standardized Scores'!$E19:$DO19)</f>
        <v>71</v>
      </c>
      <c r="CI19" s="133">
        <f>RANK('Standardized Scores'!CI19,'Standardized Scores'!$E19:$DO19)</f>
        <v>56</v>
      </c>
      <c r="CJ19" s="133">
        <f>RANK('Standardized Scores'!CJ19,'Standardized Scores'!$E19:$DO19)</f>
        <v>24</v>
      </c>
      <c r="CK19" s="133">
        <f>RANK('Standardized Scores'!CK19,'Standardized Scores'!$E19:$DO19)</f>
        <v>27</v>
      </c>
      <c r="CL19" s="133">
        <f>RANK('Standardized Scores'!CL19,'Standardized Scores'!$E19:$DO19)</f>
        <v>71</v>
      </c>
      <c r="CM19" s="133">
        <f>RANK('Standardized Scores'!CM19,'Standardized Scores'!$E19:$DO19)</f>
        <v>32</v>
      </c>
      <c r="CN19" s="133">
        <f>RANK('Standardized Scores'!CN19,'Standardized Scores'!$E19:$DO19)</f>
        <v>5</v>
      </c>
      <c r="CO19" s="133">
        <f>RANK('Standardized Scores'!CO19,'Standardized Scores'!$E19:$DO19)</f>
        <v>86</v>
      </c>
      <c r="CP19" s="133">
        <f>RANK('Standardized Scores'!CP19,'Standardized Scores'!$E19:$DO19)</f>
        <v>20</v>
      </c>
      <c r="CQ19" s="133">
        <f>RANK('Standardized Scores'!CQ19,'Standardized Scores'!$E19:$DO19)</f>
        <v>86</v>
      </c>
      <c r="CR19" s="133">
        <f>RANK('Standardized Scores'!CR19,'Standardized Scores'!$E19:$DO19)</f>
        <v>56</v>
      </c>
      <c r="CS19" s="133">
        <f>RANK('Standardized Scores'!CS19,'Standardized Scores'!$E19:$DO19)</f>
        <v>63</v>
      </c>
      <c r="CT19" s="133">
        <f>RANK('Standardized Scores'!CT19,'Standardized Scores'!$E19:$DO19)</f>
        <v>56</v>
      </c>
      <c r="CU19" s="133">
        <f>RANK('Standardized Scores'!CU19,'Standardized Scores'!$E19:$DO19)</f>
        <v>63</v>
      </c>
      <c r="CV19" s="133">
        <f>RANK('Standardized Scores'!CV19,'Standardized Scores'!$E19:$DO19)</f>
        <v>30</v>
      </c>
      <c r="CW19" s="133">
        <f>RANK('Standardized Scores'!CW19,'Standardized Scores'!$E19:$DO19)</f>
        <v>12</v>
      </c>
      <c r="CX19" s="133">
        <f>RANK('Standardized Scores'!CX19,'Standardized Scores'!$E19:$DO19)</f>
        <v>7</v>
      </c>
      <c r="CY19" s="133">
        <f>RANK('Standardized Scores'!CY19,'Standardized Scores'!$E19:$DO19)</f>
        <v>71</v>
      </c>
      <c r="CZ19" s="133">
        <f>RANK('Standardized Scores'!CZ19,'Standardized Scores'!$E19:$DO19)</f>
        <v>30</v>
      </c>
      <c r="DA19" s="133">
        <f>RANK('Standardized Scores'!DA19,'Standardized Scores'!$E19:$DO19)</f>
        <v>56</v>
      </c>
      <c r="DB19" s="133">
        <f>RANK('Standardized Scores'!DB19,'Standardized Scores'!$E19:$DO19)</f>
        <v>13</v>
      </c>
      <c r="DC19" s="133">
        <f>RANK('Standardized Scores'!DC19,'Standardized Scores'!$E19:$DO19)</f>
        <v>86</v>
      </c>
      <c r="DD19" s="133">
        <f>RANK('Standardized Scores'!DD19,'Standardized Scores'!$E19:$DO19)</f>
        <v>25</v>
      </c>
      <c r="DE19" s="133">
        <f>RANK('Standardized Scores'!DE19,'Standardized Scores'!$E19:$DO19)</f>
        <v>38</v>
      </c>
      <c r="DF19" s="133">
        <f>RANK('Standardized Scores'!DF19,'Standardized Scores'!$E19:$DO19)</f>
        <v>8</v>
      </c>
      <c r="DG19" s="133">
        <f>RANK('Standardized Scores'!DG19,'Standardized Scores'!$E19:$DO19)</f>
        <v>86</v>
      </c>
      <c r="DH19" s="133">
        <f>RANK('Standardized Scores'!DH19,'Standardized Scores'!$E19:$DO19)</f>
        <v>32</v>
      </c>
      <c r="DI19" s="133">
        <f>RANK('Standardized Scores'!DI19,'Standardized Scores'!$E19:$DO19)</f>
        <v>45</v>
      </c>
      <c r="DJ19" s="133">
        <f>RANK('Standardized Scores'!DJ19,'Standardized Scores'!$E19:$DO19)</f>
        <v>4</v>
      </c>
      <c r="DK19" s="133">
        <f>RANK('Standardized Scores'!DK19,'Standardized Scores'!$E19:$DO19)</f>
        <v>1</v>
      </c>
      <c r="DL19" s="133">
        <f>RANK('Standardized Scores'!DL19,'Standardized Scores'!$E19:$DO19)</f>
        <v>86</v>
      </c>
      <c r="DM19" s="133">
        <f>RANK('Standardized Scores'!DM19,'Standardized Scores'!$E19:$DO19)</f>
        <v>45</v>
      </c>
      <c r="DN19" s="133">
        <f>RANK('Standardized Scores'!DN19,'Standardized Scores'!$E19:$DO19)</f>
        <v>86</v>
      </c>
      <c r="DO19" s="133">
        <f>RANK('Standardized Scores'!DO19,'Standardized Scores'!$E19:$DO19)</f>
        <v>86</v>
      </c>
    </row>
    <row r="20" spans="2:119" ht="12" customHeight="1" x14ac:dyDescent="0.25">
      <c r="B20" s="61" t="str">
        <f>'Standardized Scores'!B20</f>
        <v xml:space="preserve">         World University Rankings 2023 by subject: engineering (rank)</v>
      </c>
      <c r="C20" s="61" t="str">
        <f t="shared" si="0"/>
        <v>World University Rankings 2023 by subject: engineering (rank)</v>
      </c>
      <c r="D20" s="166">
        <f>'Standardized Scores'!D20</f>
        <v>0.15</v>
      </c>
      <c r="E20" s="133">
        <f>RANK('Standardized Scores'!E20,'Standardized Scores'!$E20:$DO20)</f>
        <v>86</v>
      </c>
      <c r="F20" s="133">
        <f>RANK('Standardized Scores'!F20,'Standardized Scores'!$E20:$DO20)</f>
        <v>57</v>
      </c>
      <c r="G20" s="133">
        <f>RANK('Standardized Scores'!G20,'Standardized Scores'!$E20:$DO20)</f>
        <v>86</v>
      </c>
      <c r="H20" s="133">
        <f>RANK('Standardized Scores'!H20,'Standardized Scores'!$E20:$DO20)</f>
        <v>81</v>
      </c>
      <c r="I20" s="133">
        <f>RANK('Standardized Scores'!I20,'Standardized Scores'!$E20:$DO20)</f>
        <v>86</v>
      </c>
      <c r="J20" s="133">
        <f>RANK('Standardized Scores'!J20,'Standardized Scores'!$E20:$DO20)</f>
        <v>12</v>
      </c>
      <c r="K20" s="133">
        <f>RANK('Standardized Scores'!K20,'Standardized Scores'!$E20:$DO20)</f>
        <v>31</v>
      </c>
      <c r="L20" s="133">
        <f>RANK('Standardized Scores'!L20,'Standardized Scores'!$E20:$DO20)</f>
        <v>75</v>
      </c>
      <c r="M20" s="133">
        <f>RANK('Standardized Scores'!M20,'Standardized Scores'!$E20:$DO20)</f>
        <v>86</v>
      </c>
      <c r="N20" s="133">
        <f>RANK('Standardized Scores'!N20,'Standardized Scores'!$E20:$DO20)</f>
        <v>42</v>
      </c>
      <c r="O20" s="133">
        <f>RANK('Standardized Scores'!O20,'Standardized Scores'!$E20:$DO20)</f>
        <v>76</v>
      </c>
      <c r="P20" s="133">
        <f>RANK('Standardized Scores'!P20,'Standardized Scores'!$E20:$DO20)</f>
        <v>13</v>
      </c>
      <c r="Q20" s="133">
        <f>RANK('Standardized Scores'!Q20,'Standardized Scores'!$E20:$DO20)</f>
        <v>86</v>
      </c>
      <c r="R20" s="133">
        <f>RANK('Standardized Scores'!R20,'Standardized Scores'!$E20:$DO20)</f>
        <v>86</v>
      </c>
      <c r="S20" s="133">
        <f>RANK('Standardized Scores'!S20,'Standardized Scores'!$E20:$DO20)</f>
        <v>86</v>
      </c>
      <c r="T20" s="133">
        <f>RANK('Standardized Scores'!T20,'Standardized Scores'!$E20:$DO20)</f>
        <v>43</v>
      </c>
      <c r="U20" s="133">
        <f>RANK('Standardized Scores'!U20,'Standardized Scores'!$E20:$DO20)</f>
        <v>85</v>
      </c>
      <c r="V20" s="133">
        <f>RANK('Standardized Scores'!V20,'Standardized Scores'!$E20:$DO20)</f>
        <v>86</v>
      </c>
      <c r="W20" s="133">
        <f>RANK('Standardized Scores'!W20,'Standardized Scores'!$E20:$DO20)</f>
        <v>9</v>
      </c>
      <c r="X20" s="133">
        <f>RANK('Standardized Scores'!X20,'Standardized Scores'!$E20:$DO20)</f>
        <v>56</v>
      </c>
      <c r="Y20" s="133">
        <f>RANK('Standardized Scores'!Y20,'Standardized Scores'!$E20:$DO20)</f>
        <v>5</v>
      </c>
      <c r="Z20" s="133">
        <f>RANK('Standardized Scores'!Z20,'Standardized Scores'!$E20:$DO20)</f>
        <v>64</v>
      </c>
      <c r="AA20" s="133">
        <f>RANK('Standardized Scores'!AA20,'Standardized Scores'!$E20:$DO20)</f>
        <v>86</v>
      </c>
      <c r="AB20" s="133">
        <f>RANK('Standardized Scores'!AB20,'Standardized Scores'!$E20:$DO20)</f>
        <v>86</v>
      </c>
      <c r="AC20" s="133">
        <f>RANK('Standardized Scores'!AC20,'Standardized Scores'!$E20:$DO20)</f>
        <v>72</v>
      </c>
      <c r="AD20" s="133">
        <f>RANK('Standardized Scores'!AD20,'Standardized Scores'!$E20:$DO20)</f>
        <v>54</v>
      </c>
      <c r="AE20" s="133">
        <f>RANK('Standardized Scores'!AE20,'Standardized Scores'!$E20:$DO20)</f>
        <v>55</v>
      </c>
      <c r="AF20" s="133">
        <f>RANK('Standardized Scores'!AF20,'Standardized Scores'!$E20:$DO20)</f>
        <v>16</v>
      </c>
      <c r="AG20" s="133">
        <f>RANK('Standardized Scores'!AG20,'Standardized Scores'!$E20:$DO20)</f>
        <v>86</v>
      </c>
      <c r="AH20" s="133">
        <f>RANK('Standardized Scores'!AH20,'Standardized Scores'!$E20:$DO20)</f>
        <v>66</v>
      </c>
      <c r="AI20" s="133">
        <f>RANK('Standardized Scores'!AI20,'Standardized Scores'!$E20:$DO20)</f>
        <v>35</v>
      </c>
      <c r="AJ20" s="133">
        <f>RANK('Standardized Scores'!AJ20,'Standardized Scores'!$E20:$DO20)</f>
        <v>86</v>
      </c>
      <c r="AK20" s="133">
        <f>RANK('Standardized Scores'!AK20,'Standardized Scores'!$E20:$DO20)</f>
        <v>52</v>
      </c>
      <c r="AL20" s="133">
        <f>RANK('Standardized Scores'!AL20,'Standardized Scores'!$E20:$DO20)</f>
        <v>74</v>
      </c>
      <c r="AM20" s="133">
        <f>RANK('Standardized Scores'!AM20,'Standardized Scores'!$E20:$DO20)</f>
        <v>20</v>
      </c>
      <c r="AN20" s="133">
        <f>RANK('Standardized Scores'!AN20,'Standardized Scores'!$E20:$DO20)</f>
        <v>18</v>
      </c>
      <c r="AO20" s="133">
        <f>RANK('Standardized Scores'!AO20,'Standardized Scores'!$E20:$DO20)</f>
        <v>86</v>
      </c>
      <c r="AP20" s="133">
        <f>RANK('Standardized Scores'!AP20,'Standardized Scores'!$E20:$DO20)</f>
        <v>6</v>
      </c>
      <c r="AQ20" s="133">
        <f>RANK('Standardized Scores'!AQ20,'Standardized Scores'!$E20:$DO20)</f>
        <v>69</v>
      </c>
      <c r="AR20" s="133">
        <f>RANK('Standardized Scores'!AR20,'Standardized Scores'!$E20:$DO20)</f>
        <v>41</v>
      </c>
      <c r="AS20" s="133">
        <f>RANK('Standardized Scores'!AS20,'Standardized Scores'!$E20:$DO20)</f>
        <v>86</v>
      </c>
      <c r="AT20" s="133">
        <f>RANK('Standardized Scores'!AT20,'Standardized Scores'!$E20:$DO20)</f>
        <v>86</v>
      </c>
      <c r="AU20" s="133">
        <f>RANK('Standardized Scores'!AU20,'Standardized Scores'!$E20:$DO20)</f>
        <v>8</v>
      </c>
      <c r="AV20" s="133">
        <f>RANK('Standardized Scores'!AV20,'Standardized Scores'!$E20:$DO20)</f>
        <v>61</v>
      </c>
      <c r="AW20" s="133">
        <f>RANK('Standardized Scores'!AW20,'Standardized Scores'!$E20:$DO20)</f>
        <v>40</v>
      </c>
      <c r="AX20" s="133">
        <f>RANK('Standardized Scores'!AX20,'Standardized Scores'!$E20:$DO20)</f>
        <v>21</v>
      </c>
      <c r="AY20" s="133">
        <f>RANK('Standardized Scores'!AY20,'Standardized Scores'!$E20:$DO20)</f>
        <v>60</v>
      </c>
      <c r="AZ20" s="133">
        <f>RANK('Standardized Scores'!AZ20,'Standardized Scores'!$E20:$DO20)</f>
        <v>29</v>
      </c>
      <c r="BA20" s="133">
        <f>RANK('Standardized Scores'!BA20,'Standardized Scores'!$E20:$DO20)</f>
        <v>45</v>
      </c>
      <c r="BB20" s="133">
        <f>RANK('Standardized Scores'!BB20,'Standardized Scores'!$E20:$DO20)</f>
        <v>32</v>
      </c>
      <c r="BC20" s="133">
        <f>RANK('Standardized Scores'!BC20,'Standardized Scores'!$E20:$DO20)</f>
        <v>38</v>
      </c>
      <c r="BD20" s="133">
        <f>RANK('Standardized Scores'!BD20,'Standardized Scores'!$E20:$DO20)</f>
        <v>17</v>
      </c>
      <c r="BE20" s="133">
        <f>RANK('Standardized Scores'!BE20,'Standardized Scores'!$E20:$DO20)</f>
        <v>10</v>
      </c>
      <c r="BF20" s="133">
        <f>RANK('Standardized Scores'!BF20,'Standardized Scores'!$E20:$DO20)</f>
        <v>47</v>
      </c>
      <c r="BG20" s="133">
        <f>RANK('Standardized Scores'!BG20,'Standardized Scores'!$E20:$DO20)</f>
        <v>49</v>
      </c>
      <c r="BH20" s="133">
        <f>RANK('Standardized Scores'!BH20,'Standardized Scores'!$E20:$DO20)</f>
        <v>86</v>
      </c>
      <c r="BI20" s="133">
        <f>RANK('Standardized Scores'!BI20,'Standardized Scores'!$E20:$DO20)</f>
        <v>78</v>
      </c>
      <c r="BJ20" s="133">
        <f>RANK('Standardized Scores'!BJ20,'Standardized Scores'!$E20:$DO20)</f>
        <v>86</v>
      </c>
      <c r="BK20" s="133">
        <f>RANK('Standardized Scores'!BK20,'Standardized Scores'!$E20:$DO20)</f>
        <v>62</v>
      </c>
      <c r="BL20" s="133">
        <f>RANK('Standardized Scores'!BL20,'Standardized Scores'!$E20:$DO20)</f>
        <v>33</v>
      </c>
      <c r="BM20" s="133">
        <f>RANK('Standardized Scores'!BM20,'Standardized Scores'!$E20:$DO20)</f>
        <v>68</v>
      </c>
      <c r="BN20" s="133">
        <f>RANK('Standardized Scores'!BN20,'Standardized Scores'!$E20:$DO20)</f>
        <v>25</v>
      </c>
      <c r="BO20" s="133">
        <f>RANK('Standardized Scores'!BO20,'Standardized Scores'!$E20:$DO20)</f>
        <v>86</v>
      </c>
      <c r="BP20" s="133">
        <f>RANK('Standardized Scores'!BP20,'Standardized Scores'!$E20:$DO20)</f>
        <v>30</v>
      </c>
      <c r="BQ20" s="133">
        <f>RANK('Standardized Scores'!BQ20,'Standardized Scores'!$E20:$DO20)</f>
        <v>71</v>
      </c>
      <c r="BR20" s="133">
        <f>RANK('Standardized Scores'!BR20,'Standardized Scores'!$E20:$DO20)</f>
        <v>79</v>
      </c>
      <c r="BS20" s="133">
        <f>RANK('Standardized Scores'!BS20,'Standardized Scores'!$E20:$DO20)</f>
        <v>50</v>
      </c>
      <c r="BT20" s="133">
        <f>RANK('Standardized Scores'!BT20,'Standardized Scores'!$E20:$DO20)</f>
        <v>86</v>
      </c>
      <c r="BU20" s="133">
        <f>RANK('Standardized Scores'!BU20,'Standardized Scores'!$E20:$DO20)</f>
        <v>80</v>
      </c>
      <c r="BV20" s="133">
        <f>RANK('Standardized Scores'!BV20,'Standardized Scores'!$E20:$DO20)</f>
        <v>39</v>
      </c>
      <c r="BW20" s="133">
        <f>RANK('Standardized Scores'!BW20,'Standardized Scores'!$E20:$DO20)</f>
        <v>86</v>
      </c>
      <c r="BX20" s="133">
        <f>RANK('Standardized Scores'!BX20,'Standardized Scores'!$E20:$DO20)</f>
        <v>86</v>
      </c>
      <c r="BY20" s="133">
        <f>RANK('Standardized Scores'!BY20,'Standardized Scores'!$E20:$DO20)</f>
        <v>73</v>
      </c>
      <c r="BZ20" s="133">
        <f>RANK('Standardized Scores'!BZ20,'Standardized Scores'!$E20:$DO20)</f>
        <v>7</v>
      </c>
      <c r="CA20" s="133">
        <f>RANK('Standardized Scores'!CA20,'Standardized Scores'!$E20:$DO20)</f>
        <v>24</v>
      </c>
      <c r="CB20" s="133">
        <f>RANK('Standardized Scores'!CB20,'Standardized Scores'!$E20:$DO20)</f>
        <v>46</v>
      </c>
      <c r="CC20" s="133">
        <f>RANK('Standardized Scores'!CC20,'Standardized Scores'!$E20:$DO20)</f>
        <v>22</v>
      </c>
      <c r="CD20" s="133">
        <f>RANK('Standardized Scores'!CD20,'Standardized Scores'!$E20:$DO20)</f>
        <v>63</v>
      </c>
      <c r="CE20" s="133">
        <f>RANK('Standardized Scores'!CE20,'Standardized Scores'!$E20:$DO20)</f>
        <v>37</v>
      </c>
      <c r="CF20" s="133">
        <f>RANK('Standardized Scores'!CF20,'Standardized Scores'!$E20:$DO20)</f>
        <v>86</v>
      </c>
      <c r="CG20" s="133">
        <f>RANK('Standardized Scores'!CG20,'Standardized Scores'!$E20:$DO20)</f>
        <v>86</v>
      </c>
      <c r="CH20" s="133">
        <f>RANK('Standardized Scores'!CH20,'Standardized Scores'!$E20:$DO20)</f>
        <v>83</v>
      </c>
      <c r="CI20" s="133">
        <f>RANK('Standardized Scores'!CI20,'Standardized Scores'!$E20:$DO20)</f>
        <v>65</v>
      </c>
      <c r="CJ20" s="133">
        <f>RANK('Standardized Scores'!CJ20,'Standardized Scores'!$E20:$DO20)</f>
        <v>59</v>
      </c>
      <c r="CK20" s="133">
        <f>RANK('Standardized Scores'!CK20,'Standardized Scores'!$E20:$DO20)</f>
        <v>48</v>
      </c>
      <c r="CL20" s="133">
        <f>RANK('Standardized Scores'!CL20,'Standardized Scores'!$E20:$DO20)</f>
        <v>23</v>
      </c>
      <c r="CM20" s="133">
        <f>RANK('Standardized Scores'!CM20,'Standardized Scores'!$E20:$DO20)</f>
        <v>53</v>
      </c>
      <c r="CN20" s="133">
        <f>RANK('Standardized Scores'!CN20,'Standardized Scores'!$E20:$DO20)</f>
        <v>28</v>
      </c>
      <c r="CO20" s="133">
        <f>RANK('Standardized Scores'!CO20,'Standardized Scores'!$E20:$DO20)</f>
        <v>86</v>
      </c>
      <c r="CP20" s="133">
        <f>RANK('Standardized Scores'!CP20,'Standardized Scores'!$E20:$DO20)</f>
        <v>15</v>
      </c>
      <c r="CQ20" s="133">
        <f>RANK('Standardized Scores'!CQ20,'Standardized Scores'!$E20:$DO20)</f>
        <v>86</v>
      </c>
      <c r="CR20" s="133">
        <f>RANK('Standardized Scores'!CR20,'Standardized Scores'!$E20:$DO20)</f>
        <v>77</v>
      </c>
      <c r="CS20" s="133">
        <f>RANK('Standardized Scores'!CS20,'Standardized Scores'!$E20:$DO20)</f>
        <v>3</v>
      </c>
      <c r="CT20" s="133">
        <f>RANK('Standardized Scores'!CT20,'Standardized Scores'!$E20:$DO20)</f>
        <v>84</v>
      </c>
      <c r="CU20" s="133">
        <f>RANK('Standardized Scores'!CU20,'Standardized Scores'!$E20:$DO20)</f>
        <v>70</v>
      </c>
      <c r="CV20" s="133">
        <f>RANK('Standardized Scores'!CV20,'Standardized Scores'!$E20:$DO20)</f>
        <v>51</v>
      </c>
      <c r="CW20" s="133">
        <f>RANK('Standardized Scores'!CW20,'Standardized Scores'!$E20:$DO20)</f>
        <v>11</v>
      </c>
      <c r="CX20" s="133">
        <f>RANK('Standardized Scores'!CX20,'Standardized Scores'!$E20:$DO20)</f>
        <v>34</v>
      </c>
      <c r="CY20" s="133">
        <f>RANK('Standardized Scores'!CY20,'Standardized Scores'!$E20:$DO20)</f>
        <v>82</v>
      </c>
      <c r="CZ20" s="133">
        <f>RANK('Standardized Scores'!CZ20,'Standardized Scores'!$E20:$DO20)</f>
        <v>14</v>
      </c>
      <c r="DA20" s="133">
        <f>RANK('Standardized Scores'!DA20,'Standardized Scores'!$E20:$DO20)</f>
        <v>4</v>
      </c>
      <c r="DB20" s="133">
        <f>RANK('Standardized Scores'!DB20,'Standardized Scores'!$E20:$DO20)</f>
        <v>19</v>
      </c>
      <c r="DC20" s="133">
        <f>RANK('Standardized Scores'!DC20,'Standardized Scores'!$E20:$DO20)</f>
        <v>86</v>
      </c>
      <c r="DD20" s="133">
        <f>RANK('Standardized Scores'!DD20,'Standardized Scores'!$E20:$DO20)</f>
        <v>58</v>
      </c>
      <c r="DE20" s="133">
        <f>RANK('Standardized Scores'!DE20,'Standardized Scores'!$E20:$DO20)</f>
        <v>67</v>
      </c>
      <c r="DF20" s="133">
        <f>RANK('Standardized Scores'!DF20,'Standardized Scores'!$E20:$DO20)</f>
        <v>27</v>
      </c>
      <c r="DG20" s="133">
        <f>RANK('Standardized Scores'!DG20,'Standardized Scores'!$E20:$DO20)</f>
        <v>86</v>
      </c>
      <c r="DH20" s="133">
        <f>RANK('Standardized Scores'!DH20,'Standardized Scores'!$E20:$DO20)</f>
        <v>44</v>
      </c>
      <c r="DI20" s="133">
        <f>RANK('Standardized Scores'!DI20,'Standardized Scores'!$E20:$DO20)</f>
        <v>26</v>
      </c>
      <c r="DJ20" s="133">
        <f>RANK('Standardized Scores'!DJ20,'Standardized Scores'!$E20:$DO20)</f>
        <v>2</v>
      </c>
      <c r="DK20" s="133">
        <f>RANK('Standardized Scores'!DK20,'Standardized Scores'!$E20:$DO20)</f>
        <v>1</v>
      </c>
      <c r="DL20" s="133">
        <f>RANK('Standardized Scores'!DL20,'Standardized Scores'!$E20:$DO20)</f>
        <v>86</v>
      </c>
      <c r="DM20" s="133">
        <f>RANK('Standardized Scores'!DM20,'Standardized Scores'!$E20:$DO20)</f>
        <v>36</v>
      </c>
      <c r="DN20" s="133">
        <f>RANK('Standardized Scores'!DN20,'Standardized Scores'!$E20:$DO20)</f>
        <v>86</v>
      </c>
      <c r="DO20" s="133">
        <f>RANK('Standardized Scores'!DO20,'Standardized Scores'!$E20:$DO20)</f>
        <v>86</v>
      </c>
    </row>
    <row r="21" spans="2:119" ht="12" customHeight="1" x14ac:dyDescent="0.25">
      <c r="B21" s="61" t="str">
        <f>'Standardized Scores'!B21</f>
        <v xml:space="preserve">         Harmonized test scores in science, math and reading</v>
      </c>
      <c r="C21" s="61" t="str">
        <f t="shared" si="0"/>
        <v>Harmonized test scores in science, math and reading</v>
      </c>
      <c r="D21" s="166">
        <f>'Standardized Scores'!D21</f>
        <v>0.2</v>
      </c>
      <c r="E21" s="133">
        <f>RANK('Standardized Scores'!E21,'Standardized Scores'!$E21:$DO21)</f>
        <v>60</v>
      </c>
      <c r="F21" s="133">
        <f>RANK('Standardized Scores'!F21,'Standardized Scores'!$E21:$DO21)</f>
        <v>98</v>
      </c>
      <c r="G21" s="133">
        <f>RANK('Standardized Scores'!G21,'Standardized Scores'!$E21:$DO21)</f>
        <v>112</v>
      </c>
      <c r="H21" s="133">
        <f>RANK('Standardized Scores'!H21,'Standardized Scores'!$E21:$DO21)</f>
        <v>78</v>
      </c>
      <c r="I21" s="133">
        <f>RANK('Standardized Scores'!I21,'Standardized Scores'!$E21:$DO21)</f>
        <v>52</v>
      </c>
      <c r="J21" s="133">
        <f>RANK('Standardized Scores'!J21,'Standardized Scores'!$E21:$DO21)</f>
        <v>20</v>
      </c>
      <c r="K21" s="133">
        <f>RANK('Standardized Scores'!K21,'Standardized Scores'!$E21:$DO21)</f>
        <v>27</v>
      </c>
      <c r="L21" s="133">
        <f>RANK('Standardized Scores'!L21,'Standardized Scores'!$E21:$DO21)</f>
        <v>73</v>
      </c>
      <c r="M21" s="133">
        <f>RANK('Standardized Scores'!M21,'Standardized Scores'!$E21:$DO21)</f>
        <v>49</v>
      </c>
      <c r="N21" s="133">
        <f>RANK('Standardized Scores'!N21,'Standardized Scores'!$E21:$DO21)</f>
        <v>100</v>
      </c>
      <c r="O21" s="133">
        <f>RANK('Standardized Scores'!O21,'Standardized Scores'!$E21:$DO21)</f>
        <v>37</v>
      </c>
      <c r="P21" s="133">
        <f>RANK('Standardized Scores'!P21,'Standardized Scores'!$E21:$DO21)</f>
        <v>19</v>
      </c>
      <c r="Q21" s="133">
        <f>RANK('Standardized Scores'!Q21,'Standardized Scores'!$E21:$DO21)</f>
        <v>75</v>
      </c>
      <c r="R21" s="133">
        <f>RANK('Standardized Scores'!R21,'Standardized Scores'!$E21:$DO21)</f>
        <v>72</v>
      </c>
      <c r="S21" s="133">
        <f>RANK('Standardized Scores'!S21,'Standardized Scores'!$E21:$DO21)</f>
        <v>89</v>
      </c>
      <c r="T21" s="133">
        <f>RANK('Standardized Scores'!T21,'Standardized Scores'!$E21:$DO21)</f>
        <v>76</v>
      </c>
      <c r="U21" s="133">
        <f>RANK('Standardized Scores'!U21,'Standardized Scores'!$E21:$DO21)</f>
        <v>54</v>
      </c>
      <c r="V21" s="133">
        <f>RANK('Standardized Scores'!V21,'Standardized Scores'!$E21:$DO21)</f>
        <v>96</v>
      </c>
      <c r="W21" s="133">
        <f>RANK('Standardized Scores'!W21,'Standardized Scores'!$E21:$DO21)</f>
        <v>7</v>
      </c>
      <c r="X21" s="133">
        <f>RANK('Standardized Scores'!X21,'Standardized Scores'!$E21:$DO21)</f>
        <v>48</v>
      </c>
      <c r="Y21" s="133">
        <f>RANK('Standardized Scores'!Y21,'Standardized Scores'!$E21:$DO21)</f>
        <v>55</v>
      </c>
      <c r="Z21" s="133">
        <f>RANK('Standardized Scores'!Z21,'Standardized Scores'!$E21:$DO21)</f>
        <v>70</v>
      </c>
      <c r="AA21" s="133">
        <f>RANK('Standardized Scores'!AA21,'Standardized Scores'!$E21:$DO21)</f>
        <v>113</v>
      </c>
      <c r="AB21" s="133">
        <f>RANK('Standardized Scores'!AB21,'Standardized Scores'!$E21:$DO21)</f>
        <v>64</v>
      </c>
      <c r="AC21" s="133">
        <f>RANK('Standardized Scores'!AC21,'Standardized Scores'!$E21:$DO21)</f>
        <v>38</v>
      </c>
      <c r="AD21" s="133">
        <f>RANK('Standardized Scores'!AD21,'Standardized Scores'!$E21:$DO21)</f>
        <v>30</v>
      </c>
      <c r="AE21" s="133">
        <f>RANK('Standardized Scores'!AE21,'Standardized Scores'!$E21:$DO21)</f>
        <v>23</v>
      </c>
      <c r="AF21" s="133">
        <f>RANK('Standardized Scores'!AF21,'Standardized Scores'!$E21:$DO21)</f>
        <v>17</v>
      </c>
      <c r="AG21" s="133">
        <f>RANK('Standardized Scores'!AG21,'Standardized Scores'!$E21:$DO21)</f>
        <v>109</v>
      </c>
      <c r="AH21" s="133">
        <f>RANK('Standardized Scores'!AH21,'Standardized Scores'!$E21:$DO21)</f>
        <v>68</v>
      </c>
      <c r="AI21" s="133">
        <f>RANK('Standardized Scores'!AI21,'Standardized Scores'!$E21:$DO21)</f>
        <v>106</v>
      </c>
      <c r="AJ21" s="133">
        <f>RANK('Standardized Scores'!AJ21,'Standardized Scores'!$E21:$DO21)</f>
        <v>58</v>
      </c>
      <c r="AK21" s="133">
        <f>RANK('Standardized Scores'!AK21,'Standardized Scores'!$E21:$DO21)</f>
        <v>3</v>
      </c>
      <c r="AL21" s="133">
        <f>RANK('Standardized Scores'!AL21,'Standardized Scores'!$E21:$DO21)</f>
        <v>108</v>
      </c>
      <c r="AM21" s="133">
        <f>RANK('Standardized Scores'!AM21,'Standardized Scores'!$E21:$DO21)</f>
        <v>8</v>
      </c>
      <c r="AN21" s="133">
        <f>RANK('Standardized Scores'!AN21,'Standardized Scores'!$E21:$DO21)</f>
        <v>25</v>
      </c>
      <c r="AO21" s="133">
        <f>RANK('Standardized Scores'!AO21,'Standardized Scores'!$E21:$DO21)</f>
        <v>82</v>
      </c>
      <c r="AP21" s="133">
        <f>RANK('Standardized Scores'!AP21,'Standardized Scores'!$E21:$DO21)</f>
        <v>18</v>
      </c>
      <c r="AQ21" s="133">
        <f>RANK('Standardized Scores'!AQ21,'Standardized Scores'!$E21:$DO21)</f>
        <v>115</v>
      </c>
      <c r="AR21" s="133">
        <f>RANK('Standardized Scores'!AR21,'Standardized Scores'!$E21:$DO21)</f>
        <v>45</v>
      </c>
      <c r="AS21" s="133">
        <f>RANK('Standardized Scores'!AS21,'Standardized Scores'!$E21:$DO21)</f>
        <v>80</v>
      </c>
      <c r="AT21" s="133">
        <f>RANK('Standardized Scores'!AT21,'Standardized Scores'!$E21:$DO21)</f>
        <v>83</v>
      </c>
      <c r="AU21" s="133">
        <f>RANK('Standardized Scores'!AU21,'Standardized Scores'!$E21:$DO21)</f>
        <v>2</v>
      </c>
      <c r="AV21" s="133">
        <f>RANK('Standardized Scores'!AV21,'Standardized Scores'!$E21:$DO21)</f>
        <v>34</v>
      </c>
      <c r="AW21" s="133">
        <f>RANK('Standardized Scores'!AW21,'Standardized Scores'!$E21:$DO21)</f>
        <v>31</v>
      </c>
      <c r="AX21" s="133">
        <f>RANK('Standardized Scores'!AX21,'Standardized Scores'!$E21:$DO21)</f>
        <v>84</v>
      </c>
      <c r="AY21" s="133">
        <f>RANK('Standardized Scores'!AY21,'Standardized Scores'!$E21:$DO21)</f>
        <v>88</v>
      </c>
      <c r="AZ21" s="133">
        <f>RANK('Standardized Scores'!AZ21,'Standardized Scores'!$E21:$DO21)</f>
        <v>61</v>
      </c>
      <c r="BA21" s="133">
        <f>RANK('Standardized Scores'!BA21,'Standardized Scores'!$E21:$DO21)</f>
        <v>102</v>
      </c>
      <c r="BB21" s="133">
        <f>RANK('Standardized Scores'!BB21,'Standardized Scores'!$E21:$DO21)</f>
        <v>10</v>
      </c>
      <c r="BC21" s="133">
        <f>RANK('Standardized Scores'!BC21,'Standardized Scores'!$E21:$DO21)</f>
        <v>40</v>
      </c>
      <c r="BD21" s="133">
        <f>RANK('Standardized Scores'!BD21,'Standardized Scores'!$E21:$DO21)</f>
        <v>35</v>
      </c>
      <c r="BE21" s="133">
        <f>RANK('Standardized Scores'!BE21,'Standardized Scores'!$E21:$DO21)</f>
        <v>5</v>
      </c>
      <c r="BF21" s="133">
        <f>RANK('Standardized Scores'!BF21,'Standardized Scores'!$E21:$DO21)</f>
        <v>63</v>
      </c>
      <c r="BG21" s="133">
        <f>RANK('Standardized Scores'!BG21,'Standardized Scores'!$E21:$DO21)</f>
        <v>71</v>
      </c>
      <c r="BH21" s="133">
        <f>RANK('Standardized Scores'!BH21,'Standardized Scores'!$E21:$DO21)</f>
        <v>47</v>
      </c>
      <c r="BI21" s="133">
        <f>RANK('Standardized Scores'!BI21,'Standardized Scores'!$E21:$DO21)</f>
        <v>94</v>
      </c>
      <c r="BJ21" s="133">
        <f>RANK('Standardized Scores'!BJ21,'Standardized Scores'!$E21:$DO21)</f>
        <v>69</v>
      </c>
      <c r="BK21" s="133">
        <f>RANK('Standardized Scores'!BK21,'Standardized Scores'!$E21:$DO21)</f>
        <v>29</v>
      </c>
      <c r="BL21" s="133">
        <f>RANK('Standardized Scores'!BL21,'Standardized Scores'!$E21:$DO21)</f>
        <v>90</v>
      </c>
      <c r="BM21" s="133">
        <f>RANK('Standardized Scores'!BM21,'Standardized Scores'!$E21:$DO21)</f>
        <v>33</v>
      </c>
      <c r="BN21" s="133">
        <f>RANK('Standardized Scores'!BN21,'Standardized Scores'!$E21:$DO21)</f>
        <v>36</v>
      </c>
      <c r="BO21" s="133">
        <f>RANK('Standardized Scores'!BO21,'Standardized Scores'!$E21:$DO21)</f>
        <v>107</v>
      </c>
      <c r="BP21" s="133">
        <f>RANK('Standardized Scores'!BP21,'Standardized Scores'!$E21:$DO21)</f>
        <v>51</v>
      </c>
      <c r="BQ21" s="133">
        <f>RANK('Standardized Scores'!BQ21,'Standardized Scores'!$E21:$DO21)</f>
        <v>43</v>
      </c>
      <c r="BR21" s="133">
        <f>RANK('Standardized Scores'!BR21,'Standardized Scores'!$E21:$DO21)</f>
        <v>44</v>
      </c>
      <c r="BS21" s="133">
        <f>RANK('Standardized Scores'!BS21,'Standardized Scores'!$E21:$DO21)</f>
        <v>62</v>
      </c>
      <c r="BT21" s="133">
        <f>RANK('Standardized Scores'!BT21,'Standardized Scores'!$E21:$DO21)</f>
        <v>59</v>
      </c>
      <c r="BU21" s="133">
        <f>RANK('Standardized Scores'!BU21,'Standardized Scores'!$E21:$DO21)</f>
        <v>57</v>
      </c>
      <c r="BV21" s="133">
        <f>RANK('Standardized Scores'!BV21,'Standardized Scores'!$E21:$DO21)</f>
        <v>95</v>
      </c>
      <c r="BW21" s="133">
        <f>RANK('Standardized Scores'!BW21,'Standardized Scores'!$E21:$DO21)</f>
        <v>101</v>
      </c>
      <c r="BX21" s="133">
        <f>RANK('Standardized Scores'!BX21,'Standardized Scores'!$E21:$DO21)</f>
        <v>79</v>
      </c>
      <c r="BY21" s="133">
        <f>RANK('Standardized Scores'!BY21,'Standardized Scores'!$E21:$DO21)</f>
        <v>99</v>
      </c>
      <c r="BZ21" s="133">
        <f>RANK('Standardized Scores'!BZ21,'Standardized Scores'!$E21:$DO21)</f>
        <v>14</v>
      </c>
      <c r="CA21" s="133">
        <f>RANK('Standardized Scores'!CA21,'Standardized Scores'!$E21:$DO21)</f>
        <v>13</v>
      </c>
      <c r="CB21" s="133">
        <f>RANK('Standardized Scores'!CB21,'Standardized Scores'!$E21:$DO21)</f>
        <v>114</v>
      </c>
      <c r="CC21" s="133">
        <f>RANK('Standardized Scores'!CC21,'Standardized Scores'!$E21:$DO21)</f>
        <v>22</v>
      </c>
      <c r="CD21" s="133">
        <f>RANK('Standardized Scores'!CD21,'Standardized Scores'!$E21:$DO21)</f>
        <v>67</v>
      </c>
      <c r="CE21" s="133">
        <f>RANK('Standardized Scores'!CE21,'Standardized Scores'!$E21:$DO21)</f>
        <v>111</v>
      </c>
      <c r="CF21" s="133">
        <f>RANK('Standardized Scores'!CF21,'Standardized Scores'!$E21:$DO21)</f>
        <v>97</v>
      </c>
      <c r="CG21" s="133">
        <f>RANK('Standardized Scores'!CG21,'Standardized Scores'!$E21:$DO21)</f>
        <v>92</v>
      </c>
      <c r="CH21" s="133">
        <f>RANK('Standardized Scores'!CH21,'Standardized Scores'!$E21:$DO21)</f>
        <v>74</v>
      </c>
      <c r="CI21" s="133">
        <f>RANK('Standardized Scores'!CI21,'Standardized Scores'!$E21:$DO21)</f>
        <v>103</v>
      </c>
      <c r="CJ21" s="133">
        <f>RANK('Standardized Scores'!CJ21,'Standardized Scores'!$E21:$DO21)</f>
        <v>9</v>
      </c>
      <c r="CK21" s="133">
        <f>RANK('Standardized Scores'!CK21,'Standardized Scores'!$E21:$DO21)</f>
        <v>26</v>
      </c>
      <c r="CL21" s="133">
        <f>RANK('Standardized Scores'!CL21,'Standardized Scores'!$E21:$DO21)</f>
        <v>65</v>
      </c>
      <c r="CM21" s="133">
        <f>RANK('Standardized Scores'!CM21,'Standardized Scores'!$E21:$DO21)</f>
        <v>53</v>
      </c>
      <c r="CN21" s="133">
        <f>RANK('Standardized Scores'!CN21,'Standardized Scores'!$E21:$DO21)</f>
        <v>32</v>
      </c>
      <c r="CO21" s="133">
        <f>RANK('Standardized Scores'!CO21,'Standardized Scores'!$E21:$DO21)</f>
        <v>105</v>
      </c>
      <c r="CP21" s="133">
        <f>RANK('Standardized Scores'!CP21,'Standardized Scores'!$E21:$DO21)</f>
        <v>85</v>
      </c>
      <c r="CQ21" s="133">
        <f>RANK('Standardized Scores'!CQ21,'Standardized Scores'!$E21:$DO21)</f>
        <v>77</v>
      </c>
      <c r="CR21" s="133">
        <f>RANK('Standardized Scores'!CR21,'Standardized Scores'!$E21:$DO21)</f>
        <v>46</v>
      </c>
      <c r="CS21" s="133">
        <f>RANK('Standardized Scores'!CS21,'Standardized Scores'!$E21:$DO21)</f>
        <v>1</v>
      </c>
      <c r="CT21" s="133">
        <f>RANK('Standardized Scores'!CT21,'Standardized Scores'!$E21:$DO21)</f>
        <v>39</v>
      </c>
      <c r="CU21" s="133">
        <f>RANK('Standardized Scores'!CU21,'Standardized Scores'!$E21:$DO21)</f>
        <v>11</v>
      </c>
      <c r="CV21" s="133">
        <f>RANK('Standardized Scores'!CV21,'Standardized Scores'!$E21:$DO21)</f>
        <v>110</v>
      </c>
      <c r="CW21" s="133">
        <f>RANK('Standardized Scores'!CW21,'Standardized Scores'!$E21:$DO21)</f>
        <v>6</v>
      </c>
      <c r="CX21" s="133">
        <f>RANK('Standardized Scores'!CX21,'Standardized Scores'!$E21:$DO21)</f>
        <v>28</v>
      </c>
      <c r="CY21" s="133">
        <f>RANK('Standardized Scores'!CY21,'Standardized Scores'!$E21:$DO21)</f>
        <v>81</v>
      </c>
      <c r="CZ21" s="133">
        <f>RANK('Standardized Scores'!CZ21,'Standardized Scores'!$E21:$DO21)</f>
        <v>15</v>
      </c>
      <c r="DA21" s="133">
        <f>RANK('Standardized Scores'!DA21,'Standardized Scores'!$E21:$DO21)</f>
        <v>21</v>
      </c>
      <c r="DB21" s="133">
        <f>RANK('Standardized Scores'!DB21,'Standardized Scores'!$E21:$DO21)</f>
        <v>4</v>
      </c>
      <c r="DC21" s="133">
        <f>RANK('Standardized Scores'!DC21,'Standardized Scores'!$E21:$DO21)</f>
        <v>91</v>
      </c>
      <c r="DD21" s="133">
        <f>RANK('Standardized Scores'!DD21,'Standardized Scores'!$E21:$DO21)</f>
        <v>66</v>
      </c>
      <c r="DE21" s="133">
        <f>RANK('Standardized Scores'!DE21,'Standardized Scores'!$E21:$DO21)</f>
        <v>93</v>
      </c>
      <c r="DF21" s="133">
        <f>RANK('Standardized Scores'!DF21,'Standardized Scores'!$E21:$DO21)</f>
        <v>42</v>
      </c>
      <c r="DG21" s="133">
        <f>RANK('Standardized Scores'!DG21,'Standardized Scores'!$E21:$DO21)</f>
        <v>86</v>
      </c>
      <c r="DH21" s="133">
        <f>RANK('Standardized Scores'!DH21,'Standardized Scores'!$E21:$DO21)</f>
        <v>41</v>
      </c>
      <c r="DI21" s="133">
        <f>RANK('Standardized Scores'!DI21,'Standardized Scores'!$E21:$DO21)</f>
        <v>50</v>
      </c>
      <c r="DJ21" s="133">
        <f>RANK('Standardized Scores'!DJ21,'Standardized Scores'!$E21:$DO21)</f>
        <v>12</v>
      </c>
      <c r="DK21" s="133">
        <f>RANK('Standardized Scores'!DK21,'Standardized Scores'!$E21:$DO21)</f>
        <v>24</v>
      </c>
      <c r="DL21" s="133">
        <f>RANK('Standardized Scores'!DL21,'Standardized Scores'!$E21:$DO21)</f>
        <v>56</v>
      </c>
      <c r="DM21" s="133">
        <f>RANK('Standardized Scores'!DM21,'Standardized Scores'!$E21:$DO21)</f>
        <v>16</v>
      </c>
      <c r="DN21" s="133">
        <f>RANK('Standardized Scores'!DN21,'Standardized Scores'!$E21:$DO21)</f>
        <v>104</v>
      </c>
      <c r="DO21" s="133">
        <f>RANK('Standardized Scores'!DO21,'Standardized Scores'!$E21:$DO21)</f>
        <v>87</v>
      </c>
    </row>
    <row r="22" spans="2:119" ht="12" customHeight="1" x14ac:dyDescent="0.25">
      <c r="B22" s="61" t="str">
        <f>'Standardized Scores'!B22</f>
        <v xml:space="preserve">         Tertiary science, technology, engineering, and math (STEM) graduates</v>
      </c>
      <c r="C22" s="61" t="str">
        <f t="shared" si="0"/>
        <v>Tertiary science, technology, engineering, and math (STEM) graduates</v>
      </c>
      <c r="D22" s="166">
        <f>'Standardized Scores'!D22</f>
        <v>0.1</v>
      </c>
      <c r="E22" s="133">
        <f>RANK('Standardized Scores'!E22,'Standardized Scores'!$E22:$DO22)</f>
        <v>65</v>
      </c>
      <c r="F22" s="133">
        <f>RANK('Standardized Scores'!F22,'Standardized Scores'!$E22:$DO22)</f>
        <v>15</v>
      </c>
      <c r="G22" s="133">
        <f>RANK('Standardized Scores'!G22,'Standardized Scores'!$E22:$DO22)</f>
        <v>99</v>
      </c>
      <c r="H22" s="133">
        <f>RANK('Standardized Scores'!H22,'Standardized Scores'!$E22:$DO22)</f>
        <v>103</v>
      </c>
      <c r="I22" s="133">
        <f>RANK('Standardized Scores'!I22,'Standardized Scores'!$E22:$DO22)</f>
        <v>85</v>
      </c>
      <c r="J22" s="133">
        <f>RANK('Standardized Scores'!J22,'Standardized Scores'!$E22:$DO22)</f>
        <v>67</v>
      </c>
      <c r="K22" s="133">
        <f>RANK('Standardized Scores'!K22,'Standardized Scores'!$E22:$DO22)</f>
        <v>13</v>
      </c>
      <c r="L22" s="133">
        <f>RANK('Standardized Scores'!L22,'Standardized Scores'!$E22:$DO22)</f>
        <v>42</v>
      </c>
      <c r="M22" s="133">
        <f>RANK('Standardized Scores'!M22,'Standardized Scores'!$E22:$DO22)</f>
        <v>95</v>
      </c>
      <c r="N22" s="133">
        <f>RANK('Standardized Scores'!N22,'Standardized Scores'!$E22:$DO22)</f>
        <v>110</v>
      </c>
      <c r="O22" s="133">
        <f>RANK('Standardized Scores'!O22,'Standardized Scores'!$E22:$DO22)</f>
        <v>8</v>
      </c>
      <c r="P22" s="133">
        <f>RANK('Standardized Scores'!P22,'Standardized Scores'!$E22:$DO22)</f>
        <v>83</v>
      </c>
      <c r="Q22" s="133">
        <f>RANK('Standardized Scores'!Q22,'Standardized Scores'!$E22:$DO22)</f>
        <v>66</v>
      </c>
      <c r="R22" s="133">
        <f>RANK('Standardized Scores'!R22,'Standardized Scores'!$E22:$DO22)</f>
        <v>44</v>
      </c>
      <c r="S22" s="133">
        <f>RANK('Standardized Scores'!S22,'Standardized Scores'!$E22:$DO22)</f>
        <v>74</v>
      </c>
      <c r="T22" s="133">
        <f>RANK('Standardized Scores'!T22,'Standardized Scores'!$E22:$DO22)</f>
        <v>91</v>
      </c>
      <c r="U22" s="133">
        <f>RANK('Standardized Scores'!U22,'Standardized Scores'!$E22:$DO22)</f>
        <v>77</v>
      </c>
      <c r="V22" s="133">
        <f>RANK('Standardized Scores'!V22,'Standardized Scores'!$E22:$DO22)</f>
        <v>111</v>
      </c>
      <c r="W22" s="133">
        <f>RANK('Standardized Scores'!W22,'Standardized Scores'!$E22:$DO22)</f>
        <v>34</v>
      </c>
      <c r="X22" s="133">
        <f>RANK('Standardized Scores'!X22,'Standardized Scores'!$E22:$DO22)</f>
        <v>69</v>
      </c>
      <c r="Y22" s="133">
        <f>RANK('Standardized Scores'!Y22,'Standardized Scores'!$E22:$DO22)</f>
        <v>19</v>
      </c>
      <c r="Z22" s="133">
        <f>RANK('Standardized Scores'!Z22,'Standardized Scores'!$E22:$DO22)</f>
        <v>50</v>
      </c>
      <c r="AA22" s="133">
        <f>RANK('Standardized Scores'!AA22,'Standardized Scores'!$E22:$DO22)</f>
        <v>96</v>
      </c>
      <c r="AB22" s="133">
        <f>RANK('Standardized Scores'!AB22,'Standardized Scores'!$E22:$DO22)</f>
        <v>97</v>
      </c>
      <c r="AC22" s="133">
        <f>RANK('Standardized Scores'!AC22,'Standardized Scores'!$E22:$DO22)</f>
        <v>20</v>
      </c>
      <c r="AD22" s="133">
        <f>RANK('Standardized Scores'!AD22,'Standardized Scores'!$E22:$DO22)</f>
        <v>109</v>
      </c>
      <c r="AE22" s="133">
        <f>RANK('Standardized Scores'!AE22,'Standardized Scores'!$E22:$DO22)</f>
        <v>40</v>
      </c>
      <c r="AF22" s="133">
        <f>RANK('Standardized Scores'!AF22,'Standardized Scores'!$E22:$DO22)</f>
        <v>49</v>
      </c>
      <c r="AG22" s="133">
        <f>RANK('Standardized Scores'!AG22,'Standardized Scores'!$E22:$DO22)</f>
        <v>105</v>
      </c>
      <c r="AH22" s="133">
        <f>RANK('Standardized Scores'!AH22,'Standardized Scores'!$E22:$DO22)</f>
        <v>87</v>
      </c>
      <c r="AI22" s="133">
        <f>RANK('Standardized Scores'!AI22,'Standardized Scores'!$E22:$DO22)</f>
        <v>94</v>
      </c>
      <c r="AJ22" s="133">
        <f>RANK('Standardized Scores'!AJ22,'Standardized Scores'!$E22:$DO22)</f>
        <v>54</v>
      </c>
      <c r="AK22" s="133">
        <f>RANK('Standardized Scores'!AK22,'Standardized Scores'!$E22:$DO22)</f>
        <v>25</v>
      </c>
      <c r="AL22" s="133">
        <f>RANK('Standardized Scores'!AL22,'Standardized Scores'!$E22:$DO22)</f>
        <v>68</v>
      </c>
      <c r="AM22" s="133">
        <f>RANK('Standardized Scores'!AM22,'Standardized Scores'!$E22:$DO22)</f>
        <v>22</v>
      </c>
      <c r="AN22" s="133">
        <f>RANK('Standardized Scores'!AN22,'Standardized Scores'!$E22:$DO22)</f>
        <v>38</v>
      </c>
      <c r="AO22" s="133">
        <f>RANK('Standardized Scores'!AO22,'Standardized Scores'!$E22:$DO22)</f>
        <v>76</v>
      </c>
      <c r="AP22" s="133">
        <f>RANK('Standardized Scores'!AP22,'Standardized Scores'!$E22:$DO22)</f>
        <v>5</v>
      </c>
      <c r="AQ22" s="133">
        <f>RANK('Standardized Scores'!AQ22,'Standardized Scores'!$E22:$DO22)</f>
        <v>104</v>
      </c>
      <c r="AR22" s="133">
        <f>RANK('Standardized Scores'!AR22,'Standardized Scores'!$E22:$DO22)</f>
        <v>29</v>
      </c>
      <c r="AS22" s="133">
        <f>RANK('Standardized Scores'!AS22,'Standardized Scores'!$E22:$DO22)</f>
        <v>45</v>
      </c>
      <c r="AT22" s="133">
        <f>RANK('Standardized Scores'!AT22,'Standardized Scores'!$E22:$DO22)</f>
        <v>100</v>
      </c>
      <c r="AU22" s="133">
        <f>RANK('Standardized Scores'!AU22,'Standardized Scores'!$E22:$DO22)</f>
        <v>39</v>
      </c>
      <c r="AV22" s="133">
        <f>RANK('Standardized Scores'!AV22,'Standardized Scores'!$E22:$DO22)</f>
        <v>59</v>
      </c>
      <c r="AW22" s="133">
        <f>RANK('Standardized Scores'!AW22,'Standardized Scores'!$E22:$DO22)</f>
        <v>93</v>
      </c>
      <c r="AX22" s="133">
        <f>RANK('Standardized Scores'!AX22,'Standardized Scores'!$E22:$DO22)</f>
        <v>17</v>
      </c>
      <c r="AY22" s="133">
        <f>RANK('Standardized Scores'!AY22,'Standardized Scores'!$E22:$DO22)</f>
        <v>108</v>
      </c>
      <c r="AZ22" s="133">
        <f>RANK('Standardized Scores'!AZ22,'Standardized Scores'!$E22:$DO22)</f>
        <v>55</v>
      </c>
      <c r="BA22" s="133">
        <f>RANK('Standardized Scores'!BA22,'Standardized Scores'!$E22:$DO22)</f>
        <v>90</v>
      </c>
      <c r="BB22" s="133">
        <f>RANK('Standardized Scores'!BB22,'Standardized Scores'!$E22:$DO22)</f>
        <v>43</v>
      </c>
      <c r="BC22" s="133">
        <f>RANK('Standardized Scores'!BC22,'Standardized Scores'!$E22:$DO22)</f>
        <v>31</v>
      </c>
      <c r="BD22" s="133">
        <f>RANK('Standardized Scores'!BD22,'Standardized Scores'!$E22:$DO22)</f>
        <v>51</v>
      </c>
      <c r="BE22" s="133">
        <f>RANK('Standardized Scores'!BE22,'Standardized Scores'!$E22:$DO22)</f>
        <v>52</v>
      </c>
      <c r="BF22" s="133">
        <f>RANK('Standardized Scores'!BF22,'Standardized Scores'!$E22:$DO22)</f>
        <v>32</v>
      </c>
      <c r="BG22" s="133">
        <f>RANK('Standardized Scores'!BG22,'Standardized Scores'!$E22:$DO22)</f>
        <v>48</v>
      </c>
      <c r="BH22" s="133">
        <f>RANK('Standardized Scores'!BH22,'Standardized Scores'!$E22:$DO22)</f>
        <v>6</v>
      </c>
      <c r="BI22" s="133">
        <f>RANK('Standardized Scores'!BI22,'Standardized Scores'!$E22:$DO22)</f>
        <v>12</v>
      </c>
      <c r="BJ22" s="133">
        <f>RANK('Standardized Scores'!BJ22,'Standardized Scores'!$E22:$DO22)</f>
        <v>81</v>
      </c>
      <c r="BK22" s="133">
        <f>RANK('Standardized Scores'!BK22,'Standardized Scores'!$E22:$DO22)</f>
        <v>78</v>
      </c>
      <c r="BL22" s="133">
        <f>RANK('Standardized Scores'!BL22,'Standardized Scores'!$E22:$DO22)</f>
        <v>21</v>
      </c>
      <c r="BM22" s="133">
        <f>RANK('Standardized Scores'!BM22,'Standardized Scores'!$E22:$DO22)</f>
        <v>35</v>
      </c>
      <c r="BN22" s="133">
        <f>RANK('Standardized Scores'!BN22,'Standardized Scores'!$E22:$DO22)</f>
        <v>73</v>
      </c>
      <c r="BO22" s="133">
        <f>RANK('Standardized Scores'!BO22,'Standardized Scores'!$E22:$DO22)</f>
        <v>53</v>
      </c>
      <c r="BP22" s="133">
        <f>RANK('Standardized Scores'!BP22,'Standardized Scores'!$E22:$DO22)</f>
        <v>1</v>
      </c>
      <c r="BQ22" s="133">
        <f>RANK('Standardized Scores'!BQ22,'Standardized Scores'!$E22:$DO22)</f>
        <v>102</v>
      </c>
      <c r="BR22" s="133">
        <f>RANK('Standardized Scores'!BR22,'Standardized Scores'!$E22:$DO22)</f>
        <v>63</v>
      </c>
      <c r="BS22" s="133">
        <f>RANK('Standardized Scores'!BS22,'Standardized Scores'!$E22:$DO22)</f>
        <v>46</v>
      </c>
      <c r="BT22" s="133">
        <f>RANK('Standardized Scores'!BT22,'Standardized Scores'!$E22:$DO22)</f>
        <v>88</v>
      </c>
      <c r="BU22" s="133">
        <f>RANK('Standardized Scores'!BU22,'Standardized Scores'!$E22:$DO22)</f>
        <v>70</v>
      </c>
      <c r="BV22" s="133">
        <f>RANK('Standardized Scores'!BV22,'Standardized Scores'!$E22:$DO22)</f>
        <v>30</v>
      </c>
      <c r="BW22" s="133">
        <f>RANK('Standardized Scores'!BW22,'Standardized Scores'!$E22:$DO22)</f>
        <v>106</v>
      </c>
      <c r="BX22" s="133">
        <f>RANK('Standardized Scores'!BX22,'Standardized Scores'!$E22:$DO22)</f>
        <v>113</v>
      </c>
      <c r="BY22" s="133">
        <f>RANK('Standardized Scores'!BY22,'Standardized Scores'!$E22:$DO22)</f>
        <v>80</v>
      </c>
      <c r="BZ22" s="133">
        <f>RANK('Standardized Scores'!BZ22,'Standardized Scores'!$E22:$DO22)</f>
        <v>79</v>
      </c>
      <c r="CA22" s="133">
        <f>RANK('Standardized Scores'!CA22,'Standardized Scores'!$E22:$DO22)</f>
        <v>57</v>
      </c>
      <c r="CB22" s="133">
        <f>RANK('Standardized Scores'!CB22,'Standardized Scores'!$E22:$DO22)</f>
        <v>64</v>
      </c>
      <c r="CC22" s="133">
        <f>RANK('Standardized Scores'!CC22,'Standardized Scores'!$E22:$DO22)</f>
        <v>56</v>
      </c>
      <c r="CD22" s="133">
        <f>RANK('Standardized Scores'!CD22,'Standardized Scores'!$E22:$DO22)</f>
        <v>2</v>
      </c>
      <c r="CE22" s="133">
        <f>RANK('Standardized Scores'!CE22,'Standardized Scores'!$E22:$DO22)</f>
        <v>114</v>
      </c>
      <c r="CF22" s="133">
        <f>RANK('Standardized Scores'!CF22,'Standardized Scores'!$E22:$DO22)</f>
        <v>101</v>
      </c>
      <c r="CG22" s="133">
        <f>RANK('Standardized Scores'!CG22,'Standardized Scores'!$E22:$DO22)</f>
        <v>92</v>
      </c>
      <c r="CH22" s="133">
        <f>RANK('Standardized Scores'!CH22,'Standardized Scores'!$E22:$DO22)</f>
        <v>86</v>
      </c>
      <c r="CI22" s="133">
        <f>RANK('Standardized Scores'!CI22,'Standardized Scores'!$E22:$DO22)</f>
        <v>33</v>
      </c>
      <c r="CJ22" s="133">
        <f>RANK('Standardized Scores'!CJ22,'Standardized Scores'!$E22:$DO22)</f>
        <v>75</v>
      </c>
      <c r="CK22" s="133">
        <f>RANK('Standardized Scores'!CK22,'Standardized Scores'!$E22:$DO22)</f>
        <v>28</v>
      </c>
      <c r="CL22" s="133">
        <f>RANK('Standardized Scores'!CL22,'Standardized Scores'!$E22:$DO22)</f>
        <v>89</v>
      </c>
      <c r="CM22" s="133">
        <f>RANK('Standardized Scores'!CM22,'Standardized Scores'!$E22:$DO22)</f>
        <v>18</v>
      </c>
      <c r="CN22" s="133">
        <f>RANK('Standardized Scores'!CN22,'Standardized Scores'!$E22:$DO22)</f>
        <v>10</v>
      </c>
      <c r="CO22" s="133">
        <f>RANK('Standardized Scores'!CO22,'Standardized Scores'!$E22:$DO22)</f>
        <v>11</v>
      </c>
      <c r="CP22" s="133">
        <f>RANK('Standardized Scores'!CP22,'Standardized Scores'!$E22:$DO22)</f>
        <v>26</v>
      </c>
      <c r="CQ22" s="133">
        <f>RANK('Standardized Scores'!CQ22,'Standardized Scores'!$E22:$DO22)</f>
        <v>60</v>
      </c>
      <c r="CR22" s="133">
        <f>RANK('Standardized Scores'!CR22,'Standardized Scores'!$E22:$DO22)</f>
        <v>16</v>
      </c>
      <c r="CS22" s="133">
        <f>RANK('Standardized Scores'!CS22,'Standardized Scores'!$E22:$DO22)</f>
        <v>4</v>
      </c>
      <c r="CT22" s="133">
        <f>RANK('Standardized Scores'!CT22,'Standardized Scores'!$E22:$DO22)</f>
        <v>62</v>
      </c>
      <c r="CU22" s="133">
        <f>RANK('Standardized Scores'!CU22,'Standardized Scores'!$E22:$DO22)</f>
        <v>24</v>
      </c>
      <c r="CV22" s="133">
        <f>RANK('Standardized Scores'!CV22,'Standardized Scores'!$E22:$DO22)</f>
        <v>82</v>
      </c>
      <c r="CW22" s="133">
        <f>RANK('Standardized Scores'!CW22,'Standardized Scores'!$E22:$DO22)</f>
        <v>14</v>
      </c>
      <c r="CX22" s="133">
        <f>RANK('Standardized Scores'!CX22,'Standardized Scores'!$E22:$DO22)</f>
        <v>61</v>
      </c>
      <c r="CY22" s="133">
        <f>RANK('Standardized Scores'!CY22,'Standardized Scores'!$E22:$DO22)</f>
        <v>47</v>
      </c>
      <c r="CZ22" s="133">
        <f>RANK('Standardized Scores'!CZ22,'Standardized Scores'!$E22:$DO22)</f>
        <v>23</v>
      </c>
      <c r="DA22" s="133">
        <f>RANK('Standardized Scores'!DA22,'Standardized Scores'!$E22:$DO22)</f>
        <v>41</v>
      </c>
      <c r="DB22" s="133">
        <f>RANK('Standardized Scores'!DB22,'Standardized Scores'!$E22:$DO22)</f>
        <v>27</v>
      </c>
      <c r="DC22" s="133">
        <f>RANK('Standardized Scores'!DC22,'Standardized Scores'!$E22:$DO22)</f>
        <v>112</v>
      </c>
      <c r="DD22" s="133">
        <f>RANK('Standardized Scores'!DD22,'Standardized Scores'!$E22:$DO22)</f>
        <v>9</v>
      </c>
      <c r="DE22" s="133">
        <f>RANK('Standardized Scores'!DE22,'Standardized Scores'!$E22:$DO22)</f>
        <v>3</v>
      </c>
      <c r="DF22" s="133">
        <f>RANK('Standardized Scores'!DF22,'Standardized Scores'!$E22:$DO22)</f>
        <v>98</v>
      </c>
      <c r="DG22" s="133">
        <f>RANK('Standardized Scores'!DG22,'Standardized Scores'!$E22:$DO22)</f>
        <v>37</v>
      </c>
      <c r="DH22" s="133">
        <f>RANK('Standardized Scores'!DH22,'Standardized Scores'!$E22:$DO22)</f>
        <v>36</v>
      </c>
      <c r="DI22" s="133">
        <f>RANK('Standardized Scores'!DI22,'Standardized Scores'!$E22:$DO22)</f>
        <v>7</v>
      </c>
      <c r="DJ22" s="133">
        <f>RANK('Standardized Scores'!DJ22,'Standardized Scores'!$E22:$DO22)</f>
        <v>58</v>
      </c>
      <c r="DK22" s="133">
        <f>RANK('Standardized Scores'!DK22,'Standardized Scores'!$E22:$DO22)</f>
        <v>72</v>
      </c>
      <c r="DL22" s="133">
        <f>RANK('Standardized Scores'!DL22,'Standardized Scores'!$E22:$DO22)</f>
        <v>84</v>
      </c>
      <c r="DM22" s="133">
        <f>RANK('Standardized Scores'!DM22,'Standardized Scores'!$E22:$DO22)</f>
        <v>107</v>
      </c>
      <c r="DN22" s="133">
        <f>RANK('Standardized Scores'!DN22,'Standardized Scores'!$E22:$DO22)</f>
        <v>115</v>
      </c>
      <c r="DO22" s="133">
        <f>RANK('Standardized Scores'!DO22,'Standardized Scores'!$E22:$DO22)</f>
        <v>71</v>
      </c>
    </row>
    <row r="23" spans="2:119" ht="12" customHeight="1" x14ac:dyDescent="0.25">
      <c r="B23" s="61" t="str">
        <f>'Standardized Scores'!B23</f>
        <v xml:space="preserve">         Tertiary engineering graduates</v>
      </c>
      <c r="C23" s="61" t="str">
        <f t="shared" si="0"/>
        <v>Tertiary engineering graduates</v>
      </c>
      <c r="D23" s="166">
        <f>'Standardized Scores'!D23</f>
        <v>0.1</v>
      </c>
      <c r="E23" s="133">
        <f>RANK('Standardized Scores'!E23,'Standardized Scores'!$E23:$DO23)</f>
        <v>67</v>
      </c>
      <c r="F23" s="133">
        <f>RANK('Standardized Scores'!F23,'Standardized Scores'!$E23:$DO23)</f>
        <v>36</v>
      </c>
      <c r="G23" s="133">
        <f>RANK('Standardized Scores'!G23,'Standardized Scores'!$E23:$DO23)</f>
        <v>78</v>
      </c>
      <c r="H23" s="133">
        <f>RANK('Standardized Scores'!H23,'Standardized Scores'!$E23:$DO23)</f>
        <v>102</v>
      </c>
      <c r="I23" s="133">
        <f>RANK('Standardized Scores'!I23,'Standardized Scores'!$E23:$DO23)</f>
        <v>97</v>
      </c>
      <c r="J23" s="133">
        <f>RANK('Standardized Scores'!J23,'Standardized Scores'!$E23:$DO23)</f>
        <v>90</v>
      </c>
      <c r="K23" s="133">
        <f>RANK('Standardized Scores'!K23,'Standardized Scores'!$E23:$DO23)</f>
        <v>10</v>
      </c>
      <c r="L23" s="133">
        <f>RANK('Standardized Scores'!L23,'Standardized Scores'!$E23:$DO23)</f>
        <v>25</v>
      </c>
      <c r="M23" s="133">
        <f>RANK('Standardized Scores'!M23,'Standardized Scores'!$E23:$DO23)</f>
        <v>77</v>
      </c>
      <c r="N23" s="133">
        <f>RANK('Standardized Scores'!N23,'Standardized Scores'!$E23:$DO23)</f>
        <v>114</v>
      </c>
      <c r="O23" s="133">
        <f>RANK('Standardized Scores'!O23,'Standardized Scores'!$E23:$DO23)</f>
        <v>4</v>
      </c>
      <c r="P23" s="133">
        <f>RANK('Standardized Scores'!P23,'Standardized Scores'!$E23:$DO23)</f>
        <v>64</v>
      </c>
      <c r="Q23" s="133">
        <f>RANK('Standardized Scores'!Q23,'Standardized Scores'!$E23:$DO23)</f>
        <v>31</v>
      </c>
      <c r="R23" s="133">
        <f>RANK('Standardized Scores'!R23,'Standardized Scores'!$E23:$DO23)</f>
        <v>41</v>
      </c>
      <c r="S23" s="133">
        <f>RANK('Standardized Scores'!S23,'Standardized Scores'!$E23:$DO23)</f>
        <v>68</v>
      </c>
      <c r="T23" s="133">
        <f>RANK('Standardized Scores'!T23,'Standardized Scores'!$E23:$DO23)</f>
        <v>62</v>
      </c>
      <c r="U23" s="133">
        <f>RANK('Standardized Scores'!U23,'Standardized Scores'!$E23:$DO23)</f>
        <v>61</v>
      </c>
      <c r="V23" s="133">
        <f>RANK('Standardized Scores'!V23,'Standardized Scores'!$E23:$DO23)</f>
        <v>113</v>
      </c>
      <c r="W23" s="133">
        <f>RANK('Standardized Scores'!W23,'Standardized Scores'!$E23:$DO23)</f>
        <v>52</v>
      </c>
      <c r="X23" s="133">
        <f>RANK('Standardized Scores'!X23,'Standardized Scores'!$E23:$DO23)</f>
        <v>28</v>
      </c>
      <c r="Y23" s="133">
        <f>RANK('Standardized Scores'!Y23,'Standardized Scores'!$E23:$DO23)</f>
        <v>43</v>
      </c>
      <c r="Z23" s="133">
        <f>RANK('Standardized Scores'!Z23,'Standardized Scores'!$E23:$DO23)</f>
        <v>17</v>
      </c>
      <c r="AA23" s="133">
        <f>RANK('Standardized Scores'!AA23,'Standardized Scores'!$E23:$DO23)</f>
        <v>104</v>
      </c>
      <c r="AB23" s="133">
        <f>RANK('Standardized Scores'!AB23,'Standardized Scores'!$E23:$DO23)</f>
        <v>95</v>
      </c>
      <c r="AC23" s="133">
        <f>RANK('Standardized Scores'!AC23,'Standardized Scores'!$E23:$DO23)</f>
        <v>15</v>
      </c>
      <c r="AD23" s="133">
        <f>RANK('Standardized Scores'!AD23,'Standardized Scores'!$E23:$DO23)</f>
        <v>105</v>
      </c>
      <c r="AE23" s="133">
        <f>RANK('Standardized Scores'!AE23,'Standardized Scores'!$E23:$DO23)</f>
        <v>42</v>
      </c>
      <c r="AF23" s="133">
        <f>RANK('Standardized Scores'!AF23,'Standardized Scores'!$E23:$DO23)</f>
        <v>54</v>
      </c>
      <c r="AG23" s="133">
        <f>RANK('Standardized Scores'!AG23,'Standardized Scores'!$E23:$DO23)</f>
        <v>93</v>
      </c>
      <c r="AH23" s="133">
        <f>RANK('Standardized Scores'!AH23,'Standardized Scores'!$E23:$DO23)</f>
        <v>71</v>
      </c>
      <c r="AI23" s="133">
        <f>RANK('Standardized Scores'!AI23,'Standardized Scores'!$E23:$DO23)</f>
        <v>101</v>
      </c>
      <c r="AJ23" s="133">
        <f>RANK('Standardized Scores'!AJ23,'Standardized Scores'!$E23:$DO23)</f>
        <v>40</v>
      </c>
      <c r="AK23" s="133">
        <f>RANK('Standardized Scores'!AK23,'Standardized Scores'!$E23:$DO23)</f>
        <v>51</v>
      </c>
      <c r="AL23" s="133">
        <f>RANK('Standardized Scores'!AL23,'Standardized Scores'!$E23:$DO23)</f>
        <v>73</v>
      </c>
      <c r="AM23" s="133">
        <f>RANK('Standardized Scores'!AM23,'Standardized Scores'!$E23:$DO23)</f>
        <v>27</v>
      </c>
      <c r="AN23" s="133">
        <f>RANK('Standardized Scores'!AN23,'Standardized Scores'!$E23:$DO23)</f>
        <v>44</v>
      </c>
      <c r="AO23" s="133">
        <f>RANK('Standardized Scores'!AO23,'Standardized Scores'!$E23:$DO23)</f>
        <v>99</v>
      </c>
      <c r="AP23" s="133">
        <f>RANK('Standardized Scores'!AP23,'Standardized Scores'!$E23:$DO23)</f>
        <v>7</v>
      </c>
      <c r="AQ23" s="133">
        <f>RANK('Standardized Scores'!AQ23,'Standardized Scores'!$E23:$DO23)</f>
        <v>106</v>
      </c>
      <c r="AR23" s="133">
        <f>RANK('Standardized Scores'!AR23,'Standardized Scores'!$E23:$DO23)</f>
        <v>37</v>
      </c>
      <c r="AS23" s="133">
        <f>RANK('Standardized Scores'!AS23,'Standardized Scores'!$E23:$DO23)</f>
        <v>39</v>
      </c>
      <c r="AT23" s="133">
        <f>RANK('Standardized Scores'!AT23,'Standardized Scores'!$E23:$DO23)</f>
        <v>74</v>
      </c>
      <c r="AU23" s="133">
        <f>RANK('Standardized Scores'!AU23,'Standardized Scores'!$E23:$DO23)</f>
        <v>18</v>
      </c>
      <c r="AV23" s="133">
        <f>RANK('Standardized Scores'!AV23,'Standardized Scores'!$E23:$DO23)</f>
        <v>50</v>
      </c>
      <c r="AW23" s="133">
        <f>RANK('Standardized Scores'!AW23,'Standardized Scores'!$E23:$DO23)</f>
        <v>91</v>
      </c>
      <c r="AX23" s="133">
        <f>RANK('Standardized Scores'!AX23,'Standardized Scores'!$E23:$DO23)</f>
        <v>82</v>
      </c>
      <c r="AY23" s="133">
        <f>RANK('Standardized Scores'!AY23,'Standardized Scores'!$E23:$DO23)</f>
        <v>84</v>
      </c>
      <c r="AZ23" s="133">
        <f>RANK('Standardized Scores'!AZ23,'Standardized Scores'!$E23:$DO23)</f>
        <v>76</v>
      </c>
      <c r="BA23" s="133">
        <f>RANK('Standardized Scores'!BA23,'Standardized Scores'!$E23:$DO23)</f>
        <v>79</v>
      </c>
      <c r="BB23" s="133">
        <f>RANK('Standardized Scores'!BB23,'Standardized Scores'!$E23:$DO23)</f>
        <v>80</v>
      </c>
      <c r="BC23" s="133">
        <f>RANK('Standardized Scores'!BC23,'Standardized Scores'!$E23:$DO23)</f>
        <v>26</v>
      </c>
      <c r="BD23" s="133">
        <f>RANK('Standardized Scores'!BD23,'Standardized Scores'!$E23:$DO23)</f>
        <v>38</v>
      </c>
      <c r="BE23" s="133">
        <f>RANK('Standardized Scores'!BE23,'Standardized Scores'!$E23:$DO23)</f>
        <v>66</v>
      </c>
      <c r="BF23" s="133">
        <f>RANK('Standardized Scores'!BF23,'Standardized Scores'!$E23:$DO23)</f>
        <v>46</v>
      </c>
      <c r="BG23" s="133">
        <f>RANK('Standardized Scores'!BG23,'Standardized Scores'!$E23:$DO23)</f>
        <v>16</v>
      </c>
      <c r="BH23" s="133">
        <f>RANK('Standardized Scores'!BH23,'Standardized Scores'!$E23:$DO23)</f>
        <v>11</v>
      </c>
      <c r="BI23" s="133">
        <f>RANK('Standardized Scores'!BI23,'Standardized Scores'!$E23:$DO23)</f>
        <v>30</v>
      </c>
      <c r="BJ23" s="133">
        <f>RANK('Standardized Scores'!BJ23,'Standardized Scores'!$E23:$DO23)</f>
        <v>48</v>
      </c>
      <c r="BK23" s="133">
        <f>RANK('Standardized Scores'!BK23,'Standardized Scores'!$E23:$DO23)</f>
        <v>70</v>
      </c>
      <c r="BL23" s="133">
        <f>RANK('Standardized Scores'!BL23,'Standardized Scores'!$E23:$DO23)</f>
        <v>53</v>
      </c>
      <c r="BM23" s="133">
        <f>RANK('Standardized Scores'!BM23,'Standardized Scores'!$E23:$DO23)</f>
        <v>24</v>
      </c>
      <c r="BN23" s="133">
        <f>RANK('Standardized Scores'!BN23,'Standardized Scores'!$E23:$DO23)</f>
        <v>103</v>
      </c>
      <c r="BO23" s="133">
        <f>RANK('Standardized Scores'!BO23,'Standardized Scores'!$E23:$DO23)</f>
        <v>94</v>
      </c>
      <c r="BP23" s="133">
        <f>RANK('Standardized Scores'!BP23,'Standardized Scores'!$E23:$DO23)</f>
        <v>1</v>
      </c>
      <c r="BQ23" s="133">
        <f>RANK('Standardized Scores'!BQ23,'Standardized Scores'!$E23:$DO23)</f>
        <v>107</v>
      </c>
      <c r="BR23" s="133">
        <f>RANK('Standardized Scores'!BR23,'Standardized Scores'!$E23:$DO23)</f>
        <v>96</v>
      </c>
      <c r="BS23" s="133">
        <f>RANK('Standardized Scores'!BS23,'Standardized Scores'!$E23:$DO23)</f>
        <v>23</v>
      </c>
      <c r="BT23" s="133">
        <f>RANK('Standardized Scores'!BT23,'Standardized Scores'!$E23:$DO23)</f>
        <v>49</v>
      </c>
      <c r="BU23" s="133">
        <f>RANK('Standardized Scores'!BU23,'Standardized Scores'!$E23:$DO23)</f>
        <v>45</v>
      </c>
      <c r="BV23" s="133">
        <f>RANK('Standardized Scores'!BV23,'Standardized Scores'!$E23:$DO23)</f>
        <v>55</v>
      </c>
      <c r="BW23" s="133">
        <f>RANK('Standardized Scores'!BW23,'Standardized Scores'!$E23:$DO23)</f>
        <v>112</v>
      </c>
      <c r="BX23" s="133">
        <f>RANK('Standardized Scores'!BX23,'Standardized Scores'!$E23:$DO23)</f>
        <v>111</v>
      </c>
      <c r="BY23" s="133">
        <f>RANK('Standardized Scores'!BY23,'Standardized Scores'!$E23:$DO23)</f>
        <v>29</v>
      </c>
      <c r="BZ23" s="133">
        <f>RANK('Standardized Scores'!BZ23,'Standardized Scores'!$E23:$DO23)</f>
        <v>89</v>
      </c>
      <c r="CA23" s="133">
        <f>RANK('Standardized Scores'!CA23,'Standardized Scores'!$E23:$DO23)</f>
        <v>87</v>
      </c>
      <c r="CB23" s="133">
        <f>RANK('Standardized Scores'!CB23,'Standardized Scores'!$E23:$DO23)</f>
        <v>81</v>
      </c>
      <c r="CC23" s="133">
        <f>RANK('Standardized Scores'!CC23,'Standardized Scores'!$E23:$DO23)</f>
        <v>56</v>
      </c>
      <c r="CD23" s="133">
        <f>RANK('Standardized Scores'!CD23,'Standardized Scores'!$E23:$DO23)</f>
        <v>5</v>
      </c>
      <c r="CE23" s="133">
        <f>RANK('Standardized Scores'!CE23,'Standardized Scores'!$E23:$DO23)</f>
        <v>108</v>
      </c>
      <c r="CF23" s="133">
        <f>RANK('Standardized Scores'!CF23,'Standardized Scores'!$E23:$DO23)</f>
        <v>92</v>
      </c>
      <c r="CG23" s="133">
        <f>RANK('Standardized Scores'!CG23,'Standardized Scores'!$E23:$DO23)</f>
        <v>88</v>
      </c>
      <c r="CH23" s="133">
        <f>RANK('Standardized Scores'!CH23,'Standardized Scores'!$E23:$DO23)</f>
        <v>47</v>
      </c>
      <c r="CI23" s="133">
        <f>RANK('Standardized Scores'!CI23,'Standardized Scores'!$E23:$DO23)</f>
        <v>33</v>
      </c>
      <c r="CJ23" s="133">
        <f>RANK('Standardized Scores'!CJ23,'Standardized Scores'!$E23:$DO23)</f>
        <v>57</v>
      </c>
      <c r="CK23" s="133">
        <f>RANK('Standardized Scores'!CK23,'Standardized Scores'!$E23:$DO23)</f>
        <v>13</v>
      </c>
      <c r="CL23" s="133">
        <f>RANK('Standardized Scores'!CL23,'Standardized Scores'!$E23:$DO23)</f>
        <v>63</v>
      </c>
      <c r="CM23" s="133">
        <f>RANK('Standardized Scores'!CM23,'Standardized Scores'!$E23:$DO23)</f>
        <v>19</v>
      </c>
      <c r="CN23" s="133">
        <f>RANK('Standardized Scores'!CN23,'Standardized Scores'!$E23:$DO23)</f>
        <v>6</v>
      </c>
      <c r="CO23" s="133">
        <f>RANK('Standardized Scores'!CO23,'Standardized Scores'!$E23:$DO23)</f>
        <v>35</v>
      </c>
      <c r="CP23" s="133">
        <f>RANK('Standardized Scores'!CP23,'Standardized Scores'!$E23:$DO23)</f>
        <v>75</v>
      </c>
      <c r="CQ23" s="133">
        <f>RANK('Standardized Scores'!CQ23,'Standardized Scores'!$E23:$DO23)</f>
        <v>58</v>
      </c>
      <c r="CR23" s="133">
        <f>RANK('Standardized Scores'!CR23,'Standardized Scores'!$E23:$DO23)</f>
        <v>22</v>
      </c>
      <c r="CS23" s="133">
        <f>RANK('Standardized Scores'!CS23,'Standardized Scores'!$E23:$DO23)</f>
        <v>9</v>
      </c>
      <c r="CT23" s="133">
        <f>RANK('Standardized Scores'!CT23,'Standardized Scores'!$E23:$DO23)</f>
        <v>60</v>
      </c>
      <c r="CU23" s="133">
        <f>RANK('Standardized Scores'!CU23,'Standardized Scores'!$E23:$DO23)</f>
        <v>21</v>
      </c>
      <c r="CV23" s="133">
        <f>RANK('Standardized Scores'!CV23,'Standardized Scores'!$E23:$DO23)</f>
        <v>98</v>
      </c>
      <c r="CW23" s="133">
        <f>RANK('Standardized Scores'!CW23,'Standardized Scores'!$E23:$DO23)</f>
        <v>8</v>
      </c>
      <c r="CX23" s="133">
        <f>RANK('Standardized Scores'!CX23,'Standardized Scores'!$E23:$DO23)</f>
        <v>59</v>
      </c>
      <c r="CY23" s="133">
        <f>RANK('Standardized Scores'!CY23,'Standardized Scores'!$E23:$DO23)</f>
        <v>86</v>
      </c>
      <c r="CZ23" s="133">
        <f>RANK('Standardized Scores'!CZ23,'Standardized Scores'!$E23:$DO23)</f>
        <v>14</v>
      </c>
      <c r="DA23" s="133">
        <f>RANK('Standardized Scores'!DA23,'Standardized Scores'!$E23:$DO23)</f>
        <v>32</v>
      </c>
      <c r="DB23" s="133">
        <f>RANK('Standardized Scores'!DB23,'Standardized Scores'!$E23:$DO23)</f>
        <v>12</v>
      </c>
      <c r="DC23" s="133">
        <f>RANK('Standardized Scores'!DC23,'Standardized Scores'!$E23:$DO23)</f>
        <v>109</v>
      </c>
      <c r="DD23" s="133">
        <f>RANK('Standardized Scores'!DD23,'Standardized Scores'!$E23:$DO23)</f>
        <v>2</v>
      </c>
      <c r="DE23" s="133">
        <f>RANK('Standardized Scores'!DE23,'Standardized Scores'!$E23:$DO23)</f>
        <v>20</v>
      </c>
      <c r="DF23" s="133">
        <f>RANK('Standardized Scores'!DF23,'Standardized Scores'!$E23:$DO23)</f>
        <v>69</v>
      </c>
      <c r="DG23" s="133">
        <f>RANK('Standardized Scores'!DG23,'Standardized Scores'!$E23:$DO23)</f>
        <v>72</v>
      </c>
      <c r="DH23" s="133">
        <f>RANK('Standardized Scores'!DH23,'Standardized Scores'!$E23:$DO23)</f>
        <v>34</v>
      </c>
      <c r="DI23" s="133">
        <f>RANK('Standardized Scores'!DI23,'Standardized Scores'!$E23:$DO23)</f>
        <v>3</v>
      </c>
      <c r="DJ23" s="133">
        <f>RANK('Standardized Scores'!DJ23,'Standardized Scores'!$E23:$DO23)</f>
        <v>85</v>
      </c>
      <c r="DK23" s="133">
        <f>RANK('Standardized Scores'!DK23,'Standardized Scores'!$E23:$DO23)</f>
        <v>100</v>
      </c>
      <c r="DL23" s="133">
        <f>RANK('Standardized Scores'!DL23,'Standardized Scores'!$E23:$DO23)</f>
        <v>65</v>
      </c>
      <c r="DM23" s="133">
        <f>RANK('Standardized Scores'!DM23,'Standardized Scores'!$E23:$DO23)</f>
        <v>110</v>
      </c>
      <c r="DN23" s="133">
        <f>RANK('Standardized Scores'!DN23,'Standardized Scores'!$E23:$DO23)</f>
        <v>115</v>
      </c>
      <c r="DO23" s="133">
        <f>RANK('Standardized Scores'!DO23,'Standardized Scores'!$E23:$DO23)</f>
        <v>83</v>
      </c>
    </row>
    <row r="24" spans="2:119" ht="12" customHeight="1" x14ac:dyDescent="0.25">
      <c r="B24" s="61" t="str">
        <f>'Standardized Scores'!B24</f>
        <v xml:space="preserve">         Number of accredited engineering programs</v>
      </c>
      <c r="C24" s="61" t="str">
        <f t="shared" si="0"/>
        <v>Number of accredited engineering programs</v>
      </c>
      <c r="D24" s="166">
        <f>'Standardized Scores'!D24</f>
        <v>0.15</v>
      </c>
      <c r="E24" s="133">
        <f>RANK('Standardized Scores'!E24,'Standardized Scores'!$E24:$DO24)</f>
        <v>87</v>
      </c>
      <c r="F24" s="133">
        <f>RANK('Standardized Scores'!F24,'Standardized Scores'!$E24:$DO24)</f>
        <v>87</v>
      </c>
      <c r="G24" s="133">
        <f>RANK('Standardized Scores'!G24,'Standardized Scores'!$E24:$DO24)</f>
        <v>87</v>
      </c>
      <c r="H24" s="133">
        <f>RANK('Standardized Scores'!H24,'Standardized Scores'!$E24:$DO24)</f>
        <v>12</v>
      </c>
      <c r="I24" s="133">
        <f>RANK('Standardized Scores'!I24,'Standardized Scores'!$E24:$DO24)</f>
        <v>72</v>
      </c>
      <c r="J24" s="133">
        <f>RANK('Standardized Scores'!J24,'Standardized Scores'!$E24:$DO24)</f>
        <v>16</v>
      </c>
      <c r="K24" s="133">
        <f>RANK('Standardized Scores'!K24,'Standardized Scores'!$E24:$DO24)</f>
        <v>30</v>
      </c>
      <c r="L24" s="133">
        <f>RANK('Standardized Scores'!L24,'Standardized Scores'!$E24:$DO24)</f>
        <v>72</v>
      </c>
      <c r="M24" s="133">
        <f>RANK('Standardized Scores'!M24,'Standardized Scores'!$E24:$DO24)</f>
        <v>60</v>
      </c>
      <c r="N24" s="133">
        <f>RANK('Standardized Scores'!N24,'Standardized Scores'!$E24:$DO24)</f>
        <v>29</v>
      </c>
      <c r="O24" s="133">
        <f>RANK('Standardized Scores'!O24,'Standardized Scores'!$E24:$DO24)</f>
        <v>87</v>
      </c>
      <c r="P24" s="133">
        <f>RANK('Standardized Scores'!P24,'Standardized Scores'!$E24:$DO24)</f>
        <v>28</v>
      </c>
      <c r="Q24" s="133">
        <f>RANK('Standardized Scores'!Q24,'Standardized Scores'!$E24:$DO24)</f>
        <v>87</v>
      </c>
      <c r="R24" s="133">
        <f>RANK('Standardized Scores'!R24,'Standardized Scores'!$E24:$DO24)</f>
        <v>72</v>
      </c>
      <c r="S24" s="133">
        <f>RANK('Standardized Scores'!S24,'Standardized Scores'!$E24:$DO24)</f>
        <v>87</v>
      </c>
      <c r="T24" s="133">
        <f>RANK('Standardized Scores'!T24,'Standardized Scores'!$E24:$DO24)</f>
        <v>4</v>
      </c>
      <c r="U24" s="133">
        <f>RANK('Standardized Scores'!U24,'Standardized Scores'!$E24:$DO24)</f>
        <v>72</v>
      </c>
      <c r="V24" s="133">
        <f>RANK('Standardized Scores'!V24,'Standardized Scores'!$E24:$DO24)</f>
        <v>66</v>
      </c>
      <c r="W24" s="133">
        <f>RANK('Standardized Scores'!W24,'Standardized Scores'!$E24:$DO24)</f>
        <v>16</v>
      </c>
      <c r="X24" s="133">
        <f>RANK('Standardized Scores'!X24,'Standardized Scores'!$E24:$DO24)</f>
        <v>35</v>
      </c>
      <c r="Y24" s="133">
        <f>RANK('Standardized Scores'!Y24,'Standardized Scores'!$E24:$DO24)</f>
        <v>5</v>
      </c>
      <c r="Z24" s="133">
        <f>RANK('Standardized Scores'!Z24,'Standardized Scores'!$E24:$DO24)</f>
        <v>14</v>
      </c>
      <c r="AA24" s="133">
        <f>RANK('Standardized Scores'!AA24,'Standardized Scores'!$E24:$DO24)</f>
        <v>87</v>
      </c>
      <c r="AB24" s="133">
        <f>RANK('Standardized Scores'!AB24,'Standardized Scores'!$E24:$DO24)</f>
        <v>59</v>
      </c>
      <c r="AC24" s="133">
        <f>RANK('Standardized Scores'!AC24,'Standardized Scores'!$E24:$DO24)</f>
        <v>72</v>
      </c>
      <c r="AD24" s="133">
        <f>RANK('Standardized Scores'!AD24,'Standardized Scores'!$E24:$DO24)</f>
        <v>38</v>
      </c>
      <c r="AE24" s="133">
        <f>RANK('Standardized Scores'!AE24,'Standardized Scores'!$E24:$DO24)</f>
        <v>87</v>
      </c>
      <c r="AF24" s="133">
        <f>RANK('Standardized Scores'!AF24,'Standardized Scores'!$E24:$DO24)</f>
        <v>87</v>
      </c>
      <c r="AG24" s="133">
        <f>RANK('Standardized Scores'!AG24,'Standardized Scores'!$E24:$DO24)</f>
        <v>87</v>
      </c>
      <c r="AH24" s="133">
        <f>RANK('Standardized Scores'!AH24,'Standardized Scores'!$E24:$DO24)</f>
        <v>60</v>
      </c>
      <c r="AI24" s="133">
        <f>RANK('Standardized Scores'!AI24,'Standardized Scores'!$E24:$DO24)</f>
        <v>55</v>
      </c>
      <c r="AJ24" s="133">
        <f>RANK('Standardized Scores'!AJ24,'Standardized Scores'!$E24:$DO24)</f>
        <v>60</v>
      </c>
      <c r="AK24" s="133">
        <f>RANK('Standardized Scores'!AK24,'Standardized Scores'!$E24:$DO24)</f>
        <v>87</v>
      </c>
      <c r="AL24" s="133">
        <f>RANK('Standardized Scores'!AL24,'Standardized Scores'!$E24:$DO24)</f>
        <v>87</v>
      </c>
      <c r="AM24" s="133">
        <f>RANK('Standardized Scores'!AM24,'Standardized Scores'!$E24:$DO24)</f>
        <v>52</v>
      </c>
      <c r="AN24" s="133">
        <f>RANK('Standardized Scores'!AN24,'Standardized Scores'!$E24:$DO24)</f>
        <v>6</v>
      </c>
      <c r="AO24" s="133">
        <f>RANK('Standardized Scores'!AO24,'Standardized Scores'!$E24:$DO24)</f>
        <v>72</v>
      </c>
      <c r="AP24" s="133">
        <f>RANK('Standardized Scores'!AP24,'Standardized Scores'!$E24:$DO24)</f>
        <v>7</v>
      </c>
      <c r="AQ24" s="133">
        <f>RANK('Standardized Scores'!AQ24,'Standardized Scores'!$E24:$DO24)</f>
        <v>72</v>
      </c>
      <c r="AR24" s="133">
        <f>RANK('Standardized Scores'!AR24,'Standardized Scores'!$E24:$DO24)</f>
        <v>66</v>
      </c>
      <c r="AS24" s="133">
        <f>RANK('Standardized Scores'!AS24,'Standardized Scores'!$E24:$DO24)</f>
        <v>66</v>
      </c>
      <c r="AT24" s="133">
        <f>RANK('Standardized Scores'!AT24,'Standardized Scores'!$E24:$DO24)</f>
        <v>72</v>
      </c>
      <c r="AU24" s="133">
        <f>RANK('Standardized Scores'!AU24,'Standardized Scores'!$E24:$DO24)</f>
        <v>44</v>
      </c>
      <c r="AV24" s="133">
        <f>RANK('Standardized Scores'!AV24,'Standardized Scores'!$E24:$DO24)</f>
        <v>27</v>
      </c>
      <c r="AW24" s="133">
        <f>RANK('Standardized Scores'!AW24,'Standardized Scores'!$E24:$DO24)</f>
        <v>72</v>
      </c>
      <c r="AX24" s="133">
        <f>RANK('Standardized Scores'!AX24,'Standardized Scores'!$E24:$DO24)</f>
        <v>3</v>
      </c>
      <c r="AY24" s="133">
        <f>RANK('Standardized Scores'!AY24,'Standardized Scores'!$E24:$DO24)</f>
        <v>34</v>
      </c>
      <c r="AZ24" s="133">
        <f>RANK('Standardized Scores'!AZ24,'Standardized Scores'!$E24:$DO24)</f>
        <v>87</v>
      </c>
      <c r="BA24" s="133">
        <f>RANK('Standardized Scores'!BA24,'Standardized Scores'!$E24:$DO24)</f>
        <v>72</v>
      </c>
      <c r="BB24" s="133">
        <f>RANK('Standardized Scores'!BB24,'Standardized Scores'!$E24:$DO24)</f>
        <v>35</v>
      </c>
      <c r="BC24" s="133">
        <f>RANK('Standardized Scores'!BC24,'Standardized Scores'!$E24:$DO24)</f>
        <v>25</v>
      </c>
      <c r="BD24" s="133">
        <f>RANK('Standardized Scores'!BD24,'Standardized Scores'!$E24:$DO24)</f>
        <v>41</v>
      </c>
      <c r="BE24" s="133">
        <f>RANK('Standardized Scores'!BE24,'Standardized Scores'!$E24:$DO24)</f>
        <v>8</v>
      </c>
      <c r="BF24" s="133">
        <f>RANK('Standardized Scores'!BF24,'Standardized Scores'!$E24:$DO24)</f>
        <v>47</v>
      </c>
      <c r="BG24" s="133">
        <f>RANK('Standardized Scores'!BG24,'Standardized Scores'!$E24:$DO24)</f>
        <v>39</v>
      </c>
      <c r="BH24" s="133">
        <f>RANK('Standardized Scores'!BH24,'Standardized Scores'!$E24:$DO24)</f>
        <v>44</v>
      </c>
      <c r="BI24" s="133">
        <f>RANK('Standardized Scores'!BI24,'Standardized Scores'!$E24:$DO24)</f>
        <v>53</v>
      </c>
      <c r="BJ24" s="133">
        <f>RANK('Standardized Scores'!BJ24,'Standardized Scores'!$E24:$DO24)</f>
        <v>87</v>
      </c>
      <c r="BK24" s="133">
        <f>RANK('Standardized Scores'!BK24,'Standardized Scores'!$E24:$DO24)</f>
        <v>87</v>
      </c>
      <c r="BL24" s="133">
        <f>RANK('Standardized Scores'!BL24,'Standardized Scores'!$E24:$DO24)</f>
        <v>49</v>
      </c>
      <c r="BM24" s="133">
        <f>RANK('Standardized Scores'!BM24,'Standardized Scores'!$E24:$DO24)</f>
        <v>87</v>
      </c>
      <c r="BN24" s="133">
        <f>RANK('Standardized Scores'!BN24,'Standardized Scores'!$E24:$DO24)</f>
        <v>87</v>
      </c>
      <c r="BO24" s="133">
        <f>RANK('Standardized Scores'!BO24,'Standardized Scores'!$E24:$DO24)</f>
        <v>87</v>
      </c>
      <c r="BP24" s="133">
        <f>RANK('Standardized Scores'!BP24,'Standardized Scores'!$E24:$DO24)</f>
        <v>18</v>
      </c>
      <c r="BQ24" s="133">
        <f>RANK('Standardized Scores'!BQ24,'Standardized Scores'!$E24:$DO24)</f>
        <v>72</v>
      </c>
      <c r="BR24" s="133">
        <f>RANK('Standardized Scores'!BR24,'Standardized Scores'!$E24:$DO24)</f>
        <v>66</v>
      </c>
      <c r="BS24" s="133">
        <f>RANK('Standardized Scores'!BS24,'Standardized Scores'!$E24:$DO24)</f>
        <v>2</v>
      </c>
      <c r="BT24" s="133">
        <f>RANK('Standardized Scores'!BT24,'Standardized Scores'!$E24:$DO24)</f>
        <v>60</v>
      </c>
      <c r="BU24" s="133">
        <f>RANK('Standardized Scores'!BU24,'Standardized Scores'!$E24:$DO24)</f>
        <v>87</v>
      </c>
      <c r="BV24" s="133">
        <f>RANK('Standardized Scores'!BV24,'Standardized Scores'!$E24:$DO24)</f>
        <v>66</v>
      </c>
      <c r="BW24" s="133">
        <f>RANK('Standardized Scores'!BW24,'Standardized Scores'!$E24:$DO24)</f>
        <v>87</v>
      </c>
      <c r="BX24" s="133">
        <f>RANK('Standardized Scores'!BX24,'Standardized Scores'!$E24:$DO24)</f>
        <v>72</v>
      </c>
      <c r="BY24" s="133">
        <f>RANK('Standardized Scores'!BY24,'Standardized Scores'!$E24:$DO24)</f>
        <v>87</v>
      </c>
      <c r="BZ24" s="133">
        <f>RANK('Standardized Scores'!BZ24,'Standardized Scores'!$E24:$DO24)</f>
        <v>21</v>
      </c>
      <c r="CA24" s="133">
        <f>RANK('Standardized Scores'!CA24,'Standardized Scores'!$E24:$DO24)</f>
        <v>49</v>
      </c>
      <c r="CB24" s="133">
        <f>RANK('Standardized Scores'!CB24,'Standardized Scores'!$E24:$DO24)</f>
        <v>20</v>
      </c>
      <c r="CC24" s="133">
        <f>RANK('Standardized Scores'!CC24,'Standardized Scores'!$E24:$DO24)</f>
        <v>87</v>
      </c>
      <c r="CD24" s="133">
        <f>RANK('Standardized Scores'!CD24,'Standardized Scores'!$E24:$DO24)</f>
        <v>55</v>
      </c>
      <c r="CE24" s="133">
        <f>RANK('Standardized Scores'!CE24,'Standardized Scores'!$E24:$DO24)</f>
        <v>11</v>
      </c>
      <c r="CF24" s="133">
        <f>RANK('Standardized Scores'!CF24,'Standardized Scores'!$E24:$DO24)</f>
        <v>66</v>
      </c>
      <c r="CG24" s="133">
        <f>RANK('Standardized Scores'!CG24,'Standardized Scores'!$E24:$DO24)</f>
        <v>87</v>
      </c>
      <c r="CH24" s="133">
        <f>RANK('Standardized Scores'!CH24,'Standardized Scores'!$E24:$DO24)</f>
        <v>23</v>
      </c>
      <c r="CI24" s="133">
        <f>RANK('Standardized Scores'!CI24,'Standardized Scores'!$E24:$DO24)</f>
        <v>41</v>
      </c>
      <c r="CJ24" s="133">
        <f>RANK('Standardized Scores'!CJ24,'Standardized Scores'!$E24:$DO24)</f>
        <v>35</v>
      </c>
      <c r="CK24" s="133">
        <f>RANK('Standardized Scores'!CK24,'Standardized Scores'!$E24:$DO24)</f>
        <v>49</v>
      </c>
      <c r="CL24" s="133">
        <f>RANK('Standardized Scores'!CL24,'Standardized Scores'!$E24:$DO24)</f>
        <v>60</v>
      </c>
      <c r="CM24" s="133">
        <f>RANK('Standardized Scores'!CM24,'Standardized Scores'!$E24:$DO24)</f>
        <v>55</v>
      </c>
      <c r="CN24" s="133">
        <f>RANK('Standardized Scores'!CN24,'Standardized Scores'!$E24:$DO24)</f>
        <v>22</v>
      </c>
      <c r="CO24" s="133">
        <f>RANK('Standardized Scores'!CO24,'Standardized Scores'!$E24:$DO24)</f>
        <v>87</v>
      </c>
      <c r="CP24" s="133">
        <f>RANK('Standardized Scores'!CP24,'Standardized Scores'!$E24:$DO24)</f>
        <v>24</v>
      </c>
      <c r="CQ24" s="133">
        <f>RANK('Standardized Scores'!CQ24,'Standardized Scores'!$E24:$DO24)</f>
        <v>87</v>
      </c>
      <c r="CR24" s="133">
        <f>RANK('Standardized Scores'!CR24,'Standardized Scores'!$E24:$DO24)</f>
        <v>72</v>
      </c>
      <c r="CS24" s="133">
        <f>RANK('Standardized Scores'!CS24,'Standardized Scores'!$E24:$DO24)</f>
        <v>47</v>
      </c>
      <c r="CT24" s="133">
        <f>RANK('Standardized Scores'!CT24,'Standardized Scores'!$E24:$DO24)</f>
        <v>60</v>
      </c>
      <c r="CU24" s="133">
        <f>RANK('Standardized Scores'!CU24,'Standardized Scores'!$E24:$DO24)</f>
        <v>72</v>
      </c>
      <c r="CV24" s="133">
        <f>RANK('Standardized Scores'!CV24,'Standardized Scores'!$E24:$DO24)</f>
        <v>33</v>
      </c>
      <c r="CW24" s="133">
        <f>RANK('Standardized Scores'!CW24,'Standardized Scores'!$E24:$DO24)</f>
        <v>10</v>
      </c>
      <c r="CX24" s="133">
        <f>RANK('Standardized Scores'!CX24,'Standardized Scores'!$E24:$DO24)</f>
        <v>12</v>
      </c>
      <c r="CY24" s="133">
        <f>RANK('Standardized Scores'!CY24,'Standardized Scores'!$E24:$DO24)</f>
        <v>55</v>
      </c>
      <c r="CZ24" s="133">
        <f>RANK('Standardized Scores'!CZ24,'Standardized Scores'!$E24:$DO24)</f>
        <v>30</v>
      </c>
      <c r="DA24" s="133">
        <f>RANK('Standardized Scores'!DA24,'Standardized Scores'!$E24:$DO24)</f>
        <v>41</v>
      </c>
      <c r="DB24" s="133">
        <f>RANK('Standardized Scores'!DB24,'Standardized Scores'!$E24:$DO24)</f>
        <v>19</v>
      </c>
      <c r="DC24" s="133">
        <f>RANK('Standardized Scores'!DC24,'Standardized Scores'!$E24:$DO24)</f>
        <v>87</v>
      </c>
      <c r="DD24" s="133">
        <f>RANK('Standardized Scores'!DD24,'Standardized Scores'!$E24:$DO24)</f>
        <v>54</v>
      </c>
      <c r="DE24" s="133">
        <f>RANK('Standardized Scores'!DE24,'Standardized Scores'!$E24:$DO24)</f>
        <v>39</v>
      </c>
      <c r="DF24" s="133">
        <f>RANK('Standardized Scores'!DF24,'Standardized Scores'!$E24:$DO24)</f>
        <v>15</v>
      </c>
      <c r="DG24" s="133">
        <f>RANK('Standardized Scores'!DG24,'Standardized Scores'!$E24:$DO24)</f>
        <v>32</v>
      </c>
      <c r="DH24" s="133">
        <f>RANK('Standardized Scores'!DH24,'Standardized Scores'!$E24:$DO24)</f>
        <v>72</v>
      </c>
      <c r="DI24" s="133">
        <f>RANK('Standardized Scores'!DI24,'Standardized Scores'!$E24:$DO24)</f>
        <v>26</v>
      </c>
      <c r="DJ24" s="133">
        <f>RANK('Standardized Scores'!DJ24,'Standardized Scores'!$E24:$DO24)</f>
        <v>9</v>
      </c>
      <c r="DK24" s="133">
        <f>RANK('Standardized Scores'!DK24,'Standardized Scores'!$E24:$DO24)</f>
        <v>1</v>
      </c>
      <c r="DL24" s="133">
        <f>RANK('Standardized Scores'!DL24,'Standardized Scores'!$E24:$DO24)</f>
        <v>87</v>
      </c>
      <c r="DM24" s="133">
        <f>RANK('Standardized Scores'!DM24,'Standardized Scores'!$E24:$DO24)</f>
        <v>44</v>
      </c>
      <c r="DN24" s="133">
        <f>RANK('Standardized Scores'!DN24,'Standardized Scores'!$E24:$DO24)</f>
        <v>87</v>
      </c>
      <c r="DO24" s="133">
        <f>RANK('Standardized Scores'!DO24,'Standardized Scores'!$E24:$DO24)</f>
        <v>87</v>
      </c>
    </row>
    <row r="25" spans="2:119" ht="12" customHeight="1" x14ac:dyDescent="0.25">
      <c r="B25" s="61" t="str">
        <f>'Standardized Scores'!B25</f>
        <v xml:space="preserve">         % of employees with engineering degrees that work in an engineering role (formal workforce)</v>
      </c>
      <c r="C25" s="61" t="str">
        <f t="shared" si="0"/>
        <v>% of employees with engineering degrees that work in an engineering role (formal workforce)</v>
      </c>
      <c r="D25" s="166">
        <f>'Standardized Scores'!D25</f>
        <v>0.2</v>
      </c>
      <c r="E25" s="133">
        <f>RANK('Standardized Scores'!E25,'Standardized Scores'!$E25:$DO25)</f>
        <v>41</v>
      </c>
      <c r="F25" s="133">
        <f>RANK('Standardized Scores'!F25,'Standardized Scores'!$E25:$DO25)</f>
        <v>103</v>
      </c>
      <c r="G25" s="133">
        <f>RANK('Standardized Scores'!G25,'Standardized Scores'!$E25:$DO25)</f>
        <v>108</v>
      </c>
      <c r="H25" s="133">
        <f>RANK('Standardized Scores'!H25,'Standardized Scores'!$E25:$DO25)</f>
        <v>40</v>
      </c>
      <c r="I25" s="133">
        <f>RANK('Standardized Scores'!I25,'Standardized Scores'!$E25:$DO25)</f>
        <v>13</v>
      </c>
      <c r="J25" s="133">
        <f>RANK('Standardized Scores'!J25,'Standardized Scores'!$E25:$DO25)</f>
        <v>11</v>
      </c>
      <c r="K25" s="133">
        <f>RANK('Standardized Scores'!K25,'Standardized Scores'!$E25:$DO25)</f>
        <v>51</v>
      </c>
      <c r="L25" s="133">
        <f>RANK('Standardized Scores'!L25,'Standardized Scores'!$E25:$DO25)</f>
        <v>73</v>
      </c>
      <c r="M25" s="133">
        <f>RANK('Standardized Scores'!M25,'Standardized Scores'!$E25:$DO25)</f>
        <v>57</v>
      </c>
      <c r="N25" s="133">
        <f>RANK('Standardized Scores'!N25,'Standardized Scores'!$E25:$DO25)</f>
        <v>95</v>
      </c>
      <c r="O25" s="133">
        <f>RANK('Standardized Scores'!O25,'Standardized Scores'!$E25:$DO25)</f>
        <v>1</v>
      </c>
      <c r="P25" s="133">
        <f>RANK('Standardized Scores'!P25,'Standardized Scores'!$E25:$DO25)</f>
        <v>94</v>
      </c>
      <c r="Q25" s="133">
        <f>RANK('Standardized Scores'!Q25,'Standardized Scores'!$E25:$DO25)</f>
        <v>79</v>
      </c>
      <c r="R25" s="133">
        <f>RANK('Standardized Scores'!R25,'Standardized Scores'!$E25:$DO25)</f>
        <v>28</v>
      </c>
      <c r="S25" s="133">
        <f>RANK('Standardized Scores'!S25,'Standardized Scores'!$E25:$DO25)</f>
        <v>83</v>
      </c>
      <c r="T25" s="133">
        <f>RANK('Standardized Scores'!T25,'Standardized Scores'!$E25:$DO25)</f>
        <v>115</v>
      </c>
      <c r="U25" s="133">
        <f>RANK('Standardized Scores'!U25,'Standardized Scores'!$E25:$DO25)</f>
        <v>72</v>
      </c>
      <c r="V25" s="133">
        <f>RANK('Standardized Scores'!V25,'Standardized Scores'!$E25:$DO25)</f>
        <v>89</v>
      </c>
      <c r="W25" s="133">
        <f>RANK('Standardized Scores'!W25,'Standardized Scores'!$E25:$DO25)</f>
        <v>45</v>
      </c>
      <c r="X25" s="133">
        <f>RANK('Standardized Scores'!X25,'Standardized Scores'!$E25:$DO25)</f>
        <v>109</v>
      </c>
      <c r="Y25" s="133">
        <f>RANK('Standardized Scores'!Y25,'Standardized Scores'!$E25:$DO25)</f>
        <v>97</v>
      </c>
      <c r="Z25" s="133">
        <f>RANK('Standardized Scores'!Z25,'Standardized Scores'!$E25:$DO25)</f>
        <v>80</v>
      </c>
      <c r="AA25" s="133">
        <f>RANK('Standardized Scores'!AA25,'Standardized Scores'!$E25:$DO25)</f>
        <v>96</v>
      </c>
      <c r="AB25" s="133">
        <f>RANK('Standardized Scores'!AB25,'Standardized Scores'!$E25:$DO25)</f>
        <v>8</v>
      </c>
      <c r="AC25" s="133">
        <f>RANK('Standardized Scores'!AC25,'Standardized Scores'!$E25:$DO25)</f>
        <v>55</v>
      </c>
      <c r="AD25" s="133">
        <f>RANK('Standardized Scores'!AD25,'Standardized Scores'!$E25:$DO25)</f>
        <v>50</v>
      </c>
      <c r="AE25" s="133">
        <f>RANK('Standardized Scores'!AE25,'Standardized Scores'!$E25:$DO25)</f>
        <v>56</v>
      </c>
      <c r="AF25" s="133">
        <f>RANK('Standardized Scores'!AF25,'Standardized Scores'!$E25:$DO25)</f>
        <v>44</v>
      </c>
      <c r="AG25" s="133">
        <f>RANK('Standardized Scores'!AG25,'Standardized Scores'!$E25:$DO25)</f>
        <v>66</v>
      </c>
      <c r="AH25" s="133">
        <f>RANK('Standardized Scores'!AH25,'Standardized Scores'!$E25:$DO25)</f>
        <v>113</v>
      </c>
      <c r="AI25" s="133">
        <f>RANK('Standardized Scores'!AI25,'Standardized Scores'!$E25:$DO25)</f>
        <v>2</v>
      </c>
      <c r="AJ25" s="133">
        <f>RANK('Standardized Scores'!AJ25,'Standardized Scores'!$E25:$DO25)</f>
        <v>104</v>
      </c>
      <c r="AK25" s="133">
        <f>RANK('Standardized Scores'!AK25,'Standardized Scores'!$E25:$DO25)</f>
        <v>53</v>
      </c>
      <c r="AL25" s="133">
        <f>RANK('Standardized Scores'!AL25,'Standardized Scores'!$E25:$DO25)</f>
        <v>100</v>
      </c>
      <c r="AM25" s="133">
        <f>RANK('Standardized Scores'!AM25,'Standardized Scores'!$E25:$DO25)</f>
        <v>61</v>
      </c>
      <c r="AN25" s="133">
        <f>RANK('Standardized Scores'!AN25,'Standardized Scores'!$E25:$DO25)</f>
        <v>60</v>
      </c>
      <c r="AO25" s="133">
        <f>RANK('Standardized Scores'!AO25,'Standardized Scores'!$E25:$DO25)</f>
        <v>34</v>
      </c>
      <c r="AP25" s="133">
        <f>RANK('Standardized Scores'!AP25,'Standardized Scores'!$E25:$DO25)</f>
        <v>59</v>
      </c>
      <c r="AQ25" s="133">
        <f>RANK('Standardized Scores'!AQ25,'Standardized Scores'!$E25:$DO25)</f>
        <v>99</v>
      </c>
      <c r="AR25" s="133">
        <f>RANK('Standardized Scores'!AR25,'Standardized Scores'!$E25:$DO25)</f>
        <v>23</v>
      </c>
      <c r="AS25" s="133">
        <f>RANK('Standardized Scores'!AS25,'Standardized Scores'!$E25:$DO25)</f>
        <v>98</v>
      </c>
      <c r="AT25" s="133">
        <f>RANK('Standardized Scores'!AT25,'Standardized Scores'!$E25:$DO25)</f>
        <v>106</v>
      </c>
      <c r="AU25" s="133">
        <f>RANK('Standardized Scores'!AU25,'Standardized Scores'!$E25:$DO25)</f>
        <v>75</v>
      </c>
      <c r="AV25" s="133">
        <f>RANK('Standardized Scores'!AV25,'Standardized Scores'!$E25:$DO25)</f>
        <v>21</v>
      </c>
      <c r="AW25" s="133">
        <f>RANK('Standardized Scores'!AW25,'Standardized Scores'!$E25:$DO25)</f>
        <v>69</v>
      </c>
      <c r="AX25" s="133">
        <f>RANK('Standardized Scores'!AX25,'Standardized Scores'!$E25:$DO25)</f>
        <v>49</v>
      </c>
      <c r="AY25" s="133">
        <f>RANK('Standardized Scores'!AY25,'Standardized Scores'!$E25:$DO25)</f>
        <v>88</v>
      </c>
      <c r="AZ25" s="133">
        <f>RANK('Standardized Scores'!AZ25,'Standardized Scores'!$E25:$DO25)</f>
        <v>112</v>
      </c>
      <c r="BA25" s="133">
        <f>RANK('Standardized Scores'!BA25,'Standardized Scores'!$E25:$DO25)</f>
        <v>38</v>
      </c>
      <c r="BB25" s="133">
        <f>RANK('Standardized Scores'!BB25,'Standardized Scores'!$E25:$DO25)</f>
        <v>3</v>
      </c>
      <c r="BC25" s="133">
        <f>RANK('Standardized Scores'!BC25,'Standardized Scores'!$E25:$DO25)</f>
        <v>24</v>
      </c>
      <c r="BD25" s="133">
        <f>RANK('Standardized Scores'!BD25,'Standardized Scores'!$E25:$DO25)</f>
        <v>54</v>
      </c>
      <c r="BE25" s="133">
        <f>RANK('Standardized Scores'!BE25,'Standardized Scores'!$E25:$DO25)</f>
        <v>64</v>
      </c>
      <c r="BF25" s="133">
        <f>RANK('Standardized Scores'!BF25,'Standardized Scores'!$E25:$DO25)</f>
        <v>37</v>
      </c>
      <c r="BG25" s="133">
        <f>RANK('Standardized Scores'!BG25,'Standardized Scores'!$E25:$DO25)</f>
        <v>17</v>
      </c>
      <c r="BH25" s="133">
        <f>RANK('Standardized Scores'!BH25,'Standardized Scores'!$E25:$DO25)</f>
        <v>85</v>
      </c>
      <c r="BI25" s="133">
        <f>RANK('Standardized Scores'!BI25,'Standardized Scores'!$E25:$DO25)</f>
        <v>5</v>
      </c>
      <c r="BJ25" s="133">
        <f>RANK('Standardized Scores'!BJ25,'Standardized Scores'!$E25:$DO25)</f>
        <v>46</v>
      </c>
      <c r="BK25" s="133">
        <f>RANK('Standardized Scores'!BK25,'Standardized Scores'!$E25:$DO25)</f>
        <v>82</v>
      </c>
      <c r="BL25" s="133">
        <f>RANK('Standardized Scores'!BL25,'Standardized Scores'!$E25:$DO25)</f>
        <v>26</v>
      </c>
      <c r="BM25" s="133">
        <f>RANK('Standardized Scores'!BM25,'Standardized Scores'!$E25:$DO25)</f>
        <v>77</v>
      </c>
      <c r="BN25" s="133">
        <f>RANK('Standardized Scores'!BN25,'Standardized Scores'!$E25:$DO25)</f>
        <v>52</v>
      </c>
      <c r="BO25" s="133">
        <f>RANK('Standardized Scores'!BO25,'Standardized Scores'!$E25:$DO25)</f>
        <v>101</v>
      </c>
      <c r="BP25" s="133">
        <f>RANK('Standardized Scores'!BP25,'Standardized Scores'!$E25:$DO25)</f>
        <v>31</v>
      </c>
      <c r="BQ25" s="133">
        <f>RANK('Standardized Scores'!BQ25,'Standardized Scores'!$E25:$DO25)</f>
        <v>19</v>
      </c>
      <c r="BR25" s="133">
        <f>RANK('Standardized Scores'!BR25,'Standardized Scores'!$E25:$DO25)</f>
        <v>22</v>
      </c>
      <c r="BS25" s="133">
        <f>RANK('Standardized Scores'!BS25,'Standardized Scores'!$E25:$DO25)</f>
        <v>58</v>
      </c>
      <c r="BT25" s="133">
        <f>RANK('Standardized Scores'!BT25,'Standardized Scores'!$E25:$DO25)</f>
        <v>93</v>
      </c>
      <c r="BU25" s="133">
        <f>RANK('Standardized Scores'!BU25,'Standardized Scores'!$E25:$DO25)</f>
        <v>27</v>
      </c>
      <c r="BV25" s="133">
        <f>RANK('Standardized Scores'!BV25,'Standardized Scores'!$E25:$DO25)</f>
        <v>86</v>
      </c>
      <c r="BW25" s="133">
        <f>RANK('Standardized Scores'!BW25,'Standardized Scores'!$E25:$DO25)</f>
        <v>102</v>
      </c>
      <c r="BX25" s="133">
        <f>RANK('Standardized Scores'!BX25,'Standardized Scores'!$E25:$DO25)</f>
        <v>90</v>
      </c>
      <c r="BY25" s="133">
        <f>RANK('Standardized Scores'!BY25,'Standardized Scores'!$E25:$DO25)</f>
        <v>18</v>
      </c>
      <c r="BZ25" s="133">
        <f>RANK('Standardized Scores'!BZ25,'Standardized Scores'!$E25:$DO25)</f>
        <v>63</v>
      </c>
      <c r="CA25" s="133">
        <f>RANK('Standardized Scores'!CA25,'Standardized Scores'!$E25:$DO25)</f>
        <v>9</v>
      </c>
      <c r="CB25" s="133">
        <f>RANK('Standardized Scores'!CB25,'Standardized Scores'!$E25:$DO25)</f>
        <v>71</v>
      </c>
      <c r="CC25" s="133">
        <f>RANK('Standardized Scores'!CC25,'Standardized Scores'!$E25:$DO25)</f>
        <v>16</v>
      </c>
      <c r="CD25" s="133">
        <f>RANK('Standardized Scores'!CD25,'Standardized Scores'!$E25:$DO25)</f>
        <v>35</v>
      </c>
      <c r="CE25" s="133">
        <f>RANK('Standardized Scores'!CE25,'Standardized Scores'!$E25:$DO25)</f>
        <v>84</v>
      </c>
      <c r="CF25" s="133">
        <f>RANK('Standardized Scores'!CF25,'Standardized Scores'!$E25:$DO25)</f>
        <v>107</v>
      </c>
      <c r="CG25" s="133">
        <f>RANK('Standardized Scores'!CG25,'Standardized Scores'!$E25:$DO25)</f>
        <v>114</v>
      </c>
      <c r="CH25" s="133">
        <f>RANK('Standardized Scores'!CH25,'Standardized Scores'!$E25:$DO25)</f>
        <v>110</v>
      </c>
      <c r="CI25" s="133">
        <f>RANK('Standardized Scores'!CI25,'Standardized Scores'!$E25:$DO25)</f>
        <v>76</v>
      </c>
      <c r="CJ25" s="133">
        <f>RANK('Standardized Scores'!CJ25,'Standardized Scores'!$E25:$DO25)</f>
        <v>36</v>
      </c>
      <c r="CK25" s="133">
        <f>RANK('Standardized Scores'!CK25,'Standardized Scores'!$E25:$DO25)</f>
        <v>68</v>
      </c>
      <c r="CL25" s="133">
        <f>RANK('Standardized Scores'!CL25,'Standardized Scores'!$E25:$DO25)</f>
        <v>10</v>
      </c>
      <c r="CM25" s="133">
        <f>RANK('Standardized Scores'!CM25,'Standardized Scores'!$E25:$DO25)</f>
        <v>12</v>
      </c>
      <c r="CN25" s="133">
        <f>RANK('Standardized Scores'!CN25,'Standardized Scores'!$E25:$DO25)</f>
        <v>47</v>
      </c>
      <c r="CO25" s="133">
        <f>RANK('Standardized Scores'!CO25,'Standardized Scores'!$E25:$DO25)</f>
        <v>78</v>
      </c>
      <c r="CP25" s="133">
        <f>RANK('Standardized Scores'!CP25,'Standardized Scores'!$E25:$DO25)</f>
        <v>6</v>
      </c>
      <c r="CQ25" s="133">
        <f>RANK('Standardized Scores'!CQ25,'Standardized Scores'!$E25:$DO25)</f>
        <v>81</v>
      </c>
      <c r="CR25" s="133">
        <f>RANK('Standardized Scores'!CR25,'Standardized Scores'!$E25:$DO25)</f>
        <v>67</v>
      </c>
      <c r="CS25" s="133">
        <f>RANK('Standardized Scores'!CS25,'Standardized Scores'!$E25:$DO25)</f>
        <v>43</v>
      </c>
      <c r="CT25" s="133">
        <f>RANK('Standardized Scores'!CT25,'Standardized Scores'!$E25:$DO25)</f>
        <v>74</v>
      </c>
      <c r="CU25" s="133">
        <f>RANK('Standardized Scores'!CU25,'Standardized Scores'!$E25:$DO25)</f>
        <v>87</v>
      </c>
      <c r="CV25" s="133">
        <f>RANK('Standardized Scores'!CV25,'Standardized Scores'!$E25:$DO25)</f>
        <v>92</v>
      </c>
      <c r="CW25" s="133">
        <f>RANK('Standardized Scores'!CW25,'Standardized Scores'!$E25:$DO25)</f>
        <v>105</v>
      </c>
      <c r="CX25" s="133">
        <f>RANK('Standardized Scores'!CX25,'Standardized Scores'!$E25:$DO25)</f>
        <v>39</v>
      </c>
      <c r="CY25" s="133">
        <f>RANK('Standardized Scores'!CY25,'Standardized Scores'!$E25:$DO25)</f>
        <v>14</v>
      </c>
      <c r="CZ25" s="133">
        <f>RANK('Standardized Scores'!CZ25,'Standardized Scores'!$E25:$DO25)</f>
        <v>32</v>
      </c>
      <c r="DA25" s="133">
        <f>RANK('Standardized Scores'!DA25,'Standardized Scores'!$E25:$DO25)</f>
        <v>48</v>
      </c>
      <c r="DB25" s="133">
        <f>RANK('Standardized Scores'!DB25,'Standardized Scores'!$E25:$DO25)</f>
        <v>4</v>
      </c>
      <c r="DC25" s="133">
        <f>RANK('Standardized Scores'!DC25,'Standardized Scores'!$E25:$DO25)</f>
        <v>65</v>
      </c>
      <c r="DD25" s="133">
        <f>RANK('Standardized Scores'!DD25,'Standardized Scores'!$E25:$DO25)</f>
        <v>29</v>
      </c>
      <c r="DE25" s="133">
        <f>RANK('Standardized Scores'!DE25,'Standardized Scores'!$E25:$DO25)</f>
        <v>30</v>
      </c>
      <c r="DF25" s="133">
        <f>RANK('Standardized Scores'!DF25,'Standardized Scores'!$E25:$DO25)</f>
        <v>62</v>
      </c>
      <c r="DG25" s="133">
        <f>RANK('Standardized Scores'!DG25,'Standardized Scores'!$E25:$DO25)</f>
        <v>70</v>
      </c>
      <c r="DH25" s="133">
        <f>RANK('Standardized Scores'!DH25,'Standardized Scores'!$E25:$DO25)</f>
        <v>7</v>
      </c>
      <c r="DI25" s="133">
        <f>RANK('Standardized Scores'!DI25,'Standardized Scores'!$E25:$DO25)</f>
        <v>33</v>
      </c>
      <c r="DJ25" s="133">
        <f>RANK('Standardized Scores'!DJ25,'Standardized Scores'!$E25:$DO25)</f>
        <v>15</v>
      </c>
      <c r="DK25" s="133">
        <f>RANK('Standardized Scores'!DK25,'Standardized Scores'!$E25:$DO25)</f>
        <v>25</v>
      </c>
      <c r="DL25" s="133">
        <f>RANK('Standardized Scores'!DL25,'Standardized Scores'!$E25:$DO25)</f>
        <v>20</v>
      </c>
      <c r="DM25" s="133">
        <f>RANK('Standardized Scores'!DM25,'Standardized Scores'!$E25:$DO25)</f>
        <v>42</v>
      </c>
      <c r="DN25" s="133">
        <f>RANK('Standardized Scores'!DN25,'Standardized Scores'!$E25:$DO25)</f>
        <v>91</v>
      </c>
      <c r="DO25" s="133">
        <f>RANK('Standardized Scores'!DO25,'Standardized Scores'!$E25:$DO25)</f>
        <v>111</v>
      </c>
    </row>
    <row r="26" spans="2:119" ht="12" customHeight="1" x14ac:dyDescent="0.25">
      <c r="B26" s="72" t="str">
        <f>'Standardized Scores'!B26</f>
        <v>Diversity</v>
      </c>
      <c r="C26" s="72" t="s">
        <v>156</v>
      </c>
      <c r="D26" s="165">
        <f>'Standardized Scores'!D26</f>
        <v>0.3</v>
      </c>
      <c r="E26" s="132">
        <f>RANK('Standardized Scores'!E26,'Standardized Scores'!$E26:$DO26)</f>
        <v>45</v>
      </c>
      <c r="F26" s="132">
        <f>RANK('Standardized Scores'!F26,'Standardized Scores'!$E26:$DO26)</f>
        <v>97</v>
      </c>
      <c r="G26" s="132">
        <f>RANK('Standardized Scores'!G26,'Standardized Scores'!$E26:$DO26)</f>
        <v>114</v>
      </c>
      <c r="H26" s="132">
        <f>RANK('Standardized Scores'!H26,'Standardized Scores'!$E26:$DO26)</f>
        <v>104</v>
      </c>
      <c r="I26" s="132">
        <f>RANK('Standardized Scores'!I26,'Standardized Scores'!$E26:$DO26)</f>
        <v>32</v>
      </c>
      <c r="J26" s="132">
        <f>RANK('Standardized Scores'!J26,'Standardized Scores'!$E26:$DO26)</f>
        <v>17</v>
      </c>
      <c r="K26" s="132">
        <f>RANK('Standardized Scores'!K26,'Standardized Scores'!$E26:$DO26)</f>
        <v>29</v>
      </c>
      <c r="L26" s="132">
        <f>RANK('Standardized Scores'!L26,'Standardized Scores'!$E26:$DO26)</f>
        <v>103</v>
      </c>
      <c r="M26" s="132">
        <f>RANK('Standardized Scores'!M26,'Standardized Scores'!$E26:$DO26)</f>
        <v>79</v>
      </c>
      <c r="N26" s="132">
        <f>RANK('Standardized Scores'!N26,'Standardized Scores'!$E26:$DO26)</f>
        <v>93</v>
      </c>
      <c r="O26" s="132">
        <f>RANK('Standardized Scores'!O26,'Standardized Scores'!$E26:$DO26)</f>
        <v>15</v>
      </c>
      <c r="P26" s="132">
        <f>RANK('Standardized Scores'!P26,'Standardized Scores'!$E26:$DO26)</f>
        <v>33</v>
      </c>
      <c r="Q26" s="132">
        <f>RANK('Standardized Scores'!Q26,'Standardized Scores'!$E26:$DO26)</f>
        <v>50</v>
      </c>
      <c r="R26" s="132">
        <f>RANK('Standardized Scores'!R26,'Standardized Scores'!$E26:$DO26)</f>
        <v>55</v>
      </c>
      <c r="S26" s="132">
        <f>RANK('Standardized Scores'!S26,'Standardized Scores'!$E26:$DO26)</f>
        <v>111</v>
      </c>
      <c r="T26" s="132">
        <f>RANK('Standardized Scores'!T26,'Standardized Scores'!$E26:$DO26)</f>
        <v>65</v>
      </c>
      <c r="U26" s="132">
        <f>RANK('Standardized Scores'!U26,'Standardized Scores'!$E26:$DO26)</f>
        <v>13</v>
      </c>
      <c r="V26" s="132">
        <f>RANK('Standardized Scores'!V26,'Standardized Scores'!$E26:$DO26)</f>
        <v>64</v>
      </c>
      <c r="W26" s="132">
        <f>RANK('Standardized Scores'!W26,'Standardized Scores'!$E26:$DO26)</f>
        <v>8</v>
      </c>
      <c r="X26" s="132">
        <f>RANK('Standardized Scores'!X26,'Standardized Scores'!$E26:$DO26)</f>
        <v>71</v>
      </c>
      <c r="Y26" s="132">
        <f>RANK('Standardized Scores'!Y26,'Standardized Scores'!$E26:$DO26)</f>
        <v>59</v>
      </c>
      <c r="Z26" s="132">
        <f>RANK('Standardized Scores'!Z26,'Standardized Scores'!$E26:$DO26)</f>
        <v>31</v>
      </c>
      <c r="AA26" s="132">
        <f>RANK('Standardized Scores'!AA26,'Standardized Scores'!$E26:$DO26)</f>
        <v>46</v>
      </c>
      <c r="AB26" s="132">
        <f>RANK('Standardized Scores'!AB26,'Standardized Scores'!$E26:$DO26)</f>
        <v>73</v>
      </c>
      <c r="AC26" s="132">
        <f>RANK('Standardized Scores'!AC26,'Standardized Scores'!$E26:$DO26)</f>
        <v>20</v>
      </c>
      <c r="AD26" s="132">
        <f>RANK('Standardized Scores'!AD26,'Standardized Scores'!$E26:$DO26)</f>
        <v>54</v>
      </c>
      <c r="AE26" s="132">
        <f>RANK('Standardized Scores'!AE26,'Standardized Scores'!$E26:$DO26)</f>
        <v>27</v>
      </c>
      <c r="AF26" s="132">
        <f>RANK('Standardized Scores'!AF26,'Standardized Scores'!$E26:$DO26)</f>
        <v>2</v>
      </c>
      <c r="AG26" s="132">
        <f>RANK('Standardized Scores'!AG26,'Standardized Scores'!$E26:$DO26)</f>
        <v>62</v>
      </c>
      <c r="AH26" s="132">
        <f>RANK('Standardized Scores'!AH26,'Standardized Scores'!$E26:$DO26)</f>
        <v>108</v>
      </c>
      <c r="AI26" s="132">
        <f>RANK('Standardized Scores'!AI26,'Standardized Scores'!$E26:$DO26)</f>
        <v>86</v>
      </c>
      <c r="AJ26" s="132">
        <f>RANK('Standardized Scores'!AJ26,'Standardized Scores'!$E26:$DO26)</f>
        <v>22</v>
      </c>
      <c r="AK26" s="132">
        <f>RANK('Standardized Scores'!AK26,'Standardized Scores'!$E26:$DO26)</f>
        <v>11</v>
      </c>
      <c r="AL26" s="132">
        <f>RANK('Standardized Scores'!AL26,'Standardized Scores'!$E26:$DO26)</f>
        <v>115</v>
      </c>
      <c r="AM26" s="132">
        <f>RANK('Standardized Scores'!AM26,'Standardized Scores'!$E26:$DO26)</f>
        <v>16</v>
      </c>
      <c r="AN26" s="132">
        <f>RANK('Standardized Scores'!AN26,'Standardized Scores'!$E26:$DO26)</f>
        <v>5</v>
      </c>
      <c r="AO26" s="132">
        <f>RANK('Standardized Scores'!AO26,'Standardized Scores'!$E26:$DO26)</f>
        <v>36</v>
      </c>
      <c r="AP26" s="132">
        <f>RANK('Standardized Scores'!AP26,'Standardized Scores'!$E26:$DO26)</f>
        <v>19</v>
      </c>
      <c r="AQ26" s="132">
        <f>RANK('Standardized Scores'!AQ26,'Standardized Scores'!$E26:$DO26)</f>
        <v>94</v>
      </c>
      <c r="AR26" s="132">
        <f>RANK('Standardized Scores'!AR26,'Standardized Scores'!$E26:$DO26)</f>
        <v>21</v>
      </c>
      <c r="AS26" s="132">
        <f>RANK('Standardized Scores'!AS26,'Standardized Scores'!$E26:$DO26)</f>
        <v>87</v>
      </c>
      <c r="AT26" s="132">
        <f>RANK('Standardized Scores'!AT26,'Standardized Scores'!$E26:$DO26)</f>
        <v>105</v>
      </c>
      <c r="AU26" s="132">
        <f>RANK('Standardized Scores'!AU26,'Standardized Scores'!$E26:$DO26)</f>
        <v>48</v>
      </c>
      <c r="AV26" s="132">
        <f>RANK('Standardized Scores'!AV26,'Standardized Scores'!$E26:$DO26)</f>
        <v>37</v>
      </c>
      <c r="AW26" s="132">
        <f>RANK('Standardized Scores'!AW26,'Standardized Scores'!$E26:$DO26)</f>
        <v>3</v>
      </c>
      <c r="AX26" s="132">
        <f>RANK('Standardized Scores'!AX26,'Standardized Scores'!$E26:$DO26)</f>
        <v>70</v>
      </c>
      <c r="AY26" s="132">
        <f>RANK('Standardized Scores'!AY26,'Standardized Scores'!$E26:$DO26)</f>
        <v>77</v>
      </c>
      <c r="AZ26" s="132">
        <f>RANK('Standardized Scores'!AZ26,'Standardized Scores'!$E26:$DO26)</f>
        <v>98</v>
      </c>
      <c r="BA26" s="132">
        <f>RANK('Standardized Scores'!BA26,'Standardized Scores'!$E26:$DO26)</f>
        <v>91</v>
      </c>
      <c r="BB26" s="132">
        <f>RANK('Standardized Scores'!BB26,'Standardized Scores'!$E26:$DO26)</f>
        <v>51</v>
      </c>
      <c r="BC26" s="132">
        <f>RANK('Standardized Scores'!BC26,'Standardized Scores'!$E26:$DO26)</f>
        <v>12</v>
      </c>
      <c r="BD26" s="132">
        <f>RANK('Standardized Scores'!BD26,'Standardized Scores'!$E26:$DO26)</f>
        <v>28</v>
      </c>
      <c r="BE26" s="132">
        <f>RANK('Standardized Scores'!BE26,'Standardized Scores'!$E26:$DO26)</f>
        <v>34</v>
      </c>
      <c r="BF26" s="132">
        <f>RANK('Standardized Scores'!BF26,'Standardized Scores'!$E26:$DO26)</f>
        <v>100</v>
      </c>
      <c r="BG26" s="132">
        <f>RANK('Standardized Scores'!BG26,'Standardized Scores'!$E26:$DO26)</f>
        <v>23</v>
      </c>
      <c r="BH26" s="132">
        <f>RANK('Standardized Scores'!BH26,'Standardized Scores'!$E26:$DO26)</f>
        <v>92</v>
      </c>
      <c r="BI26" s="132">
        <f>RANK('Standardized Scores'!BI26,'Standardized Scores'!$E26:$DO26)</f>
        <v>84</v>
      </c>
      <c r="BJ26" s="132">
        <f>RANK('Standardized Scores'!BJ26,'Standardized Scores'!$E26:$DO26)</f>
        <v>47</v>
      </c>
      <c r="BK26" s="132">
        <f>RANK('Standardized Scores'!BK26,'Standardized Scores'!$E26:$DO26)</f>
        <v>6</v>
      </c>
      <c r="BL26" s="132">
        <f>RANK('Standardized Scores'!BL26,'Standardized Scores'!$E26:$DO26)</f>
        <v>18</v>
      </c>
      <c r="BM26" s="132">
        <f>RANK('Standardized Scores'!BM26,'Standardized Scores'!$E26:$DO26)</f>
        <v>44</v>
      </c>
      <c r="BN26" s="132">
        <f>RANK('Standardized Scores'!BN26,'Standardized Scores'!$E26:$DO26)</f>
        <v>60</v>
      </c>
      <c r="BO26" s="132">
        <f>RANK('Standardized Scores'!BO26,'Standardized Scores'!$E26:$DO26)</f>
        <v>69</v>
      </c>
      <c r="BP26" s="132">
        <f>RANK('Standardized Scores'!BP26,'Standardized Scores'!$E26:$DO26)</f>
        <v>7</v>
      </c>
      <c r="BQ26" s="132">
        <f>RANK('Standardized Scores'!BQ26,'Standardized Scores'!$E26:$DO26)</f>
        <v>90</v>
      </c>
      <c r="BR26" s="132">
        <f>RANK('Standardized Scores'!BR26,'Standardized Scores'!$E26:$DO26)</f>
        <v>85</v>
      </c>
      <c r="BS26" s="132">
        <f>RANK('Standardized Scores'!BS26,'Standardized Scores'!$E26:$DO26)</f>
        <v>53</v>
      </c>
      <c r="BT26" s="132">
        <f>RANK('Standardized Scores'!BT26,'Standardized Scores'!$E26:$DO26)</f>
        <v>80</v>
      </c>
      <c r="BU26" s="132">
        <f>RANK('Standardized Scores'!BU26,'Standardized Scores'!$E26:$DO26)</f>
        <v>67</v>
      </c>
      <c r="BV26" s="132">
        <f>RANK('Standardized Scores'!BV26,'Standardized Scores'!$E26:$DO26)</f>
        <v>58</v>
      </c>
      <c r="BW26" s="132">
        <f>RANK('Standardized Scores'!BW26,'Standardized Scores'!$E26:$DO26)</f>
        <v>89</v>
      </c>
      <c r="BX26" s="132">
        <f>RANK('Standardized Scores'!BX26,'Standardized Scores'!$E26:$DO26)</f>
        <v>83</v>
      </c>
      <c r="BY26" s="132">
        <f>RANK('Standardized Scores'!BY26,'Standardized Scores'!$E26:$DO26)</f>
        <v>88</v>
      </c>
      <c r="BZ26" s="132">
        <f>RANK('Standardized Scores'!BZ26,'Standardized Scores'!$E26:$DO26)</f>
        <v>30</v>
      </c>
      <c r="CA26" s="132">
        <f>RANK('Standardized Scores'!CA26,'Standardized Scores'!$E26:$DO26)</f>
        <v>75</v>
      </c>
      <c r="CB26" s="132">
        <f>RANK('Standardized Scores'!CB26,'Standardized Scores'!$E26:$DO26)</f>
        <v>72</v>
      </c>
      <c r="CC26" s="132">
        <f>RANK('Standardized Scores'!CC26,'Standardized Scores'!$E26:$DO26)</f>
        <v>14</v>
      </c>
      <c r="CD26" s="132">
        <f>RANK('Standardized Scores'!CD26,'Standardized Scores'!$E26:$DO26)</f>
        <v>35</v>
      </c>
      <c r="CE26" s="132">
        <f>RANK('Standardized Scores'!CE26,'Standardized Scores'!$E26:$DO26)</f>
        <v>61</v>
      </c>
      <c r="CF26" s="132">
        <f>RANK('Standardized Scores'!CF26,'Standardized Scores'!$E26:$DO26)</f>
        <v>42</v>
      </c>
      <c r="CG26" s="132">
        <f>RANK('Standardized Scores'!CG26,'Standardized Scores'!$E26:$DO26)</f>
        <v>106</v>
      </c>
      <c r="CH26" s="132">
        <f>RANK('Standardized Scores'!CH26,'Standardized Scores'!$E26:$DO26)</f>
        <v>74</v>
      </c>
      <c r="CI26" s="132">
        <f>RANK('Standardized Scores'!CI26,'Standardized Scores'!$E26:$DO26)</f>
        <v>39</v>
      </c>
      <c r="CJ26" s="132">
        <f>RANK('Standardized Scores'!CJ26,'Standardized Scores'!$E26:$DO26)</f>
        <v>49</v>
      </c>
      <c r="CK26" s="132">
        <f>RANK('Standardized Scores'!CK26,'Standardized Scores'!$E26:$DO26)</f>
        <v>4</v>
      </c>
      <c r="CL26" s="132">
        <f>RANK('Standardized Scores'!CL26,'Standardized Scores'!$E26:$DO26)</f>
        <v>102</v>
      </c>
      <c r="CM26" s="132">
        <f>RANK('Standardized Scores'!CM26,'Standardized Scores'!$E26:$DO26)</f>
        <v>63</v>
      </c>
      <c r="CN26" s="132">
        <f>RANK('Standardized Scores'!CN26,'Standardized Scores'!$E26:$DO26)</f>
        <v>56</v>
      </c>
      <c r="CO26" s="132">
        <f>RANK('Standardized Scores'!CO26,'Standardized Scores'!$E26:$DO26)</f>
        <v>99</v>
      </c>
      <c r="CP26" s="132">
        <f>RANK('Standardized Scores'!CP26,'Standardized Scores'!$E26:$DO26)</f>
        <v>81</v>
      </c>
      <c r="CQ26" s="132">
        <f>RANK('Standardized Scores'!CQ26,'Standardized Scores'!$E26:$DO26)</f>
        <v>113</v>
      </c>
      <c r="CR26" s="132">
        <f>RANK('Standardized Scores'!CR26,'Standardized Scores'!$E26:$DO26)</f>
        <v>26</v>
      </c>
      <c r="CS26" s="132">
        <f>RANK('Standardized Scores'!CS26,'Standardized Scores'!$E26:$DO26)</f>
        <v>41</v>
      </c>
      <c r="CT26" s="132">
        <f>RANK('Standardized Scores'!CT26,'Standardized Scores'!$E26:$DO26)</f>
        <v>76</v>
      </c>
      <c r="CU26" s="132">
        <f>RANK('Standardized Scores'!CU26,'Standardized Scores'!$E26:$DO26)</f>
        <v>25</v>
      </c>
      <c r="CV26" s="132">
        <f>RANK('Standardized Scores'!CV26,'Standardized Scores'!$E26:$DO26)</f>
        <v>95</v>
      </c>
      <c r="CW26" s="132">
        <f>RANK('Standardized Scores'!CW26,'Standardized Scores'!$E26:$DO26)</f>
        <v>24</v>
      </c>
      <c r="CX26" s="132">
        <f>RANK('Standardized Scores'!CX26,'Standardized Scores'!$E26:$DO26)</f>
        <v>40</v>
      </c>
      <c r="CY26" s="132">
        <f>RANK('Standardized Scores'!CY26,'Standardized Scores'!$E26:$DO26)</f>
        <v>57</v>
      </c>
      <c r="CZ26" s="132">
        <f>RANK('Standardized Scores'!CZ26,'Standardized Scores'!$E26:$DO26)</f>
        <v>10</v>
      </c>
      <c r="DA26" s="132">
        <f>RANK('Standardized Scores'!DA26,'Standardized Scores'!$E26:$DO26)</f>
        <v>52</v>
      </c>
      <c r="DB26" s="132">
        <f>RANK('Standardized Scores'!DB26,'Standardized Scores'!$E26:$DO26)</f>
        <v>68</v>
      </c>
      <c r="DC26" s="132">
        <f>RANK('Standardized Scores'!DC26,'Standardized Scores'!$E26:$DO26)</f>
        <v>66</v>
      </c>
      <c r="DD26" s="132">
        <f>RANK('Standardized Scores'!DD26,'Standardized Scores'!$E26:$DO26)</f>
        <v>78</v>
      </c>
      <c r="DE26" s="132">
        <f>RANK('Standardized Scores'!DE26,'Standardized Scores'!$E26:$DO26)</f>
        <v>96</v>
      </c>
      <c r="DF26" s="132">
        <f>RANK('Standardized Scores'!DF26,'Standardized Scores'!$E26:$DO26)</f>
        <v>82</v>
      </c>
      <c r="DG26" s="132">
        <f>RANK('Standardized Scores'!DG26,'Standardized Scores'!$E26:$DO26)</f>
        <v>101</v>
      </c>
      <c r="DH26" s="132">
        <f>RANK('Standardized Scores'!DH26,'Standardized Scores'!$E26:$DO26)</f>
        <v>9</v>
      </c>
      <c r="DI26" s="132">
        <f>RANK('Standardized Scores'!DI26,'Standardized Scores'!$E26:$DO26)</f>
        <v>107</v>
      </c>
      <c r="DJ26" s="132">
        <f>RANK('Standardized Scores'!DJ26,'Standardized Scores'!$E26:$DO26)</f>
        <v>43</v>
      </c>
      <c r="DK26" s="132">
        <f>RANK('Standardized Scores'!DK26,'Standardized Scores'!$E26:$DO26)</f>
        <v>1</v>
      </c>
      <c r="DL26" s="132">
        <f>RANK('Standardized Scores'!DL26,'Standardized Scores'!$E26:$DO26)</f>
        <v>38</v>
      </c>
      <c r="DM26" s="132">
        <f>RANK('Standardized Scores'!DM26,'Standardized Scores'!$E26:$DO26)</f>
        <v>110</v>
      </c>
      <c r="DN26" s="132">
        <f>RANK('Standardized Scores'!DN26,'Standardized Scores'!$E26:$DO26)</f>
        <v>109</v>
      </c>
      <c r="DO26" s="132">
        <f>RANK('Standardized Scores'!DO26,'Standardized Scores'!$E26:$DO26)</f>
        <v>112</v>
      </c>
    </row>
    <row r="27" spans="2:119" ht="12" customHeight="1" x14ac:dyDescent="0.25">
      <c r="B27" s="61" t="str">
        <f>'Standardized Scores'!B27</f>
        <v xml:space="preserve">         World University Rankings 2023 by subject: engineering (ratio of female to male in top engineering universities)</v>
      </c>
      <c r="C27" s="61" t="str">
        <f t="shared" si="0"/>
        <v>World University Rankings 2023 by subject: engineering (ratio of female to male in top engineering universities)</v>
      </c>
      <c r="D27" s="166">
        <f>'Standardized Scores'!D27</f>
        <v>0.2</v>
      </c>
      <c r="E27" s="133">
        <f>RANK('Standardized Scores'!E27,'Standardized Scores'!$E27:$DO27)</f>
        <v>74</v>
      </c>
      <c r="F27" s="133">
        <f>RANK('Standardized Scores'!F27,'Standardized Scores'!$E27:$DO27)</f>
        <v>103</v>
      </c>
      <c r="G27" s="133">
        <f>RANK('Standardized Scores'!G27,'Standardized Scores'!$E27:$DO27)</f>
        <v>53</v>
      </c>
      <c r="H27" s="133">
        <f>RANK('Standardized Scores'!H27,'Standardized Scores'!$E27:$DO27)</f>
        <v>100</v>
      </c>
      <c r="I27" s="133">
        <f>RANK('Standardized Scores'!I27,'Standardized Scores'!$E27:$DO27)</f>
        <v>74</v>
      </c>
      <c r="J27" s="133">
        <f>RANK('Standardized Scores'!J27,'Standardized Scores'!$E27:$DO27)</f>
        <v>71</v>
      </c>
      <c r="K27" s="133">
        <f>RANK('Standardized Scores'!K27,'Standardized Scores'!$E27:$DO27)</f>
        <v>85</v>
      </c>
      <c r="L27" s="133">
        <f>RANK('Standardized Scores'!L27,'Standardized Scores'!$E27:$DO27)</f>
        <v>107</v>
      </c>
      <c r="M27" s="133">
        <f>RANK('Standardized Scores'!M27,'Standardized Scores'!$E27:$DO27)</f>
        <v>72</v>
      </c>
      <c r="N27" s="133">
        <f>RANK('Standardized Scores'!N27,'Standardized Scores'!$E27:$DO27)</f>
        <v>108</v>
      </c>
      <c r="O27" s="133">
        <f>RANK('Standardized Scores'!O27,'Standardized Scores'!$E27:$DO27)</f>
        <v>93</v>
      </c>
      <c r="P27" s="133">
        <f>RANK('Standardized Scores'!P27,'Standardized Scores'!$E27:$DO27)</f>
        <v>74</v>
      </c>
      <c r="Q27" s="133">
        <f>RANK('Standardized Scores'!Q27,'Standardized Scores'!$E27:$DO27)</f>
        <v>18</v>
      </c>
      <c r="R27" s="133">
        <f>RANK('Standardized Scores'!R27,'Standardized Scores'!$E27:$DO27)</f>
        <v>74</v>
      </c>
      <c r="S27" s="133">
        <f>RANK('Standardized Scores'!S27,'Standardized Scores'!$E27:$DO27)</f>
        <v>53</v>
      </c>
      <c r="T27" s="133">
        <f>RANK('Standardized Scores'!T27,'Standardized Scores'!$E27:$DO27)</f>
        <v>11</v>
      </c>
      <c r="U27" s="133">
        <f>RANK('Standardized Scores'!U27,'Standardized Scores'!$E27:$DO27)</f>
        <v>16</v>
      </c>
      <c r="V27" s="133">
        <f>RANK('Standardized Scores'!V27,'Standardized Scores'!$E27:$DO27)</f>
        <v>53</v>
      </c>
      <c r="W27" s="133">
        <f>RANK('Standardized Scores'!W27,'Standardized Scores'!$E27:$DO27)</f>
        <v>43</v>
      </c>
      <c r="X27" s="133">
        <f>RANK('Standardized Scores'!X27,'Standardized Scores'!$E27:$DO27)</f>
        <v>17</v>
      </c>
      <c r="Y27" s="133">
        <f>RANK('Standardized Scores'!Y27,'Standardized Scores'!$E27:$DO27)</f>
        <v>34</v>
      </c>
      <c r="Z27" s="133">
        <f>RANK('Standardized Scores'!Z27,'Standardized Scores'!$E27:$DO27)</f>
        <v>7</v>
      </c>
      <c r="AA27" s="133">
        <f>RANK('Standardized Scores'!AA27,'Standardized Scores'!$E27:$DO27)</f>
        <v>53</v>
      </c>
      <c r="AB27" s="133">
        <f>RANK('Standardized Scores'!AB27,'Standardized Scores'!$E27:$DO27)</f>
        <v>18</v>
      </c>
      <c r="AC27" s="133">
        <f>RANK('Standardized Scores'!AC27,'Standardized Scores'!$E27:$DO27)</f>
        <v>86</v>
      </c>
      <c r="AD27" s="133">
        <f>RANK('Standardized Scores'!AD27,'Standardized Scores'!$E27:$DO27)</f>
        <v>88</v>
      </c>
      <c r="AE27" s="133">
        <f>RANK('Standardized Scores'!AE27,'Standardized Scores'!$E27:$DO27)</f>
        <v>46</v>
      </c>
      <c r="AF27" s="133">
        <f>RANK('Standardized Scores'!AF27,'Standardized Scores'!$E27:$DO27)</f>
        <v>18</v>
      </c>
      <c r="AG27" s="133">
        <f>RANK('Standardized Scores'!AG27,'Standardized Scores'!$E27:$DO27)</f>
        <v>18</v>
      </c>
      <c r="AH27" s="133">
        <f>RANK('Standardized Scores'!AH27,'Standardized Scores'!$E27:$DO27)</f>
        <v>101</v>
      </c>
      <c r="AI27" s="133">
        <f>RANK('Standardized Scores'!AI27,'Standardized Scores'!$E27:$DO27)</f>
        <v>11</v>
      </c>
      <c r="AJ27" s="133">
        <f>RANK('Standardized Scores'!AJ27,'Standardized Scores'!$E27:$DO27)</f>
        <v>18</v>
      </c>
      <c r="AK27" s="133">
        <f>RANK('Standardized Scores'!AK27,'Standardized Scores'!$E27:$DO27)</f>
        <v>93</v>
      </c>
      <c r="AL27" s="133">
        <f>RANK('Standardized Scores'!AL27,'Standardized Scores'!$E27:$DO27)</f>
        <v>112</v>
      </c>
      <c r="AM27" s="133">
        <f>RANK('Standardized Scores'!AM27,'Standardized Scores'!$E27:$DO27)</f>
        <v>18</v>
      </c>
      <c r="AN27" s="133">
        <f>RANK('Standardized Scores'!AN27,'Standardized Scores'!$E27:$DO27)</f>
        <v>11</v>
      </c>
      <c r="AO27" s="133">
        <f>RANK('Standardized Scores'!AO27,'Standardized Scores'!$E27:$DO27)</f>
        <v>74</v>
      </c>
      <c r="AP27" s="133">
        <f>RANK('Standardized Scores'!AP27,'Standardized Scores'!$E27:$DO27)</f>
        <v>42</v>
      </c>
      <c r="AQ27" s="133">
        <f>RANK('Standardized Scores'!AQ27,'Standardized Scores'!$E27:$DO27)</f>
        <v>74</v>
      </c>
      <c r="AR27" s="133">
        <f>RANK('Standardized Scores'!AR27,'Standardized Scores'!$E27:$DO27)</f>
        <v>37</v>
      </c>
      <c r="AS27" s="133">
        <f>RANK('Standardized Scores'!AS27,'Standardized Scores'!$E27:$DO27)</f>
        <v>18</v>
      </c>
      <c r="AT27" s="133">
        <f>RANK('Standardized Scores'!AT27,'Standardized Scores'!$E27:$DO27)</f>
        <v>18</v>
      </c>
      <c r="AU27" s="133">
        <f>RANK('Standardized Scores'!AU27,'Standardized Scores'!$E27:$DO27)</f>
        <v>37</v>
      </c>
      <c r="AV27" s="133">
        <f>RANK('Standardized Scores'!AV27,'Standardized Scores'!$E27:$DO27)</f>
        <v>7</v>
      </c>
      <c r="AW27" s="133">
        <f>RANK('Standardized Scores'!AW27,'Standardized Scores'!$E27:$DO27)</f>
        <v>98</v>
      </c>
      <c r="AX27" s="133">
        <f>RANK('Standardized Scores'!AX27,'Standardized Scores'!$E27:$DO27)</f>
        <v>105</v>
      </c>
      <c r="AY27" s="133">
        <f>RANK('Standardized Scores'!AY27,'Standardized Scores'!$E27:$DO27)</f>
        <v>49</v>
      </c>
      <c r="AZ27" s="133">
        <f>RANK('Standardized Scores'!AZ27,'Standardized Scores'!$E27:$DO27)</f>
        <v>18</v>
      </c>
      <c r="BA27" s="133">
        <f>RANK('Standardized Scores'!BA27,'Standardized Scores'!$E27:$DO27)</f>
        <v>46</v>
      </c>
      <c r="BB27" s="133">
        <f>RANK('Standardized Scores'!BB27,'Standardized Scores'!$E27:$DO27)</f>
        <v>89</v>
      </c>
      <c r="BC27" s="133">
        <f>RANK('Standardized Scores'!BC27,'Standardized Scores'!$E27:$DO27)</f>
        <v>11</v>
      </c>
      <c r="BD27" s="133">
        <f>RANK('Standardized Scores'!BD27,'Standardized Scores'!$E27:$DO27)</f>
        <v>53</v>
      </c>
      <c r="BE27" s="133">
        <f>RANK('Standardized Scores'!BE27,'Standardized Scores'!$E27:$DO27)</f>
        <v>106</v>
      </c>
      <c r="BF27" s="133">
        <f>RANK('Standardized Scores'!BF27,'Standardized Scores'!$E27:$DO27)</f>
        <v>99</v>
      </c>
      <c r="BG27" s="133">
        <f>RANK('Standardized Scores'!BG27,'Standardized Scores'!$E27:$DO27)</f>
        <v>53</v>
      </c>
      <c r="BH27" s="133">
        <f>RANK('Standardized Scores'!BH27,'Standardized Scores'!$E27:$DO27)</f>
        <v>53</v>
      </c>
      <c r="BI27" s="133">
        <f>RANK('Standardized Scores'!BI27,'Standardized Scores'!$E27:$DO27)</f>
        <v>114</v>
      </c>
      <c r="BJ27" s="133">
        <f>RANK('Standardized Scores'!BJ27,'Standardized Scores'!$E27:$DO27)</f>
        <v>50</v>
      </c>
      <c r="BK27" s="133">
        <f>RANK('Standardized Scores'!BK27,'Standardized Scores'!$E27:$DO27)</f>
        <v>52</v>
      </c>
      <c r="BL27" s="133">
        <f>RANK('Standardized Scores'!BL27,'Standardized Scores'!$E27:$DO27)</f>
        <v>7</v>
      </c>
      <c r="BM27" s="133">
        <f>RANK('Standardized Scores'!BM27,'Standardized Scores'!$E27:$DO27)</f>
        <v>109</v>
      </c>
      <c r="BN27" s="133">
        <f>RANK('Standardized Scores'!BN27,'Standardized Scores'!$E27:$DO27)</f>
        <v>18</v>
      </c>
      <c r="BO27" s="133">
        <f>RANK('Standardized Scores'!BO27,'Standardized Scores'!$E27:$DO27)</f>
        <v>53</v>
      </c>
      <c r="BP27" s="133">
        <f>RANK('Standardized Scores'!BP27,'Standardized Scores'!$E27:$DO27)</f>
        <v>41</v>
      </c>
      <c r="BQ27" s="133">
        <f>RANK('Standardized Scores'!BQ27,'Standardized Scores'!$E27:$DO27)</f>
        <v>93</v>
      </c>
      <c r="BR27" s="133">
        <f>RANK('Standardized Scores'!BR27,'Standardized Scores'!$E27:$DO27)</f>
        <v>43</v>
      </c>
      <c r="BS27" s="133">
        <f>RANK('Standardized Scores'!BS27,'Standardized Scores'!$E27:$DO27)</f>
        <v>18</v>
      </c>
      <c r="BT27" s="133">
        <f>RANK('Standardized Scores'!BT27,'Standardized Scores'!$E27:$DO27)</f>
        <v>50</v>
      </c>
      <c r="BU27" s="133">
        <f>RANK('Standardized Scores'!BU27,'Standardized Scores'!$E27:$DO27)</f>
        <v>74</v>
      </c>
      <c r="BV27" s="133">
        <f>RANK('Standardized Scores'!BV27,'Standardized Scores'!$E27:$DO27)</f>
        <v>6</v>
      </c>
      <c r="BW27" s="133">
        <f>RANK('Standardized Scores'!BW27,'Standardized Scores'!$E27:$DO27)</f>
        <v>53</v>
      </c>
      <c r="BX27" s="133">
        <f>RANK('Standardized Scores'!BX27,'Standardized Scores'!$E27:$DO27)</f>
        <v>53</v>
      </c>
      <c r="BY27" s="133">
        <f>RANK('Standardized Scores'!BY27,'Standardized Scores'!$E27:$DO27)</f>
        <v>1</v>
      </c>
      <c r="BZ27" s="133">
        <f>RANK('Standardized Scores'!BZ27,'Standardized Scores'!$E27:$DO27)</f>
        <v>40</v>
      </c>
      <c r="CA27" s="133">
        <f>RANK('Standardized Scores'!CA27,'Standardized Scores'!$E27:$DO27)</f>
        <v>89</v>
      </c>
      <c r="CB27" s="133">
        <f>RANK('Standardized Scores'!CB27,'Standardized Scores'!$E27:$DO27)</f>
        <v>34</v>
      </c>
      <c r="CC27" s="133">
        <f>RANK('Standardized Scores'!CC27,'Standardized Scores'!$E27:$DO27)</f>
        <v>83</v>
      </c>
      <c r="CD27" s="133">
        <f>RANK('Standardized Scores'!CD27,'Standardized Scores'!$E27:$DO27)</f>
        <v>1</v>
      </c>
      <c r="CE27" s="133">
        <f>RANK('Standardized Scores'!CE27,'Standardized Scores'!$E27:$DO27)</f>
        <v>48</v>
      </c>
      <c r="CF27" s="133">
        <f>RANK('Standardized Scores'!CF27,'Standardized Scores'!$E27:$DO27)</f>
        <v>18</v>
      </c>
      <c r="CG27" s="133">
        <f>RANK('Standardized Scores'!CG27,'Standardized Scores'!$E27:$DO27)</f>
        <v>18</v>
      </c>
      <c r="CH27" s="133">
        <f>RANK('Standardized Scores'!CH27,'Standardized Scores'!$E27:$DO27)</f>
        <v>34</v>
      </c>
      <c r="CI27" s="133">
        <f>RANK('Standardized Scores'!CI27,'Standardized Scores'!$E27:$DO27)</f>
        <v>1</v>
      </c>
      <c r="CJ27" s="133">
        <f>RANK('Standardized Scores'!CJ27,'Standardized Scores'!$E27:$DO27)</f>
        <v>102</v>
      </c>
      <c r="CK27" s="133">
        <f>RANK('Standardized Scores'!CK27,'Standardized Scores'!$E27:$DO27)</f>
        <v>37</v>
      </c>
      <c r="CL27" s="133">
        <f>RANK('Standardized Scores'!CL27,'Standardized Scores'!$E27:$DO27)</f>
        <v>115</v>
      </c>
      <c r="CM27" s="133">
        <f>RANK('Standardized Scores'!CM27,'Standardized Scores'!$E27:$DO27)</f>
        <v>7</v>
      </c>
      <c r="CN27" s="133">
        <f>RANK('Standardized Scores'!CN27,'Standardized Scores'!$E27:$DO27)</f>
        <v>93</v>
      </c>
      <c r="CO27" s="133">
        <f>RANK('Standardized Scores'!CO27,'Standardized Scores'!$E27:$DO27)</f>
        <v>53</v>
      </c>
      <c r="CP27" s="133">
        <f>RANK('Standardized Scores'!CP27,'Standardized Scores'!$E27:$DO27)</f>
        <v>83</v>
      </c>
      <c r="CQ27" s="133">
        <f>RANK('Standardized Scores'!CQ27,'Standardized Scores'!$E27:$DO27)</f>
        <v>53</v>
      </c>
      <c r="CR27" s="133">
        <f>RANK('Standardized Scores'!CR27,'Standardized Scores'!$E27:$DO27)</f>
        <v>74</v>
      </c>
      <c r="CS27" s="133">
        <f>RANK('Standardized Scores'!CS27,'Standardized Scores'!$E27:$DO27)</f>
        <v>5</v>
      </c>
      <c r="CT27" s="133">
        <f>RANK('Standardized Scores'!CT27,'Standardized Scores'!$E27:$DO27)</f>
        <v>113</v>
      </c>
      <c r="CU27" s="133">
        <f>RANK('Standardized Scores'!CU27,'Standardized Scores'!$E27:$DO27)</f>
        <v>73</v>
      </c>
      <c r="CV27" s="133">
        <f>RANK('Standardized Scores'!CV27,'Standardized Scores'!$E27:$DO27)</f>
        <v>53</v>
      </c>
      <c r="CW27" s="133">
        <f>RANK('Standardized Scores'!CW27,'Standardized Scores'!$E27:$DO27)</f>
        <v>18</v>
      </c>
      <c r="CX27" s="133">
        <f>RANK('Standardized Scores'!CX27,'Standardized Scores'!$E27:$DO27)</f>
        <v>74</v>
      </c>
      <c r="CY27" s="133">
        <f>RANK('Standardized Scores'!CY27,'Standardized Scores'!$E27:$DO27)</f>
        <v>89</v>
      </c>
      <c r="CZ27" s="133">
        <f>RANK('Standardized Scores'!CZ27,'Standardized Scores'!$E27:$DO27)</f>
        <v>93</v>
      </c>
      <c r="DA27" s="133">
        <f>RANK('Standardized Scores'!DA27,'Standardized Scores'!$E27:$DO27)</f>
        <v>110</v>
      </c>
      <c r="DB27" s="133">
        <f>RANK('Standardized Scores'!DB27,'Standardized Scores'!$E27:$DO27)</f>
        <v>89</v>
      </c>
      <c r="DC27" s="133">
        <f>RANK('Standardized Scores'!DC27,'Standardized Scores'!$E27:$DO27)</f>
        <v>53</v>
      </c>
      <c r="DD27" s="133">
        <f>RANK('Standardized Scores'!DD27,'Standardized Scores'!$E27:$DO27)</f>
        <v>104</v>
      </c>
      <c r="DE27" s="133">
        <f>RANK('Standardized Scores'!DE27,'Standardized Scores'!$E27:$DO27)</f>
        <v>111</v>
      </c>
      <c r="DF27" s="133">
        <f>RANK('Standardized Scores'!DF27,'Standardized Scores'!$E27:$DO27)</f>
        <v>33</v>
      </c>
      <c r="DG27" s="133">
        <f>RANK('Standardized Scores'!DG27,'Standardized Scores'!$E27:$DO27)</f>
        <v>53</v>
      </c>
      <c r="DH27" s="133">
        <f>RANK('Standardized Scores'!DH27,'Standardized Scores'!$E27:$DO27)</f>
        <v>4</v>
      </c>
      <c r="DI27" s="133">
        <f>RANK('Standardized Scores'!DI27,'Standardized Scores'!$E27:$DO27)</f>
        <v>86</v>
      </c>
      <c r="DJ27" s="133">
        <f>RANK('Standardized Scores'!DJ27,'Standardized Scores'!$E27:$DO27)</f>
        <v>43</v>
      </c>
      <c r="DK27" s="133">
        <f>RANK('Standardized Scores'!DK27,'Standardized Scores'!$E27:$DO27)</f>
        <v>11</v>
      </c>
      <c r="DL27" s="133">
        <f>RANK('Standardized Scores'!DL27,'Standardized Scores'!$E27:$DO27)</f>
        <v>18</v>
      </c>
      <c r="DM27" s="133">
        <f>RANK('Standardized Scores'!DM27,'Standardized Scores'!$E27:$DO27)</f>
        <v>53</v>
      </c>
      <c r="DN27" s="133">
        <f>RANK('Standardized Scores'!DN27,'Standardized Scores'!$E27:$DO27)</f>
        <v>53</v>
      </c>
      <c r="DO27" s="133">
        <f>RANK('Standardized Scores'!DO27,'Standardized Scores'!$E27:$DO27)</f>
        <v>53</v>
      </c>
    </row>
    <row r="28" spans="2:119" ht="12" customHeight="1" x14ac:dyDescent="0.25">
      <c r="B28" s="61" t="str">
        <f>'Standardized Scores'!B28</f>
        <v xml:space="preserve">         Distribution of engineers by age</v>
      </c>
      <c r="C28" s="61" t="str">
        <f t="shared" si="0"/>
        <v>Distribution of engineers by age</v>
      </c>
      <c r="D28" s="166">
        <f>'Standardized Scores'!D28</f>
        <v>0.2</v>
      </c>
      <c r="E28" s="133">
        <f>RANK('Standardized Scores'!E28,'Standardized Scores'!$E28:$DO28)</f>
        <v>48</v>
      </c>
      <c r="F28" s="133">
        <f>RANK('Standardized Scores'!F28,'Standardized Scores'!$E28:$DO28)</f>
        <v>92</v>
      </c>
      <c r="G28" s="133">
        <f>RANK('Standardized Scores'!G28,'Standardized Scores'!$E28:$DO28)</f>
        <v>102</v>
      </c>
      <c r="H28" s="133">
        <f>RANK('Standardized Scores'!H28,'Standardized Scores'!$E28:$DO28)</f>
        <v>66</v>
      </c>
      <c r="I28" s="133">
        <f>RANK('Standardized Scores'!I28,'Standardized Scores'!$E28:$DO28)</f>
        <v>6</v>
      </c>
      <c r="J28" s="133">
        <f>RANK('Standardized Scores'!J28,'Standardized Scores'!$E28:$DO28)</f>
        <v>33</v>
      </c>
      <c r="K28" s="133">
        <f>RANK('Standardized Scores'!K28,'Standardized Scores'!$E28:$DO28)</f>
        <v>50</v>
      </c>
      <c r="L28" s="133">
        <f>RANK('Standardized Scores'!L28,'Standardized Scores'!$E28:$DO28)</f>
        <v>35</v>
      </c>
      <c r="M28" s="133">
        <f>RANK('Standardized Scores'!M28,'Standardized Scores'!$E28:$DO28)</f>
        <v>92</v>
      </c>
      <c r="N28" s="133">
        <f>RANK('Standardized Scores'!N28,'Standardized Scores'!$E28:$DO28)</f>
        <v>12</v>
      </c>
      <c r="O28" s="133">
        <f>RANK('Standardized Scores'!O28,'Standardized Scores'!$E28:$DO28)</f>
        <v>59</v>
      </c>
      <c r="P28" s="133">
        <f>RANK('Standardized Scores'!P28,'Standardized Scores'!$E28:$DO28)</f>
        <v>71</v>
      </c>
      <c r="Q28" s="133">
        <f>RANK('Standardized Scores'!Q28,'Standardized Scores'!$E28:$DO28)</f>
        <v>76</v>
      </c>
      <c r="R28" s="133">
        <f>RANK('Standardized Scores'!R28,'Standardized Scores'!$E28:$DO28)</f>
        <v>68</v>
      </c>
      <c r="S28" s="133">
        <f>RANK('Standardized Scores'!S28,'Standardized Scores'!$E28:$DO28)</f>
        <v>115</v>
      </c>
      <c r="T28" s="133">
        <f>RANK('Standardized Scores'!T28,'Standardized Scores'!$E28:$DO28)</f>
        <v>60</v>
      </c>
      <c r="U28" s="133">
        <f>RANK('Standardized Scores'!U28,'Standardized Scores'!$E28:$DO28)</f>
        <v>16</v>
      </c>
      <c r="V28" s="133">
        <f>RANK('Standardized Scores'!V28,'Standardized Scores'!$E28:$DO28)</f>
        <v>55</v>
      </c>
      <c r="W28" s="133">
        <f>RANK('Standardized Scores'!W28,'Standardized Scores'!$E28:$DO28)</f>
        <v>18</v>
      </c>
      <c r="X28" s="133">
        <f>RANK('Standardized Scores'!X28,'Standardized Scores'!$E28:$DO28)</f>
        <v>86</v>
      </c>
      <c r="Y28" s="133">
        <f>RANK('Standardized Scores'!Y28,'Standardized Scores'!$E28:$DO28)</f>
        <v>35</v>
      </c>
      <c r="Z28" s="133">
        <f>RANK('Standardized Scores'!Z28,'Standardized Scores'!$E28:$DO28)</f>
        <v>8</v>
      </c>
      <c r="AA28" s="133">
        <f>RANK('Standardized Scores'!AA28,'Standardized Scores'!$E28:$DO28)</f>
        <v>3</v>
      </c>
      <c r="AB28" s="133">
        <f>RANK('Standardized Scores'!AB28,'Standardized Scores'!$E28:$DO28)</f>
        <v>70</v>
      </c>
      <c r="AC28" s="133">
        <f>RANK('Standardized Scores'!AC28,'Standardized Scores'!$E28:$DO28)</f>
        <v>62</v>
      </c>
      <c r="AD28" s="133">
        <f>RANK('Standardized Scores'!AD28,'Standardized Scores'!$E28:$DO28)</f>
        <v>91</v>
      </c>
      <c r="AE28" s="133">
        <f>RANK('Standardized Scores'!AE28,'Standardized Scores'!$E28:$DO28)</f>
        <v>49</v>
      </c>
      <c r="AF28" s="133">
        <f>RANK('Standardized Scores'!AF28,'Standardized Scores'!$E28:$DO28)</f>
        <v>28</v>
      </c>
      <c r="AG28" s="133">
        <f>RANK('Standardized Scores'!AG28,'Standardized Scores'!$E28:$DO28)</f>
        <v>26</v>
      </c>
      <c r="AH28" s="133">
        <f>RANK('Standardized Scores'!AH28,'Standardized Scores'!$E28:$DO28)</f>
        <v>72</v>
      </c>
      <c r="AI28" s="133">
        <f>RANK('Standardized Scores'!AI28,'Standardized Scores'!$E28:$DO28)</f>
        <v>83</v>
      </c>
      <c r="AJ28" s="133">
        <f>RANK('Standardized Scores'!AJ28,'Standardized Scores'!$E28:$DO28)</f>
        <v>46</v>
      </c>
      <c r="AK28" s="133">
        <f>RANK('Standardized Scores'!AK28,'Standardized Scores'!$E28:$DO28)</f>
        <v>32</v>
      </c>
      <c r="AL28" s="133">
        <f>RANK('Standardized Scores'!AL28,'Standardized Scores'!$E28:$DO28)</f>
        <v>111</v>
      </c>
      <c r="AM28" s="133">
        <f>RANK('Standardized Scores'!AM28,'Standardized Scores'!$E28:$DO28)</f>
        <v>42</v>
      </c>
      <c r="AN28" s="133">
        <f>RANK('Standardized Scores'!AN28,'Standardized Scores'!$E28:$DO28)</f>
        <v>27</v>
      </c>
      <c r="AO28" s="133">
        <f>RANK('Standardized Scores'!AO28,'Standardized Scores'!$E28:$DO28)</f>
        <v>2</v>
      </c>
      <c r="AP28" s="133">
        <f>RANK('Standardized Scores'!AP28,'Standardized Scores'!$E28:$DO28)</f>
        <v>25</v>
      </c>
      <c r="AQ28" s="133">
        <f>RANK('Standardized Scores'!AQ28,'Standardized Scores'!$E28:$DO28)</f>
        <v>30</v>
      </c>
      <c r="AR28" s="133">
        <f>RANK('Standardized Scores'!AR28,'Standardized Scores'!$E28:$DO28)</f>
        <v>45</v>
      </c>
      <c r="AS28" s="133">
        <f>RANK('Standardized Scores'!AS28,'Standardized Scores'!$E28:$DO28)</f>
        <v>88</v>
      </c>
      <c r="AT28" s="133">
        <f>RANK('Standardized Scores'!AT28,'Standardized Scores'!$E28:$DO28)</f>
        <v>51</v>
      </c>
      <c r="AU28" s="133">
        <f>RANK('Standardized Scores'!AU28,'Standardized Scores'!$E28:$DO28)</f>
        <v>84</v>
      </c>
      <c r="AV28" s="133">
        <f>RANK('Standardized Scores'!AV28,'Standardized Scores'!$E28:$DO28)</f>
        <v>69</v>
      </c>
      <c r="AW28" s="133">
        <f>RANK('Standardized Scores'!AW28,'Standardized Scores'!$E28:$DO28)</f>
        <v>9</v>
      </c>
      <c r="AX28" s="133">
        <f>RANK('Standardized Scores'!AX28,'Standardized Scores'!$E28:$DO28)</f>
        <v>35</v>
      </c>
      <c r="AY28" s="133">
        <f>RANK('Standardized Scores'!AY28,'Standardized Scores'!$E28:$DO28)</f>
        <v>43</v>
      </c>
      <c r="AZ28" s="133">
        <f>RANK('Standardized Scores'!AZ28,'Standardized Scores'!$E28:$DO28)</f>
        <v>114</v>
      </c>
      <c r="BA28" s="133">
        <f>RANK('Standardized Scores'!BA28,'Standardized Scores'!$E28:$DO28)</f>
        <v>89</v>
      </c>
      <c r="BB28" s="133">
        <f>RANK('Standardized Scores'!BB28,'Standardized Scores'!$E28:$DO28)</f>
        <v>80</v>
      </c>
      <c r="BC28" s="133">
        <f>RANK('Standardized Scores'!BC28,'Standardized Scores'!$E28:$DO28)</f>
        <v>53</v>
      </c>
      <c r="BD28" s="133">
        <f>RANK('Standardized Scores'!BD28,'Standardized Scores'!$E28:$DO28)</f>
        <v>41</v>
      </c>
      <c r="BE28" s="133">
        <f>RANK('Standardized Scores'!BE28,'Standardized Scores'!$E28:$DO28)</f>
        <v>1</v>
      </c>
      <c r="BF28" s="133">
        <f>RANK('Standardized Scores'!BF28,'Standardized Scores'!$E28:$DO28)</f>
        <v>105</v>
      </c>
      <c r="BG28" s="133">
        <f>RANK('Standardized Scores'!BG28,'Standardized Scores'!$E28:$DO28)</f>
        <v>35</v>
      </c>
      <c r="BH28" s="133">
        <f>RANK('Standardized Scores'!BH28,'Standardized Scores'!$E28:$DO28)</f>
        <v>65</v>
      </c>
      <c r="BI28" s="133">
        <f>RANK('Standardized Scores'!BI28,'Standardized Scores'!$E28:$DO28)</f>
        <v>92</v>
      </c>
      <c r="BJ28" s="133">
        <f>RANK('Standardized Scores'!BJ28,'Standardized Scores'!$E28:$DO28)</f>
        <v>31</v>
      </c>
      <c r="BK28" s="133">
        <f>RANK('Standardized Scores'!BK28,'Standardized Scores'!$E28:$DO28)</f>
        <v>4</v>
      </c>
      <c r="BL28" s="133">
        <f>RANK('Standardized Scores'!BL28,'Standardized Scores'!$E28:$DO28)</f>
        <v>10</v>
      </c>
      <c r="BM28" s="133">
        <f>RANK('Standardized Scores'!BM28,'Standardized Scores'!$E28:$DO28)</f>
        <v>11</v>
      </c>
      <c r="BN28" s="133">
        <f>RANK('Standardized Scores'!BN28,'Standardized Scores'!$E28:$DO28)</f>
        <v>108</v>
      </c>
      <c r="BO28" s="133">
        <f>RANK('Standardized Scores'!BO28,'Standardized Scores'!$E28:$DO28)</f>
        <v>55</v>
      </c>
      <c r="BP28" s="133">
        <f>RANK('Standardized Scores'!BP28,'Standardized Scores'!$E28:$DO28)</f>
        <v>35</v>
      </c>
      <c r="BQ28" s="133">
        <f>RANK('Standardized Scores'!BQ28,'Standardized Scores'!$E28:$DO28)</f>
        <v>85</v>
      </c>
      <c r="BR28" s="133">
        <f>RANK('Standardized Scores'!BR28,'Standardized Scores'!$E28:$DO28)</f>
        <v>82</v>
      </c>
      <c r="BS28" s="133">
        <f>RANK('Standardized Scores'!BS28,'Standardized Scores'!$E28:$DO28)</f>
        <v>54</v>
      </c>
      <c r="BT28" s="133">
        <f>RANK('Standardized Scores'!BT28,'Standardized Scores'!$E28:$DO28)</f>
        <v>103</v>
      </c>
      <c r="BU28" s="133">
        <f>RANK('Standardized Scores'!BU28,'Standardized Scores'!$E28:$DO28)</f>
        <v>44</v>
      </c>
      <c r="BV28" s="133">
        <f>RANK('Standardized Scores'!BV28,'Standardized Scores'!$E28:$DO28)</f>
        <v>92</v>
      </c>
      <c r="BW28" s="133">
        <f>RANK('Standardized Scores'!BW28,'Standardized Scores'!$E28:$DO28)</f>
        <v>55</v>
      </c>
      <c r="BX28" s="133">
        <f>RANK('Standardized Scores'!BX28,'Standardized Scores'!$E28:$DO28)</f>
        <v>55</v>
      </c>
      <c r="BY28" s="133">
        <f>RANK('Standardized Scores'!BY28,'Standardized Scores'!$E28:$DO28)</f>
        <v>52</v>
      </c>
      <c r="BZ28" s="133">
        <f>RANK('Standardized Scores'!BZ28,'Standardized Scores'!$E28:$DO28)</f>
        <v>34</v>
      </c>
      <c r="CA28" s="133">
        <f>RANK('Standardized Scores'!CA28,'Standardized Scores'!$E28:$DO28)</f>
        <v>79</v>
      </c>
      <c r="CB28" s="133">
        <f>RANK('Standardized Scores'!CB28,'Standardized Scores'!$E28:$DO28)</f>
        <v>23</v>
      </c>
      <c r="CC28" s="133">
        <f>RANK('Standardized Scores'!CC28,'Standardized Scores'!$E28:$DO28)</f>
        <v>15</v>
      </c>
      <c r="CD28" s="133">
        <f>RANK('Standardized Scores'!CD28,'Standardized Scores'!$E28:$DO28)</f>
        <v>92</v>
      </c>
      <c r="CE28" s="133">
        <f>RANK('Standardized Scores'!CE28,'Standardized Scores'!$E28:$DO28)</f>
        <v>24</v>
      </c>
      <c r="CF28" s="133">
        <f>RANK('Standardized Scores'!CF28,'Standardized Scores'!$E28:$DO28)</f>
        <v>7</v>
      </c>
      <c r="CG28" s="133">
        <f>RANK('Standardized Scores'!CG28,'Standardized Scores'!$E28:$DO28)</f>
        <v>104</v>
      </c>
      <c r="CH28" s="133">
        <f>RANK('Standardized Scores'!CH28,'Standardized Scores'!$E28:$DO28)</f>
        <v>29</v>
      </c>
      <c r="CI28" s="133">
        <f>RANK('Standardized Scores'!CI28,'Standardized Scores'!$E28:$DO28)</f>
        <v>61</v>
      </c>
      <c r="CJ28" s="133">
        <f>RANK('Standardized Scores'!CJ28,'Standardized Scores'!$E28:$DO28)</f>
        <v>67</v>
      </c>
      <c r="CK28" s="133">
        <f>RANK('Standardized Scores'!CK28,'Standardized Scores'!$E28:$DO28)</f>
        <v>20</v>
      </c>
      <c r="CL28" s="133">
        <f>RANK('Standardized Scores'!CL28,'Standardized Scores'!$E28:$DO28)</f>
        <v>92</v>
      </c>
      <c r="CM28" s="133">
        <f>RANK('Standardized Scores'!CM28,'Standardized Scores'!$E28:$DO28)</f>
        <v>101</v>
      </c>
      <c r="CN28" s="133">
        <f>RANK('Standardized Scores'!CN28,'Standardized Scores'!$E28:$DO28)</f>
        <v>77</v>
      </c>
      <c r="CO28" s="133">
        <f>RANK('Standardized Scores'!CO28,'Standardized Scores'!$E28:$DO28)</f>
        <v>112</v>
      </c>
      <c r="CP28" s="133">
        <f>RANK('Standardized Scores'!CP28,'Standardized Scores'!$E28:$DO28)</f>
        <v>92</v>
      </c>
      <c r="CQ28" s="133">
        <f>RANK('Standardized Scores'!CQ28,'Standardized Scores'!$E28:$DO28)</f>
        <v>90</v>
      </c>
      <c r="CR28" s="133">
        <f>RANK('Standardized Scores'!CR28,'Standardized Scores'!$E28:$DO28)</f>
        <v>75</v>
      </c>
      <c r="CS28" s="133">
        <f>RANK('Standardized Scores'!CS28,'Standardized Scores'!$E28:$DO28)</f>
        <v>100</v>
      </c>
      <c r="CT28" s="133">
        <f>RANK('Standardized Scores'!CT28,'Standardized Scores'!$E28:$DO28)</f>
        <v>74</v>
      </c>
      <c r="CU28" s="133">
        <f>RANK('Standardized Scores'!CU28,'Standardized Scores'!$E28:$DO28)</f>
        <v>73</v>
      </c>
      <c r="CV28" s="133">
        <f>RANK('Standardized Scores'!CV28,'Standardized Scores'!$E28:$DO28)</f>
        <v>64</v>
      </c>
      <c r="CW28" s="133">
        <f>RANK('Standardized Scores'!CW28,'Standardized Scores'!$E28:$DO28)</f>
        <v>87</v>
      </c>
      <c r="CX28" s="133">
        <f>RANK('Standardized Scores'!CX28,'Standardized Scores'!$E28:$DO28)</f>
        <v>47</v>
      </c>
      <c r="CY28" s="133">
        <f>RANK('Standardized Scores'!CY28,'Standardized Scores'!$E28:$DO28)</f>
        <v>17</v>
      </c>
      <c r="CZ28" s="133">
        <f>RANK('Standardized Scores'!CZ28,'Standardized Scores'!$E28:$DO28)</f>
        <v>21</v>
      </c>
      <c r="DA28" s="133">
        <f>RANK('Standardized Scores'!DA28,'Standardized Scores'!$E28:$DO28)</f>
        <v>14</v>
      </c>
      <c r="DB28" s="133">
        <f>RANK('Standardized Scores'!DB28,'Standardized Scores'!$E28:$DO28)</f>
        <v>35</v>
      </c>
      <c r="DC28" s="133">
        <f>RANK('Standardized Scores'!DC28,'Standardized Scores'!$E28:$DO28)</f>
        <v>19</v>
      </c>
      <c r="DD28" s="133">
        <f>RANK('Standardized Scores'!DD28,'Standardized Scores'!$E28:$DO28)</f>
        <v>81</v>
      </c>
      <c r="DE28" s="133">
        <f>RANK('Standardized Scores'!DE28,'Standardized Scores'!$E28:$DO28)</f>
        <v>99</v>
      </c>
      <c r="DF28" s="133">
        <f>RANK('Standardized Scores'!DF28,'Standardized Scores'!$E28:$DO28)</f>
        <v>106</v>
      </c>
      <c r="DG28" s="133">
        <f>RANK('Standardized Scores'!DG28,'Standardized Scores'!$E28:$DO28)</f>
        <v>109</v>
      </c>
      <c r="DH28" s="133">
        <f>RANK('Standardized Scores'!DH28,'Standardized Scores'!$E28:$DO28)</f>
        <v>13</v>
      </c>
      <c r="DI28" s="133">
        <f>RANK('Standardized Scores'!DI28,'Standardized Scores'!$E28:$DO28)</f>
        <v>110</v>
      </c>
      <c r="DJ28" s="133">
        <f>RANK('Standardized Scores'!DJ28,'Standardized Scores'!$E28:$DO28)</f>
        <v>22</v>
      </c>
      <c r="DK28" s="133">
        <f>RANK('Standardized Scores'!DK28,'Standardized Scores'!$E28:$DO28)</f>
        <v>5</v>
      </c>
      <c r="DL28" s="133">
        <f>RANK('Standardized Scores'!DL28,'Standardized Scores'!$E28:$DO28)</f>
        <v>63</v>
      </c>
      <c r="DM28" s="133">
        <f>RANK('Standardized Scores'!DM28,'Standardized Scores'!$E28:$DO28)</f>
        <v>113</v>
      </c>
      <c r="DN28" s="133">
        <f>RANK('Standardized Scores'!DN28,'Standardized Scores'!$E28:$DO28)</f>
        <v>107</v>
      </c>
      <c r="DO28" s="133">
        <f>RANK('Standardized Scores'!DO28,'Standardized Scores'!$E28:$DO28)</f>
        <v>78</v>
      </c>
    </row>
    <row r="29" spans="2:119" ht="12" customHeight="1" x14ac:dyDescent="0.25">
      <c r="B29" s="61" t="str">
        <f>'Standardized Scores'!B29</f>
        <v xml:space="preserve">         Ratio of female to male engineering occupation labor force</v>
      </c>
      <c r="C29" s="61" t="str">
        <f t="shared" si="0"/>
        <v>Ratio of female to male engineering occupation labor force</v>
      </c>
      <c r="D29" s="166">
        <f>'Standardized Scores'!D29</f>
        <v>0.2</v>
      </c>
      <c r="E29" s="133">
        <f>RANK('Standardized Scores'!E29,'Standardized Scores'!$E29:$DO29)</f>
        <v>47</v>
      </c>
      <c r="F29" s="133">
        <f>RANK('Standardized Scores'!F29,'Standardized Scores'!$E29:$DO29)</f>
        <v>71</v>
      </c>
      <c r="G29" s="133">
        <f>RANK('Standardized Scores'!G29,'Standardized Scores'!$E29:$DO29)</f>
        <v>111</v>
      </c>
      <c r="H29" s="133">
        <f>RANK('Standardized Scores'!H29,'Standardized Scores'!$E29:$DO29)</f>
        <v>78</v>
      </c>
      <c r="I29" s="133">
        <f>RANK('Standardized Scores'!I29,'Standardized Scores'!$E29:$DO29)</f>
        <v>94</v>
      </c>
      <c r="J29" s="133">
        <f>RANK('Standardized Scores'!J29,'Standardized Scores'!$E29:$DO29)</f>
        <v>11</v>
      </c>
      <c r="K29" s="133">
        <f>RANK('Standardized Scores'!K29,'Standardized Scores'!$E29:$DO29)</f>
        <v>45</v>
      </c>
      <c r="L29" s="133">
        <f>RANK('Standardized Scores'!L29,'Standardized Scores'!$E29:$DO29)</f>
        <v>110</v>
      </c>
      <c r="M29" s="133">
        <f>RANK('Standardized Scores'!M29,'Standardized Scores'!$E29:$DO29)</f>
        <v>44</v>
      </c>
      <c r="N29" s="133">
        <f>RANK('Standardized Scores'!N29,'Standardized Scores'!$E29:$DO29)</f>
        <v>101</v>
      </c>
      <c r="O29" s="133">
        <f>RANK('Standardized Scores'!O29,'Standardized Scores'!$E29:$DO29)</f>
        <v>19</v>
      </c>
      <c r="P29" s="133">
        <f>RANK('Standardized Scores'!P29,'Standardized Scores'!$E29:$DO29)</f>
        <v>27</v>
      </c>
      <c r="Q29" s="133">
        <f>RANK('Standardized Scores'!Q29,'Standardized Scores'!$E29:$DO29)</f>
        <v>18</v>
      </c>
      <c r="R29" s="133">
        <f>RANK('Standardized Scores'!R29,'Standardized Scores'!$E29:$DO29)</f>
        <v>61</v>
      </c>
      <c r="S29" s="133">
        <f>RANK('Standardized Scores'!S29,'Standardized Scores'!$E29:$DO29)</f>
        <v>74</v>
      </c>
      <c r="T29" s="133">
        <f>RANK('Standardized Scores'!T29,'Standardized Scores'!$E29:$DO29)</f>
        <v>39</v>
      </c>
      <c r="U29" s="133">
        <f>RANK('Standardized Scores'!U29,'Standardized Scores'!$E29:$DO29)</f>
        <v>8</v>
      </c>
      <c r="V29" s="133">
        <f>RANK('Standardized Scores'!V29,'Standardized Scores'!$E29:$DO29)</f>
        <v>60</v>
      </c>
      <c r="W29" s="133">
        <f>RANK('Standardized Scores'!W29,'Standardized Scores'!$E29:$DO29)</f>
        <v>26</v>
      </c>
      <c r="X29" s="133">
        <f>RANK('Standardized Scores'!X29,'Standardized Scores'!$E29:$DO29)</f>
        <v>37</v>
      </c>
      <c r="Y29" s="133">
        <f>RANK('Standardized Scores'!Y29,'Standardized Scores'!$E29:$DO29)</f>
        <v>95</v>
      </c>
      <c r="Z29" s="133">
        <f>RANK('Standardized Scores'!Z29,'Standardized Scores'!$E29:$DO29)</f>
        <v>34</v>
      </c>
      <c r="AA29" s="133">
        <f>RANK('Standardized Scores'!AA29,'Standardized Scores'!$E29:$DO29)</f>
        <v>92</v>
      </c>
      <c r="AB29" s="133">
        <f>RANK('Standardized Scores'!AB29,'Standardized Scores'!$E29:$DO29)</f>
        <v>38</v>
      </c>
      <c r="AC29" s="133">
        <f>RANK('Standardized Scores'!AC29,'Standardized Scores'!$E29:$DO29)</f>
        <v>15</v>
      </c>
      <c r="AD29" s="133">
        <f>RANK('Standardized Scores'!AD29,'Standardized Scores'!$E29:$DO29)</f>
        <v>6</v>
      </c>
      <c r="AE29" s="133">
        <f>RANK('Standardized Scores'!AE29,'Standardized Scores'!$E29:$DO29)</f>
        <v>59</v>
      </c>
      <c r="AF29" s="133">
        <f>RANK('Standardized Scores'!AF29,'Standardized Scores'!$E29:$DO29)</f>
        <v>3</v>
      </c>
      <c r="AG29" s="133">
        <f>RANK('Standardized Scores'!AG29,'Standardized Scores'!$E29:$DO29)</f>
        <v>77</v>
      </c>
      <c r="AH29" s="133">
        <f>RANK('Standardized Scores'!AH29,'Standardized Scores'!$E29:$DO29)</f>
        <v>68</v>
      </c>
      <c r="AI29" s="133">
        <f>RANK('Standardized Scores'!AI29,'Standardized Scores'!$E29:$DO29)</f>
        <v>97</v>
      </c>
      <c r="AJ29" s="133">
        <f>RANK('Standardized Scores'!AJ29,'Standardized Scores'!$E29:$DO29)</f>
        <v>10</v>
      </c>
      <c r="AK29" s="133">
        <f>RANK('Standardized Scores'!AK29,'Standardized Scores'!$E29:$DO29)</f>
        <v>4</v>
      </c>
      <c r="AL29" s="133">
        <f>RANK('Standardized Scores'!AL29,'Standardized Scores'!$E29:$DO29)</f>
        <v>88</v>
      </c>
      <c r="AM29" s="133">
        <f>RANK('Standardized Scores'!AM29,'Standardized Scores'!$E29:$DO29)</f>
        <v>46</v>
      </c>
      <c r="AN29" s="133">
        <f>RANK('Standardized Scores'!AN29,'Standardized Scores'!$E29:$DO29)</f>
        <v>25</v>
      </c>
      <c r="AO29" s="133">
        <f>RANK('Standardized Scores'!AO29,'Standardized Scores'!$E29:$DO29)</f>
        <v>90</v>
      </c>
      <c r="AP29" s="133">
        <f>RANK('Standardized Scores'!AP29,'Standardized Scores'!$E29:$DO29)</f>
        <v>58</v>
      </c>
      <c r="AQ29" s="133">
        <f>RANK('Standardized Scores'!AQ29,'Standardized Scores'!$E29:$DO29)</f>
        <v>111</v>
      </c>
      <c r="AR29" s="133">
        <f>RANK('Standardized Scores'!AR29,'Standardized Scores'!$E29:$DO29)</f>
        <v>29</v>
      </c>
      <c r="AS29" s="133">
        <f>RANK('Standardized Scores'!AS29,'Standardized Scores'!$E29:$DO29)</f>
        <v>89</v>
      </c>
      <c r="AT29" s="133">
        <f>RANK('Standardized Scores'!AT29,'Standardized Scores'!$E29:$DO29)</f>
        <v>111</v>
      </c>
      <c r="AU29" s="133">
        <f>RANK('Standardized Scores'!AU29,'Standardized Scores'!$E29:$DO29)</f>
        <v>32</v>
      </c>
      <c r="AV29" s="133">
        <f>RANK('Standardized Scores'!AV29,'Standardized Scores'!$E29:$DO29)</f>
        <v>52</v>
      </c>
      <c r="AW29" s="133">
        <f>RANK('Standardized Scores'!AW29,'Standardized Scores'!$E29:$DO29)</f>
        <v>1</v>
      </c>
      <c r="AX29" s="133">
        <f>RANK('Standardized Scores'!AX29,'Standardized Scores'!$E29:$DO29)</f>
        <v>73</v>
      </c>
      <c r="AY29" s="133">
        <f>RANK('Standardized Scores'!AY29,'Standardized Scores'!$E29:$DO29)</f>
        <v>98</v>
      </c>
      <c r="AZ29" s="133">
        <f>RANK('Standardized Scores'!AZ29,'Standardized Scores'!$E29:$DO29)</f>
        <v>87</v>
      </c>
      <c r="BA29" s="133">
        <f>RANK('Standardized Scores'!BA29,'Standardized Scores'!$E29:$DO29)</f>
        <v>84</v>
      </c>
      <c r="BB29" s="133">
        <f>RANK('Standardized Scores'!BB29,'Standardized Scores'!$E29:$DO29)</f>
        <v>42</v>
      </c>
      <c r="BC29" s="133">
        <f>RANK('Standardized Scores'!BC29,'Standardized Scores'!$E29:$DO29)</f>
        <v>16</v>
      </c>
      <c r="BD29" s="133">
        <f>RANK('Standardized Scores'!BD29,'Standardized Scores'!$E29:$DO29)</f>
        <v>28</v>
      </c>
      <c r="BE29" s="133">
        <f>RANK('Standardized Scores'!BE29,'Standardized Scores'!$E29:$DO29)</f>
        <v>102</v>
      </c>
      <c r="BF29" s="133">
        <f>RANK('Standardized Scores'!BF29,'Standardized Scores'!$E29:$DO29)</f>
        <v>66</v>
      </c>
      <c r="BG29" s="133">
        <f>RANK('Standardized Scores'!BG29,'Standardized Scores'!$E29:$DO29)</f>
        <v>40</v>
      </c>
      <c r="BH29" s="133">
        <f>RANK('Standardized Scores'!BH29,'Standardized Scores'!$E29:$DO29)</f>
        <v>103</v>
      </c>
      <c r="BI29" s="133">
        <f>RANK('Standardized Scores'!BI29,'Standardized Scores'!$E29:$DO29)</f>
        <v>7</v>
      </c>
      <c r="BJ29" s="133">
        <f>RANK('Standardized Scores'!BJ29,'Standardized Scores'!$E29:$DO29)</f>
        <v>81</v>
      </c>
      <c r="BK29" s="133">
        <f>RANK('Standardized Scores'!BK29,'Standardized Scores'!$E29:$DO29)</f>
        <v>17</v>
      </c>
      <c r="BL29" s="133">
        <f>RANK('Standardized Scores'!BL29,'Standardized Scores'!$E29:$DO29)</f>
        <v>64</v>
      </c>
      <c r="BM29" s="133">
        <f>RANK('Standardized Scores'!BM29,'Standardized Scores'!$E29:$DO29)</f>
        <v>31</v>
      </c>
      <c r="BN29" s="133">
        <f>RANK('Standardized Scores'!BN29,'Standardized Scores'!$E29:$DO29)</f>
        <v>36</v>
      </c>
      <c r="BO29" s="133">
        <f>RANK('Standardized Scores'!BO29,'Standardized Scores'!$E29:$DO29)</f>
        <v>85</v>
      </c>
      <c r="BP29" s="133">
        <f>RANK('Standardized Scores'!BP29,'Standardized Scores'!$E29:$DO29)</f>
        <v>21</v>
      </c>
      <c r="BQ29" s="133">
        <f>RANK('Standardized Scores'!BQ29,'Standardized Scores'!$E29:$DO29)</f>
        <v>86</v>
      </c>
      <c r="BR29" s="133">
        <f>RANK('Standardized Scores'!BR29,'Standardized Scores'!$E29:$DO29)</f>
        <v>100</v>
      </c>
      <c r="BS29" s="133">
        <f>RANK('Standardized Scores'!BS29,'Standardized Scores'!$E29:$DO29)</f>
        <v>56</v>
      </c>
      <c r="BT29" s="133">
        <f>RANK('Standardized Scores'!BT29,'Standardized Scores'!$E29:$DO29)</f>
        <v>57</v>
      </c>
      <c r="BU29" s="133">
        <f>RANK('Standardized Scores'!BU29,'Standardized Scores'!$E29:$DO29)</f>
        <v>63</v>
      </c>
      <c r="BV29" s="133">
        <f>RANK('Standardized Scores'!BV29,'Standardized Scores'!$E29:$DO29)</f>
        <v>65</v>
      </c>
      <c r="BW29" s="133">
        <f>RANK('Standardized Scores'!BW29,'Standardized Scores'!$E29:$DO29)</f>
        <v>96</v>
      </c>
      <c r="BX29" s="133">
        <f>RANK('Standardized Scores'!BX29,'Standardized Scores'!$E29:$DO29)</f>
        <v>75</v>
      </c>
      <c r="BY29" s="133">
        <f>RANK('Standardized Scores'!BY29,'Standardized Scores'!$E29:$DO29)</f>
        <v>111</v>
      </c>
      <c r="BZ29" s="133">
        <f>RANK('Standardized Scores'!BZ29,'Standardized Scores'!$E29:$DO29)</f>
        <v>54</v>
      </c>
      <c r="CA29" s="133">
        <f>RANK('Standardized Scores'!CA29,'Standardized Scores'!$E29:$DO29)</f>
        <v>70</v>
      </c>
      <c r="CB29" s="133">
        <f>RANK('Standardized Scores'!CB29,'Standardized Scores'!$E29:$DO29)</f>
        <v>105</v>
      </c>
      <c r="CC29" s="133">
        <f>RANK('Standardized Scores'!CC29,'Standardized Scores'!$E29:$DO29)</f>
        <v>22</v>
      </c>
      <c r="CD29" s="133">
        <f>RANK('Standardized Scores'!CD29,'Standardized Scores'!$E29:$DO29)</f>
        <v>43</v>
      </c>
      <c r="CE29" s="133">
        <f>RANK('Standardized Scores'!CE29,'Standardized Scores'!$E29:$DO29)</f>
        <v>107</v>
      </c>
      <c r="CF29" s="133">
        <f>RANK('Standardized Scores'!CF29,'Standardized Scores'!$E29:$DO29)</f>
        <v>41</v>
      </c>
      <c r="CG29" s="133">
        <f>RANK('Standardized Scores'!CG29,'Standardized Scores'!$E29:$DO29)</f>
        <v>83</v>
      </c>
      <c r="CH29" s="133">
        <f>RANK('Standardized Scores'!CH29,'Standardized Scores'!$E29:$DO29)</f>
        <v>108</v>
      </c>
      <c r="CI29" s="133">
        <f>RANK('Standardized Scores'!CI29,'Standardized Scores'!$E29:$DO29)</f>
        <v>62</v>
      </c>
      <c r="CJ29" s="133">
        <f>RANK('Standardized Scores'!CJ29,'Standardized Scores'!$E29:$DO29)</f>
        <v>24</v>
      </c>
      <c r="CK29" s="133">
        <f>RANK('Standardized Scores'!CK29,'Standardized Scores'!$E29:$DO29)</f>
        <v>5</v>
      </c>
      <c r="CL29" s="133">
        <f>RANK('Standardized Scores'!CL29,'Standardized Scores'!$E29:$DO29)</f>
        <v>13</v>
      </c>
      <c r="CM29" s="133">
        <f>RANK('Standardized Scores'!CM29,'Standardized Scores'!$E29:$DO29)</f>
        <v>69</v>
      </c>
      <c r="CN29" s="133">
        <f>RANK('Standardized Scores'!CN29,'Standardized Scores'!$E29:$DO29)</f>
        <v>23</v>
      </c>
      <c r="CO29" s="133">
        <f>RANK('Standardized Scores'!CO29,'Standardized Scores'!$E29:$DO29)</f>
        <v>80</v>
      </c>
      <c r="CP29" s="133">
        <f>RANK('Standardized Scores'!CP29,'Standardized Scores'!$E29:$DO29)</f>
        <v>51</v>
      </c>
      <c r="CQ29" s="133">
        <f>RANK('Standardized Scores'!CQ29,'Standardized Scores'!$E29:$DO29)</f>
        <v>111</v>
      </c>
      <c r="CR29" s="133">
        <f>RANK('Standardized Scores'!CR29,'Standardized Scores'!$E29:$DO29)</f>
        <v>20</v>
      </c>
      <c r="CS29" s="133">
        <f>RANK('Standardized Scores'!CS29,'Standardized Scores'!$E29:$DO29)</f>
        <v>49</v>
      </c>
      <c r="CT29" s="133">
        <f>RANK('Standardized Scores'!CT29,'Standardized Scores'!$E29:$DO29)</f>
        <v>53</v>
      </c>
      <c r="CU29" s="133">
        <f>RANK('Standardized Scores'!CU29,'Standardized Scores'!$E29:$DO29)</f>
        <v>35</v>
      </c>
      <c r="CV29" s="133">
        <f>RANK('Standardized Scores'!CV29,'Standardized Scores'!$E29:$DO29)</f>
        <v>109</v>
      </c>
      <c r="CW29" s="133">
        <f>RANK('Standardized Scores'!CW29,'Standardized Scores'!$E29:$DO29)</f>
        <v>12</v>
      </c>
      <c r="CX29" s="133">
        <f>RANK('Standardized Scores'!CX29,'Standardized Scores'!$E29:$DO29)</f>
        <v>33</v>
      </c>
      <c r="CY29" s="133">
        <f>RANK('Standardized Scores'!CY29,'Standardized Scores'!$E29:$DO29)</f>
        <v>76</v>
      </c>
      <c r="CZ29" s="133">
        <f>RANK('Standardized Scores'!CZ29,'Standardized Scores'!$E29:$DO29)</f>
        <v>9</v>
      </c>
      <c r="DA29" s="133">
        <f>RANK('Standardized Scores'!DA29,'Standardized Scores'!$E29:$DO29)</f>
        <v>48</v>
      </c>
      <c r="DB29" s="133">
        <f>RANK('Standardized Scores'!DB29,'Standardized Scores'!$E29:$DO29)</f>
        <v>79</v>
      </c>
      <c r="DC29" s="133">
        <f>RANK('Standardized Scores'!DC29,'Standardized Scores'!$E29:$DO29)</f>
        <v>82</v>
      </c>
      <c r="DD29" s="133">
        <f>RANK('Standardized Scores'!DD29,'Standardized Scores'!$E29:$DO29)</f>
        <v>50</v>
      </c>
      <c r="DE29" s="133">
        <f>RANK('Standardized Scores'!DE29,'Standardized Scores'!$E29:$DO29)</f>
        <v>55</v>
      </c>
      <c r="DF29" s="133">
        <f>RANK('Standardized Scores'!DF29,'Standardized Scores'!$E29:$DO29)</f>
        <v>30</v>
      </c>
      <c r="DG29" s="133">
        <f>RANK('Standardized Scores'!DG29,'Standardized Scores'!$E29:$DO29)</f>
        <v>67</v>
      </c>
      <c r="DH29" s="133">
        <f>RANK('Standardized Scores'!DH29,'Standardized Scores'!$E29:$DO29)</f>
        <v>91</v>
      </c>
      <c r="DI29" s="133">
        <f>RANK('Standardized Scores'!DI29,'Standardized Scores'!$E29:$DO29)</f>
        <v>99</v>
      </c>
      <c r="DJ29" s="133">
        <f>RANK('Standardized Scores'!DJ29,'Standardized Scores'!$E29:$DO29)</f>
        <v>72</v>
      </c>
      <c r="DK29" s="133">
        <f>RANK('Standardized Scores'!DK29,'Standardized Scores'!$E29:$DO29)</f>
        <v>2</v>
      </c>
      <c r="DL29" s="133">
        <f>RANK('Standardized Scores'!DL29,'Standardized Scores'!$E29:$DO29)</f>
        <v>14</v>
      </c>
      <c r="DM29" s="133">
        <f>RANK('Standardized Scores'!DM29,'Standardized Scores'!$E29:$DO29)</f>
        <v>93</v>
      </c>
      <c r="DN29" s="133">
        <f>RANK('Standardized Scores'!DN29,'Standardized Scores'!$E29:$DO29)</f>
        <v>106</v>
      </c>
      <c r="DO29" s="133">
        <f>RANK('Standardized Scores'!DO29,'Standardized Scores'!$E29:$DO29)</f>
        <v>104</v>
      </c>
    </row>
    <row r="30" spans="2:119" ht="12" customHeight="1" x14ac:dyDescent="0.25">
      <c r="B30" s="61" t="str">
        <f>'Standardized Scores'!B30</f>
        <v xml:space="preserve">         Ratio of female to male science, technology, engineering, and math (STEM) education at tertiary level</v>
      </c>
      <c r="C30" s="61" t="str">
        <f t="shared" si="0"/>
        <v>Ratio of female to male science, technology, engineering, and math (STEM) education at tertiary level</v>
      </c>
      <c r="D30" s="166">
        <f>'Standardized Scores'!D30</f>
        <v>0.2</v>
      </c>
      <c r="E30" s="133">
        <f>RANK('Standardized Scores'!E30,'Standardized Scores'!$E30:$DO30)</f>
        <v>84</v>
      </c>
      <c r="F30" s="133">
        <f>RANK('Standardized Scores'!F30,'Standardized Scores'!$E30:$DO30)</f>
        <v>16</v>
      </c>
      <c r="G30" s="133">
        <f>RANK('Standardized Scores'!G30,'Standardized Scores'!$E30:$DO30)</f>
        <v>67</v>
      </c>
      <c r="H30" s="133">
        <f>RANK('Standardized Scores'!H30,'Standardized Scores'!$E30:$DO30)</f>
        <v>105</v>
      </c>
      <c r="I30" s="133">
        <f>RANK('Standardized Scores'!I30,'Standardized Scores'!$E30:$DO30)</f>
        <v>87</v>
      </c>
      <c r="J30" s="133">
        <f>RANK('Standardized Scores'!J30,'Standardized Scores'!$E30:$DO30)</f>
        <v>68</v>
      </c>
      <c r="K30" s="133">
        <f>RANK('Standardized Scores'!K30,'Standardized Scores'!$E30:$DO30)</f>
        <v>14</v>
      </c>
      <c r="L30" s="133">
        <f>RANK('Standardized Scores'!L30,'Standardized Scores'!$E30:$DO30)</f>
        <v>45</v>
      </c>
      <c r="M30" s="133">
        <f>RANK('Standardized Scores'!M30,'Standardized Scores'!$E30:$DO30)</f>
        <v>96</v>
      </c>
      <c r="N30" s="133">
        <f>RANK('Standardized Scores'!N30,'Standardized Scores'!$E30:$DO30)</f>
        <v>112</v>
      </c>
      <c r="O30" s="133">
        <f>RANK('Standardized Scores'!O30,'Standardized Scores'!$E30:$DO30)</f>
        <v>10</v>
      </c>
      <c r="P30" s="133">
        <f>RANK('Standardized Scores'!P30,'Standardized Scores'!$E30:$DO30)</f>
        <v>88</v>
      </c>
      <c r="Q30" s="133">
        <f>RANK('Standardized Scores'!Q30,'Standardized Scores'!$E30:$DO30)</f>
        <v>66</v>
      </c>
      <c r="R30" s="133">
        <f>RANK('Standardized Scores'!R30,'Standardized Scores'!$E30:$DO30)</f>
        <v>51</v>
      </c>
      <c r="S30" s="133">
        <f>RANK('Standardized Scores'!S30,'Standardized Scores'!$E30:$DO30)</f>
        <v>72</v>
      </c>
      <c r="T30" s="133">
        <f>RANK('Standardized Scores'!T30,'Standardized Scores'!$E30:$DO30)</f>
        <v>89</v>
      </c>
      <c r="U30" s="133">
        <f>RANK('Standardized Scores'!U30,'Standardized Scores'!$E30:$DO30)</f>
        <v>76</v>
      </c>
      <c r="V30" s="133">
        <f>RANK('Standardized Scores'!V30,'Standardized Scores'!$E30:$DO30)</f>
        <v>61</v>
      </c>
      <c r="W30" s="133">
        <f>RANK('Standardized Scores'!W30,'Standardized Scores'!$E30:$DO30)</f>
        <v>41</v>
      </c>
      <c r="X30" s="133">
        <f>RANK('Standardized Scores'!X30,'Standardized Scores'!$E30:$DO30)</f>
        <v>63</v>
      </c>
      <c r="Y30" s="133">
        <f>RANK('Standardized Scores'!Y30,'Standardized Scores'!$E30:$DO30)</f>
        <v>31</v>
      </c>
      <c r="Z30" s="133">
        <f>RANK('Standardized Scores'!Z30,'Standardized Scores'!$E30:$DO30)</f>
        <v>52</v>
      </c>
      <c r="AA30" s="133">
        <f>RANK('Standardized Scores'!AA30,'Standardized Scores'!$E30:$DO30)</f>
        <v>101</v>
      </c>
      <c r="AB30" s="133">
        <f>RANK('Standardized Scores'!AB30,'Standardized Scores'!$E30:$DO30)</f>
        <v>94</v>
      </c>
      <c r="AC30" s="133">
        <f>RANK('Standardized Scores'!AC30,'Standardized Scores'!$E30:$DO30)</f>
        <v>23</v>
      </c>
      <c r="AD30" s="133">
        <f>RANK('Standardized Scores'!AD30,'Standardized Scores'!$E30:$DO30)</f>
        <v>108</v>
      </c>
      <c r="AE30" s="133">
        <f>RANK('Standardized Scores'!AE30,'Standardized Scores'!$E30:$DO30)</f>
        <v>39</v>
      </c>
      <c r="AF30" s="133">
        <f>RANK('Standardized Scores'!AF30,'Standardized Scores'!$E30:$DO30)</f>
        <v>54</v>
      </c>
      <c r="AG30" s="133">
        <f>RANK('Standardized Scores'!AG30,'Standardized Scores'!$E30:$DO30)</f>
        <v>110</v>
      </c>
      <c r="AH30" s="133">
        <f>RANK('Standardized Scores'!AH30,'Standardized Scores'!$E30:$DO30)</f>
        <v>73</v>
      </c>
      <c r="AI30" s="133">
        <f>RANK('Standardized Scores'!AI30,'Standardized Scores'!$E30:$DO30)</f>
        <v>111</v>
      </c>
      <c r="AJ30" s="133">
        <f>RANK('Standardized Scores'!AJ30,'Standardized Scores'!$E30:$DO30)</f>
        <v>62</v>
      </c>
      <c r="AK30" s="133">
        <f>RANK('Standardized Scores'!AK30,'Standardized Scores'!$E30:$DO30)</f>
        <v>28</v>
      </c>
      <c r="AL30" s="133">
        <f>RANK('Standardized Scores'!AL30,'Standardized Scores'!$E30:$DO30)</f>
        <v>104</v>
      </c>
      <c r="AM30" s="133">
        <f>RANK('Standardized Scores'!AM30,'Standardized Scores'!$E30:$DO30)</f>
        <v>25</v>
      </c>
      <c r="AN30" s="133">
        <f>RANK('Standardized Scores'!AN30,'Standardized Scores'!$E30:$DO30)</f>
        <v>38</v>
      </c>
      <c r="AO30" s="133">
        <f>RANK('Standardized Scores'!AO30,'Standardized Scores'!$E30:$DO30)</f>
        <v>74</v>
      </c>
      <c r="AP30" s="133">
        <f>RANK('Standardized Scores'!AP30,'Standardized Scores'!$E30:$DO30)</f>
        <v>9</v>
      </c>
      <c r="AQ30" s="133">
        <f>RANK('Standardized Scores'!AQ30,'Standardized Scores'!$E30:$DO30)</f>
        <v>93</v>
      </c>
      <c r="AR30" s="133">
        <f>RANK('Standardized Scores'!AR30,'Standardized Scores'!$E30:$DO30)</f>
        <v>29</v>
      </c>
      <c r="AS30" s="133">
        <f>RANK('Standardized Scores'!AS30,'Standardized Scores'!$E30:$DO30)</f>
        <v>46</v>
      </c>
      <c r="AT30" s="133">
        <f>RANK('Standardized Scores'!AT30,'Standardized Scores'!$E30:$DO30)</f>
        <v>97</v>
      </c>
      <c r="AU30" s="133">
        <f>RANK('Standardized Scores'!AU30,'Standardized Scores'!$E30:$DO30)</f>
        <v>48</v>
      </c>
      <c r="AV30" s="133">
        <f>RANK('Standardized Scores'!AV30,'Standardized Scores'!$E30:$DO30)</f>
        <v>98</v>
      </c>
      <c r="AW30" s="133">
        <f>RANK('Standardized Scores'!AW30,'Standardized Scores'!$E30:$DO30)</f>
        <v>86</v>
      </c>
      <c r="AX30" s="133">
        <f>RANK('Standardized Scores'!AX30,'Standardized Scores'!$E30:$DO30)</f>
        <v>11</v>
      </c>
      <c r="AY30" s="133">
        <f>RANK('Standardized Scores'!AY30,'Standardized Scores'!$E30:$DO30)</f>
        <v>78</v>
      </c>
      <c r="AZ30" s="133">
        <f>RANK('Standardized Scores'!AZ30,'Standardized Scores'!$E30:$DO30)</f>
        <v>3</v>
      </c>
      <c r="BA30" s="133">
        <f>RANK('Standardized Scores'!BA30,'Standardized Scores'!$E30:$DO30)</f>
        <v>95</v>
      </c>
      <c r="BB30" s="133">
        <f>RANK('Standardized Scores'!BB30,'Standardized Scores'!$E30:$DO30)</f>
        <v>35</v>
      </c>
      <c r="BC30" s="133">
        <f>RANK('Standardized Scores'!BC30,'Standardized Scores'!$E30:$DO30)</f>
        <v>33</v>
      </c>
      <c r="BD30" s="133">
        <f>RANK('Standardized Scores'!BD30,'Standardized Scores'!$E30:$DO30)</f>
        <v>58</v>
      </c>
      <c r="BE30" s="133">
        <f>RANK('Standardized Scores'!BE30,'Standardized Scores'!$E30:$DO30)</f>
        <v>5</v>
      </c>
      <c r="BF30" s="133">
        <f>RANK('Standardized Scores'!BF30,'Standardized Scores'!$E30:$DO30)</f>
        <v>34</v>
      </c>
      <c r="BG30" s="133">
        <f>RANK('Standardized Scores'!BG30,'Standardized Scores'!$E30:$DO30)</f>
        <v>50</v>
      </c>
      <c r="BH30" s="133">
        <f>RANK('Standardized Scores'!BH30,'Standardized Scores'!$E30:$DO30)</f>
        <v>103</v>
      </c>
      <c r="BI30" s="133">
        <f>RANK('Standardized Scores'!BI30,'Standardized Scores'!$E30:$DO30)</f>
        <v>8</v>
      </c>
      <c r="BJ30" s="133">
        <f>RANK('Standardized Scores'!BJ30,'Standardized Scores'!$E30:$DO30)</f>
        <v>85</v>
      </c>
      <c r="BK30" s="133">
        <f>RANK('Standardized Scores'!BK30,'Standardized Scores'!$E30:$DO30)</f>
        <v>79</v>
      </c>
      <c r="BL30" s="133">
        <f>RANK('Standardized Scores'!BL30,'Standardized Scores'!$E30:$DO30)</f>
        <v>24</v>
      </c>
      <c r="BM30" s="133">
        <f>RANK('Standardized Scores'!BM30,'Standardized Scores'!$E30:$DO30)</f>
        <v>37</v>
      </c>
      <c r="BN30" s="133">
        <f>RANK('Standardized Scores'!BN30,'Standardized Scores'!$E30:$DO30)</f>
        <v>80</v>
      </c>
      <c r="BO30" s="133">
        <f>RANK('Standardized Scores'!BO30,'Standardized Scores'!$E30:$DO30)</f>
        <v>19</v>
      </c>
      <c r="BP30" s="133">
        <f>RANK('Standardized Scores'!BP30,'Standardized Scores'!$E30:$DO30)</f>
        <v>1</v>
      </c>
      <c r="BQ30" s="133">
        <f>RANK('Standardized Scores'!BQ30,'Standardized Scores'!$E30:$DO30)</f>
        <v>92</v>
      </c>
      <c r="BR30" s="133">
        <f>RANK('Standardized Scores'!BR30,'Standardized Scores'!$E30:$DO30)</f>
        <v>44</v>
      </c>
      <c r="BS30" s="133">
        <f>RANK('Standardized Scores'!BS30,'Standardized Scores'!$E30:$DO30)</f>
        <v>40</v>
      </c>
      <c r="BT30" s="133">
        <f>RANK('Standardized Scores'!BT30,'Standardized Scores'!$E30:$DO30)</f>
        <v>83</v>
      </c>
      <c r="BU30" s="133">
        <f>RANK('Standardized Scores'!BU30,'Standardized Scores'!$E30:$DO30)</f>
        <v>69</v>
      </c>
      <c r="BV30" s="133">
        <f>RANK('Standardized Scores'!BV30,'Standardized Scores'!$E30:$DO30)</f>
        <v>21</v>
      </c>
      <c r="BW30" s="133">
        <f>RANK('Standardized Scores'!BW30,'Standardized Scores'!$E30:$DO30)</f>
        <v>113</v>
      </c>
      <c r="BX30" s="133">
        <f>RANK('Standardized Scores'!BX30,'Standardized Scores'!$E30:$DO30)</f>
        <v>114</v>
      </c>
      <c r="BY30" s="133">
        <f>RANK('Standardized Scores'!BY30,'Standardized Scores'!$E30:$DO30)</f>
        <v>115</v>
      </c>
      <c r="BZ30" s="133">
        <f>RANK('Standardized Scores'!BZ30,'Standardized Scores'!$E30:$DO30)</f>
        <v>81</v>
      </c>
      <c r="CA30" s="133">
        <f>RANK('Standardized Scores'!CA30,'Standardized Scores'!$E30:$DO30)</f>
        <v>53</v>
      </c>
      <c r="CB30" s="133">
        <f>RANK('Standardized Scores'!CB30,'Standardized Scores'!$E30:$DO30)</f>
        <v>109</v>
      </c>
      <c r="CC30" s="133">
        <f>RANK('Standardized Scores'!CC30,'Standardized Scores'!$E30:$DO30)</f>
        <v>64</v>
      </c>
      <c r="CD30" s="133">
        <f>RANK('Standardized Scores'!CD30,'Standardized Scores'!$E30:$DO30)</f>
        <v>2</v>
      </c>
      <c r="CE30" s="133">
        <f>RANK('Standardized Scores'!CE30,'Standardized Scores'!$E30:$DO30)</f>
        <v>71</v>
      </c>
      <c r="CF30" s="133">
        <f>RANK('Standardized Scores'!CF30,'Standardized Scores'!$E30:$DO30)</f>
        <v>106</v>
      </c>
      <c r="CG30" s="133">
        <f>RANK('Standardized Scores'!CG30,'Standardized Scores'!$E30:$DO30)</f>
        <v>102</v>
      </c>
      <c r="CH30" s="133">
        <f>RANK('Standardized Scores'!CH30,'Standardized Scores'!$E30:$DO30)</f>
        <v>18</v>
      </c>
      <c r="CI30" s="133">
        <f>RANK('Standardized Scores'!CI30,'Standardized Scores'!$E30:$DO30)</f>
        <v>36</v>
      </c>
      <c r="CJ30" s="133">
        <f>RANK('Standardized Scores'!CJ30,'Standardized Scores'!$E30:$DO30)</f>
        <v>77</v>
      </c>
      <c r="CK30" s="133">
        <f>RANK('Standardized Scores'!CK30,'Standardized Scores'!$E30:$DO30)</f>
        <v>27</v>
      </c>
      <c r="CL30" s="133">
        <f>RANK('Standardized Scores'!CL30,'Standardized Scores'!$E30:$DO30)</f>
        <v>82</v>
      </c>
      <c r="CM30" s="133">
        <f>RANK('Standardized Scores'!CM30,'Standardized Scores'!$E30:$DO30)</f>
        <v>20</v>
      </c>
      <c r="CN30" s="133">
        <f>RANK('Standardized Scores'!CN30,'Standardized Scores'!$E30:$DO30)</f>
        <v>13</v>
      </c>
      <c r="CO30" s="133">
        <f>RANK('Standardized Scores'!CO30,'Standardized Scores'!$E30:$DO30)</f>
        <v>12</v>
      </c>
      <c r="CP30" s="133">
        <f>RANK('Standardized Scores'!CP30,'Standardized Scores'!$E30:$DO30)</f>
        <v>56</v>
      </c>
      <c r="CQ30" s="133">
        <f>RANK('Standardized Scores'!CQ30,'Standardized Scores'!$E30:$DO30)</f>
        <v>107</v>
      </c>
      <c r="CR30" s="133">
        <f>RANK('Standardized Scores'!CR30,'Standardized Scores'!$E30:$DO30)</f>
        <v>17</v>
      </c>
      <c r="CS30" s="133">
        <f>RANK('Standardized Scores'!CS30,'Standardized Scores'!$E30:$DO30)</f>
        <v>6</v>
      </c>
      <c r="CT30" s="133">
        <f>RANK('Standardized Scores'!CT30,'Standardized Scores'!$E30:$DO30)</f>
        <v>60</v>
      </c>
      <c r="CU30" s="133">
        <f>RANK('Standardized Scores'!CU30,'Standardized Scores'!$E30:$DO30)</f>
        <v>22</v>
      </c>
      <c r="CV30" s="133">
        <f>RANK('Standardized Scores'!CV30,'Standardized Scores'!$E30:$DO30)</f>
        <v>90</v>
      </c>
      <c r="CW30" s="133">
        <f>RANK('Standardized Scores'!CW30,'Standardized Scores'!$E30:$DO30)</f>
        <v>15</v>
      </c>
      <c r="CX30" s="133">
        <f>RANK('Standardized Scores'!CX30,'Standardized Scores'!$E30:$DO30)</f>
        <v>65</v>
      </c>
      <c r="CY30" s="133">
        <f>RANK('Standardized Scores'!CY30,'Standardized Scores'!$E30:$DO30)</f>
        <v>47</v>
      </c>
      <c r="CZ30" s="133">
        <f>RANK('Standardized Scores'!CZ30,'Standardized Scores'!$E30:$DO30)</f>
        <v>32</v>
      </c>
      <c r="DA30" s="133">
        <f>RANK('Standardized Scores'!DA30,'Standardized Scores'!$E30:$DO30)</f>
        <v>43</v>
      </c>
      <c r="DB30" s="133">
        <f>RANK('Standardized Scores'!DB30,'Standardized Scores'!$E30:$DO30)</f>
        <v>48</v>
      </c>
      <c r="DC30" s="133">
        <f>RANK('Standardized Scores'!DC30,'Standardized Scores'!$E30:$DO30)</f>
        <v>55</v>
      </c>
      <c r="DD30" s="133">
        <f>RANK('Standardized Scores'!DD30,'Standardized Scores'!$E30:$DO30)</f>
        <v>26</v>
      </c>
      <c r="DE30" s="133">
        <f>RANK('Standardized Scores'!DE30,'Standardized Scores'!$E30:$DO30)</f>
        <v>4</v>
      </c>
      <c r="DF30" s="133">
        <f>RANK('Standardized Scores'!DF30,'Standardized Scores'!$E30:$DO30)</f>
        <v>100</v>
      </c>
      <c r="DG30" s="133">
        <f>RANK('Standardized Scores'!DG30,'Standardized Scores'!$E30:$DO30)</f>
        <v>30</v>
      </c>
      <c r="DH30" s="133">
        <f>RANK('Standardized Scores'!DH30,'Standardized Scores'!$E30:$DO30)</f>
        <v>42</v>
      </c>
      <c r="DI30" s="133">
        <f>RANK('Standardized Scores'!DI30,'Standardized Scores'!$E30:$DO30)</f>
        <v>7</v>
      </c>
      <c r="DJ30" s="133">
        <f>RANK('Standardized Scores'!DJ30,'Standardized Scores'!$E30:$DO30)</f>
        <v>57</v>
      </c>
      <c r="DK30" s="133">
        <f>RANK('Standardized Scores'!DK30,'Standardized Scores'!$E30:$DO30)</f>
        <v>75</v>
      </c>
      <c r="DL30" s="133">
        <f>RANK('Standardized Scores'!DL30,'Standardized Scores'!$E30:$DO30)</f>
        <v>99</v>
      </c>
      <c r="DM30" s="133">
        <f>RANK('Standardized Scores'!DM30,'Standardized Scores'!$E30:$DO30)</f>
        <v>59</v>
      </c>
      <c r="DN30" s="133">
        <f>RANK('Standardized Scores'!DN30,'Standardized Scores'!$E30:$DO30)</f>
        <v>70</v>
      </c>
      <c r="DO30" s="133">
        <f>RANK('Standardized Scores'!DO30,'Standardized Scores'!$E30:$DO30)</f>
        <v>91</v>
      </c>
    </row>
    <row r="31" spans="2:119" ht="12" customHeight="1" x14ac:dyDescent="0.25">
      <c r="B31" s="61" t="str">
        <f>'Standardized Scores'!B31</f>
        <v xml:space="preserve">         Gini Coefficient - economic inequality</v>
      </c>
      <c r="C31" s="61" t="str">
        <f t="shared" si="0"/>
        <v>Gini Coefficient - economic inequality</v>
      </c>
      <c r="D31" s="166">
        <f>'Standardized Scores'!D31</f>
        <v>0.2</v>
      </c>
      <c r="E31" s="133">
        <f>RANK('Standardized Scores'!E31,'Standardized Scores'!$E31:$DO31)</f>
        <v>28</v>
      </c>
      <c r="F31" s="133">
        <f>RANK('Standardized Scores'!F31,'Standardized Scores'!$E31:$DO31)</f>
        <v>62</v>
      </c>
      <c r="G31" s="133">
        <f>RANK('Standardized Scores'!G31,'Standardized Scores'!$E31:$DO31)</f>
        <v>114</v>
      </c>
      <c r="H31" s="133">
        <f>RANK('Standardized Scores'!H31,'Standardized Scores'!$E31:$DO31)</f>
        <v>101</v>
      </c>
      <c r="I31" s="133">
        <f>RANK('Standardized Scores'!I31,'Standardized Scores'!$E31:$DO31)</f>
        <v>5</v>
      </c>
      <c r="J31" s="133">
        <f>RANK('Standardized Scores'!J31,'Standardized Scores'!$E31:$DO31)</f>
        <v>33</v>
      </c>
      <c r="K31" s="133">
        <f>RANK('Standardized Scores'!K31,'Standardized Scores'!$E31:$DO31)</f>
        <v>10</v>
      </c>
      <c r="L31" s="133">
        <f>RANK('Standardized Scores'!L31,'Standardized Scores'!$E31:$DO31)</f>
        <v>46</v>
      </c>
      <c r="M31" s="133">
        <f>RANK('Standardized Scores'!M31,'Standardized Scores'!$E31:$DO31)</f>
        <v>62</v>
      </c>
      <c r="N31" s="133">
        <f>RANK('Standardized Scores'!N31,'Standardized Scores'!$E31:$DO31)</f>
        <v>46</v>
      </c>
      <c r="O31" s="133">
        <f>RANK('Standardized Scores'!O31,'Standardized Scores'!$E31:$DO31)</f>
        <v>3</v>
      </c>
      <c r="P31" s="133">
        <f>RANK('Standardized Scores'!P31,'Standardized Scores'!$E31:$DO31)</f>
        <v>4</v>
      </c>
      <c r="Q31" s="133">
        <f>RANK('Standardized Scores'!Q31,'Standardized Scores'!$E31:$DO31)</f>
        <v>104</v>
      </c>
      <c r="R31" s="133">
        <f>RANK('Standardized Scores'!R31,'Standardized Scores'!$E31:$DO31)</f>
        <v>28</v>
      </c>
      <c r="S31" s="133">
        <f>RANK('Standardized Scores'!S31,'Standardized Scores'!$E31:$DO31)</f>
        <v>78</v>
      </c>
      <c r="T31" s="133">
        <f>RANK('Standardized Scores'!T31,'Standardized Scores'!$E31:$DO31)</f>
        <v>110</v>
      </c>
      <c r="U31" s="133">
        <f>RANK('Standardized Scores'!U31,'Standardized Scores'!$E31:$DO31)</f>
        <v>96</v>
      </c>
      <c r="V31" s="133">
        <f>RANK('Standardized Scores'!V31,'Standardized Scores'!$E31:$DO31)</f>
        <v>78</v>
      </c>
      <c r="W31" s="133">
        <f>RANK('Standardized Scores'!W31,'Standardized Scores'!$E31:$DO31)</f>
        <v>13</v>
      </c>
      <c r="X31" s="133">
        <f>RANK('Standardized Scores'!X31,'Standardized Scores'!$E31:$DO31)</f>
        <v>107</v>
      </c>
      <c r="Y31" s="133">
        <f>RANK('Standardized Scores'!Y31,'Standardized Scores'!$E31:$DO31)</f>
        <v>92</v>
      </c>
      <c r="Z31" s="133">
        <f>RANK('Standardized Scores'!Z31,'Standardized Scores'!$E31:$DO31)</f>
        <v>115</v>
      </c>
      <c r="AA31" s="133">
        <f>RANK('Standardized Scores'!AA31,'Standardized Scores'!$E31:$DO31)</f>
        <v>78</v>
      </c>
      <c r="AB31" s="133">
        <f>RANK('Standardized Scores'!AB31,'Standardized Scores'!$E31:$DO31)</f>
        <v>111</v>
      </c>
      <c r="AC31" s="133">
        <f>RANK('Standardized Scores'!AC31,'Standardized Scores'!$E31:$DO31)</f>
        <v>17</v>
      </c>
      <c r="AD31" s="133">
        <f>RANK('Standardized Scores'!AD31,'Standardized Scores'!$E31:$DO31)</f>
        <v>31</v>
      </c>
      <c r="AE31" s="133">
        <f>RANK('Standardized Scores'!AE31,'Standardized Scores'!$E31:$DO31)</f>
        <v>6</v>
      </c>
      <c r="AF31" s="133">
        <f>RANK('Standardized Scores'!AF31,'Standardized Scores'!$E31:$DO31)</f>
        <v>9</v>
      </c>
      <c r="AG31" s="133">
        <f>RANK('Standardized Scores'!AG31,'Standardized Scores'!$E31:$DO31)</f>
        <v>94</v>
      </c>
      <c r="AH31" s="133">
        <f>RANK('Standardized Scores'!AH31,'Standardized Scores'!$E31:$DO31)</f>
        <v>108</v>
      </c>
      <c r="AI31" s="133">
        <f>RANK('Standardized Scores'!AI31,'Standardized Scores'!$E31:$DO31)</f>
        <v>62</v>
      </c>
      <c r="AJ31" s="133">
        <f>RANK('Standardized Scores'!AJ31,'Standardized Scores'!$E31:$DO31)</f>
        <v>93</v>
      </c>
      <c r="AK31" s="133">
        <f>RANK('Standardized Scores'!AK31,'Standardized Scores'!$E31:$DO31)</f>
        <v>27</v>
      </c>
      <c r="AL31" s="133">
        <f>RANK('Standardized Scores'!AL31,'Standardized Scores'!$E31:$DO31)</f>
        <v>78</v>
      </c>
      <c r="AM31" s="133">
        <f>RANK('Standardized Scores'!AM31,'Standardized Scores'!$E31:$DO31)</f>
        <v>11</v>
      </c>
      <c r="AN31" s="133">
        <f>RANK('Standardized Scores'!AN31,'Standardized Scores'!$E31:$DO31)</f>
        <v>21</v>
      </c>
      <c r="AO31" s="133">
        <f>RANK('Standardized Scores'!AO31,'Standardized Scores'!$E31:$DO31)</f>
        <v>43</v>
      </c>
      <c r="AP31" s="133">
        <f>RANK('Standardized Scores'!AP31,'Standardized Scores'!$E31:$DO31)</f>
        <v>23</v>
      </c>
      <c r="AQ31" s="133">
        <f>RANK('Standardized Scores'!AQ31,'Standardized Scores'!$E31:$DO31)</f>
        <v>78</v>
      </c>
      <c r="AR31" s="133">
        <f>RANK('Standardized Scores'!AR31,'Standardized Scores'!$E31:$DO31)</f>
        <v>34</v>
      </c>
      <c r="AS31" s="133">
        <f>RANK('Standardized Scores'!AS31,'Standardized Scores'!$E31:$DO31)</f>
        <v>105</v>
      </c>
      <c r="AT31" s="133">
        <f>RANK('Standardized Scores'!AT31,'Standardized Scores'!$E31:$DO31)</f>
        <v>109</v>
      </c>
      <c r="AU31" s="133">
        <f>RANK('Standardized Scores'!AU31,'Standardized Scores'!$E31:$DO31)</f>
        <v>46</v>
      </c>
      <c r="AV31" s="133">
        <f>RANK('Standardized Scores'!AV31,'Standardized Scores'!$E31:$DO31)</f>
        <v>26</v>
      </c>
      <c r="AW31" s="133">
        <f>RANK('Standardized Scores'!AW31,'Standardized Scores'!$E31:$DO31)</f>
        <v>23</v>
      </c>
      <c r="AX31" s="133">
        <f>RANK('Standardized Scores'!AX31,'Standardized Scores'!$E31:$DO31)</f>
        <v>59</v>
      </c>
      <c r="AY31" s="133">
        <f>RANK('Standardized Scores'!AY31,'Standardized Scores'!$E31:$DO31)</f>
        <v>77</v>
      </c>
      <c r="AZ31" s="133">
        <f>RANK('Standardized Scores'!AZ31,'Standardized Scores'!$E31:$DO31)</f>
        <v>98</v>
      </c>
      <c r="BA31" s="133">
        <f>RANK('Standardized Scores'!BA31,'Standardized Scores'!$E31:$DO31)</f>
        <v>62</v>
      </c>
      <c r="BB31" s="133">
        <f>RANK('Standardized Scores'!BB31,'Standardized Scores'!$E31:$DO31)</f>
        <v>14</v>
      </c>
      <c r="BC31" s="133">
        <f>RANK('Standardized Scores'!BC31,'Standardized Scores'!$E31:$DO31)</f>
        <v>42</v>
      </c>
      <c r="BD31" s="133">
        <f>RANK('Standardized Scores'!BD31,'Standardized Scores'!$E31:$DO31)</f>
        <v>39</v>
      </c>
      <c r="BE31" s="133">
        <f>RANK('Standardized Scores'!BE31,'Standardized Scores'!$E31:$DO31)</f>
        <v>41</v>
      </c>
      <c r="BF31" s="133">
        <f>RANK('Standardized Scores'!BF31,'Standardized Scores'!$E31:$DO31)</f>
        <v>62</v>
      </c>
      <c r="BG31" s="133">
        <f>RANK('Standardized Scores'!BG31,'Standardized Scores'!$E31:$DO31)</f>
        <v>12</v>
      </c>
      <c r="BH31" s="133">
        <f>RANK('Standardized Scores'!BH31,'Standardized Scores'!$E31:$DO31)</f>
        <v>78</v>
      </c>
      <c r="BI31" s="133">
        <f>RANK('Standardized Scores'!BI31,'Standardized Scores'!$E31:$DO31)</f>
        <v>62</v>
      </c>
      <c r="BJ31" s="133">
        <f>RANK('Standardized Scores'!BJ31,'Standardized Scores'!$E31:$DO31)</f>
        <v>19</v>
      </c>
      <c r="BK31" s="133">
        <f>RANK('Standardized Scores'!BK31,'Standardized Scores'!$E31:$DO31)</f>
        <v>44</v>
      </c>
      <c r="BL31" s="133">
        <f>RANK('Standardized Scores'!BL31,'Standardized Scores'!$E31:$DO31)</f>
        <v>62</v>
      </c>
      <c r="BM31" s="133">
        <f>RANK('Standardized Scores'!BM31,'Standardized Scores'!$E31:$DO31)</f>
        <v>56</v>
      </c>
      <c r="BN31" s="133">
        <f>RANK('Standardized Scores'!BN31,'Standardized Scores'!$E31:$DO31)</f>
        <v>20</v>
      </c>
      <c r="BO31" s="133">
        <f>RANK('Standardized Scores'!BO31,'Standardized Scores'!$E31:$DO31)</f>
        <v>78</v>
      </c>
      <c r="BP31" s="133">
        <f>RANK('Standardized Scores'!BP31,'Standardized Scores'!$E31:$DO31)</f>
        <v>46</v>
      </c>
      <c r="BQ31" s="133">
        <f>RANK('Standardized Scores'!BQ31,'Standardized Scores'!$E31:$DO31)</f>
        <v>30</v>
      </c>
      <c r="BR31" s="133">
        <f>RANK('Standardized Scores'!BR31,'Standardized Scores'!$E31:$DO31)</f>
        <v>78</v>
      </c>
      <c r="BS31" s="133">
        <f>RANK('Standardized Scores'!BS31,'Standardized Scores'!$E31:$DO31)</f>
        <v>100</v>
      </c>
      <c r="BT31" s="133">
        <f>RANK('Standardized Scores'!BT31,'Standardized Scores'!$E31:$DO31)</f>
        <v>37</v>
      </c>
      <c r="BU31" s="133">
        <f>RANK('Standardized Scores'!BU31,'Standardized Scores'!$E31:$DO31)</f>
        <v>61</v>
      </c>
      <c r="BV31" s="133">
        <f>RANK('Standardized Scores'!BV31,'Standardized Scores'!$E31:$DO31)</f>
        <v>62</v>
      </c>
      <c r="BW31" s="133">
        <f>RANK('Standardized Scores'!BW31,'Standardized Scores'!$E31:$DO31)</f>
        <v>78</v>
      </c>
      <c r="BX31" s="133">
        <f>RANK('Standardized Scores'!BX31,'Standardized Scores'!$E31:$DO31)</f>
        <v>78</v>
      </c>
      <c r="BY31" s="133">
        <f>RANK('Standardized Scores'!BY31,'Standardized Scores'!$E31:$DO31)</f>
        <v>46</v>
      </c>
      <c r="BZ31" s="133">
        <f>RANK('Standardized Scores'!BZ31,'Standardized Scores'!$E31:$DO31)</f>
        <v>25</v>
      </c>
      <c r="CA31" s="133">
        <f>RANK('Standardized Scores'!CA31,'Standardized Scores'!$E31:$DO31)</f>
        <v>34</v>
      </c>
      <c r="CB31" s="133">
        <f>RANK('Standardized Scores'!CB31,'Standardized Scores'!$E31:$DO31)</f>
        <v>55</v>
      </c>
      <c r="CC31" s="133">
        <f>RANK('Standardized Scores'!CC31,'Standardized Scores'!$E31:$DO31)</f>
        <v>15</v>
      </c>
      <c r="CD31" s="133">
        <f>RANK('Standardized Scores'!CD31,'Standardized Scores'!$E31:$DO31)</f>
        <v>62</v>
      </c>
      <c r="CE31" s="133">
        <f>RANK('Standardized Scores'!CE31,'Standardized Scores'!$E31:$DO31)</f>
        <v>22</v>
      </c>
      <c r="CF31" s="133">
        <f>RANK('Standardized Scores'!CF31,'Standardized Scores'!$E31:$DO31)</f>
        <v>112</v>
      </c>
      <c r="CG31" s="133">
        <f>RANK('Standardized Scores'!CG31,'Standardized Scores'!$E31:$DO31)</f>
        <v>103</v>
      </c>
      <c r="CH31" s="133">
        <f>RANK('Standardized Scores'!CH31,'Standardized Scores'!$E31:$DO31)</f>
        <v>105</v>
      </c>
      <c r="CI31" s="133">
        <f>RANK('Standardized Scores'!CI31,'Standardized Scores'!$E31:$DO31)</f>
        <v>76</v>
      </c>
      <c r="CJ31" s="133">
        <f>RANK('Standardized Scores'!CJ31,'Standardized Scores'!$E31:$DO31)</f>
        <v>8</v>
      </c>
      <c r="CK31" s="133">
        <f>RANK('Standardized Scores'!CK31,'Standardized Scores'!$E31:$DO31)</f>
        <v>36</v>
      </c>
      <c r="CL31" s="133">
        <f>RANK('Standardized Scores'!CL31,'Standardized Scores'!$E31:$DO31)</f>
        <v>62</v>
      </c>
      <c r="CM31" s="133">
        <f>RANK('Standardized Scores'!CM31,'Standardized Scores'!$E31:$DO31)</f>
        <v>45</v>
      </c>
      <c r="CN31" s="133">
        <f>RANK('Standardized Scores'!CN31,'Standardized Scores'!$E31:$DO31)</f>
        <v>60</v>
      </c>
      <c r="CO31" s="133">
        <f>RANK('Standardized Scores'!CO31,'Standardized Scores'!$E31:$DO31)</f>
        <v>78</v>
      </c>
      <c r="CP31" s="133">
        <f>RANK('Standardized Scores'!CP31,'Standardized Scores'!$E31:$DO31)</f>
        <v>62</v>
      </c>
      <c r="CQ31" s="133">
        <f>RANK('Standardized Scores'!CQ31,'Standardized Scores'!$E31:$DO31)</f>
        <v>78</v>
      </c>
      <c r="CR31" s="133">
        <f>RANK('Standardized Scores'!CR31,'Standardized Scores'!$E31:$DO31)</f>
        <v>18</v>
      </c>
      <c r="CS31" s="133">
        <f>RANK('Standardized Scores'!CS31,'Standardized Scores'!$E31:$DO31)</f>
        <v>46</v>
      </c>
      <c r="CT31" s="133">
        <f>RANK('Standardized Scores'!CT31,'Standardized Scores'!$E31:$DO31)</f>
        <v>1</v>
      </c>
      <c r="CU31" s="133">
        <f>RANK('Standardized Scores'!CU31,'Standardized Scores'!$E31:$DO31)</f>
        <v>2</v>
      </c>
      <c r="CV31" s="133">
        <f>RANK('Standardized Scores'!CV31,'Standardized Scores'!$E31:$DO31)</f>
        <v>78</v>
      </c>
      <c r="CW31" s="133">
        <f>RANK('Standardized Scores'!CW31,'Standardized Scores'!$E31:$DO31)</f>
        <v>39</v>
      </c>
      <c r="CX31" s="133">
        <f>RANK('Standardized Scores'!CX31,'Standardized Scores'!$E31:$DO31)</f>
        <v>38</v>
      </c>
      <c r="CY31" s="133">
        <f>RANK('Standardized Scores'!CY31,'Standardized Scores'!$E31:$DO31)</f>
        <v>46</v>
      </c>
      <c r="CZ31" s="133">
        <f>RANK('Standardized Scores'!CZ31,'Standardized Scores'!$E31:$DO31)</f>
        <v>16</v>
      </c>
      <c r="DA31" s="133">
        <f>RANK('Standardized Scores'!DA31,'Standardized Scores'!$E31:$DO31)</f>
        <v>32</v>
      </c>
      <c r="DB31" s="133">
        <f>RANK('Standardized Scores'!DB31,'Standardized Scores'!$E31:$DO31)</f>
        <v>46</v>
      </c>
      <c r="DC31" s="133">
        <f>RANK('Standardized Scores'!DC31,'Standardized Scores'!$E31:$DO31)</f>
        <v>97</v>
      </c>
      <c r="DD31" s="133">
        <f>RANK('Standardized Scores'!DD31,'Standardized Scores'!$E31:$DO31)</f>
        <v>46</v>
      </c>
      <c r="DE31" s="133">
        <f>RANK('Standardized Scores'!DE31,'Standardized Scores'!$E31:$DO31)</f>
        <v>62</v>
      </c>
      <c r="DF31" s="133">
        <f>RANK('Standardized Scores'!DF31,'Standardized Scores'!$E31:$DO31)</f>
        <v>99</v>
      </c>
      <c r="DG31" s="133">
        <f>RANK('Standardized Scores'!DG31,'Standardized Scores'!$E31:$DO31)</f>
        <v>102</v>
      </c>
      <c r="DH31" s="133">
        <f>RANK('Standardized Scores'!DH31,'Standardized Scores'!$E31:$DO31)</f>
        <v>7</v>
      </c>
      <c r="DI31" s="133">
        <f>RANK('Standardized Scores'!DI31,'Standardized Scores'!$E31:$DO31)</f>
        <v>62</v>
      </c>
      <c r="DJ31" s="133">
        <f>RANK('Standardized Scores'!DJ31,'Standardized Scores'!$E31:$DO31)</f>
        <v>57</v>
      </c>
      <c r="DK31" s="133">
        <f>RANK('Standardized Scores'!DK31,'Standardized Scores'!$E31:$DO31)</f>
        <v>75</v>
      </c>
      <c r="DL31" s="133">
        <f>RANK('Standardized Scores'!DL31,'Standardized Scores'!$E31:$DO31)</f>
        <v>95</v>
      </c>
      <c r="DM31" s="133">
        <f>RANK('Standardized Scores'!DM31,'Standardized Scores'!$E31:$DO31)</f>
        <v>58</v>
      </c>
      <c r="DN31" s="133">
        <f>RANK('Standardized Scores'!DN31,'Standardized Scores'!$E31:$DO31)</f>
        <v>78</v>
      </c>
      <c r="DO31" s="133">
        <f>RANK('Standardized Scores'!DO31,'Standardized Scores'!$E31:$DO31)</f>
        <v>113</v>
      </c>
    </row>
    <row r="32" spans="2:119" ht="12" customHeight="1" x14ac:dyDescent="0.25">
      <c r="B32" s="77" t="str">
        <f>'Standardized Scores'!B32</f>
        <v xml:space="preserve">   Government</v>
      </c>
      <c r="C32" s="77" t="s">
        <v>163</v>
      </c>
      <c r="D32" s="167">
        <f>'Standardized Scores'!D32</f>
        <v>0.4</v>
      </c>
      <c r="E32" s="134">
        <f>RANK('Standardized Scores'!E32,'Standardized Scores'!$E32:$DO32)</f>
        <v>71</v>
      </c>
      <c r="F32" s="134">
        <f>RANK('Standardized Scores'!F32,'Standardized Scores'!$E32:$DO32)</f>
        <v>105</v>
      </c>
      <c r="G32" s="134">
        <f>RANK('Standardized Scores'!G32,'Standardized Scores'!$E32:$DO32)</f>
        <v>101</v>
      </c>
      <c r="H32" s="134">
        <f>RANK('Standardized Scores'!H32,'Standardized Scores'!$E32:$DO32)</f>
        <v>55</v>
      </c>
      <c r="I32" s="134">
        <f>RANK('Standardized Scores'!I32,'Standardized Scores'!$E32:$DO32)</f>
        <v>77</v>
      </c>
      <c r="J32" s="134">
        <f>RANK('Standardized Scores'!J32,'Standardized Scores'!$E32:$DO32)</f>
        <v>1</v>
      </c>
      <c r="K32" s="134">
        <f>RANK('Standardized Scores'!K32,'Standardized Scores'!$E32:$DO32)</f>
        <v>24</v>
      </c>
      <c r="L32" s="134">
        <f>RANK('Standardized Scores'!L32,'Standardized Scores'!$E32:$DO32)</f>
        <v>83</v>
      </c>
      <c r="M32" s="134">
        <f>RANK('Standardized Scores'!M32,'Standardized Scores'!$E32:$DO32)</f>
        <v>66</v>
      </c>
      <c r="N32" s="134">
        <f>RANK('Standardized Scores'!N32,'Standardized Scores'!$E32:$DO32)</f>
        <v>100</v>
      </c>
      <c r="O32" s="134">
        <f>RANK('Standardized Scores'!O32,'Standardized Scores'!$E32:$DO32)</f>
        <v>110</v>
      </c>
      <c r="P32" s="134">
        <f>RANK('Standardized Scores'!P32,'Standardized Scores'!$E32:$DO32)</f>
        <v>17</v>
      </c>
      <c r="Q32" s="134">
        <f>RANK('Standardized Scores'!Q32,'Standardized Scores'!$E32:$DO32)</f>
        <v>98</v>
      </c>
      <c r="R32" s="134">
        <f>RANK('Standardized Scores'!R32,'Standardized Scores'!$E32:$DO32)</f>
        <v>84</v>
      </c>
      <c r="S32" s="134">
        <f>RANK('Standardized Scores'!S32,'Standardized Scores'!$E32:$DO32)</f>
        <v>35</v>
      </c>
      <c r="T32" s="134">
        <f>RANK('Standardized Scores'!T32,'Standardized Scores'!$E32:$DO32)</f>
        <v>75</v>
      </c>
      <c r="U32" s="134">
        <f>RANK('Standardized Scores'!U32,'Standardized Scores'!$E32:$DO32)</f>
        <v>40</v>
      </c>
      <c r="V32" s="134">
        <f>RANK('Standardized Scores'!V32,'Standardized Scores'!$E32:$DO32)</f>
        <v>108</v>
      </c>
      <c r="W32" s="134">
        <f>RANK('Standardized Scores'!W32,'Standardized Scores'!$E32:$DO32)</f>
        <v>4</v>
      </c>
      <c r="X32" s="134">
        <f>RANK('Standardized Scores'!X32,'Standardized Scores'!$E32:$DO32)</f>
        <v>19</v>
      </c>
      <c r="Y32" s="134">
        <f>RANK('Standardized Scores'!Y32,'Standardized Scores'!$E32:$DO32)</f>
        <v>90</v>
      </c>
      <c r="Z32" s="134">
        <f>RANK('Standardized Scores'!Z32,'Standardized Scores'!$E32:$DO32)</f>
        <v>32</v>
      </c>
      <c r="AA32" s="134">
        <f>RANK('Standardized Scores'!AA32,'Standardized Scores'!$E32:$DO32)</f>
        <v>115</v>
      </c>
      <c r="AB32" s="134">
        <f>RANK('Standardized Scores'!AB32,'Standardized Scores'!$E32:$DO32)</f>
        <v>63</v>
      </c>
      <c r="AC32" s="134">
        <f>RANK('Standardized Scores'!AC32,'Standardized Scores'!$E32:$DO32)</f>
        <v>26</v>
      </c>
      <c r="AD32" s="134">
        <f>RANK('Standardized Scores'!AD32,'Standardized Scores'!$E32:$DO32)</f>
        <v>46</v>
      </c>
      <c r="AE32" s="134">
        <f>RANK('Standardized Scores'!AE32,'Standardized Scores'!$E32:$DO32)</f>
        <v>29</v>
      </c>
      <c r="AF32" s="134">
        <f>RANK('Standardized Scores'!AF32,'Standardized Scores'!$E32:$DO32)</f>
        <v>12</v>
      </c>
      <c r="AG32" s="134">
        <f>RANK('Standardized Scores'!AG32,'Standardized Scores'!$E32:$DO32)</f>
        <v>48</v>
      </c>
      <c r="AH32" s="134">
        <f>RANK('Standardized Scores'!AH32,'Standardized Scores'!$E32:$DO32)</f>
        <v>70</v>
      </c>
      <c r="AI32" s="134">
        <f>RANK('Standardized Scores'!AI32,'Standardized Scores'!$E32:$DO32)</f>
        <v>99</v>
      </c>
      <c r="AJ32" s="134">
        <f>RANK('Standardized Scores'!AJ32,'Standardized Scores'!$E32:$DO32)</f>
        <v>103</v>
      </c>
      <c r="AK32" s="134">
        <f>RANK('Standardized Scores'!AK32,'Standardized Scores'!$E32:$DO32)</f>
        <v>20</v>
      </c>
      <c r="AL32" s="134">
        <f>RANK('Standardized Scores'!AL32,'Standardized Scores'!$E32:$DO32)</f>
        <v>86</v>
      </c>
      <c r="AM32" s="134">
        <f>RANK('Standardized Scores'!AM32,'Standardized Scores'!$E32:$DO32)</f>
        <v>2</v>
      </c>
      <c r="AN32" s="134">
        <f>RANK('Standardized Scores'!AN32,'Standardized Scores'!$E32:$DO32)</f>
        <v>28</v>
      </c>
      <c r="AO32" s="134">
        <f>RANK('Standardized Scores'!AO32,'Standardized Scores'!$E32:$DO32)</f>
        <v>51</v>
      </c>
      <c r="AP32" s="134">
        <f>RANK('Standardized Scores'!AP32,'Standardized Scores'!$E32:$DO32)</f>
        <v>7</v>
      </c>
      <c r="AQ32" s="134">
        <f>RANK('Standardized Scores'!AQ32,'Standardized Scores'!$E32:$DO32)</f>
        <v>67</v>
      </c>
      <c r="AR32" s="134">
        <f>RANK('Standardized Scores'!AR32,'Standardized Scores'!$E32:$DO32)</f>
        <v>39</v>
      </c>
      <c r="AS32" s="134">
        <f>RANK('Standardized Scores'!AS32,'Standardized Scores'!$E32:$DO32)</f>
        <v>76</v>
      </c>
      <c r="AT32" s="134">
        <f>RANK('Standardized Scores'!AT32,'Standardized Scores'!$E32:$DO32)</f>
        <v>79</v>
      </c>
      <c r="AU32" s="134">
        <f>RANK('Standardized Scores'!AU32,'Standardized Scores'!$E32:$DO32)</f>
        <v>21</v>
      </c>
      <c r="AV32" s="134">
        <f>RANK('Standardized Scores'!AV32,'Standardized Scores'!$E32:$DO32)</f>
        <v>41</v>
      </c>
      <c r="AW32" s="134">
        <f>RANK('Standardized Scores'!AW32,'Standardized Scores'!$E32:$DO32)</f>
        <v>14</v>
      </c>
      <c r="AX32" s="134">
        <f>RANK('Standardized Scores'!AX32,'Standardized Scores'!$E32:$DO32)</f>
        <v>82</v>
      </c>
      <c r="AY32" s="134">
        <f>RANK('Standardized Scores'!AY32,'Standardized Scores'!$E32:$DO32)</f>
        <v>45</v>
      </c>
      <c r="AZ32" s="134">
        <f>RANK('Standardized Scores'!AZ32,'Standardized Scores'!$E32:$DO32)</f>
        <v>112</v>
      </c>
      <c r="BA32" s="134">
        <f>RANK('Standardized Scores'!BA32,'Standardized Scores'!$E32:$DO32)</f>
        <v>114</v>
      </c>
      <c r="BB32" s="134">
        <f>RANK('Standardized Scores'!BB32,'Standardized Scores'!$E32:$DO32)</f>
        <v>18</v>
      </c>
      <c r="BC32" s="134">
        <f>RANK('Standardized Scores'!BC32,'Standardized Scores'!$E32:$DO32)</f>
        <v>58</v>
      </c>
      <c r="BD32" s="134">
        <f>RANK('Standardized Scores'!BD32,'Standardized Scores'!$E32:$DO32)</f>
        <v>43</v>
      </c>
      <c r="BE32" s="134">
        <f>RANK('Standardized Scores'!BE32,'Standardized Scores'!$E32:$DO32)</f>
        <v>13</v>
      </c>
      <c r="BF32" s="134">
        <f>RANK('Standardized Scores'!BF32,'Standardized Scores'!$E32:$DO32)</f>
        <v>85</v>
      </c>
      <c r="BG32" s="134">
        <f>RANK('Standardized Scores'!BG32,'Standardized Scores'!$E32:$DO32)</f>
        <v>64</v>
      </c>
      <c r="BH32" s="134">
        <f>RANK('Standardized Scores'!BH32,'Standardized Scores'!$E32:$DO32)</f>
        <v>78</v>
      </c>
      <c r="BI32" s="134">
        <f>RANK('Standardized Scores'!BI32,'Standardized Scores'!$E32:$DO32)</f>
        <v>81</v>
      </c>
      <c r="BJ32" s="134">
        <f>RANK('Standardized Scores'!BJ32,'Standardized Scores'!$E32:$DO32)</f>
        <v>104</v>
      </c>
      <c r="BK32" s="134">
        <f>RANK('Standardized Scores'!BK32,'Standardized Scores'!$E32:$DO32)</f>
        <v>25</v>
      </c>
      <c r="BL32" s="134">
        <f>RANK('Standardized Scores'!BL32,'Standardized Scores'!$E32:$DO32)</f>
        <v>113</v>
      </c>
      <c r="BM32" s="134">
        <f>RANK('Standardized Scores'!BM32,'Standardized Scores'!$E32:$DO32)</f>
        <v>30</v>
      </c>
      <c r="BN32" s="134">
        <f>RANK('Standardized Scores'!BN32,'Standardized Scores'!$E32:$DO32)</f>
        <v>6</v>
      </c>
      <c r="BO32" s="134">
        <f>RANK('Standardized Scores'!BO32,'Standardized Scores'!$E32:$DO32)</f>
        <v>102</v>
      </c>
      <c r="BP32" s="134">
        <f>RANK('Standardized Scores'!BP32,'Standardized Scores'!$E32:$DO32)</f>
        <v>49</v>
      </c>
      <c r="BQ32" s="134">
        <f>RANK('Standardized Scores'!BQ32,'Standardized Scores'!$E32:$DO32)</f>
        <v>38</v>
      </c>
      <c r="BR32" s="134">
        <f>RANK('Standardized Scores'!BR32,'Standardized Scores'!$E32:$DO32)</f>
        <v>27</v>
      </c>
      <c r="BS32" s="134">
        <f>RANK('Standardized Scores'!BS32,'Standardized Scores'!$E32:$DO32)</f>
        <v>73</v>
      </c>
      <c r="BT32" s="134">
        <f>RANK('Standardized Scores'!BT32,'Standardized Scores'!$E32:$DO32)</f>
        <v>68</v>
      </c>
      <c r="BU32" s="134">
        <f>RANK('Standardized Scores'!BU32,'Standardized Scores'!$E32:$DO32)</f>
        <v>65</v>
      </c>
      <c r="BV32" s="134">
        <f>RANK('Standardized Scores'!BV32,'Standardized Scores'!$E32:$DO32)</f>
        <v>97</v>
      </c>
      <c r="BW32" s="134">
        <f>RANK('Standardized Scores'!BW32,'Standardized Scores'!$E32:$DO32)</f>
        <v>93</v>
      </c>
      <c r="BX32" s="134">
        <f>RANK('Standardized Scores'!BX32,'Standardized Scores'!$E32:$DO32)</f>
        <v>50</v>
      </c>
      <c r="BY32" s="134">
        <f>RANK('Standardized Scores'!BY32,'Standardized Scores'!$E32:$DO32)</f>
        <v>92</v>
      </c>
      <c r="BZ32" s="134">
        <f>RANK('Standardized Scores'!BZ32,'Standardized Scores'!$E32:$DO32)</f>
        <v>11</v>
      </c>
      <c r="CA32" s="134">
        <f>RANK('Standardized Scores'!CA32,'Standardized Scores'!$E32:$DO32)</f>
        <v>8</v>
      </c>
      <c r="CB32" s="134">
        <f>RANK('Standardized Scores'!CB32,'Standardized Scores'!$E32:$DO32)</f>
        <v>107</v>
      </c>
      <c r="CC32" s="134">
        <f>RANK('Standardized Scores'!CC32,'Standardized Scores'!$E32:$DO32)</f>
        <v>9</v>
      </c>
      <c r="CD32" s="134">
        <f>RANK('Standardized Scores'!CD32,'Standardized Scores'!$E32:$DO32)</f>
        <v>59</v>
      </c>
      <c r="CE32" s="134">
        <f>RANK('Standardized Scores'!CE32,'Standardized Scores'!$E32:$DO32)</f>
        <v>94</v>
      </c>
      <c r="CF32" s="134">
        <f>RANK('Standardized Scores'!CF32,'Standardized Scores'!$E32:$DO32)</f>
        <v>56</v>
      </c>
      <c r="CG32" s="134">
        <f>RANK('Standardized Scores'!CG32,'Standardized Scores'!$E32:$DO32)</f>
        <v>88</v>
      </c>
      <c r="CH32" s="134">
        <f>RANK('Standardized Scores'!CH32,'Standardized Scores'!$E32:$DO32)</f>
        <v>60</v>
      </c>
      <c r="CI32" s="134">
        <f>RANK('Standardized Scores'!CI32,'Standardized Scores'!$E32:$DO32)</f>
        <v>69</v>
      </c>
      <c r="CJ32" s="134">
        <f>RANK('Standardized Scores'!CJ32,'Standardized Scores'!$E32:$DO32)</f>
        <v>44</v>
      </c>
      <c r="CK32" s="134">
        <f>RANK('Standardized Scores'!CK32,'Standardized Scores'!$E32:$DO32)</f>
        <v>22</v>
      </c>
      <c r="CL32" s="134">
        <f>RANK('Standardized Scores'!CL32,'Standardized Scores'!$E32:$DO32)</f>
        <v>61</v>
      </c>
      <c r="CM32" s="134">
        <f>RANK('Standardized Scores'!CM32,'Standardized Scores'!$E32:$DO32)</f>
        <v>42</v>
      </c>
      <c r="CN32" s="134">
        <f>RANK('Standardized Scores'!CN32,'Standardized Scores'!$E32:$DO32)</f>
        <v>111</v>
      </c>
      <c r="CO32" s="134">
        <f>RANK('Standardized Scores'!CO32,'Standardized Scores'!$E32:$DO32)</f>
        <v>53</v>
      </c>
      <c r="CP32" s="134">
        <f>RANK('Standardized Scores'!CP32,'Standardized Scores'!$E32:$DO32)</f>
        <v>54</v>
      </c>
      <c r="CQ32" s="134">
        <f>RANK('Standardized Scores'!CQ32,'Standardized Scores'!$E32:$DO32)</f>
        <v>74</v>
      </c>
      <c r="CR32" s="134">
        <f>RANK('Standardized Scores'!CR32,'Standardized Scores'!$E32:$DO32)</f>
        <v>52</v>
      </c>
      <c r="CS32" s="134">
        <f>RANK('Standardized Scores'!CS32,'Standardized Scores'!$E32:$DO32)</f>
        <v>5</v>
      </c>
      <c r="CT32" s="134">
        <f>RANK('Standardized Scores'!CT32,'Standardized Scores'!$E32:$DO32)</f>
        <v>31</v>
      </c>
      <c r="CU32" s="134">
        <f>RANK('Standardized Scores'!CU32,'Standardized Scores'!$E32:$DO32)</f>
        <v>33</v>
      </c>
      <c r="CV32" s="134">
        <f>RANK('Standardized Scores'!CV32,'Standardized Scores'!$E32:$DO32)</f>
        <v>62</v>
      </c>
      <c r="CW32" s="134">
        <f>RANK('Standardized Scores'!CW32,'Standardized Scores'!$E32:$DO32)</f>
        <v>57</v>
      </c>
      <c r="CX32" s="134">
        <f>RANK('Standardized Scores'!CX32,'Standardized Scores'!$E32:$DO32)</f>
        <v>23</v>
      </c>
      <c r="CY32" s="134">
        <f>RANK('Standardized Scores'!CY32,'Standardized Scores'!$E32:$DO32)</f>
        <v>80</v>
      </c>
      <c r="CZ32" s="134">
        <f>RANK('Standardized Scores'!CZ32,'Standardized Scores'!$E32:$DO32)</f>
        <v>3</v>
      </c>
      <c r="DA32" s="134">
        <f>RANK('Standardized Scores'!DA32,'Standardized Scores'!$E32:$DO32)</f>
        <v>10</v>
      </c>
      <c r="DB32" s="134">
        <f>RANK('Standardized Scores'!DB32,'Standardized Scores'!$E32:$DO32)</f>
        <v>36</v>
      </c>
      <c r="DC32" s="134">
        <f>RANK('Standardized Scores'!DC32,'Standardized Scores'!$E32:$DO32)</f>
        <v>95</v>
      </c>
      <c r="DD32" s="134">
        <f>RANK('Standardized Scores'!DD32,'Standardized Scores'!$E32:$DO32)</f>
        <v>96</v>
      </c>
      <c r="DE32" s="134">
        <f>RANK('Standardized Scores'!DE32,'Standardized Scores'!$E32:$DO32)</f>
        <v>72</v>
      </c>
      <c r="DF32" s="134">
        <f>RANK('Standardized Scores'!DF32,'Standardized Scores'!$E32:$DO32)</f>
        <v>47</v>
      </c>
      <c r="DG32" s="134">
        <f>RANK('Standardized Scores'!DG32,'Standardized Scores'!$E32:$DO32)</f>
        <v>91</v>
      </c>
      <c r="DH32" s="134">
        <f>RANK('Standardized Scores'!DH32,'Standardized Scores'!$E32:$DO32)</f>
        <v>106</v>
      </c>
      <c r="DI32" s="134">
        <f>RANK('Standardized Scores'!DI32,'Standardized Scores'!$E32:$DO32)</f>
        <v>37</v>
      </c>
      <c r="DJ32" s="134">
        <f>RANK('Standardized Scores'!DJ32,'Standardized Scores'!$E32:$DO32)</f>
        <v>15</v>
      </c>
      <c r="DK32" s="134">
        <f>RANK('Standardized Scores'!DK32,'Standardized Scores'!$E32:$DO32)</f>
        <v>16</v>
      </c>
      <c r="DL32" s="134">
        <f>RANK('Standardized Scores'!DL32,'Standardized Scores'!$E32:$DO32)</f>
        <v>34</v>
      </c>
      <c r="DM32" s="134">
        <f>RANK('Standardized Scores'!DM32,'Standardized Scores'!$E32:$DO32)</f>
        <v>89</v>
      </c>
      <c r="DN32" s="134">
        <f>RANK('Standardized Scores'!DN32,'Standardized Scores'!$E32:$DO32)</f>
        <v>87</v>
      </c>
      <c r="DO32" s="134">
        <f>RANK('Standardized Scores'!DO32,'Standardized Scores'!$E32:$DO32)</f>
        <v>109</v>
      </c>
    </row>
    <row r="33" spans="2:119" ht="12" customHeight="1" x14ac:dyDescent="0.25">
      <c r="B33" s="80" t="str">
        <f>'Standardized Scores'!B33</f>
        <v xml:space="preserve">      Engineering expertise and investment</v>
      </c>
      <c r="C33" s="80" t="s">
        <v>165</v>
      </c>
      <c r="D33" s="168">
        <f>'Standardized Scores'!D33</f>
        <v>0.3</v>
      </c>
      <c r="E33" s="135">
        <f>RANK('Standardized Scores'!E33,'Standardized Scores'!$E33:$DO33)</f>
        <v>24</v>
      </c>
      <c r="F33" s="135">
        <f>RANK('Standardized Scores'!F33,'Standardized Scores'!$E33:$DO33)</f>
        <v>96</v>
      </c>
      <c r="G33" s="135">
        <f>RANK('Standardized Scores'!G33,'Standardized Scores'!$E33:$DO33)</f>
        <v>85</v>
      </c>
      <c r="H33" s="135">
        <f>RANK('Standardized Scores'!H33,'Standardized Scores'!$E33:$DO33)</f>
        <v>26</v>
      </c>
      <c r="I33" s="135">
        <f>RANK('Standardized Scores'!I33,'Standardized Scores'!$E33:$DO33)</f>
        <v>90</v>
      </c>
      <c r="J33" s="135">
        <f>RANK('Standardized Scores'!J33,'Standardized Scores'!$E33:$DO33)</f>
        <v>3</v>
      </c>
      <c r="K33" s="135">
        <f>RANK('Standardized Scores'!K33,'Standardized Scores'!$E33:$DO33)</f>
        <v>52</v>
      </c>
      <c r="L33" s="135">
        <f>RANK('Standardized Scores'!L33,'Standardized Scores'!$E33:$DO33)</f>
        <v>92</v>
      </c>
      <c r="M33" s="135">
        <f>RANK('Standardized Scores'!M33,'Standardized Scores'!$E33:$DO33)</f>
        <v>68</v>
      </c>
      <c r="N33" s="135">
        <f>RANK('Standardized Scores'!N33,'Standardized Scores'!$E33:$DO33)</f>
        <v>56</v>
      </c>
      <c r="O33" s="135">
        <f>RANK('Standardized Scores'!O33,'Standardized Scores'!$E33:$DO33)</f>
        <v>114</v>
      </c>
      <c r="P33" s="135">
        <f>RANK('Standardized Scores'!P33,'Standardized Scores'!$E33:$DO33)</f>
        <v>13</v>
      </c>
      <c r="Q33" s="135">
        <f>RANK('Standardized Scores'!Q33,'Standardized Scores'!$E33:$DO33)</f>
        <v>103</v>
      </c>
      <c r="R33" s="135">
        <f>RANK('Standardized Scores'!R33,'Standardized Scores'!$E33:$DO33)</f>
        <v>77</v>
      </c>
      <c r="S33" s="135">
        <f>RANK('Standardized Scores'!S33,'Standardized Scores'!$E33:$DO33)</f>
        <v>42</v>
      </c>
      <c r="T33" s="135">
        <f>RANK('Standardized Scores'!T33,'Standardized Scores'!$E33:$DO33)</f>
        <v>104</v>
      </c>
      <c r="U33" s="135">
        <f>RANK('Standardized Scores'!U33,'Standardized Scores'!$E33:$DO33)</f>
        <v>36</v>
      </c>
      <c r="V33" s="135">
        <f>RANK('Standardized Scores'!V33,'Standardized Scores'!$E33:$DO33)</f>
        <v>88</v>
      </c>
      <c r="W33" s="135">
        <f>RANK('Standardized Scores'!W33,'Standardized Scores'!$E33:$DO33)</f>
        <v>5</v>
      </c>
      <c r="X33" s="135">
        <f>RANK('Standardized Scores'!X33,'Standardized Scores'!$E33:$DO33)</f>
        <v>80</v>
      </c>
      <c r="Y33" s="135">
        <f>RANK('Standardized Scores'!Y33,'Standardized Scores'!$E33:$DO33)</f>
        <v>111</v>
      </c>
      <c r="Z33" s="135">
        <f>RANK('Standardized Scores'!Z33,'Standardized Scores'!$E33:$DO33)</f>
        <v>12</v>
      </c>
      <c r="AA33" s="135">
        <f>RANK('Standardized Scores'!AA33,'Standardized Scores'!$E33:$DO33)</f>
        <v>113</v>
      </c>
      <c r="AB33" s="135">
        <f>RANK('Standardized Scores'!AB33,'Standardized Scores'!$E33:$DO33)</f>
        <v>75</v>
      </c>
      <c r="AC33" s="135">
        <f>RANK('Standardized Scores'!AC33,'Standardized Scores'!$E33:$DO33)</f>
        <v>37</v>
      </c>
      <c r="AD33" s="135">
        <f>RANK('Standardized Scores'!AD33,'Standardized Scores'!$E33:$DO33)</f>
        <v>39</v>
      </c>
      <c r="AE33" s="135">
        <f>RANK('Standardized Scores'!AE33,'Standardized Scores'!$E33:$DO33)</f>
        <v>44</v>
      </c>
      <c r="AF33" s="135">
        <f>RANK('Standardized Scores'!AF33,'Standardized Scores'!$E33:$DO33)</f>
        <v>20</v>
      </c>
      <c r="AG33" s="135">
        <f>RANK('Standardized Scores'!AG33,'Standardized Scores'!$E33:$DO33)</f>
        <v>22</v>
      </c>
      <c r="AH33" s="135">
        <f>RANK('Standardized Scores'!AH33,'Standardized Scores'!$E33:$DO33)</f>
        <v>79</v>
      </c>
      <c r="AI33" s="135">
        <f>RANK('Standardized Scores'!AI33,'Standardized Scores'!$E33:$DO33)</f>
        <v>108</v>
      </c>
      <c r="AJ33" s="135">
        <f>RANK('Standardized Scores'!AJ33,'Standardized Scores'!$E33:$DO33)</f>
        <v>91</v>
      </c>
      <c r="AK33" s="135">
        <f>RANK('Standardized Scores'!AK33,'Standardized Scores'!$E33:$DO33)</f>
        <v>10</v>
      </c>
      <c r="AL33" s="135">
        <f>RANK('Standardized Scores'!AL33,'Standardized Scores'!$E33:$DO33)</f>
        <v>76</v>
      </c>
      <c r="AM33" s="135">
        <f>RANK('Standardized Scores'!AM33,'Standardized Scores'!$E33:$DO33)</f>
        <v>1</v>
      </c>
      <c r="AN33" s="135">
        <f>RANK('Standardized Scores'!AN33,'Standardized Scores'!$E33:$DO33)</f>
        <v>67</v>
      </c>
      <c r="AO33" s="135">
        <f>RANK('Standardized Scores'!AO33,'Standardized Scores'!$E33:$DO33)</f>
        <v>40</v>
      </c>
      <c r="AP33" s="135">
        <f>RANK('Standardized Scores'!AP33,'Standardized Scores'!$E33:$DO33)</f>
        <v>50</v>
      </c>
      <c r="AQ33" s="135">
        <f>RANK('Standardized Scores'!AQ33,'Standardized Scores'!$E33:$DO33)</f>
        <v>60</v>
      </c>
      <c r="AR33" s="135">
        <f>RANK('Standardized Scores'!AR33,'Standardized Scores'!$E33:$DO33)</f>
        <v>19</v>
      </c>
      <c r="AS33" s="135">
        <f>RANK('Standardized Scores'!AS33,'Standardized Scores'!$E33:$DO33)</f>
        <v>100</v>
      </c>
      <c r="AT33" s="135">
        <f>RANK('Standardized Scores'!AT33,'Standardized Scores'!$E33:$DO33)</f>
        <v>101</v>
      </c>
      <c r="AU33" s="135">
        <f>RANK('Standardized Scores'!AU33,'Standardized Scores'!$E33:$DO33)</f>
        <v>81</v>
      </c>
      <c r="AV33" s="135">
        <f>RANK('Standardized Scores'!AV33,'Standardized Scores'!$E33:$DO33)</f>
        <v>28</v>
      </c>
      <c r="AW33" s="135">
        <f>RANK('Standardized Scores'!AW33,'Standardized Scores'!$E33:$DO33)</f>
        <v>27</v>
      </c>
      <c r="AX33" s="135">
        <f>RANK('Standardized Scores'!AX33,'Standardized Scores'!$E33:$DO33)</f>
        <v>65</v>
      </c>
      <c r="AY33" s="135">
        <f>RANK('Standardized Scores'!AY33,'Standardized Scores'!$E33:$DO33)</f>
        <v>9</v>
      </c>
      <c r="AZ33" s="135">
        <f>RANK('Standardized Scores'!AZ33,'Standardized Scores'!$E33:$DO33)</f>
        <v>107</v>
      </c>
      <c r="BA33" s="135">
        <f>RANK('Standardized Scores'!BA33,'Standardized Scores'!$E33:$DO33)</f>
        <v>106</v>
      </c>
      <c r="BB33" s="135">
        <f>RANK('Standardized Scores'!BB33,'Standardized Scores'!$E33:$DO33)</f>
        <v>15</v>
      </c>
      <c r="BC33" s="135">
        <f>RANK('Standardized Scores'!BC33,'Standardized Scores'!$E33:$DO33)</f>
        <v>61</v>
      </c>
      <c r="BD33" s="135">
        <f>RANK('Standardized Scores'!BD33,'Standardized Scores'!$E33:$DO33)</f>
        <v>54</v>
      </c>
      <c r="BE33" s="135">
        <f>RANK('Standardized Scores'!BE33,'Standardized Scores'!$E33:$DO33)</f>
        <v>55</v>
      </c>
      <c r="BF33" s="135">
        <f>RANK('Standardized Scores'!BF33,'Standardized Scores'!$E33:$DO33)</f>
        <v>82</v>
      </c>
      <c r="BG33" s="135">
        <f>RANK('Standardized Scores'!BG33,'Standardized Scores'!$E33:$DO33)</f>
        <v>109</v>
      </c>
      <c r="BH33" s="135">
        <f>RANK('Standardized Scores'!BH33,'Standardized Scores'!$E33:$DO33)</f>
        <v>45</v>
      </c>
      <c r="BI33" s="135">
        <f>RANK('Standardized Scores'!BI33,'Standardized Scores'!$E33:$DO33)</f>
        <v>74</v>
      </c>
      <c r="BJ33" s="135">
        <f>RANK('Standardized Scores'!BJ33,'Standardized Scores'!$E33:$DO33)</f>
        <v>112</v>
      </c>
      <c r="BK33" s="135">
        <f>RANK('Standardized Scores'!BK33,'Standardized Scores'!$E33:$DO33)</f>
        <v>18</v>
      </c>
      <c r="BL33" s="135">
        <f>RANK('Standardized Scores'!BL33,'Standardized Scores'!$E33:$DO33)</f>
        <v>110</v>
      </c>
      <c r="BM33" s="135">
        <f>RANK('Standardized Scores'!BM33,'Standardized Scores'!$E33:$DO33)</f>
        <v>25</v>
      </c>
      <c r="BN33" s="135">
        <f>RANK('Standardized Scores'!BN33,'Standardized Scores'!$E33:$DO33)</f>
        <v>4</v>
      </c>
      <c r="BO33" s="135">
        <f>RANK('Standardized Scores'!BO33,'Standardized Scores'!$E33:$DO33)</f>
        <v>86</v>
      </c>
      <c r="BP33" s="135">
        <f>RANK('Standardized Scores'!BP33,'Standardized Scores'!$E33:$DO33)</f>
        <v>69</v>
      </c>
      <c r="BQ33" s="135">
        <f>RANK('Standardized Scores'!BQ33,'Standardized Scores'!$E33:$DO33)</f>
        <v>35</v>
      </c>
      <c r="BR33" s="135">
        <f>RANK('Standardized Scores'!BR33,'Standardized Scores'!$E33:$DO33)</f>
        <v>38</v>
      </c>
      <c r="BS33" s="135">
        <f>RANK('Standardized Scores'!BS33,'Standardized Scores'!$E33:$DO33)</f>
        <v>95</v>
      </c>
      <c r="BT33" s="135">
        <f>RANK('Standardized Scores'!BT33,'Standardized Scores'!$E33:$DO33)</f>
        <v>57</v>
      </c>
      <c r="BU33" s="135">
        <f>RANK('Standardized Scores'!BU33,'Standardized Scores'!$E33:$DO33)</f>
        <v>32</v>
      </c>
      <c r="BV33" s="135">
        <f>RANK('Standardized Scores'!BV33,'Standardized Scores'!$E33:$DO33)</f>
        <v>66</v>
      </c>
      <c r="BW33" s="135">
        <f>RANK('Standardized Scores'!BW33,'Standardized Scores'!$E33:$DO33)</f>
        <v>99</v>
      </c>
      <c r="BX33" s="135">
        <f>RANK('Standardized Scores'!BX33,'Standardized Scores'!$E33:$DO33)</f>
        <v>78</v>
      </c>
      <c r="BY33" s="135">
        <f>RANK('Standardized Scores'!BY33,'Standardized Scores'!$E33:$DO33)</f>
        <v>11</v>
      </c>
      <c r="BZ33" s="135">
        <f>RANK('Standardized Scores'!BZ33,'Standardized Scores'!$E33:$DO33)</f>
        <v>16</v>
      </c>
      <c r="CA33" s="135">
        <f>RANK('Standardized Scores'!CA33,'Standardized Scores'!$E33:$DO33)</f>
        <v>8</v>
      </c>
      <c r="CB33" s="135">
        <f>RANK('Standardized Scores'!CB33,'Standardized Scores'!$E33:$DO33)</f>
        <v>47</v>
      </c>
      <c r="CC33" s="135">
        <f>RANK('Standardized Scores'!CC33,'Standardized Scores'!$E33:$DO33)</f>
        <v>6</v>
      </c>
      <c r="CD33" s="135">
        <f>RANK('Standardized Scores'!CD33,'Standardized Scores'!$E33:$DO33)</f>
        <v>94</v>
      </c>
      <c r="CE33" s="135">
        <f>RANK('Standardized Scores'!CE33,'Standardized Scores'!$E33:$DO33)</f>
        <v>72</v>
      </c>
      <c r="CF33" s="135">
        <f>RANK('Standardized Scores'!CF33,'Standardized Scores'!$E33:$DO33)</f>
        <v>59</v>
      </c>
      <c r="CG33" s="135">
        <f>RANK('Standardized Scores'!CG33,'Standardized Scores'!$E33:$DO33)</f>
        <v>53</v>
      </c>
      <c r="CH33" s="135">
        <f>RANK('Standardized Scores'!CH33,'Standardized Scores'!$E33:$DO33)</f>
        <v>84</v>
      </c>
      <c r="CI33" s="135">
        <f>RANK('Standardized Scores'!CI33,'Standardized Scores'!$E33:$DO33)</f>
        <v>34</v>
      </c>
      <c r="CJ33" s="135">
        <f>RANK('Standardized Scores'!CJ33,'Standardized Scores'!$E33:$DO33)</f>
        <v>62</v>
      </c>
      <c r="CK33" s="135">
        <f>RANK('Standardized Scores'!CK33,'Standardized Scores'!$E33:$DO33)</f>
        <v>29</v>
      </c>
      <c r="CL33" s="135">
        <f>RANK('Standardized Scores'!CL33,'Standardized Scores'!$E33:$DO33)</f>
        <v>105</v>
      </c>
      <c r="CM33" s="135">
        <f>RANK('Standardized Scores'!CM33,'Standardized Scores'!$E33:$DO33)</f>
        <v>43</v>
      </c>
      <c r="CN33" s="135">
        <f>RANK('Standardized Scores'!CN33,'Standardized Scores'!$E33:$DO33)</f>
        <v>115</v>
      </c>
      <c r="CO33" s="135">
        <f>RANK('Standardized Scores'!CO33,'Standardized Scores'!$E33:$DO33)</f>
        <v>51</v>
      </c>
      <c r="CP33" s="135">
        <f>RANK('Standardized Scores'!CP33,'Standardized Scores'!$E33:$DO33)</f>
        <v>97</v>
      </c>
      <c r="CQ33" s="135">
        <f>RANK('Standardized Scores'!CQ33,'Standardized Scores'!$E33:$DO33)</f>
        <v>87</v>
      </c>
      <c r="CR33" s="135">
        <f>RANK('Standardized Scores'!CR33,'Standardized Scores'!$E33:$DO33)</f>
        <v>70</v>
      </c>
      <c r="CS33" s="135">
        <f>RANK('Standardized Scores'!CS33,'Standardized Scores'!$E33:$DO33)</f>
        <v>2</v>
      </c>
      <c r="CT33" s="135">
        <f>RANK('Standardized Scores'!CT33,'Standardized Scores'!$E33:$DO33)</f>
        <v>33</v>
      </c>
      <c r="CU33" s="135">
        <f>RANK('Standardized Scores'!CU33,'Standardized Scores'!$E33:$DO33)</f>
        <v>46</v>
      </c>
      <c r="CV33" s="135">
        <f>RANK('Standardized Scores'!CV33,'Standardized Scores'!$E33:$DO33)</f>
        <v>14</v>
      </c>
      <c r="CW33" s="135">
        <f>RANK('Standardized Scores'!CW33,'Standardized Scores'!$E33:$DO33)</f>
        <v>73</v>
      </c>
      <c r="CX33" s="135">
        <f>RANK('Standardized Scores'!CX33,'Standardized Scores'!$E33:$DO33)</f>
        <v>41</v>
      </c>
      <c r="CY33" s="135">
        <f>RANK('Standardized Scores'!CY33,'Standardized Scores'!$E33:$DO33)</f>
        <v>48</v>
      </c>
      <c r="CZ33" s="135">
        <f>RANK('Standardized Scores'!CZ33,'Standardized Scores'!$E33:$DO33)</f>
        <v>7</v>
      </c>
      <c r="DA33" s="135">
        <f>RANK('Standardized Scores'!DA33,'Standardized Scores'!$E33:$DO33)</f>
        <v>17</v>
      </c>
      <c r="DB33" s="135">
        <f>RANK('Standardized Scores'!DB33,'Standardized Scores'!$E33:$DO33)</f>
        <v>58</v>
      </c>
      <c r="DC33" s="135">
        <f>RANK('Standardized Scores'!DC33,'Standardized Scores'!$E33:$DO33)</f>
        <v>83</v>
      </c>
      <c r="DD33" s="135">
        <f>RANK('Standardized Scores'!DD33,'Standardized Scores'!$E33:$DO33)</f>
        <v>93</v>
      </c>
      <c r="DE33" s="135">
        <f>RANK('Standardized Scores'!DE33,'Standardized Scores'!$E33:$DO33)</f>
        <v>21</v>
      </c>
      <c r="DF33" s="135">
        <f>RANK('Standardized Scores'!DF33,'Standardized Scores'!$E33:$DO33)</f>
        <v>102</v>
      </c>
      <c r="DG33" s="135">
        <f>RANK('Standardized Scores'!DG33,'Standardized Scores'!$E33:$DO33)</f>
        <v>71</v>
      </c>
      <c r="DH33" s="135">
        <f>RANK('Standardized Scores'!DH33,'Standardized Scores'!$E33:$DO33)</f>
        <v>89</v>
      </c>
      <c r="DI33" s="135">
        <f>RANK('Standardized Scores'!DI33,'Standardized Scores'!$E33:$DO33)</f>
        <v>31</v>
      </c>
      <c r="DJ33" s="135">
        <f>RANK('Standardized Scores'!DJ33,'Standardized Scores'!$E33:$DO33)</f>
        <v>30</v>
      </c>
      <c r="DK33" s="135">
        <f>RANK('Standardized Scores'!DK33,'Standardized Scores'!$E33:$DO33)</f>
        <v>63</v>
      </c>
      <c r="DL33" s="135">
        <f>RANK('Standardized Scores'!DL33,'Standardized Scores'!$E33:$DO33)</f>
        <v>23</v>
      </c>
      <c r="DM33" s="135">
        <f>RANK('Standardized Scores'!DM33,'Standardized Scores'!$E33:$DO33)</f>
        <v>64</v>
      </c>
      <c r="DN33" s="135">
        <f>RANK('Standardized Scores'!DN33,'Standardized Scores'!$E33:$DO33)</f>
        <v>49</v>
      </c>
      <c r="DO33" s="135">
        <f>RANK('Standardized Scores'!DO33,'Standardized Scores'!$E33:$DO33)</f>
        <v>98</v>
      </c>
    </row>
    <row r="34" spans="2:119" ht="12" customHeight="1" x14ac:dyDescent="0.25">
      <c r="B34" s="64" t="str">
        <f>'Standardized Scores'!B34</f>
        <v xml:space="preserve">         Engineering majors working in government administration</v>
      </c>
      <c r="C34" s="64" t="str">
        <f t="shared" si="0"/>
        <v>Engineering majors working in government administration</v>
      </c>
      <c r="D34" s="169">
        <f>'Standardized Scores'!D34</f>
        <v>0.2</v>
      </c>
      <c r="E34" s="136">
        <f>RANK('Standardized Scores'!E34,'Standardized Scores'!$E34:$DO34)</f>
        <v>15</v>
      </c>
      <c r="F34" s="136">
        <f>RANK('Standardized Scores'!F34,'Standardized Scores'!$E34:$DO34)</f>
        <v>98</v>
      </c>
      <c r="G34" s="136">
        <f>RANK('Standardized Scores'!G34,'Standardized Scores'!$E34:$DO34)</f>
        <v>82</v>
      </c>
      <c r="H34" s="136">
        <f>RANK('Standardized Scores'!H34,'Standardized Scores'!$E34:$DO34)</f>
        <v>111</v>
      </c>
      <c r="I34" s="136">
        <f>RANK('Standardized Scores'!I34,'Standardized Scores'!$E34:$DO34)</f>
        <v>64</v>
      </c>
      <c r="J34" s="136">
        <f>RANK('Standardized Scores'!J34,'Standardized Scores'!$E34:$DO34)</f>
        <v>4</v>
      </c>
      <c r="K34" s="136">
        <f>RANK('Standardized Scores'!K34,'Standardized Scores'!$E34:$DO34)</f>
        <v>69</v>
      </c>
      <c r="L34" s="136">
        <f>RANK('Standardized Scores'!L34,'Standardized Scores'!$E34:$DO34)</f>
        <v>63</v>
      </c>
      <c r="M34" s="136">
        <f>RANK('Standardized Scores'!M34,'Standardized Scores'!$E34:$DO34)</f>
        <v>9</v>
      </c>
      <c r="N34" s="136">
        <f>RANK('Standardized Scores'!N34,'Standardized Scores'!$E34:$DO34)</f>
        <v>39</v>
      </c>
      <c r="O34" s="136">
        <f>RANK('Standardized Scores'!O34,'Standardized Scores'!$E34:$DO34)</f>
        <v>114</v>
      </c>
      <c r="P34" s="136">
        <f>RANK('Standardized Scores'!P34,'Standardized Scores'!$E34:$DO34)</f>
        <v>17</v>
      </c>
      <c r="Q34" s="136">
        <f>RANK('Standardized Scores'!Q34,'Standardized Scores'!$E34:$DO34)</f>
        <v>95</v>
      </c>
      <c r="R34" s="136">
        <f>RANK('Standardized Scores'!R34,'Standardized Scores'!$E34:$DO34)</f>
        <v>26</v>
      </c>
      <c r="S34" s="136">
        <f>RANK('Standardized Scores'!S34,'Standardized Scores'!$E34:$DO34)</f>
        <v>55</v>
      </c>
      <c r="T34" s="136">
        <f>RANK('Standardized Scores'!T34,'Standardized Scores'!$E34:$DO34)</f>
        <v>94</v>
      </c>
      <c r="U34" s="136">
        <f>RANK('Standardized Scores'!U34,'Standardized Scores'!$E34:$DO34)</f>
        <v>28</v>
      </c>
      <c r="V34" s="136">
        <f>RANK('Standardized Scores'!V34,'Standardized Scores'!$E34:$DO34)</f>
        <v>83</v>
      </c>
      <c r="W34" s="136">
        <f>RANK('Standardized Scores'!W34,'Standardized Scores'!$E34:$DO34)</f>
        <v>5</v>
      </c>
      <c r="X34" s="136">
        <f>RANK('Standardized Scores'!X34,'Standardized Scores'!$E34:$DO34)</f>
        <v>109</v>
      </c>
      <c r="Y34" s="136">
        <f>RANK('Standardized Scores'!Y34,'Standardized Scores'!$E34:$DO34)</f>
        <v>90</v>
      </c>
      <c r="Z34" s="136">
        <f>RANK('Standardized Scores'!Z34,'Standardized Scores'!$E34:$DO34)</f>
        <v>103</v>
      </c>
      <c r="AA34" s="136">
        <f>RANK('Standardized Scores'!AA34,'Standardized Scores'!$E34:$DO34)</f>
        <v>104</v>
      </c>
      <c r="AB34" s="136">
        <f>RANK('Standardized Scores'!AB34,'Standardized Scores'!$E34:$DO34)</f>
        <v>99</v>
      </c>
      <c r="AC34" s="136">
        <f>RANK('Standardized Scores'!AC34,'Standardized Scores'!$E34:$DO34)</f>
        <v>40</v>
      </c>
      <c r="AD34" s="136">
        <f>RANK('Standardized Scores'!AD34,'Standardized Scores'!$E34:$DO34)</f>
        <v>24</v>
      </c>
      <c r="AE34" s="136">
        <f>RANK('Standardized Scores'!AE34,'Standardized Scores'!$E34:$DO34)</f>
        <v>85</v>
      </c>
      <c r="AF34" s="136">
        <f>RANK('Standardized Scores'!AF34,'Standardized Scores'!$E34:$DO34)</f>
        <v>30</v>
      </c>
      <c r="AG34" s="136">
        <f>RANK('Standardized Scores'!AG34,'Standardized Scores'!$E34:$DO34)</f>
        <v>52</v>
      </c>
      <c r="AH34" s="136">
        <f>RANK('Standardized Scores'!AH34,'Standardized Scores'!$E34:$DO34)</f>
        <v>100</v>
      </c>
      <c r="AI34" s="136">
        <f>RANK('Standardized Scores'!AI34,'Standardized Scores'!$E34:$DO34)</f>
        <v>68</v>
      </c>
      <c r="AJ34" s="136">
        <f>RANK('Standardized Scores'!AJ34,'Standardized Scores'!$E34:$DO34)</f>
        <v>91</v>
      </c>
      <c r="AK34" s="136">
        <f>RANK('Standardized Scores'!AK34,'Standardized Scores'!$E34:$DO34)</f>
        <v>13</v>
      </c>
      <c r="AL34" s="136">
        <f>RANK('Standardized Scores'!AL34,'Standardized Scores'!$E34:$DO34)</f>
        <v>20</v>
      </c>
      <c r="AM34" s="136">
        <f>RANK('Standardized Scores'!AM34,'Standardized Scores'!$E34:$DO34)</f>
        <v>2</v>
      </c>
      <c r="AN34" s="136">
        <f>RANK('Standardized Scores'!AN34,'Standardized Scores'!$E34:$DO34)</f>
        <v>89</v>
      </c>
      <c r="AO34" s="136">
        <f>RANK('Standardized Scores'!AO34,'Standardized Scores'!$E34:$DO34)</f>
        <v>38</v>
      </c>
      <c r="AP34" s="136">
        <f>RANK('Standardized Scores'!AP34,'Standardized Scores'!$E34:$DO34)</f>
        <v>65</v>
      </c>
      <c r="AQ34" s="136">
        <f>RANK('Standardized Scores'!AQ34,'Standardized Scores'!$E34:$DO34)</f>
        <v>57</v>
      </c>
      <c r="AR34" s="136">
        <f>RANK('Standardized Scores'!AR34,'Standardized Scores'!$E34:$DO34)</f>
        <v>18</v>
      </c>
      <c r="AS34" s="136">
        <f>RANK('Standardized Scores'!AS34,'Standardized Scores'!$E34:$DO34)</f>
        <v>112</v>
      </c>
      <c r="AT34" s="136">
        <f>RANK('Standardized Scores'!AT34,'Standardized Scores'!$E34:$DO34)</f>
        <v>101</v>
      </c>
      <c r="AU34" s="136">
        <f>RANK('Standardized Scores'!AU34,'Standardized Scores'!$E34:$DO34)</f>
        <v>34</v>
      </c>
      <c r="AV34" s="136">
        <f>RANK('Standardized Scores'!AV34,'Standardized Scores'!$E34:$DO34)</f>
        <v>36</v>
      </c>
      <c r="AW34" s="136">
        <f>RANK('Standardized Scores'!AW34,'Standardized Scores'!$E34:$DO34)</f>
        <v>45</v>
      </c>
      <c r="AX34" s="136">
        <f>RANK('Standardized Scores'!AX34,'Standardized Scores'!$E34:$DO34)</f>
        <v>50</v>
      </c>
      <c r="AY34" s="136">
        <f>RANK('Standardized Scores'!AY34,'Standardized Scores'!$E34:$DO34)</f>
        <v>47</v>
      </c>
      <c r="AZ34" s="136">
        <f>RANK('Standardized Scores'!AZ34,'Standardized Scores'!$E34:$DO34)</f>
        <v>73</v>
      </c>
      <c r="BA34" s="136">
        <f>RANK('Standardized Scores'!BA34,'Standardized Scores'!$E34:$DO34)</f>
        <v>31</v>
      </c>
      <c r="BB34" s="136">
        <f>RANK('Standardized Scores'!BB34,'Standardized Scores'!$E34:$DO34)</f>
        <v>21</v>
      </c>
      <c r="BC34" s="136">
        <f>RANK('Standardized Scores'!BC34,'Standardized Scores'!$E34:$DO34)</f>
        <v>66</v>
      </c>
      <c r="BD34" s="136">
        <f>RANK('Standardized Scores'!BD34,'Standardized Scores'!$E34:$DO34)</f>
        <v>88</v>
      </c>
      <c r="BE34" s="136">
        <f>RANK('Standardized Scores'!BE34,'Standardized Scores'!$E34:$DO34)</f>
        <v>37</v>
      </c>
      <c r="BF34" s="136">
        <f>RANK('Standardized Scores'!BF34,'Standardized Scores'!$E34:$DO34)</f>
        <v>10</v>
      </c>
      <c r="BG34" s="136">
        <f>RANK('Standardized Scores'!BG34,'Standardized Scores'!$E34:$DO34)</f>
        <v>96</v>
      </c>
      <c r="BH34" s="136">
        <f>RANK('Standardized Scores'!BH34,'Standardized Scores'!$E34:$DO34)</f>
        <v>76</v>
      </c>
      <c r="BI34" s="136">
        <f>RANK('Standardized Scores'!BI34,'Standardized Scores'!$E34:$DO34)</f>
        <v>22</v>
      </c>
      <c r="BJ34" s="136">
        <f>RANK('Standardized Scores'!BJ34,'Standardized Scores'!$E34:$DO34)</f>
        <v>115</v>
      </c>
      <c r="BK34" s="136">
        <f>RANK('Standardized Scores'!BK34,'Standardized Scores'!$E34:$DO34)</f>
        <v>19</v>
      </c>
      <c r="BL34" s="136">
        <f>RANK('Standardized Scores'!BL34,'Standardized Scores'!$E34:$DO34)</f>
        <v>72</v>
      </c>
      <c r="BM34" s="136">
        <f>RANK('Standardized Scores'!BM34,'Standardized Scores'!$E34:$DO34)</f>
        <v>25</v>
      </c>
      <c r="BN34" s="136">
        <f>RANK('Standardized Scores'!BN34,'Standardized Scores'!$E34:$DO34)</f>
        <v>6</v>
      </c>
      <c r="BO34" s="136">
        <f>RANK('Standardized Scores'!BO34,'Standardized Scores'!$E34:$DO34)</f>
        <v>86</v>
      </c>
      <c r="BP34" s="136">
        <f>RANK('Standardized Scores'!BP34,'Standardized Scores'!$E34:$DO34)</f>
        <v>49</v>
      </c>
      <c r="BQ34" s="136">
        <f>RANK('Standardized Scores'!BQ34,'Standardized Scores'!$E34:$DO34)</f>
        <v>61</v>
      </c>
      <c r="BR34" s="136">
        <f>RANK('Standardized Scores'!BR34,'Standardized Scores'!$E34:$DO34)</f>
        <v>56</v>
      </c>
      <c r="BS34" s="136">
        <f>RANK('Standardized Scores'!BS34,'Standardized Scores'!$E34:$DO34)</f>
        <v>106</v>
      </c>
      <c r="BT34" s="136">
        <f>RANK('Standardized Scores'!BT34,'Standardized Scores'!$E34:$DO34)</f>
        <v>59</v>
      </c>
      <c r="BU34" s="136">
        <f>RANK('Standardized Scores'!BU34,'Standardized Scores'!$E34:$DO34)</f>
        <v>27</v>
      </c>
      <c r="BV34" s="136">
        <f>RANK('Standardized Scores'!BV34,'Standardized Scores'!$E34:$DO34)</f>
        <v>81</v>
      </c>
      <c r="BW34" s="136">
        <f>RANK('Standardized Scores'!BW34,'Standardized Scores'!$E34:$DO34)</f>
        <v>93</v>
      </c>
      <c r="BX34" s="136">
        <f>RANK('Standardized Scores'!BX34,'Standardized Scores'!$E34:$DO34)</f>
        <v>71</v>
      </c>
      <c r="BY34" s="136">
        <f>RANK('Standardized Scores'!BY34,'Standardized Scores'!$E34:$DO34)</f>
        <v>29</v>
      </c>
      <c r="BZ34" s="136">
        <f>RANK('Standardized Scores'!BZ34,'Standardized Scores'!$E34:$DO34)</f>
        <v>23</v>
      </c>
      <c r="CA34" s="136">
        <f>RANK('Standardized Scores'!CA34,'Standardized Scores'!$E34:$DO34)</f>
        <v>3</v>
      </c>
      <c r="CB34" s="136">
        <f>RANK('Standardized Scores'!CB34,'Standardized Scores'!$E34:$DO34)</f>
        <v>44</v>
      </c>
      <c r="CC34" s="136">
        <f>RANK('Standardized Scores'!CC34,'Standardized Scores'!$E34:$DO34)</f>
        <v>12</v>
      </c>
      <c r="CD34" s="136">
        <f>RANK('Standardized Scores'!CD34,'Standardized Scores'!$E34:$DO34)</f>
        <v>16</v>
      </c>
      <c r="CE34" s="136">
        <f>RANK('Standardized Scores'!CE34,'Standardized Scores'!$E34:$DO34)</f>
        <v>14</v>
      </c>
      <c r="CF34" s="136">
        <f>RANK('Standardized Scores'!CF34,'Standardized Scores'!$E34:$DO34)</f>
        <v>84</v>
      </c>
      <c r="CG34" s="136">
        <f>RANK('Standardized Scores'!CG34,'Standardized Scores'!$E34:$DO34)</f>
        <v>113</v>
      </c>
      <c r="CH34" s="136">
        <f>RANK('Standardized Scores'!CH34,'Standardized Scores'!$E34:$DO34)</f>
        <v>102</v>
      </c>
      <c r="CI34" s="136">
        <f>RANK('Standardized Scores'!CI34,'Standardized Scores'!$E34:$DO34)</f>
        <v>54</v>
      </c>
      <c r="CJ34" s="136">
        <f>RANK('Standardized Scores'!CJ34,'Standardized Scores'!$E34:$DO34)</f>
        <v>77</v>
      </c>
      <c r="CK34" s="136">
        <f>RANK('Standardized Scores'!CK34,'Standardized Scores'!$E34:$DO34)</f>
        <v>51</v>
      </c>
      <c r="CL34" s="136">
        <f>RANK('Standardized Scores'!CL34,'Standardized Scores'!$E34:$DO34)</f>
        <v>11</v>
      </c>
      <c r="CM34" s="136">
        <f>RANK('Standardized Scores'!CM34,'Standardized Scores'!$E34:$DO34)</f>
        <v>48</v>
      </c>
      <c r="CN34" s="136">
        <f>RANK('Standardized Scores'!CN34,'Standardized Scores'!$E34:$DO34)</f>
        <v>105</v>
      </c>
      <c r="CO34" s="136">
        <f>RANK('Standardized Scores'!CO34,'Standardized Scores'!$E34:$DO34)</f>
        <v>58</v>
      </c>
      <c r="CP34" s="136">
        <f>RANK('Standardized Scores'!CP34,'Standardized Scores'!$E34:$DO34)</f>
        <v>46</v>
      </c>
      <c r="CQ34" s="136">
        <f>RANK('Standardized Scores'!CQ34,'Standardized Scores'!$E34:$DO34)</f>
        <v>110</v>
      </c>
      <c r="CR34" s="136">
        <f>RANK('Standardized Scores'!CR34,'Standardized Scores'!$E34:$DO34)</f>
        <v>35</v>
      </c>
      <c r="CS34" s="136">
        <f>RANK('Standardized Scores'!CS34,'Standardized Scores'!$E34:$DO34)</f>
        <v>1</v>
      </c>
      <c r="CT34" s="136">
        <f>RANK('Standardized Scores'!CT34,'Standardized Scores'!$E34:$DO34)</f>
        <v>67</v>
      </c>
      <c r="CU34" s="136">
        <f>RANK('Standardized Scores'!CU34,'Standardized Scores'!$E34:$DO34)</f>
        <v>41</v>
      </c>
      <c r="CV34" s="136">
        <f>RANK('Standardized Scores'!CV34,'Standardized Scores'!$E34:$DO34)</f>
        <v>33</v>
      </c>
      <c r="CW34" s="136">
        <f>RANK('Standardized Scores'!CW34,'Standardized Scores'!$E34:$DO34)</f>
        <v>60</v>
      </c>
      <c r="CX34" s="136">
        <f>RANK('Standardized Scores'!CX34,'Standardized Scores'!$E34:$DO34)</f>
        <v>79</v>
      </c>
      <c r="CY34" s="136">
        <f>RANK('Standardized Scores'!CY34,'Standardized Scores'!$E34:$DO34)</f>
        <v>78</v>
      </c>
      <c r="CZ34" s="136">
        <f>RANK('Standardized Scores'!CZ34,'Standardized Scores'!$E34:$DO34)</f>
        <v>7</v>
      </c>
      <c r="DA34" s="136">
        <f>RANK('Standardized Scores'!DA34,'Standardized Scores'!$E34:$DO34)</f>
        <v>53</v>
      </c>
      <c r="DB34" s="136">
        <f>RANK('Standardized Scores'!DB34,'Standardized Scores'!$E34:$DO34)</f>
        <v>80</v>
      </c>
      <c r="DC34" s="136">
        <f>RANK('Standardized Scores'!DC34,'Standardized Scores'!$E34:$DO34)</f>
        <v>75</v>
      </c>
      <c r="DD34" s="136">
        <f>RANK('Standardized Scores'!DD34,'Standardized Scores'!$E34:$DO34)</f>
        <v>62</v>
      </c>
      <c r="DE34" s="136">
        <f>RANK('Standardized Scores'!DE34,'Standardized Scores'!$E34:$DO34)</f>
        <v>92</v>
      </c>
      <c r="DF34" s="136">
        <f>RANK('Standardized Scores'!DF34,'Standardized Scores'!$E34:$DO34)</f>
        <v>70</v>
      </c>
      <c r="DG34" s="136">
        <f>RANK('Standardized Scores'!DG34,'Standardized Scores'!$E34:$DO34)</f>
        <v>74</v>
      </c>
      <c r="DH34" s="136">
        <f>RANK('Standardized Scores'!DH34,'Standardized Scores'!$E34:$DO34)</f>
        <v>107</v>
      </c>
      <c r="DI34" s="136">
        <f>RANK('Standardized Scores'!DI34,'Standardized Scores'!$E34:$DO34)</f>
        <v>8</v>
      </c>
      <c r="DJ34" s="136">
        <f>RANK('Standardized Scores'!DJ34,'Standardized Scores'!$E34:$DO34)</f>
        <v>32</v>
      </c>
      <c r="DK34" s="136">
        <f>RANK('Standardized Scores'!DK34,'Standardized Scores'!$E34:$DO34)</f>
        <v>43</v>
      </c>
      <c r="DL34" s="136">
        <f>RANK('Standardized Scores'!DL34,'Standardized Scores'!$E34:$DO34)</f>
        <v>97</v>
      </c>
      <c r="DM34" s="136">
        <f>RANK('Standardized Scores'!DM34,'Standardized Scores'!$E34:$DO34)</f>
        <v>108</v>
      </c>
      <c r="DN34" s="136">
        <f>RANK('Standardized Scores'!DN34,'Standardized Scores'!$E34:$DO34)</f>
        <v>42</v>
      </c>
      <c r="DO34" s="136">
        <f>RANK('Standardized Scores'!DO34,'Standardized Scores'!$E34:$DO34)</f>
        <v>87</v>
      </c>
    </row>
    <row r="35" spans="2:119" ht="12" customHeight="1" x14ac:dyDescent="0.25">
      <c r="B35" s="64" t="str">
        <f>'Standardized Scores'!B35</f>
        <v xml:space="preserve">         % of total expenditure on mining, manufacturing and construction ministries or agenices</v>
      </c>
      <c r="C35" s="64" t="str">
        <f t="shared" si="0"/>
        <v>% of total expenditure on mining, manufacturing and construction ministries or agenices</v>
      </c>
      <c r="D35" s="169">
        <f>'Standardized Scores'!D35</f>
        <v>0.1</v>
      </c>
      <c r="E35" s="136">
        <f>RANK('Standardized Scores'!E35,'Standardized Scores'!$E35:$DO35)</f>
        <v>80</v>
      </c>
      <c r="F35" s="136">
        <f>RANK('Standardized Scores'!F35,'Standardized Scores'!$E35:$DO35)</f>
        <v>23</v>
      </c>
      <c r="G35" s="136">
        <f>RANK('Standardized Scores'!G35,'Standardized Scores'!$E35:$DO35)</f>
        <v>61</v>
      </c>
      <c r="H35" s="136">
        <f>RANK('Standardized Scores'!H35,'Standardized Scores'!$E35:$DO35)</f>
        <v>31</v>
      </c>
      <c r="I35" s="136">
        <f>RANK('Standardized Scores'!I35,'Standardized Scores'!$E35:$DO35)</f>
        <v>113</v>
      </c>
      <c r="J35" s="136">
        <f>RANK('Standardized Scores'!J35,'Standardized Scores'!$E35:$DO35)</f>
        <v>38</v>
      </c>
      <c r="K35" s="136">
        <f>RANK('Standardized Scores'!K35,'Standardized Scores'!$E35:$DO35)</f>
        <v>110</v>
      </c>
      <c r="L35" s="136">
        <f>RANK('Standardized Scores'!L35,'Standardized Scores'!$E35:$DO35)</f>
        <v>1</v>
      </c>
      <c r="M35" s="136">
        <f>RANK('Standardized Scores'!M35,'Standardized Scores'!$E35:$DO35)</f>
        <v>77</v>
      </c>
      <c r="N35" s="136">
        <f>RANK('Standardized Scores'!N35,'Standardized Scores'!$E35:$DO35)</f>
        <v>53</v>
      </c>
      <c r="O35" s="136">
        <f>RANK('Standardized Scores'!O35,'Standardized Scores'!$E35:$DO35)</f>
        <v>18</v>
      </c>
      <c r="P35" s="136">
        <f>RANK('Standardized Scores'!P35,'Standardized Scores'!$E35:$DO35)</f>
        <v>111</v>
      </c>
      <c r="Q35" s="136">
        <f>RANK('Standardized Scores'!Q35,'Standardized Scores'!$E35:$DO35)</f>
        <v>99</v>
      </c>
      <c r="R35" s="136">
        <f>RANK('Standardized Scores'!R35,'Standardized Scores'!$E35:$DO35)</f>
        <v>5</v>
      </c>
      <c r="S35" s="136">
        <f>RANK('Standardized Scores'!S35,'Standardized Scores'!$E35:$DO35)</f>
        <v>42</v>
      </c>
      <c r="T35" s="136">
        <f>RANK('Standardized Scores'!T35,'Standardized Scores'!$E35:$DO35)</f>
        <v>104</v>
      </c>
      <c r="U35" s="136">
        <f>RANK('Standardized Scores'!U35,'Standardized Scores'!$E35:$DO35)</f>
        <v>112</v>
      </c>
      <c r="V35" s="136">
        <f>RANK('Standardized Scores'!V35,'Standardized Scores'!$E35:$DO35)</f>
        <v>8</v>
      </c>
      <c r="W35" s="136">
        <f>RANK('Standardized Scores'!W35,'Standardized Scores'!$E35:$DO35)</f>
        <v>96</v>
      </c>
      <c r="X35" s="136">
        <f>RANK('Standardized Scores'!X35,'Standardized Scores'!$E35:$DO35)</f>
        <v>93</v>
      </c>
      <c r="Y35" s="136">
        <f>RANK('Standardized Scores'!Y35,'Standardized Scores'!$E35:$DO35)</f>
        <v>52</v>
      </c>
      <c r="Z35" s="136">
        <f>RANK('Standardized Scores'!Z35,'Standardized Scores'!$E35:$DO35)</f>
        <v>37</v>
      </c>
      <c r="AA35" s="136">
        <f>RANK('Standardized Scores'!AA35,'Standardized Scores'!$E35:$DO35)</f>
        <v>78</v>
      </c>
      <c r="AB35" s="136">
        <f>RANK('Standardized Scores'!AB35,'Standardized Scores'!$E35:$DO35)</f>
        <v>81</v>
      </c>
      <c r="AC35" s="136">
        <f>RANK('Standardized Scores'!AC35,'Standardized Scores'!$E35:$DO35)</f>
        <v>75</v>
      </c>
      <c r="AD35" s="136">
        <f>RANK('Standardized Scores'!AD35,'Standardized Scores'!$E35:$DO35)</f>
        <v>95</v>
      </c>
      <c r="AE35" s="136">
        <f>RANK('Standardized Scores'!AE35,'Standardized Scores'!$E35:$DO35)</f>
        <v>103</v>
      </c>
      <c r="AF35" s="136">
        <f>RANK('Standardized Scores'!AF35,'Standardized Scores'!$E35:$DO35)</f>
        <v>114</v>
      </c>
      <c r="AG35" s="136">
        <f>RANK('Standardized Scores'!AG35,'Standardized Scores'!$E35:$DO35)</f>
        <v>105</v>
      </c>
      <c r="AH35" s="136">
        <f>RANK('Standardized Scores'!AH35,'Standardized Scores'!$E35:$DO35)</f>
        <v>32</v>
      </c>
      <c r="AI35" s="136">
        <f>RANK('Standardized Scores'!AI35,'Standardized Scores'!$E35:$DO35)</f>
        <v>34</v>
      </c>
      <c r="AJ35" s="136">
        <f>RANK('Standardized Scores'!AJ35,'Standardized Scores'!$E35:$DO35)</f>
        <v>15</v>
      </c>
      <c r="AK35" s="136">
        <f>RANK('Standardized Scores'!AK35,'Standardized Scores'!$E35:$DO35)</f>
        <v>101</v>
      </c>
      <c r="AL35" s="136">
        <f>RANK('Standardized Scores'!AL35,'Standardized Scores'!$E35:$DO35)</f>
        <v>21</v>
      </c>
      <c r="AM35" s="136">
        <f>RANK('Standardized Scores'!AM35,'Standardized Scores'!$E35:$DO35)</f>
        <v>90</v>
      </c>
      <c r="AN35" s="136">
        <f>RANK('Standardized Scores'!AN35,'Standardized Scores'!$E35:$DO35)</f>
        <v>98</v>
      </c>
      <c r="AO35" s="136">
        <f>RANK('Standardized Scores'!AO35,'Standardized Scores'!$E35:$DO35)</f>
        <v>97</v>
      </c>
      <c r="AP35" s="136">
        <f>RANK('Standardized Scores'!AP35,'Standardized Scores'!$E35:$DO35)</f>
        <v>64</v>
      </c>
      <c r="AQ35" s="136">
        <f>RANK('Standardized Scores'!AQ35,'Standardized Scores'!$E35:$DO35)</f>
        <v>33</v>
      </c>
      <c r="AR35" s="136">
        <f>RANK('Standardized Scores'!AR35,'Standardized Scores'!$E35:$DO35)</f>
        <v>48</v>
      </c>
      <c r="AS35" s="136">
        <f>RANK('Standardized Scores'!AS35,'Standardized Scores'!$E35:$DO35)</f>
        <v>107</v>
      </c>
      <c r="AT35" s="136">
        <f>RANK('Standardized Scores'!AT35,'Standardized Scores'!$E35:$DO35)</f>
        <v>44</v>
      </c>
      <c r="AU35" s="136">
        <f>RANK('Standardized Scores'!AU35,'Standardized Scores'!$E35:$DO35)</f>
        <v>7</v>
      </c>
      <c r="AV35" s="136">
        <f>RANK('Standardized Scores'!AV35,'Standardized Scores'!$E35:$DO35)</f>
        <v>54</v>
      </c>
      <c r="AW35" s="136">
        <f>RANK('Standardized Scores'!AW35,'Standardized Scores'!$E35:$DO35)</f>
        <v>87</v>
      </c>
      <c r="AX35" s="136">
        <f>RANK('Standardized Scores'!AX35,'Standardized Scores'!$E35:$DO35)</f>
        <v>40</v>
      </c>
      <c r="AY35" s="136">
        <f>RANK('Standardized Scores'!AY35,'Standardized Scores'!$E35:$DO35)</f>
        <v>57</v>
      </c>
      <c r="AZ35" s="136">
        <f>RANK('Standardized Scores'!AZ35,'Standardized Scores'!$E35:$DO35)</f>
        <v>17</v>
      </c>
      <c r="BA35" s="136">
        <f>RANK('Standardized Scores'!BA35,'Standardized Scores'!$E35:$DO35)</f>
        <v>10</v>
      </c>
      <c r="BB35" s="136">
        <f>RANK('Standardized Scores'!BB35,'Standardized Scores'!$E35:$DO35)</f>
        <v>71</v>
      </c>
      <c r="BC35" s="136">
        <f>RANK('Standardized Scores'!BC35,'Standardized Scores'!$E35:$DO35)</f>
        <v>66</v>
      </c>
      <c r="BD35" s="136">
        <f>RANK('Standardized Scores'!BD35,'Standardized Scores'!$E35:$DO35)</f>
        <v>20</v>
      </c>
      <c r="BE35" s="136">
        <f>RANK('Standardized Scores'!BE35,'Standardized Scores'!$E35:$DO35)</f>
        <v>60</v>
      </c>
      <c r="BF35" s="136">
        <f>RANK('Standardized Scores'!BF35,'Standardized Scores'!$E35:$DO35)</f>
        <v>91</v>
      </c>
      <c r="BG35" s="136">
        <f>RANK('Standardized Scores'!BG35,'Standardized Scores'!$E35:$DO35)</f>
        <v>24</v>
      </c>
      <c r="BH35" s="136">
        <f>RANK('Standardized Scores'!BH35,'Standardized Scores'!$E35:$DO35)</f>
        <v>106</v>
      </c>
      <c r="BI35" s="136">
        <f>RANK('Standardized Scores'!BI35,'Standardized Scores'!$E35:$DO35)</f>
        <v>89</v>
      </c>
      <c r="BJ35" s="136">
        <f>RANK('Standardized Scores'!BJ35,'Standardized Scores'!$E35:$DO35)</f>
        <v>83</v>
      </c>
      <c r="BK35" s="136">
        <f>RANK('Standardized Scores'!BK35,'Standardized Scores'!$E35:$DO35)</f>
        <v>88</v>
      </c>
      <c r="BL35" s="136">
        <f>RANK('Standardized Scores'!BL35,'Standardized Scores'!$E35:$DO35)</f>
        <v>100</v>
      </c>
      <c r="BM35" s="136">
        <f>RANK('Standardized Scores'!BM35,'Standardized Scores'!$E35:$DO35)</f>
        <v>92</v>
      </c>
      <c r="BN35" s="136">
        <f>RANK('Standardized Scores'!BN35,'Standardized Scores'!$E35:$DO35)</f>
        <v>68</v>
      </c>
      <c r="BO35" s="136">
        <f>RANK('Standardized Scores'!BO35,'Standardized Scores'!$E35:$DO35)</f>
        <v>3</v>
      </c>
      <c r="BP35" s="136">
        <f>RANK('Standardized Scores'!BP35,'Standardized Scores'!$E35:$DO35)</f>
        <v>55</v>
      </c>
      <c r="BQ35" s="136">
        <f>RANK('Standardized Scores'!BQ35,'Standardized Scores'!$E35:$DO35)</f>
        <v>45</v>
      </c>
      <c r="BR35" s="136">
        <f>RANK('Standardized Scores'!BR35,'Standardized Scores'!$E35:$DO35)</f>
        <v>36</v>
      </c>
      <c r="BS35" s="136">
        <f>RANK('Standardized Scores'!BS35,'Standardized Scores'!$E35:$DO35)</f>
        <v>29</v>
      </c>
      <c r="BT35" s="136">
        <f>RANK('Standardized Scores'!BT35,'Standardized Scores'!$E35:$DO35)</f>
        <v>22</v>
      </c>
      <c r="BU35" s="136">
        <f>RANK('Standardized Scores'!BU35,'Standardized Scores'!$E35:$DO35)</f>
        <v>28</v>
      </c>
      <c r="BV35" s="136">
        <f>RANK('Standardized Scores'!BV35,'Standardized Scores'!$E35:$DO35)</f>
        <v>2</v>
      </c>
      <c r="BW35" s="136">
        <f>RANK('Standardized Scores'!BW35,'Standardized Scores'!$E35:$DO35)</f>
        <v>47</v>
      </c>
      <c r="BX35" s="136">
        <f>RANK('Standardized Scores'!BX35,'Standardized Scores'!$E35:$DO35)</f>
        <v>26</v>
      </c>
      <c r="BY35" s="136">
        <f>RANK('Standardized Scores'!BY35,'Standardized Scores'!$E35:$DO35)</f>
        <v>56</v>
      </c>
      <c r="BZ35" s="136">
        <f>RANK('Standardized Scores'!BZ35,'Standardized Scores'!$E35:$DO35)</f>
        <v>94</v>
      </c>
      <c r="CA35" s="136">
        <f>RANK('Standardized Scores'!CA35,'Standardized Scores'!$E35:$DO35)</f>
        <v>69</v>
      </c>
      <c r="CB35" s="136">
        <f>RANK('Standardized Scores'!CB35,'Standardized Scores'!$E35:$DO35)</f>
        <v>13</v>
      </c>
      <c r="CC35" s="136">
        <f>RANK('Standardized Scores'!CC35,'Standardized Scores'!$E35:$DO35)</f>
        <v>109</v>
      </c>
      <c r="CD35" s="136">
        <f>RANK('Standardized Scores'!CD35,'Standardized Scores'!$E35:$DO35)</f>
        <v>35</v>
      </c>
      <c r="CE35" s="136">
        <f>RANK('Standardized Scores'!CE35,'Standardized Scores'!$E35:$DO35)</f>
        <v>6</v>
      </c>
      <c r="CF35" s="136">
        <f>RANK('Standardized Scores'!CF35,'Standardized Scores'!$E35:$DO35)</f>
        <v>79</v>
      </c>
      <c r="CG35" s="136">
        <f>RANK('Standardized Scores'!CG35,'Standardized Scores'!$E35:$DO35)</f>
        <v>49</v>
      </c>
      <c r="CH35" s="136">
        <f>RANK('Standardized Scores'!CH35,'Standardized Scores'!$E35:$DO35)</f>
        <v>25</v>
      </c>
      <c r="CI35" s="136">
        <f>RANK('Standardized Scores'!CI35,'Standardized Scores'!$E35:$DO35)</f>
        <v>102</v>
      </c>
      <c r="CJ35" s="136">
        <f>RANK('Standardized Scores'!CJ35,'Standardized Scores'!$E35:$DO35)</f>
        <v>74</v>
      </c>
      <c r="CK35" s="136">
        <f>RANK('Standardized Scores'!CK35,'Standardized Scores'!$E35:$DO35)</f>
        <v>41</v>
      </c>
      <c r="CL35" s="136">
        <f>RANK('Standardized Scores'!CL35,'Standardized Scores'!$E35:$DO35)</f>
        <v>19</v>
      </c>
      <c r="CM35" s="136">
        <f>RANK('Standardized Scores'!CM35,'Standardized Scores'!$E35:$DO35)</f>
        <v>16</v>
      </c>
      <c r="CN35" s="136">
        <f>RANK('Standardized Scores'!CN35,'Standardized Scores'!$E35:$DO35)</f>
        <v>84</v>
      </c>
      <c r="CO35" s="136">
        <f>RANK('Standardized Scores'!CO35,'Standardized Scores'!$E35:$DO35)</f>
        <v>14</v>
      </c>
      <c r="CP35" s="136">
        <f>RANK('Standardized Scores'!CP35,'Standardized Scores'!$E35:$DO35)</f>
        <v>86</v>
      </c>
      <c r="CQ35" s="136">
        <f>RANK('Standardized Scores'!CQ35,'Standardized Scores'!$E35:$DO35)</f>
        <v>51</v>
      </c>
      <c r="CR35" s="136">
        <f>RANK('Standardized Scores'!CR35,'Standardized Scores'!$E35:$DO35)</f>
        <v>12</v>
      </c>
      <c r="CS35" s="136">
        <f>RANK('Standardized Scores'!CS35,'Standardized Scores'!$E35:$DO35)</f>
        <v>67</v>
      </c>
      <c r="CT35" s="136">
        <f>RANK('Standardized Scores'!CT35,'Standardized Scores'!$E35:$DO35)</f>
        <v>76</v>
      </c>
      <c r="CU35" s="136">
        <f>RANK('Standardized Scores'!CU35,'Standardized Scores'!$E35:$DO35)</f>
        <v>115</v>
      </c>
      <c r="CV35" s="136">
        <f>RANK('Standardized Scores'!CV35,'Standardized Scores'!$E35:$DO35)</f>
        <v>50</v>
      </c>
      <c r="CW35" s="136">
        <f>RANK('Standardized Scores'!CW35,'Standardized Scores'!$E35:$DO35)</f>
        <v>59</v>
      </c>
      <c r="CX35" s="136">
        <f>RANK('Standardized Scores'!CX35,'Standardized Scores'!$E35:$DO35)</f>
        <v>85</v>
      </c>
      <c r="CY35" s="136">
        <f>RANK('Standardized Scores'!CY35,'Standardized Scores'!$E35:$DO35)</f>
        <v>46</v>
      </c>
      <c r="CZ35" s="136">
        <f>RANK('Standardized Scores'!CZ35,'Standardized Scores'!$E35:$DO35)</f>
        <v>72</v>
      </c>
      <c r="DA35" s="136">
        <f>RANK('Standardized Scores'!DA35,'Standardized Scores'!$E35:$DO35)</f>
        <v>63</v>
      </c>
      <c r="DB35" s="136">
        <f>RANK('Standardized Scores'!DB35,'Standardized Scores'!$E35:$DO35)</f>
        <v>65</v>
      </c>
      <c r="DC35" s="136">
        <f>RANK('Standardized Scores'!DC35,'Standardized Scores'!$E35:$DO35)</f>
        <v>70</v>
      </c>
      <c r="DD35" s="136">
        <f>RANK('Standardized Scores'!DD35,'Standardized Scores'!$E35:$DO35)</f>
        <v>58</v>
      </c>
      <c r="DE35" s="136">
        <f>RANK('Standardized Scores'!DE35,'Standardized Scores'!$E35:$DO35)</f>
        <v>4</v>
      </c>
      <c r="DF35" s="136">
        <f>RANK('Standardized Scores'!DF35,'Standardized Scores'!$E35:$DO35)</f>
        <v>43</v>
      </c>
      <c r="DG35" s="136">
        <f>RANK('Standardized Scores'!DG35,'Standardized Scores'!$E35:$DO35)</f>
        <v>39</v>
      </c>
      <c r="DH35" s="136">
        <f>RANK('Standardized Scores'!DH35,'Standardized Scores'!$E35:$DO35)</f>
        <v>30</v>
      </c>
      <c r="DI35" s="136">
        <f>RANK('Standardized Scores'!DI35,'Standardized Scores'!$E35:$DO35)</f>
        <v>27</v>
      </c>
      <c r="DJ35" s="136">
        <f>RANK('Standardized Scores'!DJ35,'Standardized Scores'!$E35:$DO35)</f>
        <v>108</v>
      </c>
      <c r="DK35" s="136">
        <f>RANK('Standardized Scores'!DK35,'Standardized Scores'!$E35:$DO35)</f>
        <v>62</v>
      </c>
      <c r="DL35" s="136">
        <f>RANK('Standardized Scores'!DL35,'Standardized Scores'!$E35:$DO35)</f>
        <v>73</v>
      </c>
      <c r="DM35" s="136">
        <f>RANK('Standardized Scores'!DM35,'Standardized Scores'!$E35:$DO35)</f>
        <v>9</v>
      </c>
      <c r="DN35" s="136">
        <f>RANK('Standardized Scores'!DN35,'Standardized Scores'!$E35:$DO35)</f>
        <v>82</v>
      </c>
      <c r="DO35" s="136">
        <f>RANK('Standardized Scores'!DO35,'Standardized Scores'!$E35:$DO35)</f>
        <v>11</v>
      </c>
    </row>
    <row r="36" spans="2:119" ht="12" customHeight="1" x14ac:dyDescent="0.25">
      <c r="B36" s="64" t="str">
        <f>'Standardized Scores'!B36</f>
        <v xml:space="preserve">         % of total expenditure on water, electricity and fuel system ministries or agencies</v>
      </c>
      <c r="C36" s="64" t="str">
        <f t="shared" si="0"/>
        <v>% of total expenditure on water, electricity and fuel system ministries or agencies</v>
      </c>
      <c r="D36" s="169">
        <f>'Standardized Scores'!D36</f>
        <v>0.1</v>
      </c>
      <c r="E36" s="136">
        <f>RANK('Standardized Scores'!E36,'Standardized Scores'!$E36:$DO36)</f>
        <v>35</v>
      </c>
      <c r="F36" s="136">
        <f>RANK('Standardized Scores'!F36,'Standardized Scores'!$E36:$DO36)</f>
        <v>15</v>
      </c>
      <c r="G36" s="136">
        <f>RANK('Standardized Scores'!G36,'Standardized Scores'!$E36:$DO36)</f>
        <v>14</v>
      </c>
      <c r="H36" s="136">
        <f>RANK('Standardized Scores'!H36,'Standardized Scores'!$E36:$DO36)</f>
        <v>2</v>
      </c>
      <c r="I36" s="136">
        <f>RANK('Standardized Scores'!I36,'Standardized Scores'!$E36:$DO36)</f>
        <v>90</v>
      </c>
      <c r="J36" s="136">
        <f>RANK('Standardized Scores'!J36,'Standardized Scores'!$E36:$DO36)</f>
        <v>64</v>
      </c>
      <c r="K36" s="136">
        <f>RANK('Standardized Scores'!K36,'Standardized Scores'!$E36:$DO36)</f>
        <v>111</v>
      </c>
      <c r="L36" s="136">
        <f>RANK('Standardized Scores'!L36,'Standardized Scores'!$E36:$DO36)</f>
        <v>110</v>
      </c>
      <c r="M36" s="136">
        <f>RANK('Standardized Scores'!M36,'Standardized Scores'!$E36:$DO36)</f>
        <v>21</v>
      </c>
      <c r="N36" s="136">
        <f>RANK('Standardized Scores'!N36,'Standardized Scores'!$E36:$DO36)</f>
        <v>27</v>
      </c>
      <c r="O36" s="136">
        <f>RANK('Standardized Scores'!O36,'Standardized Scores'!$E36:$DO36)</f>
        <v>79</v>
      </c>
      <c r="P36" s="136">
        <f>RANK('Standardized Scores'!P36,'Standardized Scores'!$E36:$DO36)</f>
        <v>101</v>
      </c>
      <c r="Q36" s="136">
        <f>RANK('Standardized Scores'!Q36,'Standardized Scores'!$E36:$DO36)</f>
        <v>84</v>
      </c>
      <c r="R36" s="136">
        <f>RANK('Standardized Scores'!R36,'Standardized Scores'!$E36:$DO36)</f>
        <v>56</v>
      </c>
      <c r="S36" s="136">
        <f>RANK('Standardized Scores'!S36,'Standardized Scores'!$E36:$DO36)</f>
        <v>10</v>
      </c>
      <c r="T36" s="136">
        <f>RANK('Standardized Scores'!T36,'Standardized Scores'!$E36:$DO36)</f>
        <v>108</v>
      </c>
      <c r="U36" s="136">
        <f>RANK('Standardized Scores'!U36,'Standardized Scores'!$E36:$DO36)</f>
        <v>20</v>
      </c>
      <c r="V36" s="136">
        <f>RANK('Standardized Scores'!V36,'Standardized Scores'!$E36:$DO36)</f>
        <v>17</v>
      </c>
      <c r="W36" s="136">
        <f>RANK('Standardized Scores'!W36,'Standardized Scores'!$E36:$DO36)</f>
        <v>58</v>
      </c>
      <c r="X36" s="136">
        <f>RANK('Standardized Scores'!X36,'Standardized Scores'!$E36:$DO36)</f>
        <v>85</v>
      </c>
      <c r="Y36" s="136">
        <f>RANK('Standardized Scores'!Y36,'Standardized Scores'!$E36:$DO36)</f>
        <v>93</v>
      </c>
      <c r="Z36" s="136">
        <f>RANK('Standardized Scores'!Z36,'Standardized Scores'!$E36:$DO36)</f>
        <v>1</v>
      </c>
      <c r="AA36" s="136">
        <f>RANK('Standardized Scores'!AA36,'Standardized Scores'!$E36:$DO36)</f>
        <v>9</v>
      </c>
      <c r="AB36" s="136">
        <f>RANK('Standardized Scores'!AB36,'Standardized Scores'!$E36:$DO36)</f>
        <v>115</v>
      </c>
      <c r="AC36" s="136">
        <f>RANK('Standardized Scores'!AC36,'Standardized Scores'!$E36:$DO36)</f>
        <v>51</v>
      </c>
      <c r="AD36" s="136">
        <f>RANK('Standardized Scores'!AD36,'Standardized Scores'!$E36:$DO36)</f>
        <v>62</v>
      </c>
      <c r="AE36" s="136">
        <f>RANK('Standardized Scores'!AE36,'Standardized Scores'!$E36:$DO36)</f>
        <v>47</v>
      </c>
      <c r="AF36" s="136">
        <f>RANK('Standardized Scores'!AF36,'Standardized Scores'!$E36:$DO36)</f>
        <v>88</v>
      </c>
      <c r="AG36" s="136">
        <f>RANK('Standardized Scores'!AG36,'Standardized Scores'!$E36:$DO36)</f>
        <v>7</v>
      </c>
      <c r="AH36" s="136">
        <f>RANK('Standardized Scores'!AH36,'Standardized Scores'!$E36:$DO36)</f>
        <v>30</v>
      </c>
      <c r="AI36" s="136">
        <f>RANK('Standardized Scores'!AI36,'Standardized Scores'!$E36:$DO36)</f>
        <v>25</v>
      </c>
      <c r="AJ36" s="136">
        <f>RANK('Standardized Scores'!AJ36,'Standardized Scores'!$E36:$DO36)</f>
        <v>43</v>
      </c>
      <c r="AK36" s="136">
        <f>RANK('Standardized Scores'!AK36,'Standardized Scores'!$E36:$DO36)</f>
        <v>92</v>
      </c>
      <c r="AL36" s="136">
        <f>RANK('Standardized Scores'!AL36,'Standardized Scores'!$E36:$DO36)</f>
        <v>42</v>
      </c>
      <c r="AM36" s="136">
        <f>RANK('Standardized Scores'!AM36,'Standardized Scores'!$E36:$DO36)</f>
        <v>106</v>
      </c>
      <c r="AN36" s="136">
        <f>RANK('Standardized Scores'!AN36,'Standardized Scores'!$E36:$DO36)</f>
        <v>78</v>
      </c>
      <c r="AO36" s="136">
        <f>RANK('Standardized Scores'!AO36,'Standardized Scores'!$E36:$DO36)</f>
        <v>50</v>
      </c>
      <c r="AP36" s="136">
        <f>RANK('Standardized Scores'!AP36,'Standardized Scores'!$E36:$DO36)</f>
        <v>95</v>
      </c>
      <c r="AQ36" s="136">
        <f>RANK('Standardized Scores'!AQ36,'Standardized Scores'!$E36:$DO36)</f>
        <v>19</v>
      </c>
      <c r="AR36" s="136">
        <f>RANK('Standardized Scores'!AR36,'Standardized Scores'!$E36:$DO36)</f>
        <v>82</v>
      </c>
      <c r="AS36" s="136">
        <f>RANK('Standardized Scores'!AS36,'Standardized Scores'!$E36:$DO36)</f>
        <v>60</v>
      </c>
      <c r="AT36" s="136">
        <f>RANK('Standardized Scores'!AT36,'Standardized Scores'!$E36:$DO36)</f>
        <v>107</v>
      </c>
      <c r="AU36" s="136">
        <f>RANK('Standardized Scores'!AU36,'Standardized Scores'!$E36:$DO36)</f>
        <v>40</v>
      </c>
      <c r="AV36" s="136">
        <f>RANK('Standardized Scores'!AV36,'Standardized Scores'!$E36:$DO36)</f>
        <v>55</v>
      </c>
      <c r="AW36" s="136">
        <f>RANK('Standardized Scores'!AW36,'Standardized Scores'!$E36:$DO36)</f>
        <v>103</v>
      </c>
      <c r="AX36" s="136">
        <f>RANK('Standardized Scores'!AX36,'Standardized Scores'!$E36:$DO36)</f>
        <v>34</v>
      </c>
      <c r="AY36" s="136">
        <f>RANK('Standardized Scores'!AY36,'Standardized Scores'!$E36:$DO36)</f>
        <v>12</v>
      </c>
      <c r="AZ36" s="136">
        <f>RANK('Standardized Scores'!AZ36,'Standardized Scores'!$E36:$DO36)</f>
        <v>31</v>
      </c>
      <c r="BA36" s="136">
        <f>RANK('Standardized Scores'!BA36,'Standardized Scores'!$E36:$DO36)</f>
        <v>26</v>
      </c>
      <c r="BB36" s="136">
        <f>RANK('Standardized Scores'!BB36,'Standardized Scores'!$E36:$DO36)</f>
        <v>57</v>
      </c>
      <c r="BC36" s="136">
        <f>RANK('Standardized Scores'!BC36,'Standardized Scores'!$E36:$DO36)</f>
        <v>99</v>
      </c>
      <c r="BD36" s="136">
        <f>RANK('Standardized Scores'!BD36,'Standardized Scores'!$E36:$DO36)</f>
        <v>70</v>
      </c>
      <c r="BE36" s="136">
        <f>RANK('Standardized Scores'!BE36,'Standardized Scores'!$E36:$DO36)</f>
        <v>104</v>
      </c>
      <c r="BF36" s="136">
        <f>RANK('Standardized Scores'!BF36,'Standardized Scores'!$E36:$DO36)</f>
        <v>80</v>
      </c>
      <c r="BG36" s="136">
        <f>RANK('Standardized Scores'!BG36,'Standardized Scores'!$E36:$DO36)</f>
        <v>59</v>
      </c>
      <c r="BH36" s="136">
        <f>RANK('Standardized Scores'!BH36,'Standardized Scores'!$E36:$DO36)</f>
        <v>29</v>
      </c>
      <c r="BI36" s="136">
        <f>RANK('Standardized Scores'!BI36,'Standardized Scores'!$E36:$DO36)</f>
        <v>105</v>
      </c>
      <c r="BJ36" s="136">
        <f>RANK('Standardized Scores'!BJ36,'Standardized Scores'!$E36:$DO36)</f>
        <v>113</v>
      </c>
      <c r="BK36" s="136">
        <f>RANK('Standardized Scores'!BK36,'Standardized Scores'!$E36:$DO36)</f>
        <v>71</v>
      </c>
      <c r="BL36" s="136">
        <f>RANK('Standardized Scores'!BL36,'Standardized Scores'!$E36:$DO36)</f>
        <v>28</v>
      </c>
      <c r="BM36" s="136">
        <f>RANK('Standardized Scores'!BM36,'Standardized Scores'!$E36:$DO36)</f>
        <v>98</v>
      </c>
      <c r="BN36" s="136">
        <f>RANK('Standardized Scores'!BN36,'Standardized Scores'!$E36:$DO36)</f>
        <v>91</v>
      </c>
      <c r="BO36" s="136">
        <f>RANK('Standardized Scores'!BO36,'Standardized Scores'!$E36:$DO36)</f>
        <v>75</v>
      </c>
      <c r="BP36" s="136">
        <f>RANK('Standardized Scores'!BP36,'Standardized Scores'!$E36:$DO36)</f>
        <v>112</v>
      </c>
      <c r="BQ36" s="136">
        <f>RANK('Standardized Scores'!BQ36,'Standardized Scores'!$E36:$DO36)</f>
        <v>39</v>
      </c>
      <c r="BR36" s="136">
        <f>RANK('Standardized Scores'!BR36,'Standardized Scores'!$E36:$DO36)</f>
        <v>102</v>
      </c>
      <c r="BS36" s="136">
        <f>RANK('Standardized Scores'!BS36,'Standardized Scores'!$E36:$DO36)</f>
        <v>38</v>
      </c>
      <c r="BT36" s="136">
        <f>RANK('Standardized Scores'!BT36,'Standardized Scores'!$E36:$DO36)</f>
        <v>94</v>
      </c>
      <c r="BU36" s="136">
        <f>RANK('Standardized Scores'!BU36,'Standardized Scores'!$E36:$DO36)</f>
        <v>6</v>
      </c>
      <c r="BV36" s="136">
        <f>RANK('Standardized Scores'!BV36,'Standardized Scores'!$E36:$DO36)</f>
        <v>61</v>
      </c>
      <c r="BW36" s="136">
        <f>RANK('Standardized Scores'!BW36,'Standardized Scores'!$E36:$DO36)</f>
        <v>45</v>
      </c>
      <c r="BX36" s="136">
        <f>RANK('Standardized Scores'!BX36,'Standardized Scores'!$E36:$DO36)</f>
        <v>86</v>
      </c>
      <c r="BY36" s="136">
        <f>RANK('Standardized Scores'!BY36,'Standardized Scores'!$E36:$DO36)</f>
        <v>49</v>
      </c>
      <c r="BZ36" s="136">
        <f>RANK('Standardized Scores'!BZ36,'Standardized Scores'!$E36:$DO36)</f>
        <v>81</v>
      </c>
      <c r="CA36" s="136">
        <f>RANK('Standardized Scores'!CA36,'Standardized Scores'!$E36:$DO36)</f>
        <v>77</v>
      </c>
      <c r="CB36" s="136">
        <f>RANK('Standardized Scores'!CB36,'Standardized Scores'!$E36:$DO36)</f>
        <v>44</v>
      </c>
      <c r="CC36" s="136">
        <f>RANK('Standardized Scores'!CC36,'Standardized Scores'!$E36:$DO36)</f>
        <v>74</v>
      </c>
      <c r="CD36" s="136">
        <f>RANK('Standardized Scores'!CD36,'Standardized Scores'!$E36:$DO36)</f>
        <v>37</v>
      </c>
      <c r="CE36" s="136">
        <f>RANK('Standardized Scores'!CE36,'Standardized Scores'!$E36:$DO36)</f>
        <v>109</v>
      </c>
      <c r="CF36" s="136">
        <f>RANK('Standardized Scores'!CF36,'Standardized Scores'!$E36:$DO36)</f>
        <v>114</v>
      </c>
      <c r="CG36" s="136">
        <f>RANK('Standardized Scores'!CG36,'Standardized Scores'!$E36:$DO36)</f>
        <v>16</v>
      </c>
      <c r="CH36" s="136">
        <f>RANK('Standardized Scores'!CH36,'Standardized Scores'!$E36:$DO36)</f>
        <v>23</v>
      </c>
      <c r="CI36" s="136">
        <f>RANK('Standardized Scores'!CI36,'Standardized Scores'!$E36:$DO36)</f>
        <v>96</v>
      </c>
      <c r="CJ36" s="136">
        <f>RANK('Standardized Scores'!CJ36,'Standardized Scores'!$E36:$DO36)</f>
        <v>76</v>
      </c>
      <c r="CK36" s="136">
        <f>RANK('Standardized Scores'!CK36,'Standardized Scores'!$E36:$DO36)</f>
        <v>89</v>
      </c>
      <c r="CL36" s="136">
        <f>RANK('Standardized Scores'!CL36,'Standardized Scores'!$E36:$DO36)</f>
        <v>54</v>
      </c>
      <c r="CM36" s="136">
        <f>RANK('Standardized Scores'!CM36,'Standardized Scores'!$E36:$DO36)</f>
        <v>52</v>
      </c>
      <c r="CN36" s="136">
        <f>RANK('Standardized Scores'!CN36,'Standardized Scores'!$E36:$DO36)</f>
        <v>18</v>
      </c>
      <c r="CO36" s="136">
        <f>RANK('Standardized Scores'!CO36,'Standardized Scores'!$E36:$DO36)</f>
        <v>5</v>
      </c>
      <c r="CP36" s="136">
        <f>RANK('Standardized Scores'!CP36,'Standardized Scores'!$E36:$DO36)</f>
        <v>72</v>
      </c>
      <c r="CQ36" s="136">
        <f>RANK('Standardized Scores'!CQ36,'Standardized Scores'!$E36:$DO36)</f>
        <v>33</v>
      </c>
      <c r="CR36" s="136">
        <f>RANK('Standardized Scores'!CR36,'Standardized Scores'!$E36:$DO36)</f>
        <v>65</v>
      </c>
      <c r="CS36" s="136">
        <f>RANK('Standardized Scores'!CS36,'Standardized Scores'!$E36:$DO36)</f>
        <v>68</v>
      </c>
      <c r="CT36" s="136">
        <f>RANK('Standardized Scores'!CT36,'Standardized Scores'!$E36:$DO36)</f>
        <v>63</v>
      </c>
      <c r="CU36" s="136">
        <f>RANK('Standardized Scores'!CU36,'Standardized Scores'!$E36:$DO36)</f>
        <v>87</v>
      </c>
      <c r="CV36" s="136">
        <f>RANK('Standardized Scores'!CV36,'Standardized Scores'!$E36:$DO36)</f>
        <v>24</v>
      </c>
      <c r="CW36" s="136">
        <f>RANK('Standardized Scores'!CW36,'Standardized Scores'!$E36:$DO36)</f>
        <v>66</v>
      </c>
      <c r="CX36" s="136">
        <f>RANK('Standardized Scores'!CX36,'Standardized Scores'!$E36:$DO36)</f>
        <v>67</v>
      </c>
      <c r="CY36" s="136">
        <f>RANK('Standardized Scores'!CY36,'Standardized Scores'!$E36:$DO36)</f>
        <v>36</v>
      </c>
      <c r="CZ36" s="136">
        <f>RANK('Standardized Scores'!CZ36,'Standardized Scores'!$E36:$DO36)</f>
        <v>97</v>
      </c>
      <c r="DA36" s="136">
        <f>RANK('Standardized Scores'!DA36,'Standardized Scores'!$E36:$DO36)</f>
        <v>69</v>
      </c>
      <c r="DB36" s="136">
        <f>RANK('Standardized Scores'!DB36,'Standardized Scores'!$E36:$DO36)</f>
        <v>53</v>
      </c>
      <c r="DC36" s="136">
        <f>RANK('Standardized Scores'!DC36,'Standardized Scores'!$E36:$DO36)</f>
        <v>4</v>
      </c>
      <c r="DD36" s="136">
        <f>RANK('Standardized Scores'!DD36,'Standardized Scores'!$E36:$DO36)</f>
        <v>46</v>
      </c>
      <c r="DE36" s="136">
        <f>RANK('Standardized Scores'!DE36,'Standardized Scores'!$E36:$DO36)</f>
        <v>11</v>
      </c>
      <c r="DF36" s="136">
        <f>RANK('Standardized Scores'!DF36,'Standardized Scores'!$E36:$DO36)</f>
        <v>32</v>
      </c>
      <c r="DG36" s="136">
        <f>RANK('Standardized Scores'!DG36,'Standardized Scores'!$E36:$DO36)</f>
        <v>48</v>
      </c>
      <c r="DH36" s="136">
        <f>RANK('Standardized Scores'!DH36,'Standardized Scores'!$E36:$DO36)</f>
        <v>100</v>
      </c>
      <c r="DI36" s="136">
        <f>RANK('Standardized Scores'!DI36,'Standardized Scores'!$E36:$DO36)</f>
        <v>3</v>
      </c>
      <c r="DJ36" s="136">
        <f>RANK('Standardized Scores'!DJ36,'Standardized Scores'!$E36:$DO36)</f>
        <v>83</v>
      </c>
      <c r="DK36" s="136">
        <f>RANK('Standardized Scores'!DK36,'Standardized Scores'!$E36:$DO36)</f>
        <v>73</v>
      </c>
      <c r="DL36" s="136">
        <f>RANK('Standardized Scores'!DL36,'Standardized Scores'!$E36:$DO36)</f>
        <v>22</v>
      </c>
      <c r="DM36" s="136">
        <f>RANK('Standardized Scores'!DM36,'Standardized Scores'!$E36:$DO36)</f>
        <v>8</v>
      </c>
      <c r="DN36" s="136">
        <f>RANK('Standardized Scores'!DN36,'Standardized Scores'!$E36:$DO36)</f>
        <v>13</v>
      </c>
      <c r="DO36" s="136">
        <f>RANK('Standardized Scores'!DO36,'Standardized Scores'!$E36:$DO36)</f>
        <v>41</v>
      </c>
    </row>
    <row r="37" spans="2:119" ht="12" customHeight="1" x14ac:dyDescent="0.25">
      <c r="B37" s="64" t="str">
        <f>'Standardized Scores'!B37</f>
        <v xml:space="preserve">         % total government expenditure on general public services ministries or agenices</v>
      </c>
      <c r="C37" s="64" t="str">
        <f t="shared" si="0"/>
        <v>% total government expenditure on general public services ministries or agenices</v>
      </c>
      <c r="D37" s="169">
        <f>'Standardized Scores'!D37</f>
        <v>0.1</v>
      </c>
      <c r="E37" s="136">
        <f>RANK('Standardized Scores'!E37,'Standardized Scores'!$E37:$DO37)</f>
        <v>79</v>
      </c>
      <c r="F37" s="136">
        <f>RANK('Standardized Scores'!F37,'Standardized Scores'!$E37:$DO37)</f>
        <v>31</v>
      </c>
      <c r="G37" s="136">
        <f>RANK('Standardized Scores'!G37,'Standardized Scores'!$E37:$DO37)</f>
        <v>12</v>
      </c>
      <c r="H37" s="136">
        <f>RANK('Standardized Scores'!H37,'Standardized Scores'!$E37:$DO37)</f>
        <v>47</v>
      </c>
      <c r="I37" s="136">
        <f>RANK('Standardized Scores'!I37,'Standardized Scores'!$E37:$DO37)</f>
        <v>65</v>
      </c>
      <c r="J37" s="136">
        <f>RANK('Standardized Scores'!J37,'Standardized Scores'!$E37:$DO37)</f>
        <v>88</v>
      </c>
      <c r="K37" s="136">
        <f>RANK('Standardized Scores'!K37,'Standardized Scores'!$E37:$DO37)</f>
        <v>82</v>
      </c>
      <c r="L37" s="136">
        <f>RANK('Standardized Scores'!L37,'Standardized Scores'!$E37:$DO37)</f>
        <v>49</v>
      </c>
      <c r="M37" s="136">
        <f>RANK('Standardized Scores'!M37,'Standardized Scores'!$E37:$DO37)</f>
        <v>33</v>
      </c>
      <c r="N37" s="136">
        <f>RANK('Standardized Scores'!N37,'Standardized Scores'!$E37:$DO37)</f>
        <v>29</v>
      </c>
      <c r="O37" s="136">
        <f>RANK('Standardized Scores'!O37,'Standardized Scores'!$E37:$DO37)</f>
        <v>42</v>
      </c>
      <c r="P37" s="136">
        <f>RANK('Standardized Scores'!P37,'Standardized Scores'!$E37:$DO37)</f>
        <v>46</v>
      </c>
      <c r="Q37" s="136">
        <f>RANK('Standardized Scores'!Q37,'Standardized Scores'!$E37:$DO37)</f>
        <v>28</v>
      </c>
      <c r="R37" s="136">
        <f>RANK('Standardized Scores'!R37,'Standardized Scores'!$E37:$DO37)</f>
        <v>76</v>
      </c>
      <c r="S37" s="136">
        <f>RANK('Standardized Scores'!S37,'Standardized Scores'!$E37:$DO37)</f>
        <v>57</v>
      </c>
      <c r="T37" s="136">
        <f>RANK('Standardized Scores'!T37,'Standardized Scores'!$E37:$DO37)</f>
        <v>51</v>
      </c>
      <c r="U37" s="136">
        <f>RANK('Standardized Scores'!U37,'Standardized Scores'!$E37:$DO37)</f>
        <v>69</v>
      </c>
      <c r="V37" s="136">
        <f>RANK('Standardized Scores'!V37,'Standardized Scores'!$E37:$DO37)</f>
        <v>10</v>
      </c>
      <c r="W37" s="136">
        <f>RANK('Standardized Scores'!W37,'Standardized Scores'!$E37:$DO37)</f>
        <v>85</v>
      </c>
      <c r="X37" s="136">
        <f>RANK('Standardized Scores'!X37,'Standardized Scores'!$E37:$DO37)</f>
        <v>113</v>
      </c>
      <c r="Y37" s="136">
        <f>RANK('Standardized Scores'!Y37,'Standardized Scores'!$E37:$DO37)</f>
        <v>24</v>
      </c>
      <c r="Z37" s="136">
        <f>RANK('Standardized Scores'!Z37,'Standardized Scores'!$E37:$DO37)</f>
        <v>78</v>
      </c>
      <c r="AA37" s="136">
        <f>RANK('Standardized Scores'!AA37,'Standardized Scores'!$E37:$DO37)</f>
        <v>68</v>
      </c>
      <c r="AB37" s="136">
        <f>RANK('Standardized Scores'!AB37,'Standardized Scores'!$E37:$DO37)</f>
        <v>64</v>
      </c>
      <c r="AC37" s="136">
        <f>RANK('Standardized Scores'!AC37,'Standardized Scores'!$E37:$DO37)</f>
        <v>50</v>
      </c>
      <c r="AD37" s="136">
        <f>RANK('Standardized Scores'!AD37,'Standardized Scores'!$E37:$DO37)</f>
        <v>77</v>
      </c>
      <c r="AE37" s="136">
        <f>RANK('Standardized Scores'!AE37,'Standardized Scores'!$E37:$DO37)</f>
        <v>106</v>
      </c>
      <c r="AF37" s="136">
        <f>RANK('Standardized Scores'!AF37,'Standardized Scores'!$E37:$DO37)</f>
        <v>66</v>
      </c>
      <c r="AG37" s="136">
        <f>RANK('Standardized Scores'!AG37,'Standardized Scores'!$E37:$DO37)</f>
        <v>32</v>
      </c>
      <c r="AH37" s="136">
        <f>RANK('Standardized Scores'!AH37,'Standardized Scores'!$E37:$DO37)</f>
        <v>60</v>
      </c>
      <c r="AI37" s="136">
        <f>RANK('Standardized Scores'!AI37,'Standardized Scores'!$E37:$DO37)</f>
        <v>34</v>
      </c>
      <c r="AJ37" s="136">
        <f>RANK('Standardized Scores'!AJ37,'Standardized Scores'!$E37:$DO37)</f>
        <v>43</v>
      </c>
      <c r="AK37" s="136">
        <f>RANK('Standardized Scores'!AK37,'Standardized Scores'!$E37:$DO37)</f>
        <v>90</v>
      </c>
      <c r="AL37" s="136">
        <f>RANK('Standardized Scores'!AL37,'Standardized Scores'!$E37:$DO37)</f>
        <v>38</v>
      </c>
      <c r="AM37" s="136">
        <f>RANK('Standardized Scores'!AM37,'Standardized Scores'!$E37:$DO37)</f>
        <v>83</v>
      </c>
      <c r="AN37" s="136">
        <f>RANK('Standardized Scores'!AN37,'Standardized Scores'!$E37:$DO37)</f>
        <v>97</v>
      </c>
      <c r="AO37" s="136">
        <f>RANK('Standardized Scores'!AO37,'Standardized Scores'!$E37:$DO37)</f>
        <v>61</v>
      </c>
      <c r="AP37" s="136">
        <f>RANK('Standardized Scores'!AP37,'Standardized Scores'!$E37:$DO37)</f>
        <v>93</v>
      </c>
      <c r="AQ37" s="136">
        <f>RANK('Standardized Scores'!AQ37,'Standardized Scores'!$E37:$DO37)</f>
        <v>72</v>
      </c>
      <c r="AR37" s="136">
        <f>RANK('Standardized Scores'!AR37,'Standardized Scores'!$E37:$DO37)</f>
        <v>45</v>
      </c>
      <c r="AS37" s="136">
        <f>RANK('Standardized Scores'!AS37,'Standardized Scores'!$E37:$DO37)</f>
        <v>58</v>
      </c>
      <c r="AT37" s="136">
        <f>RANK('Standardized Scores'!AT37,'Standardized Scores'!$E37:$DO37)</f>
        <v>39</v>
      </c>
      <c r="AU37" s="136">
        <f>RANK('Standardized Scores'!AU37,'Standardized Scores'!$E37:$DO37)</f>
        <v>114</v>
      </c>
      <c r="AV37" s="136">
        <f>RANK('Standardized Scores'!AV37,'Standardized Scores'!$E37:$DO37)</f>
        <v>71</v>
      </c>
      <c r="AW37" s="136">
        <f>RANK('Standardized Scores'!AW37,'Standardized Scores'!$E37:$DO37)</f>
        <v>89</v>
      </c>
      <c r="AX37" s="136">
        <f>RANK('Standardized Scores'!AX37,'Standardized Scores'!$E37:$DO37)</f>
        <v>74</v>
      </c>
      <c r="AY37" s="136">
        <f>RANK('Standardized Scores'!AY37,'Standardized Scores'!$E37:$DO37)</f>
        <v>15</v>
      </c>
      <c r="AZ37" s="136">
        <f>RANK('Standardized Scores'!AZ37,'Standardized Scores'!$E37:$DO37)</f>
        <v>20</v>
      </c>
      <c r="BA37" s="136">
        <f>RANK('Standardized Scores'!BA37,'Standardized Scores'!$E37:$DO37)</f>
        <v>30</v>
      </c>
      <c r="BB37" s="136">
        <f>RANK('Standardized Scores'!BB37,'Standardized Scores'!$E37:$DO37)</f>
        <v>99</v>
      </c>
      <c r="BC37" s="136">
        <f>RANK('Standardized Scores'!BC37,'Standardized Scores'!$E37:$DO37)</f>
        <v>98</v>
      </c>
      <c r="BD37" s="136">
        <f>RANK('Standardized Scores'!BD37,'Standardized Scores'!$E37:$DO37)</f>
        <v>80</v>
      </c>
      <c r="BE37" s="136">
        <f>RANK('Standardized Scores'!BE37,'Standardized Scores'!$E37:$DO37)</f>
        <v>100</v>
      </c>
      <c r="BF37" s="136">
        <f>RANK('Standardized Scores'!BF37,'Standardized Scores'!$E37:$DO37)</f>
        <v>62</v>
      </c>
      <c r="BG37" s="136">
        <f>RANK('Standardized Scores'!BG37,'Standardized Scores'!$E37:$DO37)</f>
        <v>75</v>
      </c>
      <c r="BH37" s="136">
        <f>RANK('Standardized Scores'!BH37,'Standardized Scores'!$E37:$DO37)</f>
        <v>4</v>
      </c>
      <c r="BI37" s="136">
        <f>RANK('Standardized Scores'!BI37,'Standardized Scores'!$E37:$DO37)</f>
        <v>36</v>
      </c>
      <c r="BJ37" s="136">
        <f>RANK('Standardized Scores'!BJ37,'Standardized Scores'!$E37:$DO37)</f>
        <v>103</v>
      </c>
      <c r="BK37" s="136">
        <f>RANK('Standardized Scores'!BK37,'Standardized Scores'!$E37:$DO37)</f>
        <v>108</v>
      </c>
      <c r="BL37" s="136">
        <f>RANK('Standardized Scores'!BL37,'Standardized Scores'!$E37:$DO37)</f>
        <v>37</v>
      </c>
      <c r="BM37" s="136">
        <f>RANK('Standardized Scores'!BM37,'Standardized Scores'!$E37:$DO37)</f>
        <v>59</v>
      </c>
      <c r="BN37" s="136">
        <f>RANK('Standardized Scores'!BN37,'Standardized Scores'!$E37:$DO37)</f>
        <v>95</v>
      </c>
      <c r="BO37" s="136">
        <f>RANK('Standardized Scores'!BO37,'Standardized Scores'!$E37:$DO37)</f>
        <v>6</v>
      </c>
      <c r="BP37" s="136">
        <f>RANK('Standardized Scores'!BP37,'Standardized Scores'!$E37:$DO37)</f>
        <v>23</v>
      </c>
      <c r="BQ37" s="136">
        <f>RANK('Standardized Scores'!BQ37,'Standardized Scores'!$E37:$DO37)</f>
        <v>81</v>
      </c>
      <c r="BR37" s="136">
        <f>RANK('Standardized Scores'!BR37,'Standardized Scores'!$E37:$DO37)</f>
        <v>21</v>
      </c>
      <c r="BS37" s="136">
        <f>RANK('Standardized Scores'!BS37,'Standardized Scores'!$E37:$DO37)</f>
        <v>27</v>
      </c>
      <c r="BT37" s="136">
        <f>RANK('Standardized Scores'!BT37,'Standardized Scores'!$E37:$DO37)</f>
        <v>11</v>
      </c>
      <c r="BU37" s="136">
        <f>RANK('Standardized Scores'!BU37,'Standardized Scores'!$E37:$DO37)</f>
        <v>41</v>
      </c>
      <c r="BV37" s="136">
        <f>RANK('Standardized Scores'!BV37,'Standardized Scores'!$E37:$DO37)</f>
        <v>73</v>
      </c>
      <c r="BW37" s="136">
        <f>RANK('Standardized Scores'!BW37,'Standardized Scores'!$E37:$DO37)</f>
        <v>26</v>
      </c>
      <c r="BX37" s="136">
        <f>RANK('Standardized Scores'!BX37,'Standardized Scores'!$E37:$DO37)</f>
        <v>52</v>
      </c>
      <c r="BY37" s="136">
        <f>RANK('Standardized Scores'!BY37,'Standardized Scores'!$E37:$DO37)</f>
        <v>2</v>
      </c>
      <c r="BZ37" s="136">
        <f>RANK('Standardized Scores'!BZ37,'Standardized Scores'!$E37:$DO37)</f>
        <v>96</v>
      </c>
      <c r="CA37" s="136">
        <f>RANK('Standardized Scores'!CA37,'Standardized Scores'!$E37:$DO37)</f>
        <v>101</v>
      </c>
      <c r="CB37" s="136">
        <f>RANK('Standardized Scores'!CB37,'Standardized Scores'!$E37:$DO37)</f>
        <v>22</v>
      </c>
      <c r="CC37" s="136">
        <f>RANK('Standardized Scores'!CC37,'Standardized Scores'!$E37:$DO37)</f>
        <v>92</v>
      </c>
      <c r="CD37" s="136">
        <f>RANK('Standardized Scores'!CD37,'Standardized Scores'!$E37:$DO37)</f>
        <v>84</v>
      </c>
      <c r="CE37" s="136">
        <f>RANK('Standardized Scores'!CE37,'Standardized Scores'!$E37:$DO37)</f>
        <v>55</v>
      </c>
      <c r="CF37" s="136">
        <f>RANK('Standardized Scores'!CF37,'Standardized Scores'!$E37:$DO37)</f>
        <v>3</v>
      </c>
      <c r="CG37" s="136">
        <f>RANK('Standardized Scores'!CG37,'Standardized Scores'!$E37:$DO37)</f>
        <v>5</v>
      </c>
      <c r="CH37" s="136">
        <f>RANK('Standardized Scores'!CH37,'Standardized Scores'!$E37:$DO37)</f>
        <v>109</v>
      </c>
      <c r="CI37" s="136">
        <f>RANK('Standardized Scores'!CI37,'Standardized Scores'!$E37:$DO37)</f>
        <v>8</v>
      </c>
      <c r="CJ37" s="136">
        <f>RANK('Standardized Scores'!CJ37,'Standardized Scores'!$E37:$DO37)</f>
        <v>105</v>
      </c>
      <c r="CK37" s="136">
        <f>RANK('Standardized Scores'!CK37,'Standardized Scores'!$E37:$DO37)</f>
        <v>56</v>
      </c>
      <c r="CL37" s="136">
        <f>RANK('Standardized Scores'!CL37,'Standardized Scores'!$E37:$DO37)</f>
        <v>115</v>
      </c>
      <c r="CM37" s="136">
        <f>RANK('Standardized Scores'!CM37,'Standardized Scores'!$E37:$DO37)</f>
        <v>87</v>
      </c>
      <c r="CN37" s="136">
        <f>RANK('Standardized Scores'!CN37,'Standardized Scores'!$E37:$DO37)</f>
        <v>54</v>
      </c>
      <c r="CO37" s="136">
        <f>RANK('Standardized Scores'!CO37,'Standardized Scores'!$E37:$DO37)</f>
        <v>7</v>
      </c>
      <c r="CP37" s="136">
        <f>RANK('Standardized Scores'!CP37,'Standardized Scores'!$E37:$DO37)</f>
        <v>48</v>
      </c>
      <c r="CQ37" s="136">
        <f>RANK('Standardized Scores'!CQ37,'Standardized Scores'!$E37:$DO37)</f>
        <v>67</v>
      </c>
      <c r="CR37" s="136">
        <f>RANK('Standardized Scores'!CR37,'Standardized Scores'!$E37:$DO37)</f>
        <v>44</v>
      </c>
      <c r="CS37" s="136">
        <f>RANK('Standardized Scores'!CS37,'Standardized Scores'!$E37:$DO37)</f>
        <v>111</v>
      </c>
      <c r="CT37" s="136">
        <f>RANK('Standardized Scores'!CT37,'Standardized Scores'!$E37:$DO37)</f>
        <v>91</v>
      </c>
      <c r="CU37" s="136">
        <f>RANK('Standardized Scores'!CU37,'Standardized Scores'!$E37:$DO37)</f>
        <v>104</v>
      </c>
      <c r="CV37" s="136">
        <f>RANK('Standardized Scores'!CV37,'Standardized Scores'!$E37:$DO37)</f>
        <v>9</v>
      </c>
      <c r="CW37" s="136">
        <f>RANK('Standardized Scores'!CW37,'Standardized Scores'!$E37:$DO37)</f>
        <v>110</v>
      </c>
      <c r="CX37" s="136">
        <f>RANK('Standardized Scores'!CX37,'Standardized Scores'!$E37:$DO37)</f>
        <v>18</v>
      </c>
      <c r="CY37" s="136">
        <f>RANK('Standardized Scores'!CY37,'Standardized Scores'!$E37:$DO37)</f>
        <v>16</v>
      </c>
      <c r="CZ37" s="136">
        <f>RANK('Standardized Scores'!CZ37,'Standardized Scores'!$E37:$DO37)</f>
        <v>70</v>
      </c>
      <c r="DA37" s="136">
        <f>RANK('Standardized Scores'!DA37,'Standardized Scores'!$E37:$DO37)</f>
        <v>86</v>
      </c>
      <c r="DB37" s="136">
        <f>RANK('Standardized Scores'!DB37,'Standardized Scores'!$E37:$DO37)</f>
        <v>107</v>
      </c>
      <c r="DC37" s="136">
        <f>RANK('Standardized Scores'!DC37,'Standardized Scores'!$E37:$DO37)</f>
        <v>25</v>
      </c>
      <c r="DD37" s="136">
        <f>RANK('Standardized Scores'!DD37,'Standardized Scores'!$E37:$DO37)</f>
        <v>14</v>
      </c>
      <c r="DE37" s="136">
        <f>RANK('Standardized Scores'!DE37,'Standardized Scores'!$E37:$DO37)</f>
        <v>35</v>
      </c>
      <c r="DF37" s="136">
        <f>RANK('Standardized Scores'!DF37,'Standardized Scores'!$E37:$DO37)</f>
        <v>53</v>
      </c>
      <c r="DG37" s="136">
        <f>RANK('Standardized Scores'!DG37,'Standardized Scores'!$E37:$DO37)</f>
        <v>19</v>
      </c>
      <c r="DH37" s="136">
        <f>RANK('Standardized Scores'!DH37,'Standardized Scores'!$E37:$DO37)</f>
        <v>63</v>
      </c>
      <c r="DI37" s="136">
        <f>RANK('Standardized Scores'!DI37,'Standardized Scores'!$E37:$DO37)</f>
        <v>112</v>
      </c>
      <c r="DJ37" s="136">
        <f>RANK('Standardized Scores'!DJ37,'Standardized Scores'!$E37:$DO37)</f>
        <v>102</v>
      </c>
      <c r="DK37" s="136">
        <f>RANK('Standardized Scores'!DK37,'Standardized Scores'!$E37:$DO37)</f>
        <v>94</v>
      </c>
      <c r="DL37" s="136">
        <f>RANK('Standardized Scores'!DL37,'Standardized Scores'!$E37:$DO37)</f>
        <v>40</v>
      </c>
      <c r="DM37" s="136">
        <f>RANK('Standardized Scores'!DM37,'Standardized Scores'!$E37:$DO37)</f>
        <v>13</v>
      </c>
      <c r="DN37" s="136">
        <f>RANK('Standardized Scores'!DN37,'Standardized Scores'!$E37:$DO37)</f>
        <v>1</v>
      </c>
      <c r="DO37" s="136">
        <f>RANK('Standardized Scores'!DO37,'Standardized Scores'!$E37:$DO37)</f>
        <v>17</v>
      </c>
    </row>
    <row r="38" spans="2:119" ht="12" customHeight="1" x14ac:dyDescent="0.25">
      <c r="B38" s="64" t="str">
        <f>'Standardized Scores'!B38</f>
        <v xml:space="preserve">         % of total expenditure on transportation and communication ministries or agencies</v>
      </c>
      <c r="C38" s="64" t="str">
        <f t="shared" si="0"/>
        <v>% of total expenditure on transportation and communication ministries or agencies</v>
      </c>
      <c r="D38" s="169">
        <f>'Standardized Scores'!D38</f>
        <v>0.1</v>
      </c>
      <c r="E38" s="136">
        <f>RANK('Standardized Scores'!E38,'Standardized Scores'!$E38:$DO38)</f>
        <v>27</v>
      </c>
      <c r="F38" s="136">
        <f>RANK('Standardized Scores'!F38,'Standardized Scores'!$E38:$DO38)</f>
        <v>50</v>
      </c>
      <c r="G38" s="136">
        <f>RANK('Standardized Scores'!G38,'Standardized Scores'!$E38:$DO38)</f>
        <v>60</v>
      </c>
      <c r="H38" s="136">
        <f>RANK('Standardized Scores'!H38,'Standardized Scores'!$E38:$DO38)</f>
        <v>46</v>
      </c>
      <c r="I38" s="136">
        <f>RANK('Standardized Scores'!I38,'Standardized Scores'!$E38:$DO38)</f>
        <v>56</v>
      </c>
      <c r="J38" s="136">
        <f>RANK('Standardized Scores'!J38,'Standardized Scores'!$E38:$DO38)</f>
        <v>57</v>
      </c>
      <c r="K38" s="136">
        <f>RANK('Standardized Scores'!K38,'Standardized Scores'!$E38:$DO38)</f>
        <v>95</v>
      </c>
      <c r="L38" s="136">
        <f>RANK('Standardized Scores'!L38,'Standardized Scores'!$E38:$DO38)</f>
        <v>113</v>
      </c>
      <c r="M38" s="136">
        <f>RANK('Standardized Scores'!M38,'Standardized Scores'!$E38:$DO38)</f>
        <v>82</v>
      </c>
      <c r="N38" s="136">
        <f>RANK('Standardized Scores'!N38,'Standardized Scores'!$E38:$DO38)</f>
        <v>10</v>
      </c>
      <c r="O38" s="136">
        <f>RANK('Standardized Scores'!O38,'Standardized Scores'!$E38:$DO38)</f>
        <v>109</v>
      </c>
      <c r="P38" s="136">
        <f>RANK('Standardized Scores'!P38,'Standardized Scores'!$E38:$DO38)</f>
        <v>68</v>
      </c>
      <c r="Q38" s="136">
        <f>RANK('Standardized Scores'!Q38,'Standardized Scores'!$E38:$DO38)</f>
        <v>83</v>
      </c>
      <c r="R38" s="136">
        <f>RANK('Standardized Scores'!R38,'Standardized Scores'!$E38:$DO38)</f>
        <v>93</v>
      </c>
      <c r="S38" s="136">
        <f>RANK('Standardized Scores'!S38,'Standardized Scores'!$E38:$DO38)</f>
        <v>91</v>
      </c>
      <c r="T38" s="136">
        <f>RANK('Standardized Scores'!T38,'Standardized Scores'!$E38:$DO38)</f>
        <v>115</v>
      </c>
      <c r="U38" s="136">
        <f>RANK('Standardized Scores'!U38,'Standardized Scores'!$E38:$DO38)</f>
        <v>47</v>
      </c>
      <c r="V38" s="136">
        <f>RANK('Standardized Scores'!V38,'Standardized Scores'!$E38:$DO38)</f>
        <v>52</v>
      </c>
      <c r="W38" s="136">
        <f>RANK('Standardized Scores'!W38,'Standardized Scores'!$E38:$DO38)</f>
        <v>87</v>
      </c>
      <c r="X38" s="136">
        <f>RANK('Standardized Scores'!X38,'Standardized Scores'!$E38:$DO38)</f>
        <v>51</v>
      </c>
      <c r="Y38" s="136">
        <f>RANK('Standardized Scores'!Y38,'Standardized Scores'!$E38:$DO38)</f>
        <v>88</v>
      </c>
      <c r="Z38" s="136">
        <f>RANK('Standardized Scores'!Z38,'Standardized Scores'!$E38:$DO38)</f>
        <v>3</v>
      </c>
      <c r="AA38" s="136">
        <f>RANK('Standardized Scores'!AA38,'Standardized Scores'!$E38:$DO38)</f>
        <v>20</v>
      </c>
      <c r="AB38" s="136">
        <f>RANK('Standardized Scores'!AB38,'Standardized Scores'!$E38:$DO38)</f>
        <v>80</v>
      </c>
      <c r="AC38" s="136">
        <f>RANK('Standardized Scores'!AC38,'Standardized Scores'!$E38:$DO38)</f>
        <v>38</v>
      </c>
      <c r="AD38" s="136">
        <f>RANK('Standardized Scores'!AD38,'Standardized Scores'!$E38:$DO38)</f>
        <v>102</v>
      </c>
      <c r="AE38" s="136">
        <f>RANK('Standardized Scores'!AE38,'Standardized Scores'!$E38:$DO38)</f>
        <v>21</v>
      </c>
      <c r="AF38" s="136">
        <f>RANK('Standardized Scores'!AF38,'Standardized Scores'!$E38:$DO38)</f>
        <v>92</v>
      </c>
      <c r="AG38" s="136">
        <f>RANK('Standardized Scores'!AG38,'Standardized Scores'!$E38:$DO38)</f>
        <v>35</v>
      </c>
      <c r="AH38" s="136">
        <f>RANK('Standardized Scores'!AH38,'Standardized Scores'!$E38:$DO38)</f>
        <v>23</v>
      </c>
      <c r="AI38" s="136">
        <f>RANK('Standardized Scores'!AI38,'Standardized Scores'!$E38:$DO38)</f>
        <v>100</v>
      </c>
      <c r="AJ38" s="136">
        <f>RANK('Standardized Scores'!AJ38,'Standardized Scores'!$E38:$DO38)</f>
        <v>74</v>
      </c>
      <c r="AK38" s="136">
        <f>RANK('Standardized Scores'!AK38,'Standardized Scores'!$E38:$DO38)</f>
        <v>37</v>
      </c>
      <c r="AL38" s="136">
        <f>RANK('Standardized Scores'!AL38,'Standardized Scores'!$E38:$DO38)</f>
        <v>15</v>
      </c>
      <c r="AM38" s="136">
        <f>RANK('Standardized Scores'!AM38,'Standardized Scores'!$E38:$DO38)</f>
        <v>71</v>
      </c>
      <c r="AN38" s="136">
        <f>RANK('Standardized Scores'!AN38,'Standardized Scores'!$E38:$DO38)</f>
        <v>77</v>
      </c>
      <c r="AO38" s="136">
        <f>RANK('Standardized Scores'!AO38,'Standardized Scores'!$E38:$DO38)</f>
        <v>12</v>
      </c>
      <c r="AP38" s="136">
        <f>RANK('Standardized Scores'!AP38,'Standardized Scores'!$E38:$DO38)</f>
        <v>103</v>
      </c>
      <c r="AQ38" s="136">
        <f>RANK('Standardized Scores'!AQ38,'Standardized Scores'!$E38:$DO38)</f>
        <v>98</v>
      </c>
      <c r="AR38" s="136">
        <f>RANK('Standardized Scores'!AR38,'Standardized Scores'!$E38:$DO38)</f>
        <v>78</v>
      </c>
      <c r="AS38" s="136">
        <f>RANK('Standardized Scores'!AS38,'Standardized Scores'!$E38:$DO38)</f>
        <v>33</v>
      </c>
      <c r="AT38" s="136">
        <f>RANK('Standardized Scores'!AT38,'Standardized Scores'!$E38:$DO38)</f>
        <v>29</v>
      </c>
      <c r="AU38" s="136">
        <f>RANK('Standardized Scores'!AU38,'Standardized Scores'!$E38:$DO38)</f>
        <v>70</v>
      </c>
      <c r="AV38" s="136">
        <f>RANK('Standardized Scores'!AV38,'Standardized Scores'!$E38:$DO38)</f>
        <v>14</v>
      </c>
      <c r="AW38" s="136">
        <f>RANK('Standardized Scores'!AW38,'Standardized Scores'!$E38:$DO38)</f>
        <v>49</v>
      </c>
      <c r="AX38" s="136">
        <f>RANK('Standardized Scores'!AX38,'Standardized Scores'!$E38:$DO38)</f>
        <v>48</v>
      </c>
      <c r="AY38" s="136">
        <f>RANK('Standardized Scores'!AY38,'Standardized Scores'!$E38:$DO38)</f>
        <v>2</v>
      </c>
      <c r="AZ38" s="136">
        <f>RANK('Standardized Scores'!AZ38,'Standardized Scores'!$E38:$DO38)</f>
        <v>16</v>
      </c>
      <c r="BA38" s="136">
        <f>RANK('Standardized Scores'!BA38,'Standardized Scores'!$E38:$DO38)</f>
        <v>76</v>
      </c>
      <c r="BB38" s="136">
        <f>RANK('Standardized Scores'!BB38,'Standardized Scores'!$E38:$DO38)</f>
        <v>66</v>
      </c>
      <c r="BC38" s="136">
        <f>RANK('Standardized Scores'!BC38,'Standardized Scores'!$E38:$DO38)</f>
        <v>40</v>
      </c>
      <c r="BD38" s="136">
        <f>RANK('Standardized Scores'!BD38,'Standardized Scores'!$E38:$DO38)</f>
        <v>73</v>
      </c>
      <c r="BE38" s="136">
        <f>RANK('Standardized Scores'!BE38,'Standardized Scores'!$E38:$DO38)</f>
        <v>105</v>
      </c>
      <c r="BF38" s="136">
        <f>RANK('Standardized Scores'!BF38,'Standardized Scores'!$E38:$DO38)</f>
        <v>97</v>
      </c>
      <c r="BG38" s="136">
        <f>RANK('Standardized Scores'!BG38,'Standardized Scores'!$E38:$DO38)</f>
        <v>63</v>
      </c>
      <c r="BH38" s="136">
        <f>RANK('Standardized Scores'!BH38,'Standardized Scores'!$E38:$DO38)</f>
        <v>11</v>
      </c>
      <c r="BI38" s="136">
        <f>RANK('Standardized Scores'!BI38,'Standardized Scores'!$E38:$DO38)</f>
        <v>13</v>
      </c>
      <c r="BJ38" s="136">
        <f>RANK('Standardized Scores'!BJ38,'Standardized Scores'!$E38:$DO38)</f>
        <v>110</v>
      </c>
      <c r="BK38" s="136">
        <f>RANK('Standardized Scores'!BK38,'Standardized Scores'!$E38:$DO38)</f>
        <v>19</v>
      </c>
      <c r="BL38" s="136">
        <f>RANK('Standardized Scores'!BL38,'Standardized Scores'!$E38:$DO38)</f>
        <v>114</v>
      </c>
      <c r="BM38" s="136">
        <f>RANK('Standardized Scores'!BM38,'Standardized Scores'!$E38:$DO38)</f>
        <v>75</v>
      </c>
      <c r="BN38" s="136">
        <f>RANK('Standardized Scores'!BN38,'Standardized Scores'!$E38:$DO38)</f>
        <v>30</v>
      </c>
      <c r="BO38" s="136">
        <f>RANK('Standardized Scores'!BO38,'Standardized Scores'!$E38:$DO38)</f>
        <v>104</v>
      </c>
      <c r="BP38" s="136">
        <f>RANK('Standardized Scores'!BP38,'Standardized Scores'!$E38:$DO38)</f>
        <v>39</v>
      </c>
      <c r="BQ38" s="136">
        <f>RANK('Standardized Scores'!BQ38,'Standardized Scores'!$E38:$DO38)</f>
        <v>54</v>
      </c>
      <c r="BR38" s="136">
        <f>RANK('Standardized Scores'!BR38,'Standardized Scores'!$E38:$DO38)</f>
        <v>61</v>
      </c>
      <c r="BS38" s="136">
        <f>RANK('Standardized Scores'!BS38,'Standardized Scores'!$E38:$DO38)</f>
        <v>107</v>
      </c>
      <c r="BT38" s="136">
        <f>RANK('Standardized Scores'!BT38,'Standardized Scores'!$E38:$DO38)</f>
        <v>101</v>
      </c>
      <c r="BU38" s="136">
        <f>RANK('Standardized Scores'!BU38,'Standardized Scores'!$E38:$DO38)</f>
        <v>96</v>
      </c>
      <c r="BV38" s="136">
        <f>RANK('Standardized Scores'!BV38,'Standardized Scores'!$E38:$DO38)</f>
        <v>34</v>
      </c>
      <c r="BW38" s="136">
        <f>RANK('Standardized Scores'!BW38,'Standardized Scores'!$E38:$DO38)</f>
        <v>44</v>
      </c>
      <c r="BX38" s="136">
        <f>RANK('Standardized Scores'!BX38,'Standardized Scores'!$E38:$DO38)</f>
        <v>89</v>
      </c>
      <c r="BY38" s="136">
        <f>RANK('Standardized Scores'!BY38,'Standardized Scores'!$E38:$DO38)</f>
        <v>1</v>
      </c>
      <c r="BZ38" s="136">
        <f>RANK('Standardized Scores'!BZ38,'Standardized Scores'!$E38:$DO38)</f>
        <v>65</v>
      </c>
      <c r="CA38" s="136">
        <f>RANK('Standardized Scores'!CA38,'Standardized Scores'!$E38:$DO38)</f>
        <v>108</v>
      </c>
      <c r="CB38" s="136">
        <f>RANK('Standardized Scores'!CB38,'Standardized Scores'!$E38:$DO38)</f>
        <v>7</v>
      </c>
      <c r="CC38" s="136">
        <f>RANK('Standardized Scores'!CC38,'Standardized Scores'!$E38:$DO38)</f>
        <v>26</v>
      </c>
      <c r="CD38" s="136">
        <f>RANK('Standardized Scores'!CD38,'Standardized Scores'!$E38:$DO38)</f>
        <v>72</v>
      </c>
      <c r="CE38" s="136">
        <f>RANK('Standardized Scores'!CE38,'Standardized Scores'!$E38:$DO38)</f>
        <v>90</v>
      </c>
      <c r="CF38" s="136">
        <f>RANK('Standardized Scores'!CF38,'Standardized Scores'!$E38:$DO38)</f>
        <v>81</v>
      </c>
      <c r="CG38" s="136">
        <f>RANK('Standardized Scores'!CG38,'Standardized Scores'!$E38:$DO38)</f>
        <v>45</v>
      </c>
      <c r="CH38" s="136">
        <f>RANK('Standardized Scores'!CH38,'Standardized Scores'!$E38:$DO38)</f>
        <v>41</v>
      </c>
      <c r="CI38" s="136">
        <f>RANK('Standardized Scores'!CI38,'Standardized Scores'!$E38:$DO38)</f>
        <v>5</v>
      </c>
      <c r="CJ38" s="136">
        <f>RANK('Standardized Scores'!CJ38,'Standardized Scores'!$E38:$DO38)</f>
        <v>25</v>
      </c>
      <c r="CK38" s="136">
        <f>RANK('Standardized Scores'!CK38,'Standardized Scores'!$E38:$DO38)</f>
        <v>64</v>
      </c>
      <c r="CL38" s="136">
        <f>RANK('Standardized Scores'!CL38,'Standardized Scores'!$E38:$DO38)</f>
        <v>111</v>
      </c>
      <c r="CM38" s="136">
        <f>RANK('Standardized Scores'!CM38,'Standardized Scores'!$E38:$DO38)</f>
        <v>36</v>
      </c>
      <c r="CN38" s="136">
        <f>RANK('Standardized Scores'!CN38,'Standardized Scores'!$E38:$DO38)</f>
        <v>94</v>
      </c>
      <c r="CO38" s="136">
        <f>RANK('Standardized Scores'!CO38,'Standardized Scores'!$E38:$DO38)</f>
        <v>42</v>
      </c>
      <c r="CP38" s="136">
        <f>RANK('Standardized Scores'!CP38,'Standardized Scores'!$E38:$DO38)</f>
        <v>8</v>
      </c>
      <c r="CQ38" s="136">
        <f>RANK('Standardized Scores'!CQ38,'Standardized Scores'!$E38:$DO38)</f>
        <v>55</v>
      </c>
      <c r="CR38" s="136">
        <f>RANK('Standardized Scores'!CR38,'Standardized Scores'!$E38:$DO38)</f>
        <v>79</v>
      </c>
      <c r="CS38" s="136">
        <f>RANK('Standardized Scores'!CS38,'Standardized Scores'!$E38:$DO38)</f>
        <v>6</v>
      </c>
      <c r="CT38" s="136">
        <f>RANK('Standardized Scores'!CT38,'Standardized Scores'!$E38:$DO38)</f>
        <v>18</v>
      </c>
      <c r="CU38" s="136">
        <f>RANK('Standardized Scores'!CU38,'Standardized Scores'!$E38:$DO38)</f>
        <v>43</v>
      </c>
      <c r="CV38" s="136">
        <f>RANK('Standardized Scores'!CV38,'Standardized Scores'!$E38:$DO38)</f>
        <v>58</v>
      </c>
      <c r="CW38" s="136">
        <f>RANK('Standardized Scores'!CW38,'Standardized Scores'!$E38:$DO38)</f>
        <v>99</v>
      </c>
      <c r="CX38" s="136">
        <f>RANK('Standardized Scores'!CX38,'Standardized Scores'!$E38:$DO38)</f>
        <v>85</v>
      </c>
      <c r="CY38" s="136">
        <f>RANK('Standardized Scores'!CY38,'Standardized Scores'!$E38:$DO38)</f>
        <v>17</v>
      </c>
      <c r="CZ38" s="136">
        <f>RANK('Standardized Scores'!CZ38,'Standardized Scores'!$E38:$DO38)</f>
        <v>53</v>
      </c>
      <c r="DA38" s="136">
        <f>RANK('Standardized Scores'!DA38,'Standardized Scores'!$E38:$DO38)</f>
        <v>31</v>
      </c>
      <c r="DB38" s="136">
        <f>RANK('Standardized Scores'!DB38,'Standardized Scores'!$E38:$DO38)</f>
        <v>86</v>
      </c>
      <c r="DC38" s="136">
        <f>RANK('Standardized Scores'!DC38,'Standardized Scores'!$E38:$DO38)</f>
        <v>67</v>
      </c>
      <c r="DD38" s="136">
        <f>RANK('Standardized Scores'!DD38,'Standardized Scores'!$E38:$DO38)</f>
        <v>84</v>
      </c>
      <c r="DE38" s="136">
        <f>RANK('Standardized Scores'!DE38,'Standardized Scores'!$E38:$DO38)</f>
        <v>32</v>
      </c>
      <c r="DF38" s="136">
        <f>RANK('Standardized Scores'!DF38,'Standardized Scores'!$E38:$DO38)</f>
        <v>59</v>
      </c>
      <c r="DG38" s="136">
        <f>RANK('Standardized Scores'!DG38,'Standardized Scores'!$E38:$DO38)</f>
        <v>4</v>
      </c>
      <c r="DH38" s="136">
        <f>RANK('Standardized Scores'!DH38,'Standardized Scores'!$E38:$DO38)</f>
        <v>24</v>
      </c>
      <c r="DI38" s="136">
        <f>RANK('Standardized Scores'!DI38,'Standardized Scores'!$E38:$DO38)</f>
        <v>22</v>
      </c>
      <c r="DJ38" s="136">
        <f>RANK('Standardized Scores'!DJ38,'Standardized Scores'!$E38:$DO38)</f>
        <v>69</v>
      </c>
      <c r="DK38" s="136">
        <f>RANK('Standardized Scores'!DK38,'Standardized Scores'!$E38:$DO38)</f>
        <v>106</v>
      </c>
      <c r="DL38" s="136">
        <f>RANK('Standardized Scores'!DL38,'Standardized Scores'!$E38:$DO38)</f>
        <v>62</v>
      </c>
      <c r="DM38" s="136">
        <f>RANK('Standardized Scores'!DM38,'Standardized Scores'!$E38:$DO38)</f>
        <v>9</v>
      </c>
      <c r="DN38" s="136">
        <f>RANK('Standardized Scores'!DN38,'Standardized Scores'!$E38:$DO38)</f>
        <v>112</v>
      </c>
      <c r="DO38" s="136">
        <f>RANK('Standardized Scores'!DO38,'Standardized Scores'!$E38:$DO38)</f>
        <v>28</v>
      </c>
    </row>
    <row r="39" spans="2:119" ht="12" customHeight="1" x14ac:dyDescent="0.25">
      <c r="B39" s="64" t="str">
        <f>'Standardized Scores'!B39</f>
        <v xml:space="preserve">         Perception of voice and accountability in government</v>
      </c>
      <c r="C39" s="64" t="str">
        <f t="shared" si="0"/>
        <v>Perception of voice and accountability in government</v>
      </c>
      <c r="D39" s="169">
        <f>'Standardized Scores'!D39</f>
        <v>0.2</v>
      </c>
      <c r="E39" s="136">
        <f>RANK('Standardized Scores'!E39,'Standardized Scores'!$E39:$DO39)</f>
        <v>61</v>
      </c>
      <c r="F39" s="136">
        <f>RANK('Standardized Scores'!F39,'Standardized Scores'!$E39:$DO39)</f>
        <v>98</v>
      </c>
      <c r="G39" s="136">
        <f>RANK('Standardized Scores'!G39,'Standardized Scores'!$E39:$DO39)</f>
        <v>94</v>
      </c>
      <c r="H39" s="136">
        <f>RANK('Standardized Scores'!H39,'Standardized Scores'!$E39:$DO39)</f>
        <v>40</v>
      </c>
      <c r="I39" s="136">
        <f>RANK('Standardized Scores'!I39,'Standardized Scores'!$E39:$DO39)</f>
        <v>63</v>
      </c>
      <c r="J39" s="136">
        <f>RANK('Standardized Scores'!J39,'Standardized Scores'!$E39:$DO39)</f>
        <v>13</v>
      </c>
      <c r="K39" s="136">
        <f>RANK('Standardized Scores'!K39,'Standardized Scores'!$E39:$DO39)</f>
        <v>12</v>
      </c>
      <c r="L39" s="136">
        <f>RANK('Standardized Scores'!L39,'Standardized Scores'!$E39:$DO39)</f>
        <v>112</v>
      </c>
      <c r="M39" s="136">
        <f>RANK('Standardized Scores'!M39,'Standardized Scores'!$E39:$DO39)</f>
        <v>110</v>
      </c>
      <c r="N39" s="136">
        <f>RANK('Standardized Scores'!N39,'Standardized Scores'!$E39:$DO39)</f>
        <v>89</v>
      </c>
      <c r="O39" s="136">
        <f>RANK('Standardized Scores'!O39,'Standardized Scores'!$E39:$DO39)</f>
        <v>113</v>
      </c>
      <c r="P39" s="136">
        <f>RANK('Standardized Scores'!P39,'Standardized Scores'!$E39:$DO39)</f>
        <v>17</v>
      </c>
      <c r="Q39" s="136">
        <f>RANK('Standardized Scores'!Q39,'Standardized Scores'!$E39:$DO39)</f>
        <v>70</v>
      </c>
      <c r="R39" s="136">
        <f>RANK('Standardized Scores'!R39,'Standardized Scores'!$E39:$DO39)</f>
        <v>77</v>
      </c>
      <c r="S39" s="136">
        <f>RANK('Standardized Scores'!S39,'Standardized Scores'!$E39:$DO39)</f>
        <v>47</v>
      </c>
      <c r="T39" s="136">
        <f>RANK('Standardized Scores'!T39,'Standardized Scores'!$E39:$DO39)</f>
        <v>52</v>
      </c>
      <c r="U39" s="136">
        <f>RANK('Standardized Scores'!U39,'Standardized Scores'!$E39:$DO39)</f>
        <v>51</v>
      </c>
      <c r="V39" s="136">
        <f>RANK('Standardized Scores'!V39,'Standardized Scores'!$E39:$DO39)</f>
        <v>103</v>
      </c>
      <c r="W39" s="136">
        <f>RANK('Standardized Scores'!W39,'Standardized Scores'!$E39:$DO39)</f>
        <v>9</v>
      </c>
      <c r="X39" s="136">
        <f>RANK('Standardized Scores'!X39,'Standardized Scores'!$E39:$DO39)</f>
        <v>29</v>
      </c>
      <c r="Y39" s="136">
        <f>RANK('Standardized Scores'!Y39,'Standardized Scores'!$E39:$DO39)</f>
        <v>115</v>
      </c>
      <c r="Z39" s="136">
        <f>RANK('Standardized Scores'!Z39,'Standardized Scores'!$E39:$DO39)</f>
        <v>60</v>
      </c>
      <c r="AA39" s="136">
        <f>RANK('Standardized Scores'!AA39,'Standardized Scores'!$E39:$DO39)</f>
        <v>107</v>
      </c>
      <c r="AB39" s="136">
        <f>RANK('Standardized Scores'!AB39,'Standardized Scores'!$E39:$DO39)</f>
        <v>23</v>
      </c>
      <c r="AC39" s="136">
        <f>RANK('Standardized Scores'!AC39,'Standardized Scores'!$E39:$DO39)</f>
        <v>41</v>
      </c>
      <c r="AD39" s="136">
        <f>RANK('Standardized Scores'!AD39,'Standardized Scores'!$E39:$DO39)</f>
        <v>36</v>
      </c>
      <c r="AE39" s="136">
        <f>RANK('Standardized Scores'!AE39,'Standardized Scores'!$E39:$DO39)</f>
        <v>27</v>
      </c>
      <c r="AF39" s="136">
        <f>RANK('Standardized Scores'!AF39,'Standardized Scores'!$E39:$DO39)</f>
        <v>4</v>
      </c>
      <c r="AG39" s="136">
        <f>RANK('Standardized Scores'!AG39,'Standardized Scores'!$E39:$DO39)</f>
        <v>50</v>
      </c>
      <c r="AH39" s="136">
        <f>RANK('Standardized Scores'!AH39,'Standardized Scores'!$E39:$DO39)</f>
        <v>59</v>
      </c>
      <c r="AI39" s="136">
        <f>RANK('Standardized Scores'!AI39,'Standardized Scores'!$E39:$DO39)</f>
        <v>111</v>
      </c>
      <c r="AJ39" s="136">
        <f>RANK('Standardized Scores'!AJ39,'Standardized Scores'!$E39:$DO39)</f>
        <v>66</v>
      </c>
      <c r="AK39" s="136">
        <f>RANK('Standardized Scores'!AK39,'Standardized Scores'!$E39:$DO39)</f>
        <v>19</v>
      </c>
      <c r="AL39" s="136">
        <f>RANK('Standardized Scores'!AL39,'Standardized Scores'!$E39:$DO39)</f>
        <v>99</v>
      </c>
      <c r="AM39" s="136">
        <f>RANK('Standardized Scores'!AM39,'Standardized Scores'!$E39:$DO39)</f>
        <v>2</v>
      </c>
      <c r="AN39" s="136">
        <f>RANK('Standardized Scores'!AN39,'Standardized Scores'!$E39:$DO39)</f>
        <v>20</v>
      </c>
      <c r="AO39" s="136">
        <f>RANK('Standardized Scores'!AO39,'Standardized Scores'!$E39:$DO39)</f>
        <v>64</v>
      </c>
      <c r="AP39" s="136">
        <f>RANK('Standardized Scores'!AP39,'Standardized Scores'!$E39:$DO39)</f>
        <v>10</v>
      </c>
      <c r="AQ39" s="136">
        <f>RANK('Standardized Scores'!AQ39,'Standardized Scores'!$E39:$DO39)</f>
        <v>46</v>
      </c>
      <c r="AR39" s="136">
        <f>RANK('Standardized Scores'!AR39,'Standardized Scores'!$E39:$DO39)</f>
        <v>30</v>
      </c>
      <c r="AS39" s="136">
        <f>RANK('Standardized Scores'!AS39,'Standardized Scores'!$E39:$DO39)</f>
        <v>80</v>
      </c>
      <c r="AT39" s="136">
        <f>RANK('Standardized Scores'!AT39,'Standardized Scores'!$E39:$DO39)</f>
        <v>81</v>
      </c>
      <c r="AU39" s="136">
        <f>RANK('Standardized Scores'!AU39,'Standardized Scores'!$E39:$DO39)</f>
        <v>75</v>
      </c>
      <c r="AV39" s="136">
        <f>RANK('Standardized Scores'!AV39,'Standardized Scores'!$E39:$DO39)</f>
        <v>48</v>
      </c>
      <c r="AW39" s="136">
        <f>RANK('Standardized Scores'!AW39,'Standardized Scores'!$E39:$DO39)</f>
        <v>14</v>
      </c>
      <c r="AX39" s="136">
        <f>RANK('Standardized Scores'!AX39,'Standardized Scores'!$E39:$DO39)</f>
        <v>58</v>
      </c>
      <c r="AY39" s="136">
        <f>RANK('Standardized Scores'!AY39,'Standardized Scores'!$E39:$DO39)</f>
        <v>57</v>
      </c>
      <c r="AZ39" s="136">
        <f>RANK('Standardized Scores'!AZ39,'Standardized Scores'!$E39:$DO39)</f>
        <v>109</v>
      </c>
      <c r="BA39" s="136">
        <f>RANK('Standardized Scores'!BA39,'Standardized Scores'!$E39:$DO39)</f>
        <v>97</v>
      </c>
      <c r="BB39" s="136">
        <f>RANK('Standardized Scores'!BB39,'Standardized Scores'!$E39:$DO39)</f>
        <v>11</v>
      </c>
      <c r="BC39" s="136">
        <f>RANK('Standardized Scores'!BC39,'Standardized Scores'!$E39:$DO39)</f>
        <v>38</v>
      </c>
      <c r="BD39" s="136">
        <f>RANK('Standardized Scores'!BD39,'Standardized Scores'!$E39:$DO39)</f>
        <v>22</v>
      </c>
      <c r="BE39" s="136">
        <f>RANK('Standardized Scores'!BE39,'Standardized Scores'!$E39:$DO39)</f>
        <v>25</v>
      </c>
      <c r="BF39" s="136">
        <f>RANK('Standardized Scores'!BF39,'Standardized Scores'!$E39:$DO39)</f>
        <v>91</v>
      </c>
      <c r="BG39" s="136">
        <f>RANK('Standardized Scores'!BG39,'Standardized Scores'!$E39:$DO39)</f>
        <v>101</v>
      </c>
      <c r="BH39" s="136">
        <f>RANK('Standardized Scores'!BH39,'Standardized Scores'!$E39:$DO39)</f>
        <v>78</v>
      </c>
      <c r="BI39" s="136">
        <f>RANK('Standardized Scores'!BI39,'Standardized Scores'!$E39:$DO39)</f>
        <v>87</v>
      </c>
      <c r="BJ39" s="136">
        <f>RANK('Standardized Scores'!BJ39,'Standardized Scores'!$E39:$DO39)</f>
        <v>82</v>
      </c>
      <c r="BK39" s="136">
        <f>RANK('Standardized Scores'!BK39,'Standardized Scores'!$E39:$DO39)</f>
        <v>34</v>
      </c>
      <c r="BL39" s="136">
        <f>RANK('Standardized Scores'!BL39,'Standardized Scores'!$E39:$DO39)</f>
        <v>85</v>
      </c>
      <c r="BM39" s="136">
        <f>RANK('Standardized Scores'!BM39,'Standardized Scores'!$E39:$DO39)</f>
        <v>26</v>
      </c>
      <c r="BN39" s="136">
        <f>RANK('Standardized Scores'!BN39,'Standardized Scores'!$E39:$DO39)</f>
        <v>6</v>
      </c>
      <c r="BO39" s="136">
        <f>RANK('Standardized Scores'!BO39,'Standardized Scores'!$E39:$DO39)</f>
        <v>76</v>
      </c>
      <c r="BP39" s="136">
        <f>RANK('Standardized Scores'!BP39,'Standardized Scores'!$E39:$DO39)</f>
        <v>74</v>
      </c>
      <c r="BQ39" s="136">
        <f>RANK('Standardized Scores'!BQ39,'Standardized Scores'!$E39:$DO39)</f>
        <v>24</v>
      </c>
      <c r="BR39" s="136">
        <f>RANK('Standardized Scores'!BR39,'Standardized Scores'!$E39:$DO39)</f>
        <v>39</v>
      </c>
      <c r="BS39" s="136">
        <f>RANK('Standardized Scores'!BS39,'Standardized Scores'!$E39:$DO39)</f>
        <v>68</v>
      </c>
      <c r="BT39" s="136">
        <f>RANK('Standardized Scores'!BT39,'Standardized Scores'!$E39:$DO39)</f>
        <v>49</v>
      </c>
      <c r="BU39" s="136">
        <f>RANK('Standardized Scores'!BU39,'Standardized Scores'!$E39:$DO39)</f>
        <v>56</v>
      </c>
      <c r="BV39" s="136">
        <f>RANK('Standardized Scores'!BV39,'Standardized Scores'!$E39:$DO39)</f>
        <v>83</v>
      </c>
      <c r="BW39" s="136">
        <f>RANK('Standardized Scores'!BW39,'Standardized Scores'!$E39:$DO39)</f>
        <v>84</v>
      </c>
      <c r="BX39" s="136">
        <f>RANK('Standardized Scores'!BX39,'Standardized Scores'!$E39:$DO39)</f>
        <v>44</v>
      </c>
      <c r="BY39" s="136">
        <f>RANK('Standardized Scores'!BY39,'Standardized Scores'!$E39:$DO39)</f>
        <v>69</v>
      </c>
      <c r="BZ39" s="136">
        <f>RANK('Standardized Scores'!BZ39,'Standardized Scores'!$E39:$DO39)</f>
        <v>8</v>
      </c>
      <c r="CA39" s="136">
        <f>RANK('Standardized Scores'!CA39,'Standardized Scores'!$E39:$DO39)</f>
        <v>3</v>
      </c>
      <c r="CB39" s="136">
        <f>RANK('Standardized Scores'!CB39,'Standardized Scores'!$E39:$DO39)</f>
        <v>86</v>
      </c>
      <c r="CC39" s="136">
        <f>RANK('Standardized Scores'!CC39,'Standardized Scores'!$E39:$DO39)</f>
        <v>1</v>
      </c>
      <c r="CD39" s="136">
        <f>RANK('Standardized Scores'!CD39,'Standardized Scores'!$E39:$DO39)</f>
        <v>106</v>
      </c>
      <c r="CE39" s="136">
        <f>RANK('Standardized Scores'!CE39,'Standardized Scores'!$E39:$DO39)</f>
        <v>93</v>
      </c>
      <c r="CF39" s="136">
        <f>RANK('Standardized Scores'!CF39,'Standardized Scores'!$E39:$DO39)</f>
        <v>45</v>
      </c>
      <c r="CG39" s="136">
        <f>RANK('Standardized Scores'!CG39,'Standardized Scores'!$E39:$DO39)</f>
        <v>65</v>
      </c>
      <c r="CH39" s="136">
        <f>RANK('Standardized Scores'!CH39,'Standardized Scores'!$E39:$DO39)</f>
        <v>55</v>
      </c>
      <c r="CI39" s="136">
        <f>RANK('Standardized Scores'!CI39,'Standardized Scores'!$E39:$DO39)</f>
        <v>73</v>
      </c>
      <c r="CJ39" s="136">
        <f>RANK('Standardized Scores'!CJ39,'Standardized Scores'!$E39:$DO39)</f>
        <v>43</v>
      </c>
      <c r="CK39" s="136">
        <f>RANK('Standardized Scores'!CK39,'Standardized Scores'!$E39:$DO39)</f>
        <v>18</v>
      </c>
      <c r="CL39" s="136">
        <f>RANK('Standardized Scores'!CL39,'Standardized Scores'!$E39:$DO39)</f>
        <v>104</v>
      </c>
      <c r="CM39" s="136">
        <f>RANK('Standardized Scores'!CM39,'Standardized Scores'!$E39:$DO39)</f>
        <v>42</v>
      </c>
      <c r="CN39" s="136">
        <f>RANK('Standardized Scores'!CN39,'Standardized Scores'!$E39:$DO39)</f>
        <v>100</v>
      </c>
      <c r="CO39" s="136">
        <f>RANK('Standardized Scores'!CO39,'Standardized Scores'!$E39:$DO39)</f>
        <v>96</v>
      </c>
      <c r="CP39" s="136">
        <f>RANK('Standardized Scores'!CP39,'Standardized Scores'!$E39:$DO39)</f>
        <v>114</v>
      </c>
      <c r="CQ39" s="136">
        <f>RANK('Standardized Scores'!CQ39,'Standardized Scores'!$E39:$DO39)</f>
        <v>53</v>
      </c>
      <c r="CR39" s="136">
        <f>RANK('Standardized Scores'!CR39,'Standardized Scores'!$E39:$DO39)</f>
        <v>71</v>
      </c>
      <c r="CS39" s="136">
        <f>RANK('Standardized Scores'!CS39,'Standardized Scores'!$E39:$DO39)</f>
        <v>72</v>
      </c>
      <c r="CT39" s="136">
        <f>RANK('Standardized Scores'!CT39,'Standardized Scores'!$E39:$DO39)</f>
        <v>33</v>
      </c>
      <c r="CU39" s="136">
        <f>RANK('Standardized Scores'!CU39,'Standardized Scores'!$E39:$DO39)</f>
        <v>32</v>
      </c>
      <c r="CV39" s="136">
        <f>RANK('Standardized Scores'!CV39,'Standardized Scores'!$E39:$DO39)</f>
        <v>37</v>
      </c>
      <c r="CW39" s="136">
        <f>RANK('Standardized Scores'!CW39,'Standardized Scores'!$E39:$DO39)</f>
        <v>31</v>
      </c>
      <c r="CX39" s="136">
        <f>RANK('Standardized Scores'!CX39,'Standardized Scores'!$E39:$DO39)</f>
        <v>28</v>
      </c>
      <c r="CY39" s="136">
        <f>RANK('Standardized Scores'!CY39,'Standardized Scores'!$E39:$DO39)</f>
        <v>67</v>
      </c>
      <c r="CZ39" s="136">
        <f>RANK('Standardized Scores'!CZ39,'Standardized Scores'!$E39:$DO39)</f>
        <v>7</v>
      </c>
      <c r="DA39" s="136">
        <f>RANK('Standardized Scores'!DA39,'Standardized Scores'!$E39:$DO39)</f>
        <v>5</v>
      </c>
      <c r="DB39" s="136">
        <f>RANK('Standardized Scores'!DB39,'Standardized Scores'!$E39:$DO39)</f>
        <v>21</v>
      </c>
      <c r="DC39" s="136">
        <f>RANK('Standardized Scores'!DC39,'Standardized Scores'!$E39:$DO39)</f>
        <v>88</v>
      </c>
      <c r="DD39" s="136">
        <f>RANK('Standardized Scores'!DD39,'Standardized Scores'!$E39:$DO39)</f>
        <v>90</v>
      </c>
      <c r="DE39" s="136">
        <f>RANK('Standardized Scores'!DE39,'Standardized Scores'!$E39:$DO39)</f>
        <v>54</v>
      </c>
      <c r="DF39" s="136">
        <f>RANK('Standardized Scores'!DF39,'Standardized Scores'!$E39:$DO39)</f>
        <v>95</v>
      </c>
      <c r="DG39" s="136">
        <f>RANK('Standardized Scores'!DG39,'Standardized Scores'!$E39:$DO39)</f>
        <v>92</v>
      </c>
      <c r="DH39" s="136">
        <f>RANK('Standardized Scores'!DH39,'Standardized Scores'!$E39:$DO39)</f>
        <v>62</v>
      </c>
      <c r="DI39" s="136">
        <f>RANK('Standardized Scores'!DI39,'Standardized Scores'!$E39:$DO39)</f>
        <v>105</v>
      </c>
      <c r="DJ39" s="136">
        <f>RANK('Standardized Scores'!DJ39,'Standardized Scores'!$E39:$DO39)</f>
        <v>15</v>
      </c>
      <c r="DK39" s="136">
        <f>RANK('Standardized Scores'!DK39,'Standardized Scores'!$E39:$DO39)</f>
        <v>35</v>
      </c>
      <c r="DL39" s="136">
        <f>RANK('Standardized Scores'!DL39,'Standardized Scores'!$E39:$DO39)</f>
        <v>16</v>
      </c>
      <c r="DM39" s="136">
        <f>RANK('Standardized Scores'!DM39,'Standardized Scores'!$E39:$DO39)</f>
        <v>108</v>
      </c>
      <c r="DN39" s="136">
        <f>RANK('Standardized Scores'!DN39,'Standardized Scores'!$E39:$DO39)</f>
        <v>79</v>
      </c>
      <c r="DO39" s="136">
        <f>RANK('Standardized Scores'!DO39,'Standardized Scores'!$E39:$DO39)</f>
        <v>102</v>
      </c>
    </row>
    <row r="40" spans="2:119" ht="12" customHeight="1" x14ac:dyDescent="0.25">
      <c r="B40" s="64" t="str">
        <f>'Standardized Scores'!B40</f>
        <v xml:space="preserve">         Business regulation country risk investment score</v>
      </c>
      <c r="C40" s="64" t="str">
        <f t="shared" si="0"/>
        <v>Business regulation country risk investment score</v>
      </c>
      <c r="D40" s="169">
        <f>'Standardized Scores'!D40</f>
        <v>0.2</v>
      </c>
      <c r="E40" s="136">
        <f>RANK('Standardized Scores'!E40,'Standardized Scores'!$E40:$DO40)</f>
        <v>42</v>
      </c>
      <c r="F40" s="136">
        <f>RANK('Standardized Scores'!F40,'Standardized Scores'!$E40:$DO40)</f>
        <v>85</v>
      </c>
      <c r="G40" s="136">
        <f>RANK('Standardized Scores'!G40,'Standardized Scores'!$E40:$DO40)</f>
        <v>58</v>
      </c>
      <c r="H40" s="136">
        <f>RANK('Standardized Scores'!H40,'Standardized Scores'!$E40:$DO40)</f>
        <v>69</v>
      </c>
      <c r="I40" s="136">
        <f>RANK('Standardized Scores'!I40,'Standardized Scores'!$E40:$DO40)</f>
        <v>79</v>
      </c>
      <c r="J40" s="136">
        <f>RANK('Standardized Scores'!J40,'Standardized Scores'!$E40:$DO40)</f>
        <v>31</v>
      </c>
      <c r="K40" s="136">
        <f>RANK('Standardized Scores'!K40,'Standardized Scores'!$E40:$DO40)</f>
        <v>14</v>
      </c>
      <c r="L40" s="136">
        <f>RANK('Standardized Scores'!L40,'Standardized Scores'!$E40:$DO40)</f>
        <v>31</v>
      </c>
      <c r="M40" s="136">
        <f>RANK('Standardized Scores'!M40,'Standardized Scores'!$E40:$DO40)</f>
        <v>9</v>
      </c>
      <c r="N40" s="136">
        <f>RANK('Standardized Scores'!N40,'Standardized Scores'!$E40:$DO40)</f>
        <v>105</v>
      </c>
      <c r="O40" s="136">
        <f>RANK('Standardized Scores'!O40,'Standardized Scores'!$E40:$DO40)</f>
        <v>113</v>
      </c>
      <c r="P40" s="136">
        <f>RANK('Standardized Scores'!P40,'Standardized Scores'!$E40:$DO40)</f>
        <v>21</v>
      </c>
      <c r="Q40" s="136">
        <f>RANK('Standardized Scores'!Q40,'Standardized Scores'!$E40:$DO40)</f>
        <v>103</v>
      </c>
      <c r="R40" s="136">
        <f>RANK('Standardized Scores'!R40,'Standardized Scores'!$E40:$DO40)</f>
        <v>85</v>
      </c>
      <c r="S40" s="136">
        <f>RANK('Standardized Scores'!S40,'Standardized Scores'!$E40:$DO40)</f>
        <v>48</v>
      </c>
      <c r="T40" s="136">
        <f>RANK('Standardized Scores'!T40,'Standardized Scores'!$E40:$DO40)</f>
        <v>58</v>
      </c>
      <c r="U40" s="136">
        <f>RANK('Standardized Scores'!U40,'Standardized Scores'!$E40:$DO40)</f>
        <v>58</v>
      </c>
      <c r="V40" s="136">
        <f>RANK('Standardized Scores'!V40,'Standardized Scores'!$E40:$DO40)</f>
        <v>97</v>
      </c>
      <c r="W40" s="136">
        <f>RANK('Standardized Scores'!W40,'Standardized Scores'!$E40:$DO40)</f>
        <v>42</v>
      </c>
      <c r="X40" s="136">
        <f>RANK('Standardized Scores'!X40,'Standardized Scores'!$E40:$DO40)</f>
        <v>37</v>
      </c>
      <c r="Y40" s="136">
        <f>RANK('Standardized Scores'!Y40,'Standardized Scores'!$E40:$DO40)</f>
        <v>97</v>
      </c>
      <c r="Z40" s="136">
        <f>RANK('Standardized Scores'!Z40,'Standardized Scores'!$E40:$DO40)</f>
        <v>69</v>
      </c>
      <c r="AA40" s="136">
        <f>RANK('Standardized Scores'!AA40,'Standardized Scores'!$E40:$DO40)</f>
        <v>114</v>
      </c>
      <c r="AB40" s="136">
        <f>RANK('Standardized Scores'!AB40,'Standardized Scores'!$E40:$DO40)</f>
        <v>66</v>
      </c>
      <c r="AC40" s="136">
        <f>RANK('Standardized Scores'!AC40,'Standardized Scores'!$E40:$DO40)</f>
        <v>42</v>
      </c>
      <c r="AD40" s="136">
        <f>RANK('Standardized Scores'!AD40,'Standardized Scores'!$E40:$DO40)</f>
        <v>9</v>
      </c>
      <c r="AE40" s="136">
        <f>RANK('Standardized Scores'!AE40,'Standardized Scores'!$E40:$DO40)</f>
        <v>48</v>
      </c>
      <c r="AF40" s="136">
        <f>RANK('Standardized Scores'!AF40,'Standardized Scores'!$E40:$DO40)</f>
        <v>35</v>
      </c>
      <c r="AG40" s="136">
        <f>RANK('Standardized Scores'!AG40,'Standardized Scores'!$E40:$DO40)</f>
        <v>52</v>
      </c>
      <c r="AH40" s="136">
        <f>RANK('Standardized Scores'!AH40,'Standardized Scores'!$E40:$DO40)</f>
        <v>101</v>
      </c>
      <c r="AI40" s="136">
        <f>RANK('Standardized Scores'!AI40,'Standardized Scores'!$E40:$DO40)</f>
        <v>84</v>
      </c>
      <c r="AJ40" s="136">
        <f>RANK('Standardized Scores'!AJ40,'Standardized Scores'!$E40:$DO40)</f>
        <v>92</v>
      </c>
      <c r="AK40" s="136">
        <f>RANK('Standardized Scores'!AK40,'Standardized Scores'!$E40:$DO40)</f>
        <v>5</v>
      </c>
      <c r="AL40" s="136">
        <f>RANK('Standardized Scores'!AL40,'Standardized Scores'!$E40:$DO40)</f>
        <v>108</v>
      </c>
      <c r="AM40" s="136">
        <f>RANK('Standardized Scores'!AM40,'Standardized Scores'!$E40:$DO40)</f>
        <v>48</v>
      </c>
      <c r="AN40" s="136">
        <f>RANK('Standardized Scores'!AN40,'Standardized Scores'!$E40:$DO40)</f>
        <v>37</v>
      </c>
      <c r="AO40" s="136">
        <f>RANK('Standardized Scores'!AO40,'Standardized Scores'!$E40:$DO40)</f>
        <v>17</v>
      </c>
      <c r="AP40" s="136">
        <f>RANK('Standardized Scores'!AP40,'Standardized Scores'!$E40:$DO40)</f>
        <v>17</v>
      </c>
      <c r="AQ40" s="136">
        <f>RANK('Standardized Scores'!AQ40,'Standardized Scores'!$E40:$DO40)</f>
        <v>92</v>
      </c>
      <c r="AR40" s="136">
        <f>RANK('Standardized Scores'!AR40,'Standardized Scores'!$E40:$DO40)</f>
        <v>69</v>
      </c>
      <c r="AS40" s="136">
        <f>RANK('Standardized Scores'!AS40,'Standardized Scores'!$E40:$DO40)</f>
        <v>66</v>
      </c>
      <c r="AT40" s="136">
        <f>RANK('Standardized Scores'!AT40,'Standardized Scores'!$E40:$DO40)</f>
        <v>85</v>
      </c>
      <c r="AU40" s="136">
        <f>RANK('Standardized Scores'!AU40,'Standardized Scores'!$E40:$DO40)</f>
        <v>66</v>
      </c>
      <c r="AV40" s="136">
        <f>RANK('Standardized Scores'!AV40,'Standardized Scores'!$E40:$DO40)</f>
        <v>42</v>
      </c>
      <c r="AW40" s="136">
        <f>RANK('Standardized Scores'!AW40,'Standardized Scores'!$E40:$DO40)</f>
        <v>17</v>
      </c>
      <c r="AX40" s="136">
        <f>RANK('Standardized Scores'!AX40,'Standardized Scores'!$E40:$DO40)</f>
        <v>52</v>
      </c>
      <c r="AY40" s="136">
        <f>RANK('Standardized Scores'!AY40,'Standardized Scores'!$E40:$DO40)</f>
        <v>58</v>
      </c>
      <c r="AZ40" s="136">
        <f>RANK('Standardized Scores'!AZ40,'Standardized Scores'!$E40:$DO40)</f>
        <v>111</v>
      </c>
      <c r="BA40" s="136">
        <f>RANK('Standardized Scores'!BA40,'Standardized Scores'!$E40:$DO40)</f>
        <v>112</v>
      </c>
      <c r="BB40" s="136">
        <f>RANK('Standardized Scores'!BB40,'Standardized Scores'!$E40:$DO40)</f>
        <v>9</v>
      </c>
      <c r="BC40" s="136">
        <f>RANK('Standardized Scores'!BC40,'Standardized Scores'!$E40:$DO40)</f>
        <v>5</v>
      </c>
      <c r="BD40" s="136">
        <f>RANK('Standardized Scores'!BD40,'Standardized Scores'!$E40:$DO40)</f>
        <v>58</v>
      </c>
      <c r="BE40" s="136">
        <f>RANK('Standardized Scores'!BE40,'Standardized Scores'!$E40:$DO40)</f>
        <v>14</v>
      </c>
      <c r="BF40" s="136">
        <f>RANK('Standardized Scores'!BF40,'Standardized Scores'!$E40:$DO40)</f>
        <v>48</v>
      </c>
      <c r="BG40" s="136">
        <f>RANK('Standardized Scores'!BG40,'Standardized Scores'!$E40:$DO40)</f>
        <v>69</v>
      </c>
      <c r="BH40" s="136">
        <f>RANK('Standardized Scores'!BH40,'Standardized Scores'!$E40:$DO40)</f>
        <v>81</v>
      </c>
      <c r="BI40" s="136">
        <f>RANK('Standardized Scores'!BI40,'Standardized Scores'!$E40:$DO40)</f>
        <v>107</v>
      </c>
      <c r="BJ40" s="136">
        <f>RANK('Standardized Scores'!BJ40,'Standardized Scores'!$E40:$DO40)</f>
        <v>103</v>
      </c>
      <c r="BK40" s="136">
        <f>RANK('Standardized Scores'!BK40,'Standardized Scores'!$E40:$DO40)</f>
        <v>9</v>
      </c>
      <c r="BL40" s="136">
        <f>RANK('Standardized Scores'!BL40,'Standardized Scores'!$E40:$DO40)</f>
        <v>110</v>
      </c>
      <c r="BM40" s="136">
        <f>RANK('Standardized Scores'!BM40,'Standardized Scores'!$E40:$DO40)</f>
        <v>21</v>
      </c>
      <c r="BN40" s="136">
        <f>RANK('Standardized Scores'!BN40,'Standardized Scores'!$E40:$DO40)</f>
        <v>29</v>
      </c>
      <c r="BO40" s="136">
        <f>RANK('Standardized Scores'!BO40,'Standardized Scores'!$E40:$DO40)</f>
        <v>106</v>
      </c>
      <c r="BP40" s="136">
        <f>RANK('Standardized Scores'!BP40,'Standardized Scores'!$E40:$DO40)</f>
        <v>9</v>
      </c>
      <c r="BQ40" s="136">
        <f>RANK('Standardized Scores'!BQ40,'Standardized Scores'!$E40:$DO40)</f>
        <v>29</v>
      </c>
      <c r="BR40" s="136">
        <f>RANK('Standardized Scores'!BR40,'Standardized Scores'!$E40:$DO40)</f>
        <v>2</v>
      </c>
      <c r="BS40" s="136">
        <f>RANK('Standardized Scores'!BS40,'Standardized Scores'!$E40:$DO40)</f>
        <v>92</v>
      </c>
      <c r="BT40" s="136">
        <f>RANK('Standardized Scores'!BT40,'Standardized Scores'!$E40:$DO40)</f>
        <v>52</v>
      </c>
      <c r="BU40" s="136">
        <f>RANK('Standardized Scores'!BU40,'Standardized Scores'!$E40:$DO40)</f>
        <v>37</v>
      </c>
      <c r="BV40" s="136">
        <f>RANK('Standardized Scores'!BV40,'Standardized Scores'!$E40:$DO40)</f>
        <v>52</v>
      </c>
      <c r="BW40" s="136">
        <f>RANK('Standardized Scores'!BW40,'Standardized Scores'!$E40:$DO40)</f>
        <v>101</v>
      </c>
      <c r="BX40" s="136">
        <f>RANK('Standardized Scores'!BX40,'Standardized Scores'!$E40:$DO40)</f>
        <v>85</v>
      </c>
      <c r="BY40" s="136">
        <f>RANK('Standardized Scores'!BY40,'Standardized Scores'!$E40:$DO40)</f>
        <v>37</v>
      </c>
      <c r="BZ40" s="136">
        <f>RANK('Standardized Scores'!BZ40,'Standardized Scores'!$E40:$DO40)</f>
        <v>21</v>
      </c>
      <c r="CA40" s="136">
        <f>RANK('Standardized Scores'!CA40,'Standardized Scores'!$E40:$DO40)</f>
        <v>5</v>
      </c>
      <c r="CB40" s="136">
        <f>RANK('Standardized Scores'!CB40,'Standardized Scores'!$E40:$DO40)</f>
        <v>97</v>
      </c>
      <c r="CC40" s="136">
        <f>RANK('Standardized Scores'!CC40,'Standardized Scores'!$E40:$DO40)</f>
        <v>35</v>
      </c>
      <c r="CD40" s="136">
        <f>RANK('Standardized Scores'!CD40,'Standardized Scores'!$E40:$DO40)</f>
        <v>58</v>
      </c>
      <c r="CE40" s="136">
        <f>RANK('Standardized Scores'!CE40,'Standardized Scores'!$E40:$DO40)</f>
        <v>69</v>
      </c>
      <c r="CF40" s="136">
        <f>RANK('Standardized Scores'!CF40,'Standardized Scores'!$E40:$DO40)</f>
        <v>85</v>
      </c>
      <c r="CG40" s="136">
        <f>RANK('Standardized Scores'!CG40,'Standardized Scores'!$E40:$DO40)</f>
        <v>81</v>
      </c>
      <c r="CH40" s="136">
        <f>RANK('Standardized Scores'!CH40,'Standardized Scores'!$E40:$DO40)</f>
        <v>58</v>
      </c>
      <c r="CI40" s="136">
        <f>RANK('Standardized Scores'!CI40,'Standardized Scores'!$E40:$DO40)</f>
        <v>69</v>
      </c>
      <c r="CJ40" s="136">
        <f>RANK('Standardized Scores'!CJ40,'Standardized Scores'!$E40:$DO40)</f>
        <v>21</v>
      </c>
      <c r="CK40" s="136">
        <f>RANK('Standardized Scores'!CK40,'Standardized Scores'!$E40:$DO40)</f>
        <v>42</v>
      </c>
      <c r="CL40" s="136">
        <f>RANK('Standardized Scores'!CL40,'Standardized Scores'!$E40:$DO40)</f>
        <v>14</v>
      </c>
      <c r="CM40" s="136">
        <f>RANK('Standardized Scores'!CM40,'Standardized Scores'!$E40:$DO40)</f>
        <v>69</v>
      </c>
      <c r="CN40" s="136">
        <f>RANK('Standardized Scores'!CN40,'Standardized Scores'!$E40:$DO40)</f>
        <v>115</v>
      </c>
      <c r="CO40" s="136">
        <f>RANK('Standardized Scores'!CO40,'Standardized Scores'!$E40:$DO40)</f>
        <v>21</v>
      </c>
      <c r="CP40" s="136">
        <f>RANK('Standardized Scores'!CP40,'Standardized Scores'!$E40:$DO40)</f>
        <v>52</v>
      </c>
      <c r="CQ40" s="136">
        <f>RANK('Standardized Scores'!CQ40,'Standardized Scores'!$E40:$DO40)</f>
        <v>81</v>
      </c>
      <c r="CR40" s="136">
        <f>RANK('Standardized Scores'!CR40,'Standardized Scores'!$E40:$DO40)</f>
        <v>42</v>
      </c>
      <c r="CS40" s="136">
        <f>RANK('Standardized Scores'!CS40,'Standardized Scores'!$E40:$DO40)</f>
        <v>1</v>
      </c>
      <c r="CT40" s="136">
        <f>RANK('Standardized Scores'!CT40,'Standardized Scores'!$E40:$DO40)</f>
        <v>21</v>
      </c>
      <c r="CU40" s="136">
        <f>RANK('Standardized Scores'!CU40,'Standardized Scores'!$E40:$DO40)</f>
        <v>21</v>
      </c>
      <c r="CV40" s="136">
        <f>RANK('Standardized Scores'!CV40,'Standardized Scores'!$E40:$DO40)</f>
        <v>97</v>
      </c>
      <c r="CW40" s="136">
        <f>RANK('Standardized Scores'!CW40,'Standardized Scores'!$E40:$DO40)</f>
        <v>2</v>
      </c>
      <c r="CX40" s="136">
        <f>RANK('Standardized Scores'!CX40,'Standardized Scores'!$E40:$DO40)</f>
        <v>52</v>
      </c>
      <c r="CY40" s="136">
        <f>RANK('Standardized Scores'!CY40,'Standardized Scores'!$E40:$DO40)</f>
        <v>79</v>
      </c>
      <c r="CZ40" s="136">
        <f>RANK('Standardized Scores'!CZ40,'Standardized Scores'!$E40:$DO40)</f>
        <v>37</v>
      </c>
      <c r="DA40" s="136">
        <f>RANK('Standardized Scores'!DA40,'Standardized Scores'!$E40:$DO40)</f>
        <v>5</v>
      </c>
      <c r="DB40" s="136">
        <f>RANK('Standardized Scores'!DB40,'Standardized Scores'!$E40:$DO40)</f>
        <v>2</v>
      </c>
      <c r="DC40" s="136">
        <f>RANK('Standardized Scores'!DC40,'Standardized Scores'!$E40:$DO40)</f>
        <v>96</v>
      </c>
      <c r="DD40" s="136">
        <f>RANK('Standardized Scores'!DD40,'Standardized Scores'!$E40:$DO40)</f>
        <v>58</v>
      </c>
      <c r="DE40" s="136">
        <f>RANK('Standardized Scores'!DE40,'Standardized Scores'!$E40:$DO40)</f>
        <v>69</v>
      </c>
      <c r="DF40" s="136">
        <f>RANK('Standardized Scores'!DF40,'Standardized Scores'!$E40:$DO40)</f>
        <v>92</v>
      </c>
      <c r="DG40" s="136">
        <f>RANK('Standardized Scores'!DG40,'Standardized Scores'!$E40:$DO40)</f>
        <v>85</v>
      </c>
      <c r="DH40" s="136">
        <f>RANK('Standardized Scores'!DH40,'Standardized Scores'!$E40:$DO40)</f>
        <v>69</v>
      </c>
      <c r="DI40" s="136">
        <f>RANK('Standardized Scores'!DI40,'Standardized Scores'!$E40:$DO40)</f>
        <v>31</v>
      </c>
      <c r="DJ40" s="136">
        <f>RANK('Standardized Scores'!DJ40,'Standardized Scores'!$E40:$DO40)</f>
        <v>17</v>
      </c>
      <c r="DK40" s="136">
        <f>RANK('Standardized Scores'!DK40,'Standardized Scores'!$E40:$DO40)</f>
        <v>31</v>
      </c>
      <c r="DL40" s="136">
        <f>RANK('Standardized Scores'!DL40,'Standardized Scores'!$E40:$DO40)</f>
        <v>21</v>
      </c>
      <c r="DM40" s="136">
        <f>RANK('Standardized Scores'!DM40,'Standardized Scores'!$E40:$DO40)</f>
        <v>69</v>
      </c>
      <c r="DN40" s="136">
        <f>RANK('Standardized Scores'!DN40,'Standardized Scores'!$E40:$DO40)</f>
        <v>85</v>
      </c>
      <c r="DO40" s="136">
        <f>RANK('Standardized Scores'!DO40,'Standardized Scores'!$E40:$DO40)</f>
        <v>108</v>
      </c>
    </row>
    <row r="41" spans="2:119" ht="12" customHeight="1" x14ac:dyDescent="0.25">
      <c r="B41" s="80" t="str">
        <f>'Standardized Scores'!B41</f>
        <v xml:space="preserve">      Codes and Policies</v>
      </c>
      <c r="C41" s="80" t="s">
        <v>174</v>
      </c>
      <c r="D41" s="168">
        <f>'Standardized Scores'!D41</f>
        <v>0.3</v>
      </c>
      <c r="E41" s="135">
        <f>RANK('Standardized Scores'!E41,'Standardized Scores'!$E41:$DO41)</f>
        <v>79</v>
      </c>
      <c r="F41" s="135">
        <f>RANK('Standardized Scores'!F41,'Standardized Scores'!$E41:$DO41)</f>
        <v>90</v>
      </c>
      <c r="G41" s="135">
        <f>RANK('Standardized Scores'!G41,'Standardized Scores'!$E41:$DO41)</f>
        <v>107</v>
      </c>
      <c r="H41" s="135">
        <f>RANK('Standardized Scores'!H41,'Standardized Scores'!$E41:$DO41)</f>
        <v>63</v>
      </c>
      <c r="I41" s="135">
        <f>RANK('Standardized Scores'!I41,'Standardized Scores'!$E41:$DO41)</f>
        <v>76</v>
      </c>
      <c r="J41" s="135">
        <f>RANK('Standardized Scores'!J41,'Standardized Scores'!$E41:$DO41)</f>
        <v>1</v>
      </c>
      <c r="K41" s="135">
        <f>RANK('Standardized Scores'!K41,'Standardized Scores'!$E41:$DO41)</f>
        <v>23</v>
      </c>
      <c r="L41" s="135">
        <f>RANK('Standardized Scores'!L41,'Standardized Scores'!$E41:$DO41)</f>
        <v>78</v>
      </c>
      <c r="M41" s="135">
        <f>RANK('Standardized Scores'!M41,'Standardized Scores'!$E41:$DO41)</f>
        <v>64</v>
      </c>
      <c r="N41" s="135">
        <f>RANK('Standardized Scores'!N41,'Standardized Scores'!$E41:$DO41)</f>
        <v>101</v>
      </c>
      <c r="O41" s="135">
        <f>RANK('Standardized Scores'!O41,'Standardized Scores'!$E41:$DO41)</f>
        <v>106</v>
      </c>
      <c r="P41" s="135">
        <f>RANK('Standardized Scores'!P41,'Standardized Scores'!$E41:$DO41)</f>
        <v>22</v>
      </c>
      <c r="Q41" s="135">
        <f>RANK('Standardized Scores'!Q41,'Standardized Scores'!$E41:$DO41)</f>
        <v>84</v>
      </c>
      <c r="R41" s="135">
        <f>RANK('Standardized Scores'!R41,'Standardized Scores'!$E41:$DO41)</f>
        <v>93</v>
      </c>
      <c r="S41" s="135">
        <f>RANK('Standardized Scores'!S41,'Standardized Scores'!$E41:$DO41)</f>
        <v>59</v>
      </c>
      <c r="T41" s="135">
        <f>RANK('Standardized Scores'!T41,'Standardized Scores'!$E41:$DO41)</f>
        <v>36</v>
      </c>
      <c r="U41" s="135">
        <f>RANK('Standardized Scores'!U41,'Standardized Scores'!$E41:$DO41)</f>
        <v>43</v>
      </c>
      <c r="V41" s="135">
        <f>RANK('Standardized Scores'!V41,'Standardized Scores'!$E41:$DO41)</f>
        <v>109</v>
      </c>
      <c r="W41" s="135">
        <f>RANK('Standardized Scores'!W41,'Standardized Scores'!$E41:$DO41)</f>
        <v>7</v>
      </c>
      <c r="X41" s="135">
        <f>RANK('Standardized Scores'!X41,'Standardized Scores'!$E41:$DO41)</f>
        <v>9</v>
      </c>
      <c r="Y41" s="135">
        <f>RANK('Standardized Scores'!Y41,'Standardized Scores'!$E41:$DO41)</f>
        <v>87</v>
      </c>
      <c r="Z41" s="135">
        <f>RANK('Standardized Scores'!Z41,'Standardized Scores'!$E41:$DO41)</f>
        <v>17</v>
      </c>
      <c r="AA41" s="135">
        <f>RANK('Standardized Scores'!AA41,'Standardized Scores'!$E41:$DO41)</f>
        <v>115</v>
      </c>
      <c r="AB41" s="135">
        <f>RANK('Standardized Scores'!AB41,'Standardized Scores'!$E41:$DO41)</f>
        <v>65</v>
      </c>
      <c r="AC41" s="135">
        <f>RANK('Standardized Scores'!AC41,'Standardized Scores'!$E41:$DO41)</f>
        <v>38</v>
      </c>
      <c r="AD41" s="135">
        <f>RANK('Standardized Scores'!AD41,'Standardized Scores'!$E41:$DO41)</f>
        <v>37</v>
      </c>
      <c r="AE41" s="135">
        <f>RANK('Standardized Scores'!AE41,'Standardized Scores'!$E41:$DO41)</f>
        <v>24</v>
      </c>
      <c r="AF41" s="135">
        <f>RANK('Standardized Scores'!AF41,'Standardized Scores'!$E41:$DO41)</f>
        <v>8</v>
      </c>
      <c r="AG41" s="135">
        <f>RANK('Standardized Scores'!AG41,'Standardized Scores'!$E41:$DO41)</f>
        <v>40</v>
      </c>
      <c r="AH41" s="135">
        <f>RANK('Standardized Scores'!AH41,'Standardized Scores'!$E41:$DO41)</f>
        <v>44</v>
      </c>
      <c r="AI41" s="135">
        <f>RANK('Standardized Scores'!AI41,'Standardized Scores'!$E41:$DO41)</f>
        <v>113</v>
      </c>
      <c r="AJ41" s="135">
        <f>RANK('Standardized Scores'!AJ41,'Standardized Scores'!$E41:$DO41)</f>
        <v>94</v>
      </c>
      <c r="AK41" s="135">
        <f>RANK('Standardized Scores'!AK41,'Standardized Scores'!$E41:$DO41)</f>
        <v>20</v>
      </c>
      <c r="AL41" s="135">
        <f>RANK('Standardized Scores'!AL41,'Standardized Scores'!$E41:$DO41)</f>
        <v>81</v>
      </c>
      <c r="AM41" s="135">
        <f>RANK('Standardized Scores'!AM41,'Standardized Scores'!$E41:$DO41)</f>
        <v>2</v>
      </c>
      <c r="AN41" s="135">
        <f>RANK('Standardized Scores'!AN41,'Standardized Scores'!$E41:$DO41)</f>
        <v>28</v>
      </c>
      <c r="AO41" s="135">
        <f>RANK('Standardized Scores'!AO41,'Standardized Scores'!$E41:$DO41)</f>
        <v>55</v>
      </c>
      <c r="AP41" s="135">
        <f>RANK('Standardized Scores'!AP41,'Standardized Scores'!$E41:$DO41)</f>
        <v>3</v>
      </c>
      <c r="AQ41" s="135">
        <f>RANK('Standardized Scores'!AQ41,'Standardized Scores'!$E41:$DO41)</f>
        <v>73</v>
      </c>
      <c r="AR41" s="135">
        <f>RANK('Standardized Scores'!AR41,'Standardized Scores'!$E41:$DO41)</f>
        <v>34</v>
      </c>
      <c r="AS41" s="135">
        <f>RANK('Standardized Scores'!AS41,'Standardized Scores'!$E41:$DO41)</f>
        <v>52</v>
      </c>
      <c r="AT41" s="135">
        <f>RANK('Standardized Scores'!AT41,'Standardized Scores'!$E41:$DO41)</f>
        <v>30</v>
      </c>
      <c r="AU41" s="135">
        <f>RANK('Standardized Scores'!AU41,'Standardized Scores'!$E41:$DO41)</f>
        <v>32</v>
      </c>
      <c r="AV41" s="135">
        <f>RANK('Standardized Scores'!AV41,'Standardized Scores'!$E41:$DO41)</f>
        <v>49</v>
      </c>
      <c r="AW41" s="135">
        <f>RANK('Standardized Scores'!AW41,'Standardized Scores'!$E41:$DO41)</f>
        <v>15</v>
      </c>
      <c r="AX41" s="135">
        <f>RANK('Standardized Scores'!AX41,'Standardized Scores'!$E41:$DO41)</f>
        <v>60</v>
      </c>
      <c r="AY41" s="135">
        <f>RANK('Standardized Scores'!AY41,'Standardized Scores'!$E41:$DO41)</f>
        <v>35</v>
      </c>
      <c r="AZ41" s="135">
        <f>RANK('Standardized Scores'!AZ41,'Standardized Scores'!$E41:$DO41)</f>
        <v>114</v>
      </c>
      <c r="BA41" s="135">
        <f>RANK('Standardized Scores'!BA41,'Standardized Scores'!$E41:$DO41)</f>
        <v>111</v>
      </c>
      <c r="BB41" s="135">
        <f>RANK('Standardized Scores'!BB41,'Standardized Scores'!$E41:$DO41)</f>
        <v>18</v>
      </c>
      <c r="BC41" s="135">
        <f>RANK('Standardized Scores'!BC41,'Standardized Scores'!$E41:$DO41)</f>
        <v>58</v>
      </c>
      <c r="BD41" s="135">
        <f>RANK('Standardized Scores'!BD41,'Standardized Scores'!$E41:$DO41)</f>
        <v>45</v>
      </c>
      <c r="BE41" s="135">
        <f>RANK('Standardized Scores'!BE41,'Standardized Scores'!$E41:$DO41)</f>
        <v>5</v>
      </c>
      <c r="BF41" s="135">
        <f>RANK('Standardized Scores'!BF41,'Standardized Scores'!$E41:$DO41)</f>
        <v>85</v>
      </c>
      <c r="BG41" s="135">
        <f>RANK('Standardized Scores'!BG41,'Standardized Scores'!$E41:$DO41)</f>
        <v>62</v>
      </c>
      <c r="BH41" s="135">
        <f>RANK('Standardized Scores'!BH41,'Standardized Scores'!$E41:$DO41)</f>
        <v>72</v>
      </c>
      <c r="BI41" s="135">
        <f>RANK('Standardized Scores'!BI41,'Standardized Scores'!$E41:$DO41)</f>
        <v>67</v>
      </c>
      <c r="BJ41" s="135">
        <f>RANK('Standardized Scores'!BJ41,'Standardized Scores'!$E41:$DO41)</f>
        <v>68</v>
      </c>
      <c r="BK41" s="135">
        <f>RANK('Standardized Scores'!BK41,'Standardized Scores'!$E41:$DO41)</f>
        <v>26</v>
      </c>
      <c r="BL41" s="135">
        <f>RANK('Standardized Scores'!BL41,'Standardized Scores'!$E41:$DO41)</f>
        <v>112</v>
      </c>
      <c r="BM41" s="135">
        <f>RANK('Standardized Scores'!BM41,'Standardized Scores'!$E41:$DO41)</f>
        <v>27</v>
      </c>
      <c r="BN41" s="135">
        <f>RANK('Standardized Scores'!BN41,'Standardized Scores'!$E41:$DO41)</f>
        <v>12</v>
      </c>
      <c r="BO41" s="135">
        <f>RANK('Standardized Scores'!BO41,'Standardized Scores'!$E41:$DO41)</f>
        <v>103</v>
      </c>
      <c r="BP41" s="135">
        <f>RANK('Standardized Scores'!BP41,'Standardized Scores'!$E41:$DO41)</f>
        <v>66</v>
      </c>
      <c r="BQ41" s="135">
        <f>RANK('Standardized Scores'!BQ41,'Standardized Scores'!$E41:$DO41)</f>
        <v>33</v>
      </c>
      <c r="BR41" s="135">
        <f>RANK('Standardized Scores'!BR41,'Standardized Scores'!$E41:$DO41)</f>
        <v>47</v>
      </c>
      <c r="BS41" s="135">
        <f>RANK('Standardized Scores'!BS41,'Standardized Scores'!$E41:$DO41)</f>
        <v>57</v>
      </c>
      <c r="BT41" s="135">
        <f>RANK('Standardized Scores'!BT41,'Standardized Scores'!$E41:$DO41)</f>
        <v>70</v>
      </c>
      <c r="BU41" s="135">
        <f>RANK('Standardized Scores'!BU41,'Standardized Scores'!$E41:$DO41)</f>
        <v>80</v>
      </c>
      <c r="BV41" s="135">
        <f>RANK('Standardized Scores'!BV41,'Standardized Scores'!$E41:$DO41)</f>
        <v>98</v>
      </c>
      <c r="BW41" s="135">
        <f>RANK('Standardized Scores'!BW41,'Standardized Scores'!$E41:$DO41)</f>
        <v>104</v>
      </c>
      <c r="BX41" s="135">
        <f>RANK('Standardized Scores'!BX41,'Standardized Scores'!$E41:$DO41)</f>
        <v>82</v>
      </c>
      <c r="BY41" s="135">
        <f>RANK('Standardized Scores'!BY41,'Standardized Scores'!$E41:$DO41)</f>
        <v>99</v>
      </c>
      <c r="BZ41" s="135">
        <f>RANK('Standardized Scores'!BZ41,'Standardized Scores'!$E41:$DO41)</f>
        <v>14</v>
      </c>
      <c r="CA41" s="135">
        <f>RANK('Standardized Scores'!CA41,'Standardized Scores'!$E41:$DO41)</f>
        <v>10</v>
      </c>
      <c r="CB41" s="135">
        <f>RANK('Standardized Scores'!CB41,'Standardized Scores'!$E41:$DO41)</f>
        <v>96</v>
      </c>
      <c r="CC41" s="135">
        <f>RANK('Standardized Scores'!CC41,'Standardized Scores'!$E41:$DO41)</f>
        <v>16</v>
      </c>
      <c r="CD41" s="135">
        <f>RANK('Standardized Scores'!CD41,'Standardized Scores'!$E41:$DO41)</f>
        <v>69</v>
      </c>
      <c r="CE41" s="135">
        <f>RANK('Standardized Scores'!CE41,'Standardized Scores'!$E41:$DO41)</f>
        <v>83</v>
      </c>
      <c r="CF41" s="135">
        <f>RANK('Standardized Scores'!CF41,'Standardized Scores'!$E41:$DO41)</f>
        <v>51</v>
      </c>
      <c r="CG41" s="135">
        <f>RANK('Standardized Scores'!CG41,'Standardized Scores'!$E41:$DO41)</f>
        <v>88</v>
      </c>
      <c r="CH41" s="135">
        <f>RANK('Standardized Scores'!CH41,'Standardized Scores'!$E41:$DO41)</f>
        <v>46</v>
      </c>
      <c r="CI41" s="135">
        <f>RANK('Standardized Scores'!CI41,'Standardized Scores'!$E41:$DO41)</f>
        <v>61</v>
      </c>
      <c r="CJ41" s="135">
        <f>RANK('Standardized Scores'!CJ41,'Standardized Scores'!$E41:$DO41)</f>
        <v>31</v>
      </c>
      <c r="CK41" s="135">
        <f>RANK('Standardized Scores'!CK41,'Standardized Scores'!$E41:$DO41)</f>
        <v>25</v>
      </c>
      <c r="CL41" s="135">
        <f>RANK('Standardized Scores'!CL41,'Standardized Scores'!$E41:$DO41)</f>
        <v>50</v>
      </c>
      <c r="CM41" s="135">
        <f>RANK('Standardized Scores'!CM41,'Standardized Scores'!$E41:$DO41)</f>
        <v>42</v>
      </c>
      <c r="CN41" s="135">
        <f>RANK('Standardized Scores'!CN41,'Standardized Scores'!$E41:$DO41)</f>
        <v>105</v>
      </c>
      <c r="CO41" s="135">
        <f>RANK('Standardized Scores'!CO41,'Standardized Scores'!$E41:$DO41)</f>
        <v>75</v>
      </c>
      <c r="CP41" s="135">
        <f>RANK('Standardized Scores'!CP41,'Standardized Scores'!$E41:$DO41)</f>
        <v>74</v>
      </c>
      <c r="CQ41" s="135">
        <f>RANK('Standardized Scores'!CQ41,'Standardized Scores'!$E41:$DO41)</f>
        <v>95</v>
      </c>
      <c r="CR41" s="135">
        <f>RANK('Standardized Scores'!CR41,'Standardized Scores'!$E41:$DO41)</f>
        <v>71</v>
      </c>
      <c r="CS41" s="135">
        <f>RANK('Standardized Scores'!CS41,'Standardized Scores'!$E41:$DO41)</f>
        <v>19</v>
      </c>
      <c r="CT41" s="135">
        <f>RANK('Standardized Scores'!CT41,'Standardized Scores'!$E41:$DO41)</f>
        <v>29</v>
      </c>
      <c r="CU41" s="135">
        <f>RANK('Standardized Scores'!CU41,'Standardized Scores'!$E41:$DO41)</f>
        <v>41</v>
      </c>
      <c r="CV41" s="135">
        <f>RANK('Standardized Scores'!CV41,'Standardized Scores'!$E41:$DO41)</f>
        <v>77</v>
      </c>
      <c r="CW41" s="135">
        <f>RANK('Standardized Scores'!CW41,'Standardized Scores'!$E41:$DO41)</f>
        <v>56</v>
      </c>
      <c r="CX41" s="135">
        <f>RANK('Standardized Scores'!CX41,'Standardized Scores'!$E41:$DO41)</f>
        <v>21</v>
      </c>
      <c r="CY41" s="135">
        <f>RANK('Standardized Scores'!CY41,'Standardized Scores'!$E41:$DO41)</f>
        <v>97</v>
      </c>
      <c r="CZ41" s="135">
        <f>RANK('Standardized Scores'!CZ41,'Standardized Scores'!$E41:$DO41)</f>
        <v>6</v>
      </c>
      <c r="DA41" s="135">
        <f>RANK('Standardized Scores'!DA41,'Standardized Scores'!$E41:$DO41)</f>
        <v>13</v>
      </c>
      <c r="DB41" s="135">
        <f>RANK('Standardized Scores'!DB41,'Standardized Scores'!$E41:$DO41)</f>
        <v>39</v>
      </c>
      <c r="DC41" s="135">
        <f>RANK('Standardized Scores'!DC41,'Standardized Scores'!$E41:$DO41)</f>
        <v>89</v>
      </c>
      <c r="DD41" s="135">
        <f>RANK('Standardized Scores'!DD41,'Standardized Scores'!$E41:$DO41)</f>
        <v>91</v>
      </c>
      <c r="DE41" s="135">
        <f>RANK('Standardized Scores'!DE41,'Standardized Scores'!$E41:$DO41)</f>
        <v>108</v>
      </c>
      <c r="DF41" s="135">
        <f>RANK('Standardized Scores'!DF41,'Standardized Scores'!$E41:$DO41)</f>
        <v>53</v>
      </c>
      <c r="DG41" s="135">
        <f>RANK('Standardized Scores'!DG41,'Standardized Scores'!$E41:$DO41)</f>
        <v>92</v>
      </c>
      <c r="DH41" s="135">
        <f>RANK('Standardized Scores'!DH41,'Standardized Scores'!$E41:$DO41)</f>
        <v>100</v>
      </c>
      <c r="DI41" s="135">
        <f>RANK('Standardized Scores'!DI41,'Standardized Scores'!$E41:$DO41)</f>
        <v>48</v>
      </c>
      <c r="DJ41" s="135">
        <f>RANK('Standardized Scores'!DJ41,'Standardized Scores'!$E41:$DO41)</f>
        <v>11</v>
      </c>
      <c r="DK41" s="135">
        <f>RANK('Standardized Scores'!DK41,'Standardized Scores'!$E41:$DO41)</f>
        <v>4</v>
      </c>
      <c r="DL41" s="135">
        <f>RANK('Standardized Scores'!DL41,'Standardized Scores'!$E41:$DO41)</f>
        <v>54</v>
      </c>
      <c r="DM41" s="135">
        <f>RANK('Standardized Scores'!DM41,'Standardized Scores'!$E41:$DO41)</f>
        <v>86</v>
      </c>
      <c r="DN41" s="135">
        <f>RANK('Standardized Scores'!DN41,'Standardized Scores'!$E41:$DO41)</f>
        <v>102</v>
      </c>
      <c r="DO41" s="135">
        <f>RANK('Standardized Scores'!DO41,'Standardized Scores'!$E41:$DO41)</f>
        <v>110</v>
      </c>
    </row>
    <row r="42" spans="2:119" ht="12" customHeight="1" x14ac:dyDescent="0.25">
      <c r="B42" s="64" t="str">
        <f>'Standardized Scores'!B42</f>
        <v xml:space="preserve">         Perceptions of regulatory quality</v>
      </c>
      <c r="C42" s="64" t="str">
        <f t="shared" si="0"/>
        <v>Perceptions of regulatory quality</v>
      </c>
      <c r="D42" s="169">
        <f>'Standardized Scores'!D42</f>
        <v>0.5</v>
      </c>
      <c r="E42" s="136">
        <f>RANK('Standardized Scores'!E42,'Standardized Scores'!$E42:$DO42)</f>
        <v>57</v>
      </c>
      <c r="F42" s="136">
        <f>RANK('Standardized Scores'!F42,'Standardized Scores'!$E42:$DO42)</f>
        <v>112</v>
      </c>
      <c r="G42" s="136">
        <f>RANK('Standardized Scores'!G42,'Standardized Scores'!$E42:$DO42)</f>
        <v>99</v>
      </c>
      <c r="H42" s="136">
        <f>RANK('Standardized Scores'!H42,'Standardized Scores'!$E42:$DO42)</f>
        <v>97</v>
      </c>
      <c r="I42" s="136">
        <f>RANK('Standardized Scores'!I42,'Standardized Scores'!$E42:$DO42)</f>
        <v>61</v>
      </c>
      <c r="J42" s="136">
        <f>RANK('Standardized Scores'!J42,'Standardized Scores'!$E42:$DO42)</f>
        <v>4</v>
      </c>
      <c r="K42" s="136">
        <f>RANK('Standardized Scores'!K42,'Standardized Scores'!$E42:$DO42)</f>
        <v>21</v>
      </c>
      <c r="L42" s="136">
        <f>RANK('Standardized Scores'!L42,'Standardized Scores'!$E42:$DO42)</f>
        <v>70</v>
      </c>
      <c r="M42" s="136">
        <f>RANK('Standardized Scores'!M42,'Standardized Scores'!$E42:$DO42)</f>
        <v>36</v>
      </c>
      <c r="N42" s="136">
        <f>RANK('Standardized Scores'!N42,'Standardized Scores'!$E42:$DO42)</f>
        <v>104</v>
      </c>
      <c r="O42" s="136">
        <f>RANK('Standardized Scores'!O42,'Standardized Scores'!$E42:$DO42)</f>
        <v>106</v>
      </c>
      <c r="P42" s="136">
        <f>RANK('Standardized Scores'!P42,'Standardized Scores'!$E42:$DO42)</f>
        <v>23</v>
      </c>
      <c r="Q42" s="136">
        <f>RANK('Standardized Scores'!Q42,'Standardized Scores'!$E42:$DO42)</f>
        <v>111</v>
      </c>
      <c r="R42" s="136">
        <f>RANK('Standardized Scores'!R42,'Standardized Scores'!$E42:$DO42)</f>
        <v>76</v>
      </c>
      <c r="S42" s="136">
        <f>RANK('Standardized Scores'!S42,'Standardized Scores'!$E42:$DO42)</f>
        <v>44</v>
      </c>
      <c r="T42" s="136">
        <f>RANK('Standardized Scores'!T42,'Standardized Scores'!$E42:$DO42)</f>
        <v>74</v>
      </c>
      <c r="U42" s="136">
        <f>RANK('Standardized Scores'!U42,'Standardized Scores'!$E42:$DO42)</f>
        <v>49</v>
      </c>
      <c r="V42" s="136">
        <f>RANK('Standardized Scores'!V42,'Standardized Scores'!$E42:$DO42)</f>
        <v>107</v>
      </c>
      <c r="W42" s="136">
        <f>RANK('Standardized Scores'!W42,'Standardized Scores'!$E42:$DO42)</f>
        <v>12</v>
      </c>
      <c r="X42" s="136">
        <f>RANK('Standardized Scores'!X42,'Standardized Scores'!$E42:$DO42)</f>
        <v>32</v>
      </c>
      <c r="Y42" s="136">
        <f>RANK('Standardized Scores'!Y42,'Standardized Scores'!$E42:$DO42)</f>
        <v>83</v>
      </c>
      <c r="Z42" s="136">
        <f>RANK('Standardized Scores'!Z42,'Standardized Scores'!$E42:$DO42)</f>
        <v>56</v>
      </c>
      <c r="AA42" s="136">
        <f>RANK('Standardized Scores'!AA42,'Standardized Scores'!$E42:$DO42)</f>
        <v>114</v>
      </c>
      <c r="AB42" s="136">
        <f>RANK('Standardized Scores'!AB42,'Standardized Scores'!$E42:$DO42)</f>
        <v>48</v>
      </c>
      <c r="AC42" s="136">
        <f>RANK('Standardized Scores'!AC42,'Standardized Scores'!$E42:$DO42)</f>
        <v>46</v>
      </c>
      <c r="AD42" s="136">
        <f>RANK('Standardized Scores'!AD42,'Standardized Scores'!$E42:$DO42)</f>
        <v>35</v>
      </c>
      <c r="AE42" s="136">
        <f>RANK('Standardized Scores'!AE42,'Standardized Scores'!$E42:$DO42)</f>
        <v>22</v>
      </c>
      <c r="AF42" s="136">
        <f>RANK('Standardized Scores'!AF42,'Standardized Scores'!$E42:$DO42)</f>
        <v>5</v>
      </c>
      <c r="AG42" s="136">
        <f>RANK('Standardized Scores'!AG42,'Standardized Scores'!$E42:$DO42)</f>
        <v>64</v>
      </c>
      <c r="AH42" s="136">
        <f>RANK('Standardized Scores'!AH42,'Standardized Scores'!$E42:$DO42)</f>
        <v>100</v>
      </c>
      <c r="AI42" s="136">
        <f>RANK('Standardized Scores'!AI42,'Standardized Scores'!$E42:$DO42)</f>
        <v>91</v>
      </c>
      <c r="AJ42" s="136">
        <f>RANK('Standardized Scores'!AJ42,'Standardized Scores'!$E42:$DO42)</f>
        <v>85</v>
      </c>
      <c r="AK42" s="136">
        <f>RANK('Standardized Scores'!AK42,'Standardized Scores'!$E42:$DO42)</f>
        <v>15</v>
      </c>
      <c r="AL42" s="136">
        <f>RANK('Standardized Scores'!AL42,'Standardized Scores'!$E42:$DO42)</f>
        <v>108</v>
      </c>
      <c r="AM42" s="136">
        <f>RANK('Standardized Scores'!AM42,'Standardized Scores'!$E42:$DO42)</f>
        <v>3</v>
      </c>
      <c r="AN42" s="136">
        <f>RANK('Standardized Scores'!AN42,'Standardized Scores'!$E42:$DO42)</f>
        <v>25</v>
      </c>
      <c r="AO42" s="136">
        <f>RANK('Standardized Scores'!AO42,'Standardized Scores'!$E42:$DO42)</f>
        <v>30</v>
      </c>
      <c r="AP42" s="136">
        <f>RANK('Standardized Scores'!AP42,'Standardized Scores'!$E42:$DO42)</f>
        <v>11</v>
      </c>
      <c r="AQ42" s="136">
        <f>RANK('Standardized Scores'!AQ42,'Standardized Scores'!$E42:$DO42)</f>
        <v>77</v>
      </c>
      <c r="AR42" s="136">
        <f>RANK('Standardized Scores'!AR42,'Standardized Scores'!$E42:$DO42)</f>
        <v>50</v>
      </c>
      <c r="AS42" s="136">
        <f>RANK('Standardized Scores'!AS42,'Standardized Scores'!$E42:$DO42)</f>
        <v>84</v>
      </c>
      <c r="AT42" s="136">
        <f>RANK('Standardized Scores'!AT42,'Standardized Scores'!$E42:$DO42)</f>
        <v>92</v>
      </c>
      <c r="AU42" s="136">
        <f>RANK('Standardized Scores'!AU42,'Standardized Scores'!$E42:$DO42)</f>
        <v>13</v>
      </c>
      <c r="AV42" s="136">
        <f>RANK('Standardized Scores'!AV42,'Standardized Scores'!$E42:$DO42)</f>
        <v>47</v>
      </c>
      <c r="AW42" s="136">
        <f>RANK('Standardized Scores'!AW42,'Standardized Scores'!$E42:$DO42)</f>
        <v>16</v>
      </c>
      <c r="AX42" s="136">
        <f>RANK('Standardized Scores'!AX42,'Standardized Scores'!$E42:$DO42)</f>
        <v>72</v>
      </c>
      <c r="AY42" s="136">
        <f>RANK('Standardized Scores'!AY42,'Standardized Scores'!$E42:$DO42)</f>
        <v>55</v>
      </c>
      <c r="AZ42" s="136">
        <f>RANK('Standardized Scores'!AZ42,'Standardized Scores'!$E42:$DO42)</f>
        <v>115</v>
      </c>
      <c r="BA42" s="136">
        <f>RANK('Standardized Scores'!BA42,'Standardized Scores'!$E42:$DO42)</f>
        <v>110</v>
      </c>
      <c r="BB42" s="136">
        <f>RANK('Standardized Scores'!BB42,'Standardized Scores'!$E42:$DO42)</f>
        <v>14</v>
      </c>
      <c r="BC42" s="136">
        <f>RANK('Standardized Scores'!BC42,'Standardized Scores'!$E42:$DO42)</f>
        <v>27</v>
      </c>
      <c r="BD42" s="136">
        <f>RANK('Standardized Scores'!BD42,'Standardized Scores'!$E42:$DO42)</f>
        <v>45</v>
      </c>
      <c r="BE42" s="136">
        <f>RANK('Standardized Scores'!BE42,'Standardized Scores'!$E42:$DO42)</f>
        <v>20</v>
      </c>
      <c r="BF42" s="136">
        <f>RANK('Standardized Scores'!BF42,'Standardized Scores'!$E42:$DO42)</f>
        <v>60</v>
      </c>
      <c r="BG42" s="136">
        <f>RANK('Standardized Scores'!BG42,'Standardized Scores'!$E42:$DO42)</f>
        <v>63</v>
      </c>
      <c r="BH42" s="136">
        <f>RANK('Standardized Scores'!BH42,'Standardized Scores'!$E42:$DO42)</f>
        <v>89</v>
      </c>
      <c r="BI42" s="136">
        <f>RANK('Standardized Scores'!BI42,'Standardized Scores'!$E42:$DO42)</f>
        <v>59</v>
      </c>
      <c r="BJ42" s="136">
        <f>RANK('Standardized Scores'!BJ42,'Standardized Scores'!$E42:$DO42)</f>
        <v>95</v>
      </c>
      <c r="BK42" s="136">
        <f>RANK('Standardized Scores'!BK42,'Standardized Scores'!$E42:$DO42)</f>
        <v>26</v>
      </c>
      <c r="BL42" s="136">
        <f>RANK('Standardized Scores'!BL42,'Standardized Scores'!$E42:$DO42)</f>
        <v>105</v>
      </c>
      <c r="BM42" s="136">
        <f>RANK('Standardized Scores'!BM42,'Standardized Scores'!$E42:$DO42)</f>
        <v>24</v>
      </c>
      <c r="BN42" s="136">
        <f>RANK('Standardized Scores'!BN42,'Standardized Scores'!$E42:$DO42)</f>
        <v>2</v>
      </c>
      <c r="BO42" s="136">
        <f>RANK('Standardized Scores'!BO42,'Standardized Scores'!$E42:$DO42)</f>
        <v>103</v>
      </c>
      <c r="BP42" s="136">
        <f>RANK('Standardized Scores'!BP42,'Standardized Scores'!$E42:$DO42)</f>
        <v>43</v>
      </c>
      <c r="BQ42" s="136">
        <f>RANK('Standardized Scores'!BQ42,'Standardized Scores'!$E42:$DO42)</f>
        <v>39</v>
      </c>
      <c r="BR42" s="136">
        <f>RANK('Standardized Scores'!BR42,'Standardized Scores'!$E42:$DO42)</f>
        <v>28</v>
      </c>
      <c r="BS42" s="136">
        <f>RANK('Standardized Scores'!BS42,'Standardized Scores'!$E42:$DO42)</f>
        <v>80</v>
      </c>
      <c r="BT42" s="136">
        <f>RANK('Standardized Scores'!BT42,'Standardized Scores'!$E42:$DO42)</f>
        <v>79</v>
      </c>
      <c r="BU42" s="136">
        <f>RANK('Standardized Scores'!BU42,'Standardized Scores'!$E42:$DO42)</f>
        <v>51</v>
      </c>
      <c r="BV42" s="136">
        <f>RANK('Standardized Scores'!BV42,'Standardized Scores'!$E42:$DO42)</f>
        <v>75</v>
      </c>
      <c r="BW42" s="136">
        <f>RANK('Standardized Scores'!BW42,'Standardized Scores'!$E42:$DO42)</f>
        <v>102</v>
      </c>
      <c r="BX42" s="136">
        <f>RANK('Standardized Scores'!BX42,'Standardized Scores'!$E42:$DO42)</f>
        <v>69</v>
      </c>
      <c r="BY42" s="136">
        <f>RANK('Standardized Scores'!BY42,'Standardized Scores'!$E42:$DO42)</f>
        <v>96</v>
      </c>
      <c r="BZ42" s="136">
        <f>RANK('Standardized Scores'!BZ42,'Standardized Scores'!$E42:$DO42)</f>
        <v>7</v>
      </c>
      <c r="CA42" s="136">
        <f>RANK('Standardized Scores'!CA42,'Standardized Scores'!$E42:$DO42)</f>
        <v>6</v>
      </c>
      <c r="CB42" s="136">
        <f>RANK('Standardized Scores'!CB42,'Standardized Scores'!$E42:$DO42)</f>
        <v>109</v>
      </c>
      <c r="CC42" s="136">
        <f>RANK('Standardized Scores'!CC42,'Standardized Scores'!$E42:$DO42)</f>
        <v>10</v>
      </c>
      <c r="CD42" s="136">
        <f>RANK('Standardized Scores'!CD42,'Standardized Scores'!$E42:$DO42)</f>
        <v>53</v>
      </c>
      <c r="CE42" s="136">
        <f>RANK('Standardized Scores'!CE42,'Standardized Scores'!$E42:$DO42)</f>
        <v>101</v>
      </c>
      <c r="CF42" s="136">
        <f>RANK('Standardized Scores'!CF42,'Standardized Scores'!$E42:$DO42)</f>
        <v>58</v>
      </c>
      <c r="CG42" s="136">
        <f>RANK('Standardized Scores'!CG42,'Standardized Scores'!$E42:$DO42)</f>
        <v>78</v>
      </c>
      <c r="CH42" s="136">
        <f>RANK('Standardized Scores'!CH42,'Standardized Scores'!$E42:$DO42)</f>
        <v>65</v>
      </c>
      <c r="CI42" s="136">
        <f>RANK('Standardized Scores'!CI42,'Standardized Scores'!$E42:$DO42)</f>
        <v>66</v>
      </c>
      <c r="CJ42" s="136">
        <f>RANK('Standardized Scores'!CJ42,'Standardized Scores'!$E42:$DO42)</f>
        <v>37</v>
      </c>
      <c r="CK42" s="136">
        <f>RANK('Standardized Scores'!CK42,'Standardized Scores'!$E42:$DO42)</f>
        <v>41</v>
      </c>
      <c r="CL42" s="136">
        <f>RANK('Standardized Scores'!CL42,'Standardized Scores'!$E42:$DO42)</f>
        <v>34</v>
      </c>
      <c r="CM42" s="136">
        <f>RANK('Standardized Scores'!CM42,'Standardized Scores'!$E42:$DO42)</f>
        <v>54</v>
      </c>
      <c r="CN42" s="136">
        <f>RANK('Standardized Scores'!CN42,'Standardized Scores'!$E42:$DO42)</f>
        <v>93</v>
      </c>
      <c r="CO42" s="136">
        <f>RANK('Standardized Scores'!CO42,'Standardized Scores'!$E42:$DO42)</f>
        <v>67</v>
      </c>
      <c r="CP42" s="136">
        <f>RANK('Standardized Scores'!CP42,'Standardized Scores'!$E42:$DO42)</f>
        <v>52</v>
      </c>
      <c r="CQ42" s="136">
        <f>RANK('Standardized Scores'!CQ42,'Standardized Scores'!$E42:$DO42)</f>
        <v>82</v>
      </c>
      <c r="CR42" s="136">
        <f>RANK('Standardized Scores'!CR42,'Standardized Scores'!$E42:$DO42)</f>
        <v>68</v>
      </c>
      <c r="CS42" s="136">
        <f>RANK('Standardized Scores'!CS42,'Standardized Scores'!$E42:$DO42)</f>
        <v>1</v>
      </c>
      <c r="CT42" s="136">
        <f>RANK('Standardized Scores'!CT42,'Standardized Scores'!$E42:$DO42)</f>
        <v>33</v>
      </c>
      <c r="CU42" s="136">
        <f>RANK('Standardized Scores'!CU42,'Standardized Scores'!$E42:$DO42)</f>
        <v>38</v>
      </c>
      <c r="CV42" s="136">
        <f>RANK('Standardized Scores'!CV42,'Standardized Scores'!$E42:$DO42)</f>
        <v>71</v>
      </c>
      <c r="CW42" s="136">
        <f>RANK('Standardized Scores'!CW42,'Standardized Scores'!$E42:$DO42)</f>
        <v>29</v>
      </c>
      <c r="CX42" s="136">
        <f>RANK('Standardized Scores'!CX42,'Standardized Scores'!$E42:$DO42)</f>
        <v>40</v>
      </c>
      <c r="CY42" s="136">
        <f>RANK('Standardized Scores'!CY42,'Standardized Scores'!$E42:$DO42)</f>
        <v>86</v>
      </c>
      <c r="CZ42" s="136">
        <f>RANK('Standardized Scores'!CZ42,'Standardized Scores'!$E42:$DO42)</f>
        <v>8</v>
      </c>
      <c r="DA42" s="136">
        <f>RANK('Standardized Scores'!DA42,'Standardized Scores'!$E42:$DO42)</f>
        <v>9</v>
      </c>
      <c r="DB42" s="136">
        <f>RANK('Standardized Scores'!DB42,'Standardized Scores'!$E42:$DO42)</f>
        <v>17</v>
      </c>
      <c r="DC42" s="136">
        <f>RANK('Standardized Scores'!DC42,'Standardized Scores'!$E42:$DO42)</f>
        <v>98</v>
      </c>
      <c r="DD42" s="136">
        <f>RANK('Standardized Scores'!DD42,'Standardized Scores'!$E42:$DO42)</f>
        <v>62</v>
      </c>
      <c r="DE42" s="136">
        <f>RANK('Standardized Scores'!DE42,'Standardized Scores'!$E42:$DO42)</f>
        <v>87</v>
      </c>
      <c r="DF42" s="136">
        <f>RANK('Standardized Scores'!DF42,'Standardized Scores'!$E42:$DO42)</f>
        <v>73</v>
      </c>
      <c r="DG42" s="136">
        <f>RANK('Standardized Scores'!DG42,'Standardized Scores'!$E42:$DO42)</f>
        <v>90</v>
      </c>
      <c r="DH42" s="136">
        <f>RANK('Standardized Scores'!DH42,'Standardized Scores'!$E42:$DO42)</f>
        <v>81</v>
      </c>
      <c r="DI42" s="136">
        <f>RANK('Standardized Scores'!DI42,'Standardized Scores'!$E42:$DO42)</f>
        <v>31</v>
      </c>
      <c r="DJ42" s="136">
        <f>RANK('Standardized Scores'!DJ42,'Standardized Scores'!$E42:$DO42)</f>
        <v>18</v>
      </c>
      <c r="DK42" s="136">
        <f>RANK('Standardized Scores'!DK42,'Standardized Scores'!$E42:$DO42)</f>
        <v>19</v>
      </c>
      <c r="DL42" s="136">
        <f>RANK('Standardized Scores'!DL42,'Standardized Scores'!$E42:$DO42)</f>
        <v>42</v>
      </c>
      <c r="DM42" s="136">
        <f>RANK('Standardized Scores'!DM42,'Standardized Scores'!$E42:$DO42)</f>
        <v>88</v>
      </c>
      <c r="DN42" s="136">
        <f>RANK('Standardized Scores'!DN42,'Standardized Scores'!$E42:$DO42)</f>
        <v>94</v>
      </c>
      <c r="DO42" s="136">
        <f>RANK('Standardized Scores'!DO42,'Standardized Scores'!$E42:$DO42)</f>
        <v>113</v>
      </c>
    </row>
    <row r="43" spans="2:119" ht="12" customHeight="1" x14ac:dyDescent="0.25">
      <c r="B43" s="64" t="str">
        <f>'Standardized Scores'!B43</f>
        <v xml:space="preserve">         Government codes for buildings, electrical, infrastructure, cyber and professional licensing</v>
      </c>
      <c r="C43" s="64" t="str">
        <f t="shared" si="0"/>
        <v>Government codes for buildings, electrical, infrastructure, cyber and professional licensing</v>
      </c>
      <c r="D43" s="169">
        <f>'Standardized Scores'!D43</f>
        <v>0.05</v>
      </c>
      <c r="E43" s="136">
        <f>RANK('Standardized Scores'!E43,'Standardized Scores'!$E43:$DO43)</f>
        <v>21</v>
      </c>
      <c r="F43" s="136">
        <f>RANK('Standardized Scores'!F43,'Standardized Scores'!$E43:$DO43)</f>
        <v>21</v>
      </c>
      <c r="G43" s="136">
        <f>RANK('Standardized Scores'!G43,'Standardized Scores'!$E43:$DO43)</f>
        <v>21</v>
      </c>
      <c r="H43" s="136">
        <f>RANK('Standardized Scores'!H43,'Standardized Scores'!$E43:$DO43)</f>
        <v>21</v>
      </c>
      <c r="I43" s="136">
        <f>RANK('Standardized Scores'!I43,'Standardized Scores'!$E43:$DO43)</f>
        <v>21</v>
      </c>
      <c r="J43" s="136">
        <f>RANK('Standardized Scores'!J43,'Standardized Scores'!$E43:$DO43)</f>
        <v>21</v>
      </c>
      <c r="K43" s="136">
        <f>RANK('Standardized Scores'!K43,'Standardized Scores'!$E43:$DO43)</f>
        <v>14</v>
      </c>
      <c r="L43" s="136">
        <f>RANK('Standardized Scores'!L43,'Standardized Scores'!$E43:$DO43)</f>
        <v>21</v>
      </c>
      <c r="M43" s="136">
        <f>RANK('Standardized Scores'!M43,'Standardized Scores'!$E43:$DO43)</f>
        <v>21</v>
      </c>
      <c r="N43" s="136">
        <f>RANK('Standardized Scores'!N43,'Standardized Scores'!$E43:$DO43)</f>
        <v>21</v>
      </c>
      <c r="O43" s="136">
        <f>RANK('Standardized Scores'!O43,'Standardized Scores'!$E43:$DO43)</f>
        <v>21</v>
      </c>
      <c r="P43" s="136">
        <f>RANK('Standardized Scores'!P43,'Standardized Scores'!$E43:$DO43)</f>
        <v>3</v>
      </c>
      <c r="Q43" s="136">
        <f>RANK('Standardized Scores'!Q43,'Standardized Scores'!$E43:$DO43)</f>
        <v>21</v>
      </c>
      <c r="R43" s="136">
        <f>RANK('Standardized Scores'!R43,'Standardized Scores'!$E43:$DO43)</f>
        <v>21</v>
      </c>
      <c r="S43" s="136">
        <f>RANK('Standardized Scores'!S43,'Standardized Scores'!$E43:$DO43)</f>
        <v>21</v>
      </c>
      <c r="T43" s="136">
        <f>RANK('Standardized Scores'!T43,'Standardized Scores'!$E43:$DO43)</f>
        <v>15</v>
      </c>
      <c r="U43" s="136">
        <f>RANK('Standardized Scores'!U43,'Standardized Scores'!$E43:$DO43)</f>
        <v>21</v>
      </c>
      <c r="V43" s="136">
        <f>RANK('Standardized Scores'!V43,'Standardized Scores'!$E43:$DO43)</f>
        <v>21</v>
      </c>
      <c r="W43" s="136">
        <f>RANK('Standardized Scores'!W43,'Standardized Scores'!$E43:$DO43)</f>
        <v>7</v>
      </c>
      <c r="X43" s="136">
        <f>RANK('Standardized Scores'!X43,'Standardized Scores'!$E43:$DO43)</f>
        <v>21</v>
      </c>
      <c r="Y43" s="136">
        <f>RANK('Standardized Scores'!Y43,'Standardized Scores'!$E43:$DO43)</f>
        <v>20</v>
      </c>
      <c r="Z43" s="136">
        <f>RANK('Standardized Scores'!Z43,'Standardized Scores'!$E43:$DO43)</f>
        <v>21</v>
      </c>
      <c r="AA43" s="136">
        <f>RANK('Standardized Scores'!AA43,'Standardized Scores'!$E43:$DO43)</f>
        <v>21</v>
      </c>
      <c r="AB43" s="136">
        <f>RANK('Standardized Scores'!AB43,'Standardized Scores'!$E43:$DO43)</f>
        <v>21</v>
      </c>
      <c r="AC43" s="136">
        <f>RANK('Standardized Scores'!AC43,'Standardized Scores'!$E43:$DO43)</f>
        <v>21</v>
      </c>
      <c r="AD43" s="136">
        <f>RANK('Standardized Scores'!AD43,'Standardized Scores'!$E43:$DO43)</f>
        <v>21</v>
      </c>
      <c r="AE43" s="136">
        <f>RANK('Standardized Scores'!AE43,'Standardized Scores'!$E43:$DO43)</f>
        <v>21</v>
      </c>
      <c r="AF43" s="136">
        <f>RANK('Standardized Scores'!AF43,'Standardized Scores'!$E43:$DO43)</f>
        <v>1</v>
      </c>
      <c r="AG43" s="136">
        <f>RANK('Standardized Scores'!AG43,'Standardized Scores'!$E43:$DO43)</f>
        <v>21</v>
      </c>
      <c r="AH43" s="136">
        <f>RANK('Standardized Scores'!AH43,'Standardized Scores'!$E43:$DO43)</f>
        <v>21</v>
      </c>
      <c r="AI43" s="136">
        <f>RANK('Standardized Scores'!AI43,'Standardized Scores'!$E43:$DO43)</f>
        <v>21</v>
      </c>
      <c r="AJ43" s="136">
        <f>RANK('Standardized Scores'!AJ43,'Standardized Scores'!$E43:$DO43)</f>
        <v>21</v>
      </c>
      <c r="AK43" s="136">
        <f>RANK('Standardized Scores'!AK43,'Standardized Scores'!$E43:$DO43)</f>
        <v>21</v>
      </c>
      <c r="AL43" s="136">
        <f>RANK('Standardized Scores'!AL43,'Standardized Scores'!$E43:$DO43)</f>
        <v>21</v>
      </c>
      <c r="AM43" s="136">
        <f>RANK('Standardized Scores'!AM43,'Standardized Scores'!$E43:$DO43)</f>
        <v>21</v>
      </c>
      <c r="AN43" s="136">
        <f>RANK('Standardized Scores'!AN43,'Standardized Scores'!$E43:$DO43)</f>
        <v>12</v>
      </c>
      <c r="AO43" s="136">
        <f>RANK('Standardized Scores'!AO43,'Standardized Scores'!$E43:$DO43)</f>
        <v>21</v>
      </c>
      <c r="AP43" s="136">
        <f>RANK('Standardized Scores'!AP43,'Standardized Scores'!$E43:$DO43)</f>
        <v>11</v>
      </c>
      <c r="AQ43" s="136">
        <f>RANK('Standardized Scores'!AQ43,'Standardized Scores'!$E43:$DO43)</f>
        <v>21</v>
      </c>
      <c r="AR43" s="136">
        <f>RANK('Standardized Scores'!AR43,'Standardized Scores'!$E43:$DO43)</f>
        <v>21</v>
      </c>
      <c r="AS43" s="136">
        <f>RANK('Standardized Scores'!AS43,'Standardized Scores'!$E43:$DO43)</f>
        <v>21</v>
      </c>
      <c r="AT43" s="136">
        <f>RANK('Standardized Scores'!AT43,'Standardized Scores'!$E43:$DO43)</f>
        <v>21</v>
      </c>
      <c r="AU43" s="136">
        <f>RANK('Standardized Scores'!AU43,'Standardized Scores'!$E43:$DO43)</f>
        <v>21</v>
      </c>
      <c r="AV43" s="136">
        <f>RANK('Standardized Scores'!AV43,'Standardized Scores'!$E43:$DO43)</f>
        <v>21</v>
      </c>
      <c r="AW43" s="136">
        <f>RANK('Standardized Scores'!AW43,'Standardized Scores'!$E43:$DO43)</f>
        <v>21</v>
      </c>
      <c r="AX43" s="136">
        <f>RANK('Standardized Scores'!AX43,'Standardized Scores'!$E43:$DO43)</f>
        <v>21</v>
      </c>
      <c r="AY43" s="136">
        <f>RANK('Standardized Scores'!AY43,'Standardized Scores'!$E43:$DO43)</f>
        <v>21</v>
      </c>
      <c r="AZ43" s="136">
        <f>RANK('Standardized Scores'!AZ43,'Standardized Scores'!$E43:$DO43)</f>
        <v>21</v>
      </c>
      <c r="BA43" s="136">
        <f>RANK('Standardized Scores'!BA43,'Standardized Scores'!$E43:$DO43)</f>
        <v>21</v>
      </c>
      <c r="BB43" s="136">
        <f>RANK('Standardized Scores'!BB43,'Standardized Scores'!$E43:$DO43)</f>
        <v>21</v>
      </c>
      <c r="BC43" s="136">
        <f>RANK('Standardized Scores'!BC43,'Standardized Scores'!$E43:$DO43)</f>
        <v>21</v>
      </c>
      <c r="BD43" s="136">
        <f>RANK('Standardized Scores'!BD43,'Standardized Scores'!$E43:$DO43)</f>
        <v>13</v>
      </c>
      <c r="BE43" s="136">
        <f>RANK('Standardized Scores'!BE43,'Standardized Scores'!$E43:$DO43)</f>
        <v>16</v>
      </c>
      <c r="BF43" s="136">
        <f>RANK('Standardized Scores'!BF43,'Standardized Scores'!$E43:$DO43)</f>
        <v>21</v>
      </c>
      <c r="BG43" s="136">
        <f>RANK('Standardized Scores'!BG43,'Standardized Scores'!$E43:$DO43)</f>
        <v>21</v>
      </c>
      <c r="BH43" s="136">
        <f>RANK('Standardized Scores'!BH43,'Standardized Scores'!$E43:$DO43)</f>
        <v>21</v>
      </c>
      <c r="BI43" s="136">
        <f>RANK('Standardized Scores'!BI43,'Standardized Scores'!$E43:$DO43)</f>
        <v>21</v>
      </c>
      <c r="BJ43" s="136">
        <f>RANK('Standardized Scores'!BJ43,'Standardized Scores'!$E43:$DO43)</f>
        <v>21</v>
      </c>
      <c r="BK43" s="136">
        <f>RANK('Standardized Scores'!BK43,'Standardized Scores'!$E43:$DO43)</f>
        <v>21</v>
      </c>
      <c r="BL43" s="136">
        <f>RANK('Standardized Scores'!BL43,'Standardized Scores'!$E43:$DO43)</f>
        <v>21</v>
      </c>
      <c r="BM43" s="136">
        <f>RANK('Standardized Scores'!BM43,'Standardized Scores'!$E43:$DO43)</f>
        <v>21</v>
      </c>
      <c r="BN43" s="136">
        <f>RANK('Standardized Scores'!BN43,'Standardized Scores'!$E43:$DO43)</f>
        <v>21</v>
      </c>
      <c r="BO43" s="136">
        <f>RANK('Standardized Scores'!BO43,'Standardized Scores'!$E43:$DO43)</f>
        <v>21</v>
      </c>
      <c r="BP43" s="136">
        <f>RANK('Standardized Scores'!BP43,'Standardized Scores'!$E43:$DO43)</f>
        <v>21</v>
      </c>
      <c r="BQ43" s="136">
        <f>RANK('Standardized Scores'!BQ43,'Standardized Scores'!$E43:$DO43)</f>
        <v>21</v>
      </c>
      <c r="BR43" s="136">
        <f>RANK('Standardized Scores'!BR43,'Standardized Scores'!$E43:$DO43)</f>
        <v>21</v>
      </c>
      <c r="BS43" s="136">
        <f>RANK('Standardized Scores'!BS43,'Standardized Scores'!$E43:$DO43)</f>
        <v>21</v>
      </c>
      <c r="BT43" s="136">
        <f>RANK('Standardized Scores'!BT43,'Standardized Scores'!$E43:$DO43)</f>
        <v>21</v>
      </c>
      <c r="BU43" s="136">
        <f>RANK('Standardized Scores'!BU43,'Standardized Scores'!$E43:$DO43)</f>
        <v>21</v>
      </c>
      <c r="BV43" s="136">
        <f>RANK('Standardized Scores'!BV43,'Standardized Scores'!$E43:$DO43)</f>
        <v>21</v>
      </c>
      <c r="BW43" s="136">
        <f>RANK('Standardized Scores'!BW43,'Standardized Scores'!$E43:$DO43)</f>
        <v>21</v>
      </c>
      <c r="BX43" s="136">
        <f>RANK('Standardized Scores'!BX43,'Standardized Scores'!$E43:$DO43)</f>
        <v>21</v>
      </c>
      <c r="BY43" s="136">
        <f>RANK('Standardized Scores'!BY43,'Standardized Scores'!$E43:$DO43)</f>
        <v>21</v>
      </c>
      <c r="BZ43" s="136">
        <f>RANK('Standardized Scores'!BZ43,'Standardized Scores'!$E43:$DO43)</f>
        <v>6</v>
      </c>
      <c r="CA43" s="136">
        <f>RANK('Standardized Scores'!CA43,'Standardized Scores'!$E43:$DO43)</f>
        <v>5</v>
      </c>
      <c r="CB43" s="136">
        <f>RANK('Standardized Scores'!CB43,'Standardized Scores'!$E43:$DO43)</f>
        <v>21</v>
      </c>
      <c r="CC43" s="136">
        <f>RANK('Standardized Scores'!CC43,'Standardized Scores'!$E43:$DO43)</f>
        <v>10</v>
      </c>
      <c r="CD43" s="136">
        <f>RANK('Standardized Scores'!CD43,'Standardized Scores'!$E43:$DO43)</f>
        <v>21</v>
      </c>
      <c r="CE43" s="136">
        <f>RANK('Standardized Scores'!CE43,'Standardized Scores'!$E43:$DO43)</f>
        <v>21</v>
      </c>
      <c r="CF43" s="136">
        <f>RANK('Standardized Scores'!CF43,'Standardized Scores'!$E43:$DO43)</f>
        <v>21</v>
      </c>
      <c r="CG43" s="136">
        <f>RANK('Standardized Scores'!CG43,'Standardized Scores'!$E43:$DO43)</f>
        <v>21</v>
      </c>
      <c r="CH43" s="136">
        <f>RANK('Standardized Scores'!CH43,'Standardized Scores'!$E43:$DO43)</f>
        <v>21</v>
      </c>
      <c r="CI43" s="136">
        <f>RANK('Standardized Scores'!CI43,'Standardized Scores'!$E43:$DO43)</f>
        <v>21</v>
      </c>
      <c r="CJ43" s="136">
        <f>RANK('Standardized Scores'!CJ43,'Standardized Scores'!$E43:$DO43)</f>
        <v>21</v>
      </c>
      <c r="CK43" s="136">
        <f>RANK('Standardized Scores'!CK43,'Standardized Scores'!$E43:$DO43)</f>
        <v>21</v>
      </c>
      <c r="CL43" s="136">
        <f>RANK('Standardized Scores'!CL43,'Standardized Scores'!$E43:$DO43)</f>
        <v>21</v>
      </c>
      <c r="CM43" s="136">
        <f>RANK('Standardized Scores'!CM43,'Standardized Scores'!$E43:$DO43)</f>
        <v>21</v>
      </c>
      <c r="CN43" s="136">
        <f>RANK('Standardized Scores'!CN43,'Standardized Scores'!$E43:$DO43)</f>
        <v>17</v>
      </c>
      <c r="CO43" s="136">
        <f>RANK('Standardized Scores'!CO43,'Standardized Scores'!$E43:$DO43)</f>
        <v>21</v>
      </c>
      <c r="CP43" s="136">
        <f>RANK('Standardized Scores'!CP43,'Standardized Scores'!$E43:$DO43)</f>
        <v>21</v>
      </c>
      <c r="CQ43" s="136">
        <f>RANK('Standardized Scores'!CQ43,'Standardized Scores'!$E43:$DO43)</f>
        <v>21</v>
      </c>
      <c r="CR43" s="136">
        <f>RANK('Standardized Scores'!CR43,'Standardized Scores'!$E43:$DO43)</f>
        <v>21</v>
      </c>
      <c r="CS43" s="136">
        <f>RANK('Standardized Scores'!CS43,'Standardized Scores'!$E43:$DO43)</f>
        <v>19</v>
      </c>
      <c r="CT43" s="136">
        <f>RANK('Standardized Scores'!CT43,'Standardized Scores'!$E43:$DO43)</f>
        <v>21</v>
      </c>
      <c r="CU43" s="136">
        <f>RANK('Standardized Scores'!CU43,'Standardized Scores'!$E43:$DO43)</f>
        <v>21</v>
      </c>
      <c r="CV43" s="136">
        <f>RANK('Standardized Scores'!CV43,'Standardized Scores'!$E43:$DO43)</f>
        <v>21</v>
      </c>
      <c r="CW43" s="136">
        <f>RANK('Standardized Scores'!CW43,'Standardized Scores'!$E43:$DO43)</f>
        <v>21</v>
      </c>
      <c r="CX43" s="136">
        <f>RANK('Standardized Scores'!CX43,'Standardized Scores'!$E43:$DO43)</f>
        <v>9</v>
      </c>
      <c r="CY43" s="136">
        <f>RANK('Standardized Scores'!CY43,'Standardized Scores'!$E43:$DO43)</f>
        <v>21</v>
      </c>
      <c r="CZ43" s="136">
        <f>RANK('Standardized Scores'!CZ43,'Standardized Scores'!$E43:$DO43)</f>
        <v>21</v>
      </c>
      <c r="DA43" s="136">
        <f>RANK('Standardized Scores'!DA43,'Standardized Scores'!$E43:$DO43)</f>
        <v>4</v>
      </c>
      <c r="DB43" s="136">
        <f>RANK('Standardized Scores'!DB43,'Standardized Scores'!$E43:$DO43)</f>
        <v>21</v>
      </c>
      <c r="DC43" s="136">
        <f>RANK('Standardized Scores'!DC43,'Standardized Scores'!$E43:$DO43)</f>
        <v>21</v>
      </c>
      <c r="DD43" s="136">
        <f>RANK('Standardized Scores'!DD43,'Standardized Scores'!$E43:$DO43)</f>
        <v>21</v>
      </c>
      <c r="DE43" s="136">
        <f>RANK('Standardized Scores'!DE43,'Standardized Scores'!$E43:$DO43)</f>
        <v>21</v>
      </c>
      <c r="DF43" s="136">
        <f>RANK('Standardized Scores'!DF43,'Standardized Scores'!$E43:$DO43)</f>
        <v>18</v>
      </c>
      <c r="DG43" s="136">
        <f>RANK('Standardized Scores'!DG43,'Standardized Scores'!$E43:$DO43)</f>
        <v>21</v>
      </c>
      <c r="DH43" s="136">
        <f>RANK('Standardized Scores'!DH43,'Standardized Scores'!$E43:$DO43)</f>
        <v>21</v>
      </c>
      <c r="DI43" s="136">
        <f>RANK('Standardized Scores'!DI43,'Standardized Scores'!$E43:$DO43)</f>
        <v>21</v>
      </c>
      <c r="DJ43" s="136">
        <f>RANK('Standardized Scores'!DJ43,'Standardized Scores'!$E43:$DO43)</f>
        <v>2</v>
      </c>
      <c r="DK43" s="136">
        <f>RANK('Standardized Scores'!DK43,'Standardized Scores'!$E43:$DO43)</f>
        <v>8</v>
      </c>
      <c r="DL43" s="136">
        <f>RANK('Standardized Scores'!DL43,'Standardized Scores'!$E43:$DO43)</f>
        <v>21</v>
      </c>
      <c r="DM43" s="136">
        <f>RANK('Standardized Scores'!DM43,'Standardized Scores'!$E43:$DO43)</f>
        <v>21</v>
      </c>
      <c r="DN43" s="136">
        <f>RANK('Standardized Scores'!DN43,'Standardized Scores'!$E43:$DO43)</f>
        <v>21</v>
      </c>
      <c r="DO43" s="136">
        <f>RANK('Standardized Scores'!DO43,'Standardized Scores'!$E43:$DO43)</f>
        <v>21</v>
      </c>
    </row>
    <row r="44" spans="2:119" ht="12" customHeight="1" x14ac:dyDescent="0.25">
      <c r="B44" s="64" t="str">
        <f>'Standardized Scores'!B44</f>
        <v xml:space="preserve">         Regulation of chemicals in mining</v>
      </c>
      <c r="C44" s="64" t="str">
        <f t="shared" si="0"/>
        <v>Regulation of chemicals in mining</v>
      </c>
      <c r="D44" s="169">
        <f>'Standardized Scores'!D44</f>
        <v>0.15</v>
      </c>
      <c r="E44" s="136">
        <f>RANK('Standardized Scores'!E44,'Standardized Scores'!$E44:$DO44)</f>
        <v>93</v>
      </c>
      <c r="F44" s="136">
        <f>RANK('Standardized Scores'!F44,'Standardized Scores'!$E44:$DO44)</f>
        <v>8</v>
      </c>
      <c r="G44" s="136">
        <f>RANK('Standardized Scores'!G44,'Standardized Scores'!$E44:$DO44)</f>
        <v>110</v>
      </c>
      <c r="H44" s="136">
        <f>RANK('Standardized Scores'!H44,'Standardized Scores'!$E44:$DO44)</f>
        <v>1</v>
      </c>
      <c r="I44" s="136">
        <f>RANK('Standardized Scores'!I44,'Standardized Scores'!$E44:$DO44)</f>
        <v>65</v>
      </c>
      <c r="J44" s="136">
        <f>RANK('Standardized Scores'!J44,'Standardized Scores'!$E44:$DO44)</f>
        <v>25</v>
      </c>
      <c r="K44" s="136">
        <f>RANK('Standardized Scores'!K44,'Standardized Scores'!$E44:$DO44)</f>
        <v>45</v>
      </c>
      <c r="L44" s="136">
        <f>RANK('Standardized Scores'!L44,'Standardized Scores'!$E44:$DO44)</f>
        <v>65</v>
      </c>
      <c r="M44" s="136">
        <f>RANK('Standardized Scores'!M44,'Standardized Scores'!$E44:$DO44)</f>
        <v>101</v>
      </c>
      <c r="N44" s="136">
        <f>RANK('Standardized Scores'!N44,'Standardized Scores'!$E44:$DO44)</f>
        <v>51</v>
      </c>
      <c r="O44" s="136">
        <f>RANK('Standardized Scores'!O44,'Standardized Scores'!$E44:$DO44)</f>
        <v>73</v>
      </c>
      <c r="P44" s="136">
        <f>RANK('Standardized Scores'!P44,'Standardized Scores'!$E44:$DO44)</f>
        <v>88</v>
      </c>
      <c r="Q44" s="136">
        <f>RANK('Standardized Scores'!Q44,'Standardized Scores'!$E44:$DO44)</f>
        <v>9</v>
      </c>
      <c r="R44" s="136">
        <f>RANK('Standardized Scores'!R44,'Standardized Scores'!$E44:$DO44)</f>
        <v>98</v>
      </c>
      <c r="S44" s="136">
        <f>RANK('Standardized Scores'!S44,'Standardized Scores'!$E44:$DO44)</f>
        <v>25</v>
      </c>
      <c r="T44" s="136">
        <f>RANK('Standardized Scores'!T44,'Standardized Scores'!$E44:$DO44)</f>
        <v>25</v>
      </c>
      <c r="U44" s="136">
        <f>RANK('Standardized Scores'!U44,'Standardized Scores'!$E44:$DO44)</f>
        <v>9</v>
      </c>
      <c r="V44" s="136">
        <f>RANK('Standardized Scores'!V44,'Standardized Scores'!$E44:$DO44)</f>
        <v>101</v>
      </c>
      <c r="W44" s="136">
        <f>RANK('Standardized Scores'!W44,'Standardized Scores'!$E44:$DO44)</f>
        <v>25</v>
      </c>
      <c r="X44" s="136">
        <f>RANK('Standardized Scores'!X44,'Standardized Scores'!$E44:$DO44)</f>
        <v>25</v>
      </c>
      <c r="Y44" s="136">
        <f>RANK('Standardized Scores'!Y44,'Standardized Scores'!$E44:$DO44)</f>
        <v>51</v>
      </c>
      <c r="Z44" s="136">
        <f>RANK('Standardized Scores'!Z44,'Standardized Scores'!$E44:$DO44)</f>
        <v>25</v>
      </c>
      <c r="AA44" s="136">
        <f>RANK('Standardized Scores'!AA44,'Standardized Scores'!$E44:$DO44)</f>
        <v>110</v>
      </c>
      <c r="AB44" s="136">
        <f>RANK('Standardized Scores'!AB44,'Standardized Scores'!$E44:$DO44)</f>
        <v>41</v>
      </c>
      <c r="AC44" s="136">
        <f>RANK('Standardized Scores'!AC44,'Standardized Scores'!$E44:$DO44)</f>
        <v>9</v>
      </c>
      <c r="AD44" s="136">
        <f>RANK('Standardized Scores'!AD44,'Standardized Scores'!$E44:$DO44)</f>
        <v>73</v>
      </c>
      <c r="AE44" s="136">
        <f>RANK('Standardized Scores'!AE44,'Standardized Scores'!$E44:$DO44)</f>
        <v>51</v>
      </c>
      <c r="AF44" s="136">
        <f>RANK('Standardized Scores'!AF44,'Standardized Scores'!$E44:$DO44)</f>
        <v>50</v>
      </c>
      <c r="AG44" s="136">
        <f>RANK('Standardized Scores'!AG44,'Standardized Scores'!$E44:$DO44)</f>
        <v>9</v>
      </c>
      <c r="AH44" s="136">
        <f>RANK('Standardized Scores'!AH44,'Standardized Scores'!$E44:$DO44)</f>
        <v>5</v>
      </c>
      <c r="AI44" s="136">
        <f>RANK('Standardized Scores'!AI44,'Standardized Scores'!$E44:$DO44)</f>
        <v>110</v>
      </c>
      <c r="AJ44" s="136">
        <f>RANK('Standardized Scores'!AJ44,'Standardized Scores'!$E44:$DO44)</f>
        <v>98</v>
      </c>
      <c r="AK44" s="136">
        <f>RANK('Standardized Scores'!AK44,'Standardized Scores'!$E44:$DO44)</f>
        <v>73</v>
      </c>
      <c r="AL44" s="136">
        <f>RANK('Standardized Scores'!AL44,'Standardized Scores'!$E44:$DO44)</f>
        <v>80</v>
      </c>
      <c r="AM44" s="136">
        <f>RANK('Standardized Scores'!AM44,'Standardized Scores'!$E44:$DO44)</f>
        <v>9</v>
      </c>
      <c r="AN44" s="136">
        <f>RANK('Standardized Scores'!AN44,'Standardized Scores'!$E44:$DO44)</f>
        <v>98</v>
      </c>
      <c r="AO44" s="136">
        <f>RANK('Standardized Scores'!AO44,'Standardized Scores'!$E44:$DO44)</f>
        <v>80</v>
      </c>
      <c r="AP44" s="136">
        <f>RANK('Standardized Scores'!AP44,'Standardized Scores'!$E44:$DO44)</f>
        <v>1</v>
      </c>
      <c r="AQ44" s="136">
        <f>RANK('Standardized Scores'!AQ44,'Standardized Scores'!$E44:$DO44)</f>
        <v>25</v>
      </c>
      <c r="AR44" s="136">
        <f>RANK('Standardized Scores'!AR44,'Standardized Scores'!$E44:$DO44)</f>
        <v>9</v>
      </c>
      <c r="AS44" s="136">
        <f>RANK('Standardized Scores'!AS44,'Standardized Scores'!$E44:$DO44)</f>
        <v>45</v>
      </c>
      <c r="AT44" s="136">
        <f>RANK('Standardized Scores'!AT44,'Standardized Scores'!$E44:$DO44)</f>
        <v>9</v>
      </c>
      <c r="AU44" s="136">
        <f>RANK('Standardized Scores'!AU44,'Standardized Scores'!$E44:$DO44)</f>
        <v>65</v>
      </c>
      <c r="AV44" s="136">
        <f>RANK('Standardized Scores'!AV44,'Standardized Scores'!$E44:$DO44)</f>
        <v>48</v>
      </c>
      <c r="AW44" s="136">
        <f>RANK('Standardized Scores'!AW44,'Standardized Scores'!$E44:$DO44)</f>
        <v>65</v>
      </c>
      <c r="AX44" s="136">
        <f>RANK('Standardized Scores'!AX44,'Standardized Scores'!$E44:$DO44)</f>
        <v>51</v>
      </c>
      <c r="AY44" s="136">
        <f>RANK('Standardized Scores'!AY44,'Standardized Scores'!$E44:$DO44)</f>
        <v>25</v>
      </c>
      <c r="AZ44" s="136">
        <f>RANK('Standardized Scores'!AZ44,'Standardized Scores'!$E44:$DO44)</f>
        <v>93</v>
      </c>
      <c r="BA44" s="136">
        <f>RANK('Standardized Scores'!BA44,'Standardized Scores'!$E44:$DO44)</f>
        <v>108</v>
      </c>
      <c r="BB44" s="136">
        <f>RANK('Standardized Scores'!BB44,'Standardized Scores'!$E44:$DO44)</f>
        <v>51</v>
      </c>
      <c r="BC44" s="136">
        <f>RANK('Standardized Scores'!BC44,'Standardized Scores'!$E44:$DO44)</f>
        <v>104</v>
      </c>
      <c r="BD44" s="136">
        <f>RANK('Standardized Scores'!BD44,'Standardized Scores'!$E44:$DO44)</f>
        <v>41</v>
      </c>
      <c r="BE44" s="136">
        <f>RANK('Standardized Scores'!BE44,'Standardized Scores'!$E44:$DO44)</f>
        <v>1</v>
      </c>
      <c r="BF44" s="136">
        <f>RANK('Standardized Scores'!BF44,'Standardized Scores'!$E44:$DO44)</f>
        <v>93</v>
      </c>
      <c r="BG44" s="136">
        <f>RANK('Standardized Scores'!BG44,'Standardized Scores'!$E44:$DO44)</f>
        <v>110</v>
      </c>
      <c r="BH44" s="136">
        <f>RANK('Standardized Scores'!BH44,'Standardized Scores'!$E44:$DO44)</f>
        <v>25</v>
      </c>
      <c r="BI44" s="136">
        <f>RANK('Standardized Scores'!BI44,'Standardized Scores'!$E44:$DO44)</f>
        <v>51</v>
      </c>
      <c r="BJ44" s="136">
        <f>RANK('Standardized Scores'!BJ44,'Standardized Scores'!$E44:$DO44)</f>
        <v>110</v>
      </c>
      <c r="BK44" s="136">
        <f>RANK('Standardized Scores'!BK44,'Standardized Scores'!$E44:$DO44)</f>
        <v>41</v>
      </c>
      <c r="BL44" s="136">
        <f>RANK('Standardized Scores'!BL44,'Standardized Scores'!$E44:$DO44)</f>
        <v>104</v>
      </c>
      <c r="BM44" s="136">
        <f>RANK('Standardized Scores'!BM44,'Standardized Scores'!$E44:$DO44)</f>
        <v>51</v>
      </c>
      <c r="BN44" s="136">
        <f>RANK('Standardized Scores'!BN44,'Standardized Scores'!$E44:$DO44)</f>
        <v>51</v>
      </c>
      <c r="BO44" s="136">
        <f>RANK('Standardized Scores'!BO44,'Standardized Scores'!$E44:$DO44)</f>
        <v>80</v>
      </c>
      <c r="BP44" s="136">
        <f>RANK('Standardized Scores'!BP44,'Standardized Scores'!$E44:$DO44)</f>
        <v>88</v>
      </c>
      <c r="BQ44" s="136">
        <f>RANK('Standardized Scores'!BQ44,'Standardized Scores'!$E44:$DO44)</f>
        <v>48</v>
      </c>
      <c r="BR44" s="136">
        <f>RANK('Standardized Scores'!BR44,'Standardized Scores'!$E44:$DO44)</f>
        <v>51</v>
      </c>
      <c r="BS44" s="136">
        <f>RANK('Standardized Scores'!BS44,'Standardized Scores'!$E44:$DO44)</f>
        <v>25</v>
      </c>
      <c r="BT44" s="136">
        <f>RANK('Standardized Scores'!BT44,'Standardized Scores'!$E44:$DO44)</f>
        <v>5</v>
      </c>
      <c r="BU44" s="136">
        <f>RANK('Standardized Scores'!BU44,'Standardized Scores'!$E44:$DO44)</f>
        <v>93</v>
      </c>
      <c r="BV44" s="136">
        <f>RANK('Standardized Scores'!BV44,'Standardized Scores'!$E44:$DO44)</f>
        <v>80</v>
      </c>
      <c r="BW44" s="136">
        <f>RANK('Standardized Scores'!BW44,'Standardized Scores'!$E44:$DO44)</f>
        <v>73</v>
      </c>
      <c r="BX44" s="136">
        <f>RANK('Standardized Scores'!BX44,'Standardized Scores'!$E44:$DO44)</f>
        <v>51</v>
      </c>
      <c r="BY44" s="136">
        <f>RANK('Standardized Scores'!BY44,'Standardized Scores'!$E44:$DO44)</f>
        <v>88</v>
      </c>
      <c r="BZ44" s="136">
        <f>RANK('Standardized Scores'!BZ44,'Standardized Scores'!$E44:$DO44)</f>
        <v>80</v>
      </c>
      <c r="CA44" s="136">
        <f>RANK('Standardized Scores'!CA44,'Standardized Scores'!$E44:$DO44)</f>
        <v>37</v>
      </c>
      <c r="CB44" s="136">
        <f>RANK('Standardized Scores'!CB44,'Standardized Scores'!$E44:$DO44)</f>
        <v>24</v>
      </c>
      <c r="CC44" s="136">
        <f>RANK('Standardized Scores'!CC44,'Standardized Scores'!$E44:$DO44)</f>
        <v>93</v>
      </c>
      <c r="CD44" s="136">
        <f>RANK('Standardized Scores'!CD44,'Standardized Scores'!$E44:$DO44)</f>
        <v>39</v>
      </c>
      <c r="CE44" s="136">
        <f>RANK('Standardized Scores'!CE44,'Standardized Scores'!$E44:$DO44)</f>
        <v>7</v>
      </c>
      <c r="CF44" s="136">
        <f>RANK('Standardized Scores'!CF44,'Standardized Scores'!$E44:$DO44)</f>
        <v>88</v>
      </c>
      <c r="CG44" s="136">
        <f>RANK('Standardized Scores'!CG44,'Standardized Scores'!$E44:$DO44)</f>
        <v>80</v>
      </c>
      <c r="CH44" s="136">
        <f>RANK('Standardized Scores'!CH44,'Standardized Scores'!$E44:$DO44)</f>
        <v>51</v>
      </c>
      <c r="CI44" s="136">
        <f>RANK('Standardized Scores'!CI44,'Standardized Scores'!$E44:$DO44)</f>
        <v>9</v>
      </c>
      <c r="CJ44" s="136">
        <f>RANK('Standardized Scores'!CJ44,'Standardized Scores'!$E44:$DO44)</f>
        <v>41</v>
      </c>
      <c r="CK44" s="136">
        <f>RANK('Standardized Scores'!CK44,'Standardized Scores'!$E44:$DO44)</f>
        <v>9</v>
      </c>
      <c r="CL44" s="136">
        <f>RANK('Standardized Scores'!CL44,'Standardized Scores'!$E44:$DO44)</f>
        <v>45</v>
      </c>
      <c r="CM44" s="136">
        <f>RANK('Standardized Scores'!CM44,'Standardized Scores'!$E44:$DO44)</f>
        <v>9</v>
      </c>
      <c r="CN44" s="136">
        <f>RANK('Standardized Scores'!CN44,'Standardized Scores'!$E44:$DO44)</f>
        <v>80</v>
      </c>
      <c r="CO44" s="136">
        <f>RANK('Standardized Scores'!CO44,'Standardized Scores'!$E44:$DO44)</f>
        <v>88</v>
      </c>
      <c r="CP44" s="136">
        <f>RANK('Standardized Scores'!CP44,'Standardized Scores'!$E44:$DO44)</f>
        <v>51</v>
      </c>
      <c r="CQ44" s="136">
        <f>RANK('Standardized Scores'!CQ44,'Standardized Scores'!$E44:$DO44)</f>
        <v>37</v>
      </c>
      <c r="CR44" s="136">
        <f>RANK('Standardized Scores'!CR44,'Standardized Scores'!$E44:$DO44)</f>
        <v>80</v>
      </c>
      <c r="CS44" s="136">
        <f>RANK('Standardized Scores'!CS44,'Standardized Scores'!$E44:$DO44)</f>
        <v>73</v>
      </c>
      <c r="CT44" s="136">
        <f>RANK('Standardized Scores'!CT44,'Standardized Scores'!$E44:$DO44)</f>
        <v>39</v>
      </c>
      <c r="CU44" s="136">
        <f>RANK('Standardized Scores'!CU44,'Standardized Scores'!$E44:$DO44)</f>
        <v>65</v>
      </c>
      <c r="CV44" s="136">
        <f>RANK('Standardized Scores'!CV44,'Standardized Scores'!$E44:$DO44)</f>
        <v>25</v>
      </c>
      <c r="CW44" s="136">
        <f>RANK('Standardized Scores'!CW44,'Standardized Scores'!$E44:$DO44)</f>
        <v>110</v>
      </c>
      <c r="CX44" s="136">
        <f>RANK('Standardized Scores'!CX44,'Standardized Scores'!$E44:$DO44)</f>
        <v>9</v>
      </c>
      <c r="CY44" s="136">
        <f>RANK('Standardized Scores'!CY44,'Standardized Scores'!$E44:$DO44)</f>
        <v>104</v>
      </c>
      <c r="CZ44" s="136">
        <f>RANK('Standardized Scores'!CZ44,'Standardized Scores'!$E44:$DO44)</f>
        <v>9</v>
      </c>
      <c r="DA44" s="136">
        <f>RANK('Standardized Scores'!DA44,'Standardized Scores'!$E44:$DO44)</f>
        <v>51</v>
      </c>
      <c r="DB44" s="136">
        <f>RANK('Standardized Scores'!DB44,'Standardized Scores'!$E44:$DO44)</f>
        <v>65</v>
      </c>
      <c r="DC44" s="136">
        <f>RANK('Standardized Scores'!DC44,'Standardized Scores'!$E44:$DO44)</f>
        <v>25</v>
      </c>
      <c r="DD44" s="136">
        <f>RANK('Standardized Scores'!DD44,'Standardized Scores'!$E44:$DO44)</f>
        <v>108</v>
      </c>
      <c r="DE44" s="136">
        <f>RANK('Standardized Scores'!DE44,'Standardized Scores'!$E44:$DO44)</f>
        <v>104</v>
      </c>
      <c r="DF44" s="136">
        <f>RANK('Standardized Scores'!DF44,'Standardized Scores'!$E44:$DO44)</f>
        <v>1</v>
      </c>
      <c r="DG44" s="136">
        <f>RANK('Standardized Scores'!DG44,'Standardized Scores'!$E44:$DO44)</f>
        <v>65</v>
      </c>
      <c r="DH44" s="136">
        <f>RANK('Standardized Scores'!DH44,'Standardized Scores'!$E44:$DO44)</f>
        <v>101</v>
      </c>
      <c r="DI44" s="136">
        <f>RANK('Standardized Scores'!DI44,'Standardized Scores'!$E44:$DO44)</f>
        <v>73</v>
      </c>
      <c r="DJ44" s="136">
        <f>RANK('Standardized Scores'!DJ44,'Standardized Scores'!$E44:$DO44)</f>
        <v>9</v>
      </c>
      <c r="DK44" s="136">
        <f>RANK('Standardized Scores'!DK44,'Standardized Scores'!$E44:$DO44)</f>
        <v>9</v>
      </c>
      <c r="DL44" s="136">
        <f>RANK('Standardized Scores'!DL44,'Standardized Scores'!$E44:$DO44)</f>
        <v>65</v>
      </c>
      <c r="DM44" s="136">
        <f>RANK('Standardized Scores'!DM44,'Standardized Scores'!$E44:$DO44)</f>
        <v>73</v>
      </c>
      <c r="DN44" s="136">
        <f>RANK('Standardized Scores'!DN44,'Standardized Scores'!$E44:$DO44)</f>
        <v>51</v>
      </c>
      <c r="DO44" s="136">
        <f>RANK('Standardized Scores'!DO44,'Standardized Scores'!$E44:$DO44)</f>
        <v>9</v>
      </c>
    </row>
    <row r="45" spans="2:119" ht="12" customHeight="1" x14ac:dyDescent="0.25">
      <c r="B45" s="64" t="str">
        <f>'Standardized Scores'!B45</f>
        <v xml:space="preserve">         Water use rules for mining companies</v>
      </c>
      <c r="C45" s="64" t="str">
        <f t="shared" si="0"/>
        <v>Water use rules for mining companies</v>
      </c>
      <c r="D45" s="169">
        <f>'Standardized Scores'!D45</f>
        <v>0.15</v>
      </c>
      <c r="E45" s="136">
        <f>RANK('Standardized Scores'!E45,'Standardized Scores'!$E45:$DO45)</f>
        <v>53</v>
      </c>
      <c r="F45" s="136">
        <f>RANK('Standardized Scores'!F45,'Standardized Scores'!$E45:$DO45)</f>
        <v>14</v>
      </c>
      <c r="G45" s="136">
        <f>RANK('Standardized Scores'!G45,'Standardized Scores'!$E45:$DO45)</f>
        <v>70</v>
      </c>
      <c r="H45" s="136">
        <f>RANK('Standardized Scores'!H45,'Standardized Scores'!$E45:$DO45)</f>
        <v>14</v>
      </c>
      <c r="I45" s="136">
        <f>RANK('Standardized Scores'!I45,'Standardized Scores'!$E45:$DO45)</f>
        <v>46</v>
      </c>
      <c r="J45" s="136">
        <f>RANK('Standardized Scores'!J45,'Standardized Scores'!$E45:$DO45)</f>
        <v>9</v>
      </c>
      <c r="K45" s="136">
        <f>RANK('Standardized Scores'!K45,'Standardized Scores'!$E45:$DO45)</f>
        <v>85</v>
      </c>
      <c r="L45" s="136">
        <f>RANK('Standardized Scores'!L45,'Standardized Scores'!$E45:$DO45)</f>
        <v>35</v>
      </c>
      <c r="M45" s="136">
        <f>RANK('Standardized Scores'!M45,'Standardized Scores'!$E45:$DO45)</f>
        <v>46</v>
      </c>
      <c r="N45" s="136">
        <f>RANK('Standardized Scores'!N45,'Standardized Scores'!$E45:$DO45)</f>
        <v>31</v>
      </c>
      <c r="O45" s="136">
        <f>RANK('Standardized Scores'!O45,'Standardized Scores'!$E45:$DO45)</f>
        <v>38</v>
      </c>
      <c r="P45" s="136">
        <f>RANK('Standardized Scores'!P45,'Standardized Scores'!$E45:$DO45)</f>
        <v>91</v>
      </c>
      <c r="Q45" s="136">
        <f>RANK('Standardized Scores'!Q45,'Standardized Scores'!$E45:$DO45)</f>
        <v>14</v>
      </c>
      <c r="R45" s="136">
        <f>RANK('Standardized Scores'!R45,'Standardized Scores'!$E45:$DO45)</f>
        <v>53</v>
      </c>
      <c r="S45" s="136">
        <f>RANK('Standardized Scores'!S45,'Standardized Scores'!$E45:$DO45)</f>
        <v>102</v>
      </c>
      <c r="T45" s="136">
        <f>RANK('Standardized Scores'!T45,'Standardized Scores'!$E45:$DO45)</f>
        <v>14</v>
      </c>
      <c r="U45" s="136">
        <f>RANK('Standardized Scores'!U45,'Standardized Scores'!$E45:$DO45)</f>
        <v>102</v>
      </c>
      <c r="V45" s="136">
        <f>RANK('Standardized Scores'!V45,'Standardized Scores'!$E45:$DO45)</f>
        <v>41</v>
      </c>
      <c r="W45" s="136">
        <f>RANK('Standardized Scores'!W45,'Standardized Scores'!$E45:$DO45)</f>
        <v>21</v>
      </c>
      <c r="X45" s="136">
        <f>RANK('Standardized Scores'!X45,'Standardized Scores'!$E45:$DO45)</f>
        <v>4</v>
      </c>
      <c r="Y45" s="136">
        <f>RANK('Standardized Scores'!Y45,'Standardized Scores'!$E45:$DO45)</f>
        <v>102</v>
      </c>
      <c r="Z45" s="136">
        <f>RANK('Standardized Scores'!Z45,'Standardized Scores'!$E45:$DO45)</f>
        <v>1</v>
      </c>
      <c r="AA45" s="136">
        <f>RANK('Standardized Scores'!AA45,'Standardized Scores'!$E45:$DO45)</f>
        <v>70</v>
      </c>
      <c r="AB45" s="136">
        <f>RANK('Standardized Scores'!AB45,'Standardized Scores'!$E45:$DO45)</f>
        <v>64</v>
      </c>
      <c r="AC45" s="136">
        <f>RANK('Standardized Scores'!AC45,'Standardized Scores'!$E45:$DO45)</f>
        <v>102</v>
      </c>
      <c r="AD45" s="136">
        <f>RANK('Standardized Scores'!AD45,'Standardized Scores'!$E45:$DO45)</f>
        <v>53</v>
      </c>
      <c r="AE45" s="136">
        <f>RANK('Standardized Scores'!AE45,'Standardized Scores'!$E45:$DO45)</f>
        <v>46</v>
      </c>
      <c r="AF45" s="136">
        <f>RANK('Standardized Scores'!AF45,'Standardized Scores'!$E45:$DO45)</f>
        <v>85</v>
      </c>
      <c r="AG45" s="136">
        <f>RANK('Standardized Scores'!AG45,'Standardized Scores'!$E45:$DO45)</f>
        <v>14</v>
      </c>
      <c r="AH45" s="136">
        <f>RANK('Standardized Scores'!AH45,'Standardized Scores'!$E45:$DO45)</f>
        <v>4</v>
      </c>
      <c r="AI45" s="136">
        <f>RANK('Standardized Scores'!AI45,'Standardized Scores'!$E45:$DO45)</f>
        <v>109</v>
      </c>
      <c r="AJ45" s="136">
        <f>RANK('Standardized Scores'!AJ45,'Standardized Scores'!$E45:$DO45)</f>
        <v>53</v>
      </c>
      <c r="AK45" s="136">
        <f>RANK('Standardized Scores'!AK45,'Standardized Scores'!$E45:$DO45)</f>
        <v>70</v>
      </c>
      <c r="AL45" s="136">
        <f>RANK('Standardized Scores'!AL45,'Standardized Scores'!$E45:$DO45)</f>
        <v>4</v>
      </c>
      <c r="AM45" s="136">
        <f>RANK('Standardized Scores'!AM45,'Standardized Scores'!$E45:$DO45)</f>
        <v>70</v>
      </c>
      <c r="AN45" s="136">
        <f>RANK('Standardized Scores'!AN45,'Standardized Scores'!$E45:$DO45)</f>
        <v>96</v>
      </c>
      <c r="AO45" s="136">
        <f>RANK('Standardized Scores'!AO45,'Standardized Scores'!$E45:$DO45)</f>
        <v>85</v>
      </c>
      <c r="AP45" s="136">
        <f>RANK('Standardized Scores'!AP45,'Standardized Scores'!$E45:$DO45)</f>
        <v>70</v>
      </c>
      <c r="AQ45" s="136">
        <f>RANK('Standardized Scores'!AQ45,'Standardized Scores'!$E45:$DO45)</f>
        <v>21</v>
      </c>
      <c r="AR45" s="136">
        <f>RANK('Standardized Scores'!AR45,'Standardized Scores'!$E45:$DO45)</f>
        <v>70</v>
      </c>
      <c r="AS45" s="136">
        <f>RANK('Standardized Scores'!AS45,'Standardized Scores'!$E45:$DO45)</f>
        <v>4</v>
      </c>
      <c r="AT45" s="136">
        <f>RANK('Standardized Scores'!AT45,'Standardized Scores'!$E45:$DO45)</f>
        <v>1</v>
      </c>
      <c r="AU45" s="136">
        <f>RANK('Standardized Scores'!AU45,'Standardized Scores'!$E45:$DO45)</f>
        <v>91</v>
      </c>
      <c r="AV45" s="136">
        <f>RANK('Standardized Scores'!AV45,'Standardized Scores'!$E45:$DO45)</f>
        <v>64</v>
      </c>
      <c r="AW45" s="136">
        <f>RANK('Standardized Scores'!AW45,'Standardized Scores'!$E45:$DO45)</f>
        <v>53</v>
      </c>
      <c r="AX45" s="136">
        <f>RANK('Standardized Scores'!AX45,'Standardized Scores'!$E45:$DO45)</f>
        <v>9</v>
      </c>
      <c r="AY45" s="136">
        <f>RANK('Standardized Scores'!AY45,'Standardized Scores'!$E45:$DO45)</f>
        <v>14</v>
      </c>
      <c r="AZ45" s="136">
        <f>RANK('Standardized Scores'!AZ45,'Standardized Scores'!$E45:$DO45)</f>
        <v>35</v>
      </c>
      <c r="BA45" s="136">
        <f>RANK('Standardized Scores'!BA45,'Standardized Scores'!$E45:$DO45)</f>
        <v>41</v>
      </c>
      <c r="BB45" s="136">
        <f>RANK('Standardized Scores'!BB45,'Standardized Scores'!$E45:$DO45)</f>
        <v>70</v>
      </c>
      <c r="BC45" s="136">
        <f>RANK('Standardized Scores'!BC45,'Standardized Scores'!$E45:$DO45)</f>
        <v>96</v>
      </c>
      <c r="BD45" s="136">
        <f>RANK('Standardized Scores'!BD45,'Standardized Scores'!$E45:$DO45)</f>
        <v>41</v>
      </c>
      <c r="BE45" s="136">
        <f>RANK('Standardized Scores'!BE45,'Standardized Scores'!$E45:$DO45)</f>
        <v>21</v>
      </c>
      <c r="BF45" s="136">
        <f>RANK('Standardized Scores'!BF45,'Standardized Scores'!$E45:$DO45)</f>
        <v>53</v>
      </c>
      <c r="BG45" s="136">
        <f>RANK('Standardized Scores'!BG45,'Standardized Scores'!$E45:$DO45)</f>
        <v>14</v>
      </c>
      <c r="BH45" s="136">
        <f>RANK('Standardized Scores'!BH45,'Standardized Scores'!$E45:$DO45)</f>
        <v>9</v>
      </c>
      <c r="BI45" s="136">
        <f>RANK('Standardized Scores'!BI45,'Standardized Scores'!$E45:$DO45)</f>
        <v>21</v>
      </c>
      <c r="BJ45" s="136">
        <f>RANK('Standardized Scores'!BJ45,'Standardized Scores'!$E45:$DO45)</f>
        <v>3</v>
      </c>
      <c r="BK45" s="136">
        <f>RANK('Standardized Scores'!BK45,'Standardized Scores'!$E45:$DO45)</f>
        <v>85</v>
      </c>
      <c r="BL45" s="136">
        <f>RANK('Standardized Scores'!BL45,'Standardized Scores'!$E45:$DO45)</f>
        <v>85</v>
      </c>
      <c r="BM45" s="136">
        <f>RANK('Standardized Scores'!BM45,'Standardized Scores'!$E45:$DO45)</f>
        <v>64</v>
      </c>
      <c r="BN45" s="136">
        <f>RANK('Standardized Scores'!BN45,'Standardized Scores'!$E45:$DO45)</f>
        <v>101</v>
      </c>
      <c r="BO45" s="136">
        <f>RANK('Standardized Scores'!BO45,'Standardized Scores'!$E45:$DO45)</f>
        <v>31</v>
      </c>
      <c r="BP45" s="136">
        <f>RANK('Standardized Scores'!BP45,'Standardized Scores'!$E45:$DO45)</f>
        <v>68</v>
      </c>
      <c r="BQ45" s="136">
        <f>RANK('Standardized Scores'!BQ45,'Standardized Scores'!$E45:$DO45)</f>
        <v>53</v>
      </c>
      <c r="BR45" s="136">
        <f>RANK('Standardized Scores'!BR45,'Standardized Scores'!$E45:$DO45)</f>
        <v>68</v>
      </c>
      <c r="BS45" s="136">
        <f>RANK('Standardized Scores'!BS45,'Standardized Scores'!$E45:$DO45)</f>
        <v>21</v>
      </c>
      <c r="BT45" s="136">
        <f>RANK('Standardized Scores'!BT45,'Standardized Scores'!$E45:$DO45)</f>
        <v>109</v>
      </c>
      <c r="BU45" s="136">
        <f>RANK('Standardized Scores'!BU45,'Standardized Scores'!$E45:$DO45)</f>
        <v>70</v>
      </c>
      <c r="BV45" s="136">
        <f>RANK('Standardized Scores'!BV45,'Standardized Scores'!$E45:$DO45)</f>
        <v>109</v>
      </c>
      <c r="BW45" s="136">
        <f>RANK('Standardized Scores'!BW45,'Standardized Scores'!$E45:$DO45)</f>
        <v>38</v>
      </c>
      <c r="BX45" s="136">
        <f>RANK('Standardized Scores'!BX45,'Standardized Scores'!$E45:$DO45)</f>
        <v>70</v>
      </c>
      <c r="BY45" s="136">
        <f>RANK('Standardized Scores'!BY45,'Standardized Scores'!$E45:$DO45)</f>
        <v>35</v>
      </c>
      <c r="BZ45" s="136">
        <f>RANK('Standardized Scores'!BZ45,'Standardized Scores'!$E45:$DO45)</f>
        <v>96</v>
      </c>
      <c r="CA45" s="136">
        <f>RANK('Standardized Scores'!CA45,'Standardized Scores'!$E45:$DO45)</f>
        <v>31</v>
      </c>
      <c r="CB45" s="136">
        <f>RANK('Standardized Scores'!CB45,'Standardized Scores'!$E45:$DO45)</f>
        <v>41</v>
      </c>
      <c r="CC45" s="136">
        <f>RANK('Standardized Scores'!CC45,'Standardized Scores'!$E45:$DO45)</f>
        <v>91</v>
      </c>
      <c r="CD45" s="136">
        <f>RANK('Standardized Scores'!CD45,'Standardized Scores'!$E45:$DO45)</f>
        <v>46</v>
      </c>
      <c r="CE45" s="136">
        <f>RANK('Standardized Scores'!CE45,'Standardized Scores'!$E45:$DO45)</f>
        <v>21</v>
      </c>
      <c r="CF45" s="136">
        <f>RANK('Standardized Scores'!CF45,'Standardized Scores'!$E45:$DO45)</f>
        <v>9</v>
      </c>
      <c r="CG45" s="136">
        <f>RANK('Standardized Scores'!CG45,'Standardized Scores'!$E45:$DO45)</f>
        <v>53</v>
      </c>
      <c r="CH45" s="136">
        <f>RANK('Standardized Scores'!CH45,'Standardized Scores'!$E45:$DO45)</f>
        <v>4</v>
      </c>
      <c r="CI45" s="136">
        <f>RANK('Standardized Scores'!CI45,'Standardized Scores'!$E45:$DO45)</f>
        <v>109</v>
      </c>
      <c r="CJ45" s="136">
        <f>RANK('Standardized Scores'!CJ45,'Standardized Scores'!$E45:$DO45)</f>
        <v>53</v>
      </c>
      <c r="CK45" s="136">
        <f>RANK('Standardized Scores'!CK45,'Standardized Scores'!$E45:$DO45)</f>
        <v>21</v>
      </c>
      <c r="CL45" s="136">
        <f>RANK('Standardized Scores'!CL45,'Standardized Scores'!$E45:$DO45)</f>
        <v>46</v>
      </c>
      <c r="CM45" s="136">
        <f>RANK('Standardized Scores'!CM45,'Standardized Scores'!$E45:$DO45)</f>
        <v>102</v>
      </c>
      <c r="CN45" s="136">
        <f>RANK('Standardized Scores'!CN45,'Standardized Scores'!$E45:$DO45)</f>
        <v>109</v>
      </c>
      <c r="CO45" s="136">
        <f>RANK('Standardized Scores'!CO45,'Standardized Scores'!$E45:$DO45)</f>
        <v>21</v>
      </c>
      <c r="CP45" s="136">
        <f>RANK('Standardized Scores'!CP45,'Standardized Scores'!$E45:$DO45)</f>
        <v>102</v>
      </c>
      <c r="CQ45" s="136">
        <f>RANK('Standardized Scores'!CQ45,'Standardized Scores'!$E45:$DO45)</f>
        <v>109</v>
      </c>
      <c r="CR45" s="136">
        <f>RANK('Standardized Scores'!CR45,'Standardized Scores'!$E45:$DO45)</f>
        <v>70</v>
      </c>
      <c r="CS45" s="136">
        <f>RANK('Standardized Scores'!CS45,'Standardized Scores'!$E45:$DO45)</f>
        <v>91</v>
      </c>
      <c r="CT45" s="136">
        <f>RANK('Standardized Scores'!CT45,'Standardized Scores'!$E45:$DO45)</f>
        <v>64</v>
      </c>
      <c r="CU45" s="136">
        <f>RANK('Standardized Scores'!CU45,'Standardized Scores'!$E45:$DO45)</f>
        <v>85</v>
      </c>
      <c r="CV45" s="136">
        <f>RANK('Standardized Scores'!CV45,'Standardized Scores'!$E45:$DO45)</f>
        <v>70</v>
      </c>
      <c r="CW45" s="136">
        <f>RANK('Standardized Scores'!CW45,'Standardized Scores'!$E45:$DO45)</f>
        <v>53</v>
      </c>
      <c r="CX45" s="136">
        <f>RANK('Standardized Scores'!CX45,'Standardized Scores'!$E45:$DO45)</f>
        <v>21</v>
      </c>
      <c r="CY45" s="136">
        <f>RANK('Standardized Scores'!CY45,'Standardized Scores'!$E45:$DO45)</f>
        <v>46</v>
      </c>
      <c r="CZ45" s="136">
        <f>RANK('Standardized Scores'!CZ45,'Standardized Scores'!$E45:$DO45)</f>
        <v>70</v>
      </c>
      <c r="DA45" s="136">
        <f>RANK('Standardized Scores'!DA45,'Standardized Scores'!$E45:$DO45)</f>
        <v>100</v>
      </c>
      <c r="DB45" s="136">
        <f>RANK('Standardized Scores'!DB45,'Standardized Scores'!$E45:$DO45)</f>
        <v>91</v>
      </c>
      <c r="DC45" s="136">
        <f>RANK('Standardized Scores'!DC45,'Standardized Scores'!$E45:$DO45)</f>
        <v>70</v>
      </c>
      <c r="DD45" s="136">
        <f>RANK('Standardized Scores'!DD45,'Standardized Scores'!$E45:$DO45)</f>
        <v>70</v>
      </c>
      <c r="DE45" s="136">
        <f>RANK('Standardized Scores'!DE45,'Standardized Scores'!$E45:$DO45)</f>
        <v>96</v>
      </c>
      <c r="DF45" s="136">
        <f>RANK('Standardized Scores'!DF45,'Standardized Scores'!$E45:$DO45)</f>
        <v>109</v>
      </c>
      <c r="DG45" s="136">
        <f>RANK('Standardized Scores'!DG45,'Standardized Scores'!$E45:$DO45)</f>
        <v>41</v>
      </c>
      <c r="DH45" s="136">
        <f>RANK('Standardized Scores'!DH45,'Standardized Scores'!$E45:$DO45)</f>
        <v>53</v>
      </c>
      <c r="DI45" s="136">
        <f>RANK('Standardized Scores'!DI45,'Standardized Scores'!$E45:$DO45)</f>
        <v>38</v>
      </c>
      <c r="DJ45" s="136">
        <f>RANK('Standardized Scores'!DJ45,'Standardized Scores'!$E45:$DO45)</f>
        <v>102</v>
      </c>
      <c r="DK45" s="136">
        <f>RANK('Standardized Scores'!DK45,'Standardized Scores'!$E45:$DO45)</f>
        <v>9</v>
      </c>
      <c r="DL45" s="136">
        <f>RANK('Standardized Scores'!DL45,'Standardized Scores'!$E45:$DO45)</f>
        <v>46</v>
      </c>
      <c r="DM45" s="136">
        <f>RANK('Standardized Scores'!DM45,'Standardized Scores'!$E45:$DO45)</f>
        <v>31</v>
      </c>
      <c r="DN45" s="136">
        <f>RANK('Standardized Scores'!DN45,'Standardized Scores'!$E45:$DO45)</f>
        <v>70</v>
      </c>
      <c r="DO45" s="136">
        <f>RANK('Standardized Scores'!DO45,'Standardized Scores'!$E45:$DO45)</f>
        <v>21</v>
      </c>
    </row>
    <row r="46" spans="2:119" ht="12" customHeight="1" x14ac:dyDescent="0.25">
      <c r="B46" s="64" t="str">
        <f>'Standardized Scores'!B46</f>
        <v xml:space="preserve">         Biodiversity offset requirements for mining companies</v>
      </c>
      <c r="C46" s="64" t="str">
        <f t="shared" si="0"/>
        <v>Biodiversity offset requirements for mining companies</v>
      </c>
      <c r="D46" s="169">
        <f>'Standardized Scores'!D46</f>
        <v>0.15</v>
      </c>
      <c r="E46" s="136">
        <f>RANK('Standardized Scores'!E46,'Standardized Scores'!$E46:$DO46)</f>
        <v>84</v>
      </c>
      <c r="F46" s="136">
        <f>RANK('Standardized Scores'!F46,'Standardized Scores'!$E46:$DO46)</f>
        <v>65</v>
      </c>
      <c r="G46" s="136">
        <f>RANK('Standardized Scores'!G46,'Standardized Scores'!$E46:$DO46)</f>
        <v>65</v>
      </c>
      <c r="H46" s="136">
        <f>RANK('Standardized Scores'!H46,'Standardized Scores'!$E46:$DO46)</f>
        <v>65</v>
      </c>
      <c r="I46" s="136">
        <f>RANK('Standardized Scores'!I46,'Standardized Scores'!$E46:$DO46)</f>
        <v>81</v>
      </c>
      <c r="J46" s="136">
        <f>RANK('Standardized Scores'!J46,'Standardized Scores'!$E46:$DO46)</f>
        <v>1</v>
      </c>
      <c r="K46" s="136">
        <f>RANK('Standardized Scores'!K46,'Standardized Scores'!$E46:$DO46)</f>
        <v>20</v>
      </c>
      <c r="L46" s="136">
        <f>RANK('Standardized Scores'!L46,'Standardized Scores'!$E46:$DO46)</f>
        <v>62</v>
      </c>
      <c r="M46" s="136">
        <f>RANK('Standardized Scores'!M46,'Standardized Scores'!$E46:$DO46)</f>
        <v>95</v>
      </c>
      <c r="N46" s="136">
        <f>RANK('Standardized Scores'!N46,'Standardized Scores'!$E46:$DO46)</f>
        <v>58</v>
      </c>
      <c r="O46" s="136">
        <f>RANK('Standardized Scores'!O46,'Standardized Scores'!$E46:$DO46)</f>
        <v>65</v>
      </c>
      <c r="P46" s="136">
        <f>RANK('Standardized Scores'!P46,'Standardized Scores'!$E46:$DO46)</f>
        <v>20</v>
      </c>
      <c r="Q46" s="136">
        <f>RANK('Standardized Scores'!Q46,'Standardized Scores'!$E46:$DO46)</f>
        <v>20</v>
      </c>
      <c r="R46" s="136">
        <f>RANK('Standardized Scores'!R46,'Standardized Scores'!$E46:$DO46)</f>
        <v>98</v>
      </c>
      <c r="S46" s="136">
        <f>RANK('Standardized Scores'!S46,'Standardized Scores'!$E46:$DO46)</f>
        <v>88</v>
      </c>
      <c r="T46" s="136">
        <f>RANK('Standardized Scores'!T46,'Standardized Scores'!$E46:$DO46)</f>
        <v>1</v>
      </c>
      <c r="U46" s="136">
        <f>RANK('Standardized Scores'!U46,'Standardized Scores'!$E46:$DO46)</f>
        <v>20</v>
      </c>
      <c r="V46" s="136">
        <f>RANK('Standardized Scores'!V46,'Standardized Scores'!$E46:$DO46)</f>
        <v>77</v>
      </c>
      <c r="W46" s="136">
        <f>RANK('Standardized Scores'!W46,'Standardized Scores'!$E46:$DO46)</f>
        <v>4</v>
      </c>
      <c r="X46" s="136">
        <f>RANK('Standardized Scores'!X46,'Standardized Scores'!$E46:$DO46)</f>
        <v>4</v>
      </c>
      <c r="Y46" s="136">
        <f>RANK('Standardized Scores'!Y46,'Standardized Scores'!$E46:$DO46)</f>
        <v>53</v>
      </c>
      <c r="Z46" s="136">
        <f>RANK('Standardized Scores'!Z46,'Standardized Scores'!$E46:$DO46)</f>
        <v>4</v>
      </c>
      <c r="AA46" s="136">
        <f>RANK('Standardized Scores'!AA46,'Standardized Scores'!$E46:$DO46)</f>
        <v>108</v>
      </c>
      <c r="AB46" s="136">
        <f>RANK('Standardized Scores'!AB46,'Standardized Scores'!$E46:$DO46)</f>
        <v>87</v>
      </c>
      <c r="AC46" s="136">
        <f>RANK('Standardized Scores'!AC46,'Standardized Scores'!$E46:$DO46)</f>
        <v>20</v>
      </c>
      <c r="AD46" s="136">
        <f>RANK('Standardized Scores'!AD46,'Standardized Scores'!$E46:$DO46)</f>
        <v>20</v>
      </c>
      <c r="AE46" s="136">
        <f>RANK('Standardized Scores'!AE46,'Standardized Scores'!$E46:$DO46)</f>
        <v>20</v>
      </c>
      <c r="AF46" s="136">
        <f>RANK('Standardized Scores'!AF46,'Standardized Scores'!$E46:$DO46)</f>
        <v>20</v>
      </c>
      <c r="AG46" s="136">
        <f>RANK('Standardized Scores'!AG46,'Standardized Scores'!$E46:$DO46)</f>
        <v>20</v>
      </c>
      <c r="AH46" s="136">
        <f>RANK('Standardized Scores'!AH46,'Standardized Scores'!$E46:$DO46)</f>
        <v>4</v>
      </c>
      <c r="AI46" s="136">
        <f>RANK('Standardized Scores'!AI46,'Standardized Scores'!$E46:$DO46)</f>
        <v>115</v>
      </c>
      <c r="AJ46" s="136">
        <f>RANK('Standardized Scores'!AJ46,'Standardized Scores'!$E46:$DO46)</f>
        <v>84</v>
      </c>
      <c r="AK46" s="136">
        <f>RANK('Standardized Scores'!AK46,'Standardized Scores'!$E46:$DO46)</f>
        <v>20</v>
      </c>
      <c r="AL46" s="136">
        <f>RANK('Standardized Scores'!AL46,'Standardized Scores'!$E46:$DO46)</f>
        <v>4</v>
      </c>
      <c r="AM46" s="136">
        <f>RANK('Standardized Scores'!AM46,'Standardized Scores'!$E46:$DO46)</f>
        <v>1</v>
      </c>
      <c r="AN46" s="136">
        <f>RANK('Standardized Scores'!AN46,'Standardized Scores'!$E46:$DO46)</f>
        <v>20</v>
      </c>
      <c r="AO46" s="136">
        <f>RANK('Standardized Scores'!AO46,'Standardized Scores'!$E46:$DO46)</f>
        <v>106</v>
      </c>
      <c r="AP46" s="136">
        <f>RANK('Standardized Scores'!AP46,'Standardized Scores'!$E46:$DO46)</f>
        <v>4</v>
      </c>
      <c r="AQ46" s="136">
        <f>RANK('Standardized Scores'!AQ46,'Standardized Scores'!$E46:$DO46)</f>
        <v>65</v>
      </c>
      <c r="AR46" s="136">
        <f>RANK('Standardized Scores'!AR46,'Standardized Scores'!$E46:$DO46)</f>
        <v>20</v>
      </c>
      <c r="AS46" s="136">
        <f>RANK('Standardized Scores'!AS46,'Standardized Scores'!$E46:$DO46)</f>
        <v>4</v>
      </c>
      <c r="AT46" s="136">
        <f>RANK('Standardized Scores'!AT46,'Standardized Scores'!$E46:$DO46)</f>
        <v>4</v>
      </c>
      <c r="AU46" s="136">
        <f>RANK('Standardized Scores'!AU46,'Standardized Scores'!$E46:$DO46)</f>
        <v>108</v>
      </c>
      <c r="AV46" s="136">
        <f>RANK('Standardized Scores'!AV46,'Standardized Scores'!$E46:$DO46)</f>
        <v>20</v>
      </c>
      <c r="AW46" s="136">
        <f>RANK('Standardized Scores'!AW46,'Standardized Scores'!$E46:$DO46)</f>
        <v>4</v>
      </c>
      <c r="AX46" s="136">
        <f>RANK('Standardized Scores'!AX46,'Standardized Scores'!$E46:$DO46)</f>
        <v>20</v>
      </c>
      <c r="AY46" s="136">
        <f>RANK('Standardized Scores'!AY46,'Standardized Scores'!$E46:$DO46)</f>
        <v>20</v>
      </c>
      <c r="AZ46" s="136">
        <f>RANK('Standardized Scores'!AZ46,'Standardized Scores'!$E46:$DO46)</f>
        <v>62</v>
      </c>
      <c r="BA46" s="136">
        <f>RANK('Standardized Scores'!BA46,'Standardized Scores'!$E46:$DO46)</f>
        <v>77</v>
      </c>
      <c r="BB46" s="136">
        <f>RANK('Standardized Scores'!BB46,'Standardized Scores'!$E46:$DO46)</f>
        <v>20</v>
      </c>
      <c r="BC46" s="136">
        <f>RANK('Standardized Scores'!BC46,'Standardized Scores'!$E46:$DO46)</f>
        <v>113</v>
      </c>
      <c r="BD46" s="136">
        <f>RANK('Standardized Scores'!BD46,'Standardized Scores'!$E46:$DO46)</f>
        <v>20</v>
      </c>
      <c r="BE46" s="136">
        <f>RANK('Standardized Scores'!BE46,'Standardized Scores'!$E46:$DO46)</f>
        <v>20</v>
      </c>
      <c r="BF46" s="136">
        <f>RANK('Standardized Scores'!BF46,'Standardized Scores'!$E46:$DO46)</f>
        <v>98</v>
      </c>
      <c r="BG46" s="136">
        <f>RANK('Standardized Scores'!BG46,'Standardized Scores'!$E46:$DO46)</f>
        <v>4</v>
      </c>
      <c r="BH46" s="136">
        <f>RANK('Standardized Scores'!BH46,'Standardized Scores'!$E46:$DO46)</f>
        <v>65</v>
      </c>
      <c r="BI46" s="136">
        <f>RANK('Standardized Scores'!BI46,'Standardized Scores'!$E46:$DO46)</f>
        <v>56</v>
      </c>
      <c r="BJ46" s="136">
        <f>RANK('Standardized Scores'!BJ46,'Standardized Scores'!$E46:$DO46)</f>
        <v>4</v>
      </c>
      <c r="BK46" s="136">
        <f>RANK('Standardized Scores'!BK46,'Standardized Scores'!$E46:$DO46)</f>
        <v>20</v>
      </c>
      <c r="BL46" s="136">
        <f>RANK('Standardized Scores'!BL46,'Standardized Scores'!$E46:$DO46)</f>
        <v>106</v>
      </c>
      <c r="BM46" s="136">
        <f>RANK('Standardized Scores'!BM46,'Standardized Scores'!$E46:$DO46)</f>
        <v>20</v>
      </c>
      <c r="BN46" s="136">
        <f>RANK('Standardized Scores'!BN46,'Standardized Scores'!$E46:$DO46)</f>
        <v>20</v>
      </c>
      <c r="BO46" s="136">
        <f>RANK('Standardized Scores'!BO46,'Standardized Scores'!$E46:$DO46)</f>
        <v>58</v>
      </c>
      <c r="BP46" s="136">
        <f>RANK('Standardized Scores'!BP46,'Standardized Scores'!$E46:$DO46)</f>
        <v>102</v>
      </c>
      <c r="BQ46" s="136">
        <f>RANK('Standardized Scores'!BQ46,'Standardized Scores'!$E46:$DO46)</f>
        <v>20</v>
      </c>
      <c r="BR46" s="136">
        <f>RANK('Standardized Scores'!BR46,'Standardized Scores'!$E46:$DO46)</f>
        <v>102</v>
      </c>
      <c r="BS46" s="136">
        <f>RANK('Standardized Scores'!BS46,'Standardized Scores'!$E46:$DO46)</f>
        <v>4</v>
      </c>
      <c r="BT46" s="136">
        <f>RANK('Standardized Scores'!BT46,'Standardized Scores'!$E46:$DO46)</f>
        <v>65</v>
      </c>
      <c r="BU46" s="136">
        <f>RANK('Standardized Scores'!BU46,'Standardized Scores'!$E46:$DO46)</f>
        <v>104</v>
      </c>
      <c r="BV46" s="136">
        <f>RANK('Standardized Scores'!BV46,'Standardized Scores'!$E46:$DO46)</f>
        <v>88</v>
      </c>
      <c r="BW46" s="136">
        <f>RANK('Standardized Scores'!BW46,'Standardized Scores'!$E46:$DO46)</f>
        <v>65</v>
      </c>
      <c r="BX46" s="136">
        <f>RANK('Standardized Scores'!BX46,'Standardized Scores'!$E46:$DO46)</f>
        <v>65</v>
      </c>
      <c r="BY46" s="136">
        <f>RANK('Standardized Scores'!BY46,'Standardized Scores'!$E46:$DO46)</f>
        <v>62</v>
      </c>
      <c r="BZ46" s="136">
        <f>RANK('Standardized Scores'!BZ46,'Standardized Scores'!$E46:$DO46)</f>
        <v>20</v>
      </c>
      <c r="CA46" s="136">
        <f>RANK('Standardized Scores'!CA46,'Standardized Scores'!$E46:$DO46)</f>
        <v>58</v>
      </c>
      <c r="CB46" s="136">
        <f>RANK('Standardized Scores'!CB46,'Standardized Scores'!$E46:$DO46)</f>
        <v>77</v>
      </c>
      <c r="CC46" s="136">
        <f>RANK('Standardized Scores'!CC46,'Standardized Scores'!$E46:$DO46)</f>
        <v>4</v>
      </c>
      <c r="CD46" s="136">
        <f>RANK('Standardized Scores'!CD46,'Standardized Scores'!$E46:$DO46)</f>
        <v>95</v>
      </c>
      <c r="CE46" s="136">
        <f>RANK('Standardized Scores'!CE46,'Standardized Scores'!$E46:$DO46)</f>
        <v>88</v>
      </c>
      <c r="CF46" s="136">
        <f>RANK('Standardized Scores'!CF46,'Standardized Scores'!$E46:$DO46)</f>
        <v>20</v>
      </c>
      <c r="CG46" s="136">
        <f>RANK('Standardized Scores'!CG46,'Standardized Scores'!$E46:$DO46)</f>
        <v>84</v>
      </c>
      <c r="CH46" s="136">
        <f>RANK('Standardized Scores'!CH46,'Standardized Scores'!$E46:$DO46)</f>
        <v>20</v>
      </c>
      <c r="CI46" s="136">
        <f>RANK('Standardized Scores'!CI46,'Standardized Scores'!$E46:$DO46)</f>
        <v>20</v>
      </c>
      <c r="CJ46" s="136">
        <f>RANK('Standardized Scores'!CJ46,'Standardized Scores'!$E46:$DO46)</f>
        <v>20</v>
      </c>
      <c r="CK46" s="136">
        <f>RANK('Standardized Scores'!CK46,'Standardized Scores'!$E46:$DO46)</f>
        <v>20</v>
      </c>
      <c r="CL46" s="136">
        <f>RANK('Standardized Scores'!CL46,'Standardized Scores'!$E46:$DO46)</f>
        <v>95</v>
      </c>
      <c r="CM46" s="136">
        <f>RANK('Standardized Scores'!CM46,'Standardized Scores'!$E46:$DO46)</f>
        <v>4</v>
      </c>
      <c r="CN46" s="136">
        <f>RANK('Standardized Scores'!CN46,'Standardized Scores'!$E46:$DO46)</f>
        <v>65</v>
      </c>
      <c r="CO46" s="136">
        <f>RANK('Standardized Scores'!CO46,'Standardized Scores'!$E46:$DO46)</f>
        <v>56</v>
      </c>
      <c r="CP46" s="136">
        <f>RANK('Standardized Scores'!CP46,'Standardized Scores'!$E46:$DO46)</f>
        <v>65</v>
      </c>
      <c r="CQ46" s="136">
        <f>RANK('Standardized Scores'!CQ46,'Standardized Scores'!$E46:$DO46)</f>
        <v>88</v>
      </c>
      <c r="CR46" s="136">
        <f>RANK('Standardized Scores'!CR46,'Standardized Scores'!$E46:$DO46)</f>
        <v>20</v>
      </c>
      <c r="CS46" s="136">
        <f>RANK('Standardized Scores'!CS46,'Standardized Scores'!$E46:$DO46)</f>
        <v>108</v>
      </c>
      <c r="CT46" s="136">
        <f>RANK('Standardized Scores'!CT46,'Standardized Scores'!$E46:$DO46)</f>
        <v>20</v>
      </c>
      <c r="CU46" s="136">
        <f>RANK('Standardized Scores'!CU46,'Standardized Scores'!$E46:$DO46)</f>
        <v>20</v>
      </c>
      <c r="CV46" s="136">
        <f>RANK('Standardized Scores'!CV46,'Standardized Scores'!$E46:$DO46)</f>
        <v>88</v>
      </c>
      <c r="CW46" s="136">
        <f>RANK('Standardized Scores'!CW46,'Standardized Scores'!$E46:$DO46)</f>
        <v>98</v>
      </c>
      <c r="CX46" s="136">
        <f>RANK('Standardized Scores'!CX46,'Standardized Scores'!$E46:$DO46)</f>
        <v>20</v>
      </c>
      <c r="CY46" s="136">
        <f>RANK('Standardized Scores'!CY46,'Standardized Scores'!$E46:$DO46)</f>
        <v>81</v>
      </c>
      <c r="CZ46" s="136">
        <f>RANK('Standardized Scores'!CZ46,'Standardized Scores'!$E46:$DO46)</f>
        <v>4</v>
      </c>
      <c r="DA46" s="136">
        <f>RANK('Standardized Scores'!DA46,'Standardized Scores'!$E46:$DO46)</f>
        <v>20</v>
      </c>
      <c r="DB46" s="136">
        <f>RANK('Standardized Scores'!DB46,'Standardized Scores'!$E46:$DO46)</f>
        <v>108</v>
      </c>
      <c r="DC46" s="136">
        <f>RANK('Standardized Scores'!DC46,'Standardized Scores'!$E46:$DO46)</f>
        <v>65</v>
      </c>
      <c r="DD46" s="136">
        <f>RANK('Standardized Scores'!DD46,'Standardized Scores'!$E46:$DO46)</f>
        <v>104</v>
      </c>
      <c r="DE46" s="136">
        <f>RANK('Standardized Scores'!DE46,'Standardized Scores'!$E46:$DO46)</f>
        <v>113</v>
      </c>
      <c r="DF46" s="136">
        <f>RANK('Standardized Scores'!DF46,'Standardized Scores'!$E46:$DO46)</f>
        <v>53</v>
      </c>
      <c r="DG46" s="136">
        <f>RANK('Standardized Scores'!DG46,'Standardized Scores'!$E46:$DO46)</f>
        <v>77</v>
      </c>
      <c r="DH46" s="136">
        <f>RANK('Standardized Scores'!DH46,'Standardized Scores'!$E46:$DO46)</f>
        <v>98</v>
      </c>
      <c r="DI46" s="136">
        <f>RANK('Standardized Scores'!DI46,'Standardized Scores'!$E46:$DO46)</f>
        <v>94</v>
      </c>
      <c r="DJ46" s="136">
        <f>RANK('Standardized Scores'!DJ46,'Standardized Scores'!$E46:$DO46)</f>
        <v>53</v>
      </c>
      <c r="DK46" s="136">
        <f>RANK('Standardized Scores'!DK46,'Standardized Scores'!$E46:$DO46)</f>
        <v>4</v>
      </c>
      <c r="DL46" s="136">
        <f>RANK('Standardized Scores'!DL46,'Standardized Scores'!$E46:$DO46)</f>
        <v>81</v>
      </c>
      <c r="DM46" s="136">
        <f>RANK('Standardized Scores'!DM46,'Standardized Scores'!$E46:$DO46)</f>
        <v>58</v>
      </c>
      <c r="DN46" s="136">
        <f>RANK('Standardized Scores'!DN46,'Standardized Scores'!$E46:$DO46)</f>
        <v>88</v>
      </c>
      <c r="DO46" s="136">
        <f>RANK('Standardized Scores'!DO46,'Standardized Scores'!$E46:$DO46)</f>
        <v>108</v>
      </c>
    </row>
    <row r="47" spans="2:119" ht="12" customHeight="1" x14ac:dyDescent="0.25">
      <c r="B47" s="80" t="str">
        <f>'Standardized Scores'!B47</f>
        <v xml:space="preserve">      Enforcement</v>
      </c>
      <c r="C47" s="80" t="s">
        <v>181</v>
      </c>
      <c r="D47" s="168">
        <f>'Standardized Scores'!D47</f>
        <v>0.4</v>
      </c>
      <c r="E47" s="135">
        <f>RANK('Standardized Scores'!E47,'Standardized Scores'!$E47:$DO47)</f>
        <v>80</v>
      </c>
      <c r="F47" s="135">
        <f>RANK('Standardized Scores'!F47,'Standardized Scores'!$E47:$DO47)</f>
        <v>103</v>
      </c>
      <c r="G47" s="135">
        <f>RANK('Standardized Scores'!G47,'Standardized Scores'!$E47:$DO47)</f>
        <v>87</v>
      </c>
      <c r="H47" s="135">
        <f>RANK('Standardized Scores'!H47,'Standardized Scores'!$E47:$DO47)</f>
        <v>72</v>
      </c>
      <c r="I47" s="135">
        <f>RANK('Standardized Scores'!I47,'Standardized Scores'!$E47:$DO47)</f>
        <v>71</v>
      </c>
      <c r="J47" s="135">
        <f>RANK('Standardized Scores'!J47,'Standardized Scores'!$E47:$DO47)</f>
        <v>3</v>
      </c>
      <c r="K47" s="135">
        <f>RANK('Standardized Scores'!K47,'Standardized Scores'!$E47:$DO47)</f>
        <v>24</v>
      </c>
      <c r="L47" s="135">
        <f>RANK('Standardized Scores'!L47,'Standardized Scores'!$E47:$DO47)</f>
        <v>69</v>
      </c>
      <c r="M47" s="135">
        <f>RANK('Standardized Scores'!M47,'Standardized Scores'!$E47:$DO47)</f>
        <v>76</v>
      </c>
      <c r="N47" s="135">
        <f>RANK('Standardized Scores'!N47,'Standardized Scores'!$E47:$DO47)</f>
        <v>99</v>
      </c>
      <c r="O47" s="135">
        <f>RANK('Standardized Scores'!O47,'Standardized Scores'!$E47:$DO47)</f>
        <v>109</v>
      </c>
      <c r="P47" s="135">
        <f>RANK('Standardized Scores'!P47,'Standardized Scores'!$E47:$DO47)</f>
        <v>17</v>
      </c>
      <c r="Q47" s="135">
        <f>RANK('Standardized Scores'!Q47,'Standardized Scores'!$E47:$DO47)</f>
        <v>96</v>
      </c>
      <c r="R47" s="135">
        <f>RANK('Standardized Scores'!R47,'Standardized Scores'!$E47:$DO47)</f>
        <v>63</v>
      </c>
      <c r="S47" s="135">
        <f>RANK('Standardized Scores'!S47,'Standardized Scores'!$E47:$DO47)</f>
        <v>22</v>
      </c>
      <c r="T47" s="135">
        <f>RANK('Standardized Scores'!T47,'Standardized Scores'!$E47:$DO47)</f>
        <v>92</v>
      </c>
      <c r="U47" s="135">
        <f>RANK('Standardized Scores'!U47,'Standardized Scores'!$E47:$DO47)</f>
        <v>43</v>
      </c>
      <c r="V47" s="135">
        <f>RANK('Standardized Scores'!V47,'Standardized Scores'!$E47:$DO47)</f>
        <v>107</v>
      </c>
      <c r="W47" s="135">
        <f>RANK('Standardized Scores'!W47,'Standardized Scores'!$E47:$DO47)</f>
        <v>13</v>
      </c>
      <c r="X47" s="135">
        <f>RANK('Standardized Scores'!X47,'Standardized Scores'!$E47:$DO47)</f>
        <v>19</v>
      </c>
      <c r="Y47" s="135">
        <f>RANK('Standardized Scores'!Y47,'Standardized Scores'!$E47:$DO47)</f>
        <v>53</v>
      </c>
      <c r="Z47" s="135">
        <f>RANK('Standardized Scores'!Z47,'Standardized Scores'!$E47:$DO47)</f>
        <v>57</v>
      </c>
      <c r="AA47" s="135">
        <f>RANK('Standardized Scores'!AA47,'Standardized Scores'!$E47:$DO47)</f>
        <v>112</v>
      </c>
      <c r="AB47" s="135">
        <f>RANK('Standardized Scores'!AB47,'Standardized Scores'!$E47:$DO47)</f>
        <v>64</v>
      </c>
      <c r="AC47" s="135">
        <f>RANK('Standardized Scores'!AC47,'Standardized Scores'!$E47:$DO47)</f>
        <v>20</v>
      </c>
      <c r="AD47" s="135">
        <f>RANK('Standardized Scores'!AD47,'Standardized Scores'!$E47:$DO47)</f>
        <v>65</v>
      </c>
      <c r="AE47" s="135">
        <f>RANK('Standardized Scores'!AE47,'Standardized Scores'!$E47:$DO47)</f>
        <v>37</v>
      </c>
      <c r="AF47" s="135">
        <f>RANK('Standardized Scores'!AF47,'Standardized Scores'!$E47:$DO47)</f>
        <v>14</v>
      </c>
      <c r="AG47" s="135">
        <f>RANK('Standardized Scores'!AG47,'Standardized Scores'!$E47:$DO47)</f>
        <v>79</v>
      </c>
      <c r="AH47" s="135">
        <f>RANK('Standardized Scores'!AH47,'Standardized Scores'!$E47:$DO47)</f>
        <v>94</v>
      </c>
      <c r="AI47" s="135">
        <f>RANK('Standardized Scores'!AI47,'Standardized Scores'!$E47:$DO47)</f>
        <v>50</v>
      </c>
      <c r="AJ47" s="135">
        <f>RANK('Standardized Scores'!AJ47,'Standardized Scores'!$E47:$DO47)</f>
        <v>104</v>
      </c>
      <c r="AK47" s="135">
        <f>RANK('Standardized Scores'!AK47,'Standardized Scores'!$E47:$DO47)</f>
        <v>31</v>
      </c>
      <c r="AL47" s="135">
        <f>RANK('Standardized Scores'!AL47,'Standardized Scores'!$E47:$DO47)</f>
        <v>88</v>
      </c>
      <c r="AM47" s="135">
        <f>RANK('Standardized Scores'!AM47,'Standardized Scores'!$E47:$DO47)</f>
        <v>16</v>
      </c>
      <c r="AN47" s="135">
        <f>RANK('Standardized Scores'!AN47,'Standardized Scores'!$E47:$DO47)</f>
        <v>21</v>
      </c>
      <c r="AO47" s="135">
        <f>RANK('Standardized Scores'!AO47,'Standardized Scores'!$E47:$DO47)</f>
        <v>61</v>
      </c>
      <c r="AP47" s="135">
        <f>RANK('Standardized Scores'!AP47,'Standardized Scores'!$E47:$DO47)</f>
        <v>8</v>
      </c>
      <c r="AQ47" s="135">
        <f>RANK('Standardized Scores'!AQ47,'Standardized Scores'!$E47:$DO47)</f>
        <v>70</v>
      </c>
      <c r="AR47" s="135">
        <f>RANK('Standardized Scores'!AR47,'Standardized Scores'!$E47:$DO47)</f>
        <v>51</v>
      </c>
      <c r="AS47" s="135">
        <f>RANK('Standardized Scores'!AS47,'Standardized Scores'!$E47:$DO47)</f>
        <v>81</v>
      </c>
      <c r="AT47" s="135">
        <f>RANK('Standardized Scores'!AT47,'Standardized Scores'!$E47:$DO47)</f>
        <v>102</v>
      </c>
      <c r="AU47" s="135">
        <f>RANK('Standardized Scores'!AU47,'Standardized Scores'!$E47:$DO47)</f>
        <v>1</v>
      </c>
      <c r="AV47" s="135">
        <f>RANK('Standardized Scores'!AV47,'Standardized Scores'!$E47:$DO47)</f>
        <v>40</v>
      </c>
      <c r="AW47" s="135">
        <f>RANK('Standardized Scores'!AW47,'Standardized Scores'!$E47:$DO47)</f>
        <v>11</v>
      </c>
      <c r="AX47" s="135">
        <f>RANK('Standardized Scores'!AX47,'Standardized Scores'!$E47:$DO47)</f>
        <v>101</v>
      </c>
      <c r="AY47" s="135">
        <f>RANK('Standardized Scores'!AY47,'Standardized Scores'!$E47:$DO47)</f>
        <v>86</v>
      </c>
      <c r="AZ47" s="135">
        <f>RANK('Standardized Scores'!AZ47,'Standardized Scores'!$E47:$DO47)</f>
        <v>113</v>
      </c>
      <c r="BA47" s="135">
        <f>RANK('Standardized Scores'!BA47,'Standardized Scores'!$E47:$DO47)</f>
        <v>115</v>
      </c>
      <c r="BB47" s="135">
        <f>RANK('Standardized Scores'!BB47,'Standardized Scores'!$E47:$DO47)</f>
        <v>25</v>
      </c>
      <c r="BC47" s="135">
        <f>RANK('Standardized Scores'!BC47,'Standardized Scores'!$E47:$DO47)</f>
        <v>60</v>
      </c>
      <c r="BD47" s="135">
        <f>RANK('Standardized Scores'!BD47,'Standardized Scores'!$E47:$DO47)</f>
        <v>45</v>
      </c>
      <c r="BE47" s="135">
        <f>RANK('Standardized Scores'!BE47,'Standardized Scores'!$E47:$DO47)</f>
        <v>9</v>
      </c>
      <c r="BF47" s="135">
        <f>RANK('Standardized Scores'!BF47,'Standardized Scores'!$E47:$DO47)</f>
        <v>78</v>
      </c>
      <c r="BG47" s="135">
        <f>RANK('Standardized Scores'!BG47,'Standardized Scores'!$E47:$DO47)</f>
        <v>49</v>
      </c>
      <c r="BH47" s="135">
        <f>RANK('Standardized Scores'!BH47,'Standardized Scores'!$E47:$DO47)</f>
        <v>93</v>
      </c>
      <c r="BI47" s="135">
        <f>RANK('Standardized Scores'!BI47,'Standardized Scores'!$E47:$DO47)</f>
        <v>89</v>
      </c>
      <c r="BJ47" s="135">
        <f>RANK('Standardized Scores'!BJ47,'Standardized Scores'!$E47:$DO47)</f>
        <v>100</v>
      </c>
      <c r="BK47" s="135">
        <f>RANK('Standardized Scores'!BK47,'Standardized Scores'!$E47:$DO47)</f>
        <v>38</v>
      </c>
      <c r="BL47" s="135">
        <f>RANK('Standardized Scores'!BL47,'Standardized Scores'!$E47:$DO47)</f>
        <v>114</v>
      </c>
      <c r="BM47" s="135">
        <f>RANK('Standardized Scores'!BM47,'Standardized Scores'!$E47:$DO47)</f>
        <v>39</v>
      </c>
      <c r="BN47" s="135">
        <f>RANK('Standardized Scores'!BN47,'Standardized Scores'!$E47:$DO47)</f>
        <v>6</v>
      </c>
      <c r="BO47" s="135">
        <f>RANK('Standardized Scores'!BO47,'Standardized Scores'!$E47:$DO47)</f>
        <v>97</v>
      </c>
      <c r="BP47" s="135">
        <f>RANK('Standardized Scores'!BP47,'Standardized Scores'!$E47:$DO47)</f>
        <v>42</v>
      </c>
      <c r="BQ47" s="135">
        <f>RANK('Standardized Scores'!BQ47,'Standardized Scores'!$E47:$DO47)</f>
        <v>41</v>
      </c>
      <c r="BR47" s="135">
        <f>RANK('Standardized Scores'!BR47,'Standardized Scores'!$E47:$DO47)</f>
        <v>15</v>
      </c>
      <c r="BS47" s="135">
        <f>RANK('Standardized Scores'!BS47,'Standardized Scores'!$E47:$DO47)</f>
        <v>74</v>
      </c>
      <c r="BT47" s="135">
        <f>RANK('Standardized Scores'!BT47,'Standardized Scores'!$E47:$DO47)</f>
        <v>75</v>
      </c>
      <c r="BU47" s="135">
        <f>RANK('Standardized Scores'!BU47,'Standardized Scores'!$E47:$DO47)</f>
        <v>73</v>
      </c>
      <c r="BV47" s="135">
        <f>RANK('Standardized Scores'!BV47,'Standardized Scores'!$E47:$DO47)</f>
        <v>91</v>
      </c>
      <c r="BW47" s="135">
        <f>RANK('Standardized Scores'!BW47,'Standardized Scores'!$E47:$DO47)</f>
        <v>59</v>
      </c>
      <c r="BX47" s="135">
        <f>RANK('Standardized Scores'!BX47,'Standardized Scores'!$E47:$DO47)</f>
        <v>32</v>
      </c>
      <c r="BY47" s="135">
        <f>RANK('Standardized Scores'!BY47,'Standardized Scores'!$E47:$DO47)</f>
        <v>106</v>
      </c>
      <c r="BZ47" s="135">
        <f>RANK('Standardized Scores'!BZ47,'Standardized Scores'!$E47:$DO47)</f>
        <v>4</v>
      </c>
      <c r="CA47" s="135">
        <f>RANK('Standardized Scores'!CA47,'Standardized Scores'!$E47:$DO47)</f>
        <v>12</v>
      </c>
      <c r="CB47" s="135">
        <f>RANK('Standardized Scores'!CB47,'Standardized Scores'!$E47:$DO47)</f>
        <v>111</v>
      </c>
      <c r="CC47" s="135">
        <f>RANK('Standardized Scores'!CC47,'Standardized Scores'!$E47:$DO47)</f>
        <v>10</v>
      </c>
      <c r="CD47" s="135">
        <f>RANK('Standardized Scores'!CD47,'Standardized Scores'!$E47:$DO47)</f>
        <v>44</v>
      </c>
      <c r="CE47" s="135">
        <f>RANK('Standardized Scores'!CE47,'Standardized Scores'!$E47:$DO47)</f>
        <v>98</v>
      </c>
      <c r="CF47" s="135">
        <f>RANK('Standardized Scores'!CF47,'Standardized Scores'!$E47:$DO47)</f>
        <v>66</v>
      </c>
      <c r="CG47" s="135">
        <f>RANK('Standardized Scores'!CG47,'Standardized Scores'!$E47:$DO47)</f>
        <v>83</v>
      </c>
      <c r="CH47" s="135">
        <f>RANK('Standardized Scores'!CH47,'Standardized Scores'!$E47:$DO47)</f>
        <v>67</v>
      </c>
      <c r="CI47" s="135">
        <f>RANK('Standardized Scores'!CI47,'Standardized Scores'!$E47:$DO47)</f>
        <v>95</v>
      </c>
      <c r="CJ47" s="135">
        <f>RANK('Standardized Scores'!CJ47,'Standardized Scores'!$E47:$DO47)</f>
        <v>54</v>
      </c>
      <c r="CK47" s="135">
        <f>RANK('Standardized Scores'!CK47,'Standardized Scores'!$E47:$DO47)</f>
        <v>23</v>
      </c>
      <c r="CL47" s="135">
        <f>RANK('Standardized Scores'!CL47,'Standardized Scores'!$E47:$DO47)</f>
        <v>56</v>
      </c>
      <c r="CM47" s="135">
        <f>RANK('Standardized Scores'!CM47,'Standardized Scores'!$E47:$DO47)</f>
        <v>47</v>
      </c>
      <c r="CN47" s="135">
        <f>RANK('Standardized Scores'!CN47,'Standardized Scores'!$E47:$DO47)</f>
        <v>108</v>
      </c>
      <c r="CO47" s="135">
        <f>RANK('Standardized Scores'!CO47,'Standardized Scores'!$E47:$DO47)</f>
        <v>52</v>
      </c>
      <c r="CP47" s="135">
        <f>RANK('Standardized Scores'!CP47,'Standardized Scores'!$E47:$DO47)</f>
        <v>35</v>
      </c>
      <c r="CQ47" s="135">
        <f>RANK('Standardized Scores'!CQ47,'Standardized Scores'!$E47:$DO47)</f>
        <v>48</v>
      </c>
      <c r="CR47" s="135">
        <f>RANK('Standardized Scores'!CR47,'Standardized Scores'!$E47:$DO47)</f>
        <v>46</v>
      </c>
      <c r="CS47" s="135">
        <f>RANK('Standardized Scores'!CS47,'Standardized Scores'!$E47:$DO47)</f>
        <v>2</v>
      </c>
      <c r="CT47" s="135">
        <f>RANK('Standardized Scores'!CT47,'Standardized Scores'!$E47:$DO47)</f>
        <v>33</v>
      </c>
      <c r="CU47" s="135">
        <f>RANK('Standardized Scores'!CU47,'Standardized Scores'!$E47:$DO47)</f>
        <v>28</v>
      </c>
      <c r="CV47" s="135">
        <f>RANK('Standardized Scores'!CV47,'Standardized Scores'!$E47:$DO47)</f>
        <v>77</v>
      </c>
      <c r="CW47" s="135">
        <f>RANK('Standardized Scores'!CW47,'Standardized Scores'!$E47:$DO47)</f>
        <v>58</v>
      </c>
      <c r="CX47" s="135">
        <f>RANK('Standardized Scores'!CX47,'Standardized Scores'!$E47:$DO47)</f>
        <v>29</v>
      </c>
      <c r="CY47" s="135">
        <f>RANK('Standardized Scores'!CY47,'Standardized Scores'!$E47:$DO47)</f>
        <v>62</v>
      </c>
      <c r="CZ47" s="135">
        <f>RANK('Standardized Scores'!CZ47,'Standardized Scores'!$E47:$DO47)</f>
        <v>7</v>
      </c>
      <c r="DA47" s="135">
        <f>RANK('Standardized Scores'!DA47,'Standardized Scores'!$E47:$DO47)</f>
        <v>5</v>
      </c>
      <c r="DB47" s="135">
        <f>RANK('Standardized Scores'!DB47,'Standardized Scores'!$E47:$DO47)</f>
        <v>30</v>
      </c>
      <c r="DC47" s="135">
        <f>RANK('Standardized Scores'!DC47,'Standardized Scores'!$E47:$DO47)</f>
        <v>90</v>
      </c>
      <c r="DD47" s="135">
        <f>RANK('Standardized Scores'!DD47,'Standardized Scores'!$E47:$DO47)</f>
        <v>85</v>
      </c>
      <c r="DE47" s="135">
        <f>RANK('Standardized Scores'!DE47,'Standardized Scores'!$E47:$DO47)</f>
        <v>55</v>
      </c>
      <c r="DF47" s="135">
        <f>RANK('Standardized Scores'!DF47,'Standardized Scores'!$E47:$DO47)</f>
        <v>36</v>
      </c>
      <c r="DG47" s="135">
        <f>RANK('Standardized Scores'!DG47,'Standardized Scores'!$E47:$DO47)</f>
        <v>82</v>
      </c>
      <c r="DH47" s="135">
        <f>RANK('Standardized Scores'!DH47,'Standardized Scores'!$E47:$DO47)</f>
        <v>105</v>
      </c>
      <c r="DI47" s="135">
        <f>RANK('Standardized Scores'!DI47,'Standardized Scores'!$E47:$DO47)</f>
        <v>34</v>
      </c>
      <c r="DJ47" s="135">
        <f>RANK('Standardized Scores'!DJ47,'Standardized Scores'!$E47:$DO47)</f>
        <v>18</v>
      </c>
      <c r="DK47" s="135">
        <f>RANK('Standardized Scores'!DK47,'Standardized Scores'!$E47:$DO47)</f>
        <v>26</v>
      </c>
      <c r="DL47" s="135">
        <f>RANK('Standardized Scores'!DL47,'Standardized Scores'!$E47:$DO47)</f>
        <v>27</v>
      </c>
      <c r="DM47" s="135">
        <f>RANK('Standardized Scores'!DM47,'Standardized Scores'!$E47:$DO47)</f>
        <v>84</v>
      </c>
      <c r="DN47" s="135">
        <f>RANK('Standardized Scores'!DN47,'Standardized Scores'!$E47:$DO47)</f>
        <v>68</v>
      </c>
      <c r="DO47" s="135">
        <f>RANK('Standardized Scores'!DO47,'Standardized Scores'!$E47:$DO47)</f>
        <v>110</v>
      </c>
    </row>
    <row r="48" spans="2:119" ht="12" customHeight="1" x14ac:dyDescent="0.25">
      <c r="B48" s="64" t="str">
        <f>'Standardized Scores'!B48</f>
        <v xml:space="preserve">         Perceptions of government effectiveness</v>
      </c>
      <c r="C48" s="64" t="str">
        <f t="shared" si="0"/>
        <v>Perceptions of government effectiveness</v>
      </c>
      <c r="D48" s="169">
        <f>'Standardized Scores'!D48</f>
        <v>0.1</v>
      </c>
      <c r="E48" s="136">
        <f>RANK('Standardized Scores'!E48,'Standardized Scores'!$E48:$DO48)</f>
        <v>57</v>
      </c>
      <c r="F48" s="136">
        <f>RANK('Standardized Scores'!F48,'Standardized Scores'!$E48:$DO48)</f>
        <v>112</v>
      </c>
      <c r="G48" s="136">
        <f>RANK('Standardized Scores'!G48,'Standardized Scores'!$E48:$DO48)</f>
        <v>99</v>
      </c>
      <c r="H48" s="136">
        <f>RANK('Standardized Scores'!H48,'Standardized Scores'!$E48:$DO48)</f>
        <v>97</v>
      </c>
      <c r="I48" s="136">
        <f>RANK('Standardized Scores'!I48,'Standardized Scores'!$E48:$DO48)</f>
        <v>61</v>
      </c>
      <c r="J48" s="136">
        <f>RANK('Standardized Scores'!J48,'Standardized Scores'!$E48:$DO48)</f>
        <v>4</v>
      </c>
      <c r="K48" s="136">
        <f>RANK('Standardized Scores'!K48,'Standardized Scores'!$E48:$DO48)</f>
        <v>21</v>
      </c>
      <c r="L48" s="136">
        <f>RANK('Standardized Scores'!L48,'Standardized Scores'!$E48:$DO48)</f>
        <v>70</v>
      </c>
      <c r="M48" s="136">
        <f>RANK('Standardized Scores'!M48,'Standardized Scores'!$E48:$DO48)</f>
        <v>36</v>
      </c>
      <c r="N48" s="136">
        <f>RANK('Standardized Scores'!N48,'Standardized Scores'!$E48:$DO48)</f>
        <v>104</v>
      </c>
      <c r="O48" s="136">
        <f>RANK('Standardized Scores'!O48,'Standardized Scores'!$E48:$DO48)</f>
        <v>106</v>
      </c>
      <c r="P48" s="136">
        <f>RANK('Standardized Scores'!P48,'Standardized Scores'!$E48:$DO48)</f>
        <v>23</v>
      </c>
      <c r="Q48" s="136">
        <f>RANK('Standardized Scores'!Q48,'Standardized Scores'!$E48:$DO48)</f>
        <v>111</v>
      </c>
      <c r="R48" s="136">
        <f>RANK('Standardized Scores'!R48,'Standardized Scores'!$E48:$DO48)</f>
        <v>76</v>
      </c>
      <c r="S48" s="136">
        <f>RANK('Standardized Scores'!S48,'Standardized Scores'!$E48:$DO48)</f>
        <v>44</v>
      </c>
      <c r="T48" s="136">
        <f>RANK('Standardized Scores'!T48,'Standardized Scores'!$E48:$DO48)</f>
        <v>74</v>
      </c>
      <c r="U48" s="136">
        <f>RANK('Standardized Scores'!U48,'Standardized Scores'!$E48:$DO48)</f>
        <v>49</v>
      </c>
      <c r="V48" s="136">
        <f>RANK('Standardized Scores'!V48,'Standardized Scores'!$E48:$DO48)</f>
        <v>107</v>
      </c>
      <c r="W48" s="136">
        <f>RANK('Standardized Scores'!W48,'Standardized Scores'!$E48:$DO48)</f>
        <v>12</v>
      </c>
      <c r="X48" s="136">
        <f>RANK('Standardized Scores'!X48,'Standardized Scores'!$E48:$DO48)</f>
        <v>32</v>
      </c>
      <c r="Y48" s="136">
        <f>RANK('Standardized Scores'!Y48,'Standardized Scores'!$E48:$DO48)</f>
        <v>83</v>
      </c>
      <c r="Z48" s="136">
        <f>RANK('Standardized Scores'!Z48,'Standardized Scores'!$E48:$DO48)</f>
        <v>56</v>
      </c>
      <c r="AA48" s="136">
        <f>RANK('Standardized Scores'!AA48,'Standardized Scores'!$E48:$DO48)</f>
        <v>114</v>
      </c>
      <c r="AB48" s="136">
        <f>RANK('Standardized Scores'!AB48,'Standardized Scores'!$E48:$DO48)</f>
        <v>48</v>
      </c>
      <c r="AC48" s="136">
        <f>RANK('Standardized Scores'!AC48,'Standardized Scores'!$E48:$DO48)</f>
        <v>46</v>
      </c>
      <c r="AD48" s="136">
        <f>RANK('Standardized Scores'!AD48,'Standardized Scores'!$E48:$DO48)</f>
        <v>35</v>
      </c>
      <c r="AE48" s="136">
        <f>RANK('Standardized Scores'!AE48,'Standardized Scores'!$E48:$DO48)</f>
        <v>22</v>
      </c>
      <c r="AF48" s="136">
        <f>RANK('Standardized Scores'!AF48,'Standardized Scores'!$E48:$DO48)</f>
        <v>5</v>
      </c>
      <c r="AG48" s="136">
        <f>RANK('Standardized Scores'!AG48,'Standardized Scores'!$E48:$DO48)</f>
        <v>64</v>
      </c>
      <c r="AH48" s="136">
        <f>RANK('Standardized Scores'!AH48,'Standardized Scores'!$E48:$DO48)</f>
        <v>100</v>
      </c>
      <c r="AI48" s="136">
        <f>RANK('Standardized Scores'!AI48,'Standardized Scores'!$E48:$DO48)</f>
        <v>91</v>
      </c>
      <c r="AJ48" s="136">
        <f>RANK('Standardized Scores'!AJ48,'Standardized Scores'!$E48:$DO48)</f>
        <v>85</v>
      </c>
      <c r="AK48" s="136">
        <f>RANK('Standardized Scores'!AK48,'Standardized Scores'!$E48:$DO48)</f>
        <v>15</v>
      </c>
      <c r="AL48" s="136">
        <f>RANK('Standardized Scores'!AL48,'Standardized Scores'!$E48:$DO48)</f>
        <v>108</v>
      </c>
      <c r="AM48" s="136">
        <f>RANK('Standardized Scores'!AM48,'Standardized Scores'!$E48:$DO48)</f>
        <v>3</v>
      </c>
      <c r="AN48" s="136">
        <f>RANK('Standardized Scores'!AN48,'Standardized Scores'!$E48:$DO48)</f>
        <v>25</v>
      </c>
      <c r="AO48" s="136">
        <f>RANK('Standardized Scores'!AO48,'Standardized Scores'!$E48:$DO48)</f>
        <v>30</v>
      </c>
      <c r="AP48" s="136">
        <f>RANK('Standardized Scores'!AP48,'Standardized Scores'!$E48:$DO48)</f>
        <v>11</v>
      </c>
      <c r="AQ48" s="136">
        <f>RANK('Standardized Scores'!AQ48,'Standardized Scores'!$E48:$DO48)</f>
        <v>77</v>
      </c>
      <c r="AR48" s="136">
        <f>RANK('Standardized Scores'!AR48,'Standardized Scores'!$E48:$DO48)</f>
        <v>50</v>
      </c>
      <c r="AS48" s="136">
        <f>RANK('Standardized Scores'!AS48,'Standardized Scores'!$E48:$DO48)</f>
        <v>84</v>
      </c>
      <c r="AT48" s="136">
        <f>RANK('Standardized Scores'!AT48,'Standardized Scores'!$E48:$DO48)</f>
        <v>92</v>
      </c>
      <c r="AU48" s="136">
        <f>RANK('Standardized Scores'!AU48,'Standardized Scores'!$E48:$DO48)</f>
        <v>13</v>
      </c>
      <c r="AV48" s="136">
        <f>RANK('Standardized Scores'!AV48,'Standardized Scores'!$E48:$DO48)</f>
        <v>47</v>
      </c>
      <c r="AW48" s="136">
        <f>RANK('Standardized Scores'!AW48,'Standardized Scores'!$E48:$DO48)</f>
        <v>16</v>
      </c>
      <c r="AX48" s="136">
        <f>RANK('Standardized Scores'!AX48,'Standardized Scores'!$E48:$DO48)</f>
        <v>72</v>
      </c>
      <c r="AY48" s="136">
        <f>RANK('Standardized Scores'!AY48,'Standardized Scores'!$E48:$DO48)</f>
        <v>55</v>
      </c>
      <c r="AZ48" s="136">
        <f>RANK('Standardized Scores'!AZ48,'Standardized Scores'!$E48:$DO48)</f>
        <v>115</v>
      </c>
      <c r="BA48" s="136">
        <f>RANK('Standardized Scores'!BA48,'Standardized Scores'!$E48:$DO48)</f>
        <v>110</v>
      </c>
      <c r="BB48" s="136">
        <f>RANK('Standardized Scores'!BB48,'Standardized Scores'!$E48:$DO48)</f>
        <v>14</v>
      </c>
      <c r="BC48" s="136">
        <f>RANK('Standardized Scores'!BC48,'Standardized Scores'!$E48:$DO48)</f>
        <v>27</v>
      </c>
      <c r="BD48" s="136">
        <f>RANK('Standardized Scores'!BD48,'Standardized Scores'!$E48:$DO48)</f>
        <v>45</v>
      </c>
      <c r="BE48" s="136">
        <f>RANK('Standardized Scores'!BE48,'Standardized Scores'!$E48:$DO48)</f>
        <v>20</v>
      </c>
      <c r="BF48" s="136">
        <f>RANK('Standardized Scores'!BF48,'Standardized Scores'!$E48:$DO48)</f>
        <v>60</v>
      </c>
      <c r="BG48" s="136">
        <f>RANK('Standardized Scores'!BG48,'Standardized Scores'!$E48:$DO48)</f>
        <v>63</v>
      </c>
      <c r="BH48" s="136">
        <f>RANK('Standardized Scores'!BH48,'Standardized Scores'!$E48:$DO48)</f>
        <v>89</v>
      </c>
      <c r="BI48" s="136">
        <f>RANK('Standardized Scores'!BI48,'Standardized Scores'!$E48:$DO48)</f>
        <v>59</v>
      </c>
      <c r="BJ48" s="136">
        <f>RANK('Standardized Scores'!BJ48,'Standardized Scores'!$E48:$DO48)</f>
        <v>95</v>
      </c>
      <c r="BK48" s="136">
        <f>RANK('Standardized Scores'!BK48,'Standardized Scores'!$E48:$DO48)</f>
        <v>26</v>
      </c>
      <c r="BL48" s="136">
        <f>RANK('Standardized Scores'!BL48,'Standardized Scores'!$E48:$DO48)</f>
        <v>105</v>
      </c>
      <c r="BM48" s="136">
        <f>RANK('Standardized Scores'!BM48,'Standardized Scores'!$E48:$DO48)</f>
        <v>24</v>
      </c>
      <c r="BN48" s="136">
        <f>RANK('Standardized Scores'!BN48,'Standardized Scores'!$E48:$DO48)</f>
        <v>2</v>
      </c>
      <c r="BO48" s="136">
        <f>RANK('Standardized Scores'!BO48,'Standardized Scores'!$E48:$DO48)</f>
        <v>103</v>
      </c>
      <c r="BP48" s="136">
        <f>RANK('Standardized Scores'!BP48,'Standardized Scores'!$E48:$DO48)</f>
        <v>43</v>
      </c>
      <c r="BQ48" s="136">
        <f>RANK('Standardized Scores'!BQ48,'Standardized Scores'!$E48:$DO48)</f>
        <v>39</v>
      </c>
      <c r="BR48" s="136">
        <f>RANK('Standardized Scores'!BR48,'Standardized Scores'!$E48:$DO48)</f>
        <v>28</v>
      </c>
      <c r="BS48" s="136">
        <f>RANK('Standardized Scores'!BS48,'Standardized Scores'!$E48:$DO48)</f>
        <v>80</v>
      </c>
      <c r="BT48" s="136">
        <f>RANK('Standardized Scores'!BT48,'Standardized Scores'!$E48:$DO48)</f>
        <v>79</v>
      </c>
      <c r="BU48" s="136">
        <f>RANK('Standardized Scores'!BU48,'Standardized Scores'!$E48:$DO48)</f>
        <v>51</v>
      </c>
      <c r="BV48" s="136">
        <f>RANK('Standardized Scores'!BV48,'Standardized Scores'!$E48:$DO48)</f>
        <v>75</v>
      </c>
      <c r="BW48" s="136">
        <f>RANK('Standardized Scores'!BW48,'Standardized Scores'!$E48:$DO48)</f>
        <v>102</v>
      </c>
      <c r="BX48" s="136">
        <f>RANK('Standardized Scores'!BX48,'Standardized Scores'!$E48:$DO48)</f>
        <v>69</v>
      </c>
      <c r="BY48" s="136">
        <f>RANK('Standardized Scores'!BY48,'Standardized Scores'!$E48:$DO48)</f>
        <v>96</v>
      </c>
      <c r="BZ48" s="136">
        <f>RANK('Standardized Scores'!BZ48,'Standardized Scores'!$E48:$DO48)</f>
        <v>7</v>
      </c>
      <c r="CA48" s="136">
        <f>RANK('Standardized Scores'!CA48,'Standardized Scores'!$E48:$DO48)</f>
        <v>6</v>
      </c>
      <c r="CB48" s="136">
        <f>RANK('Standardized Scores'!CB48,'Standardized Scores'!$E48:$DO48)</f>
        <v>109</v>
      </c>
      <c r="CC48" s="136">
        <f>RANK('Standardized Scores'!CC48,'Standardized Scores'!$E48:$DO48)</f>
        <v>10</v>
      </c>
      <c r="CD48" s="136">
        <f>RANK('Standardized Scores'!CD48,'Standardized Scores'!$E48:$DO48)</f>
        <v>53</v>
      </c>
      <c r="CE48" s="136">
        <f>RANK('Standardized Scores'!CE48,'Standardized Scores'!$E48:$DO48)</f>
        <v>101</v>
      </c>
      <c r="CF48" s="136">
        <f>RANK('Standardized Scores'!CF48,'Standardized Scores'!$E48:$DO48)</f>
        <v>58</v>
      </c>
      <c r="CG48" s="136">
        <f>RANK('Standardized Scores'!CG48,'Standardized Scores'!$E48:$DO48)</f>
        <v>78</v>
      </c>
      <c r="CH48" s="136">
        <f>RANK('Standardized Scores'!CH48,'Standardized Scores'!$E48:$DO48)</f>
        <v>65</v>
      </c>
      <c r="CI48" s="136">
        <f>RANK('Standardized Scores'!CI48,'Standardized Scores'!$E48:$DO48)</f>
        <v>66</v>
      </c>
      <c r="CJ48" s="136">
        <f>RANK('Standardized Scores'!CJ48,'Standardized Scores'!$E48:$DO48)</f>
        <v>37</v>
      </c>
      <c r="CK48" s="136">
        <f>RANK('Standardized Scores'!CK48,'Standardized Scores'!$E48:$DO48)</f>
        <v>41</v>
      </c>
      <c r="CL48" s="136">
        <f>RANK('Standardized Scores'!CL48,'Standardized Scores'!$E48:$DO48)</f>
        <v>34</v>
      </c>
      <c r="CM48" s="136">
        <f>RANK('Standardized Scores'!CM48,'Standardized Scores'!$E48:$DO48)</f>
        <v>54</v>
      </c>
      <c r="CN48" s="136">
        <f>RANK('Standardized Scores'!CN48,'Standardized Scores'!$E48:$DO48)</f>
        <v>93</v>
      </c>
      <c r="CO48" s="136">
        <f>RANK('Standardized Scores'!CO48,'Standardized Scores'!$E48:$DO48)</f>
        <v>67</v>
      </c>
      <c r="CP48" s="136">
        <f>RANK('Standardized Scores'!CP48,'Standardized Scores'!$E48:$DO48)</f>
        <v>52</v>
      </c>
      <c r="CQ48" s="136">
        <f>RANK('Standardized Scores'!CQ48,'Standardized Scores'!$E48:$DO48)</f>
        <v>82</v>
      </c>
      <c r="CR48" s="136">
        <f>RANK('Standardized Scores'!CR48,'Standardized Scores'!$E48:$DO48)</f>
        <v>68</v>
      </c>
      <c r="CS48" s="136">
        <f>RANK('Standardized Scores'!CS48,'Standardized Scores'!$E48:$DO48)</f>
        <v>1</v>
      </c>
      <c r="CT48" s="136">
        <f>RANK('Standardized Scores'!CT48,'Standardized Scores'!$E48:$DO48)</f>
        <v>33</v>
      </c>
      <c r="CU48" s="136">
        <f>RANK('Standardized Scores'!CU48,'Standardized Scores'!$E48:$DO48)</f>
        <v>38</v>
      </c>
      <c r="CV48" s="136">
        <f>RANK('Standardized Scores'!CV48,'Standardized Scores'!$E48:$DO48)</f>
        <v>71</v>
      </c>
      <c r="CW48" s="136">
        <f>RANK('Standardized Scores'!CW48,'Standardized Scores'!$E48:$DO48)</f>
        <v>29</v>
      </c>
      <c r="CX48" s="136">
        <f>RANK('Standardized Scores'!CX48,'Standardized Scores'!$E48:$DO48)</f>
        <v>40</v>
      </c>
      <c r="CY48" s="136">
        <f>RANK('Standardized Scores'!CY48,'Standardized Scores'!$E48:$DO48)</f>
        <v>86</v>
      </c>
      <c r="CZ48" s="136">
        <f>RANK('Standardized Scores'!CZ48,'Standardized Scores'!$E48:$DO48)</f>
        <v>8</v>
      </c>
      <c r="DA48" s="136">
        <f>RANK('Standardized Scores'!DA48,'Standardized Scores'!$E48:$DO48)</f>
        <v>9</v>
      </c>
      <c r="DB48" s="136">
        <f>RANK('Standardized Scores'!DB48,'Standardized Scores'!$E48:$DO48)</f>
        <v>17</v>
      </c>
      <c r="DC48" s="136">
        <f>RANK('Standardized Scores'!DC48,'Standardized Scores'!$E48:$DO48)</f>
        <v>98</v>
      </c>
      <c r="DD48" s="136">
        <f>RANK('Standardized Scores'!DD48,'Standardized Scores'!$E48:$DO48)</f>
        <v>62</v>
      </c>
      <c r="DE48" s="136">
        <f>RANK('Standardized Scores'!DE48,'Standardized Scores'!$E48:$DO48)</f>
        <v>87</v>
      </c>
      <c r="DF48" s="136">
        <f>RANK('Standardized Scores'!DF48,'Standardized Scores'!$E48:$DO48)</f>
        <v>73</v>
      </c>
      <c r="DG48" s="136">
        <f>RANK('Standardized Scores'!DG48,'Standardized Scores'!$E48:$DO48)</f>
        <v>90</v>
      </c>
      <c r="DH48" s="136">
        <f>RANK('Standardized Scores'!DH48,'Standardized Scores'!$E48:$DO48)</f>
        <v>81</v>
      </c>
      <c r="DI48" s="136">
        <f>RANK('Standardized Scores'!DI48,'Standardized Scores'!$E48:$DO48)</f>
        <v>31</v>
      </c>
      <c r="DJ48" s="136">
        <f>RANK('Standardized Scores'!DJ48,'Standardized Scores'!$E48:$DO48)</f>
        <v>18</v>
      </c>
      <c r="DK48" s="136">
        <f>RANK('Standardized Scores'!DK48,'Standardized Scores'!$E48:$DO48)</f>
        <v>19</v>
      </c>
      <c r="DL48" s="136">
        <f>RANK('Standardized Scores'!DL48,'Standardized Scores'!$E48:$DO48)</f>
        <v>42</v>
      </c>
      <c r="DM48" s="136">
        <f>RANK('Standardized Scores'!DM48,'Standardized Scores'!$E48:$DO48)</f>
        <v>88</v>
      </c>
      <c r="DN48" s="136">
        <f>RANK('Standardized Scores'!DN48,'Standardized Scores'!$E48:$DO48)</f>
        <v>94</v>
      </c>
      <c r="DO48" s="136">
        <f>RANK('Standardized Scores'!DO48,'Standardized Scores'!$E48:$DO48)</f>
        <v>113</v>
      </c>
    </row>
    <row r="49" spans="2:119" ht="12" customHeight="1" x14ac:dyDescent="0.25">
      <c r="B49" s="64" t="str">
        <f>'Standardized Scores'!B49</f>
        <v xml:space="preserve">         Corruption risk scores</v>
      </c>
      <c r="C49" s="64" t="str">
        <f t="shared" si="0"/>
        <v>Corruption risk scores</v>
      </c>
      <c r="D49" s="169">
        <f>'Standardized Scores'!D49</f>
        <v>0.2</v>
      </c>
      <c r="E49" s="136">
        <f>RANK('Standardized Scores'!E49,'Standardized Scores'!$E49:$DO49)</f>
        <v>72</v>
      </c>
      <c r="F49" s="136">
        <f>RANK('Standardized Scores'!F49,'Standardized Scores'!$E49:$DO49)</f>
        <v>78</v>
      </c>
      <c r="G49" s="136">
        <f>RANK('Standardized Scores'!G49,'Standardized Scores'!$E49:$DO49)</f>
        <v>60</v>
      </c>
      <c r="H49" s="136">
        <f>RANK('Standardized Scores'!H49,'Standardized Scores'!$E49:$DO49)</f>
        <v>86</v>
      </c>
      <c r="I49" s="136">
        <f>RANK('Standardized Scores'!I49,'Standardized Scores'!$E49:$DO49)</f>
        <v>58</v>
      </c>
      <c r="J49" s="136">
        <f>RANK('Standardized Scores'!J49,'Standardized Scores'!$E49:$DO49)</f>
        <v>6</v>
      </c>
      <c r="K49" s="136">
        <f>RANK('Standardized Scores'!K49,'Standardized Scores'!$E49:$DO49)</f>
        <v>27</v>
      </c>
      <c r="L49" s="136">
        <f>RANK('Standardized Scores'!L49,'Standardized Scores'!$E49:$DO49)</f>
        <v>69</v>
      </c>
      <c r="M49" s="136">
        <f>RANK('Standardized Scores'!M49,'Standardized Scores'!$E49:$DO49)</f>
        <v>94</v>
      </c>
      <c r="N49" s="136">
        <f>RANK('Standardized Scores'!N49,'Standardized Scores'!$E49:$DO49)</f>
        <v>112</v>
      </c>
      <c r="O49" s="136">
        <f>RANK('Standardized Scores'!O49,'Standardized Scores'!$E49:$DO49)</f>
        <v>78</v>
      </c>
      <c r="P49" s="136">
        <f>RANK('Standardized Scores'!P49,'Standardized Scores'!$E49:$DO49)</f>
        <v>15</v>
      </c>
      <c r="Q49" s="136">
        <f>RANK('Standardized Scores'!Q49,'Standardized Scores'!$E49:$DO49)</f>
        <v>94</v>
      </c>
      <c r="R49" s="136">
        <f>RANK('Standardized Scores'!R49,'Standardized Scores'!$E49:$DO49)</f>
        <v>78</v>
      </c>
      <c r="S49" s="136">
        <f>RANK('Standardized Scores'!S49,'Standardized Scores'!$E49:$DO49)</f>
        <v>20</v>
      </c>
      <c r="T49" s="136">
        <f>RANK('Standardized Scores'!T49,'Standardized Scores'!$E49:$DO49)</f>
        <v>98</v>
      </c>
      <c r="U49" s="136">
        <f>RANK('Standardized Scores'!U49,'Standardized Scores'!$E49:$DO49)</f>
        <v>69</v>
      </c>
      <c r="V49" s="136">
        <f>RANK('Standardized Scores'!V49,'Standardized Scores'!$E49:$DO49)</f>
        <v>94</v>
      </c>
      <c r="W49" s="136">
        <f>RANK('Standardized Scores'!W49,'Standardized Scores'!$E49:$DO49)</f>
        <v>10</v>
      </c>
      <c r="X49" s="136">
        <f>RANK('Standardized Scores'!X49,'Standardized Scores'!$E49:$DO49)</f>
        <v>22</v>
      </c>
      <c r="Y49" s="136">
        <f>RANK('Standardized Scores'!Y49,'Standardized Scores'!$E49:$DO49)</f>
        <v>48</v>
      </c>
      <c r="Z49" s="136">
        <f>RANK('Standardized Scores'!Z49,'Standardized Scores'!$E49:$DO49)</f>
        <v>48</v>
      </c>
      <c r="AA49" s="136">
        <f>RANK('Standardized Scores'!AA49,'Standardized Scores'!$E49:$DO49)</f>
        <v>113</v>
      </c>
      <c r="AB49" s="136">
        <f>RANK('Standardized Scores'!AB49,'Standardized Scores'!$E49:$DO49)</f>
        <v>45</v>
      </c>
      <c r="AC49" s="136">
        <f>RANK('Standardized Scores'!AC49,'Standardized Scores'!$E49:$DO49)</f>
        <v>55</v>
      </c>
      <c r="AD49" s="136">
        <f>RANK('Standardized Scores'!AD49,'Standardized Scores'!$E49:$DO49)</f>
        <v>41</v>
      </c>
      <c r="AE49" s="136">
        <f>RANK('Standardized Scores'!AE49,'Standardized Scores'!$E49:$DO49)</f>
        <v>32</v>
      </c>
      <c r="AF49" s="136">
        <f>RANK('Standardized Scores'!AF49,'Standardized Scores'!$E49:$DO49)</f>
        <v>1</v>
      </c>
      <c r="AG49" s="136">
        <f>RANK('Standardized Scores'!AG49,'Standardized Scores'!$E49:$DO49)</f>
        <v>90</v>
      </c>
      <c r="AH49" s="136">
        <f>RANK('Standardized Scores'!AH49,'Standardized Scores'!$E49:$DO49)</f>
        <v>82</v>
      </c>
      <c r="AI49" s="136">
        <f>RANK('Standardized Scores'!AI49,'Standardized Scores'!$E49:$DO49)</f>
        <v>99</v>
      </c>
      <c r="AJ49" s="136">
        <f>RANK('Standardized Scores'!AJ49,'Standardized Scores'!$E49:$DO49)</f>
        <v>99</v>
      </c>
      <c r="AK49" s="136">
        <f>RANK('Standardized Scores'!AK49,'Standardized Scores'!$E49:$DO49)</f>
        <v>20</v>
      </c>
      <c r="AL49" s="136">
        <f>RANK('Standardized Scores'!AL49,'Standardized Scores'!$E49:$DO49)</f>
        <v>48</v>
      </c>
      <c r="AM49" s="136">
        <f>RANK('Standardized Scores'!AM49,'Standardized Scores'!$E49:$DO49)</f>
        <v>4</v>
      </c>
      <c r="AN49" s="136">
        <f>RANK('Standardized Scores'!AN49,'Standardized Scores'!$E49:$DO49)</f>
        <v>25</v>
      </c>
      <c r="AO49" s="136">
        <f>RANK('Standardized Scores'!AO49,'Standardized Scores'!$E49:$DO49)</f>
        <v>72</v>
      </c>
      <c r="AP49" s="136">
        <f>RANK('Standardized Scores'!AP49,'Standardized Scores'!$E49:$DO49)</f>
        <v>10</v>
      </c>
      <c r="AQ49" s="136">
        <f>RANK('Standardized Scores'!AQ49,'Standardized Scores'!$E49:$DO49)</f>
        <v>66</v>
      </c>
      <c r="AR49" s="136">
        <f>RANK('Standardized Scores'!AR49,'Standardized Scores'!$E49:$DO49)</f>
        <v>41</v>
      </c>
      <c r="AS49" s="136">
        <f>RANK('Standardized Scores'!AS49,'Standardized Scores'!$E49:$DO49)</f>
        <v>103</v>
      </c>
      <c r="AT49" s="136">
        <f>RANK('Standardized Scores'!AT49,'Standardized Scores'!$E49:$DO49)</f>
        <v>106</v>
      </c>
      <c r="AU49" s="136">
        <f>RANK('Standardized Scores'!AU49,'Standardized Scores'!$E49:$DO49)</f>
        <v>25</v>
      </c>
      <c r="AV49" s="136">
        <f>RANK('Standardized Scores'!AV49,'Standardized Scores'!$E49:$DO49)</f>
        <v>45</v>
      </c>
      <c r="AW49" s="136">
        <f>RANK('Standardized Scores'!AW49,'Standardized Scores'!$E49:$DO49)</f>
        <v>9</v>
      </c>
      <c r="AX49" s="136">
        <f>RANK('Standardized Scores'!AX49,'Standardized Scores'!$E49:$DO49)</f>
        <v>60</v>
      </c>
      <c r="AY49" s="136">
        <f>RANK('Standardized Scores'!AY49,'Standardized Scores'!$E49:$DO49)</f>
        <v>66</v>
      </c>
      <c r="AZ49" s="136">
        <f>RANK('Standardized Scores'!AZ49,'Standardized Scores'!$E49:$DO49)</f>
        <v>90</v>
      </c>
      <c r="BA49" s="136">
        <f>RANK('Standardized Scores'!BA49,'Standardized Scores'!$E49:$DO49)</f>
        <v>115</v>
      </c>
      <c r="BB49" s="136">
        <f>RANK('Standardized Scores'!BB49,'Standardized Scores'!$E49:$DO49)</f>
        <v>10</v>
      </c>
      <c r="BC49" s="136">
        <f>RANK('Standardized Scores'!BC49,'Standardized Scores'!$E49:$DO49)</f>
        <v>37</v>
      </c>
      <c r="BD49" s="136">
        <f>RANK('Standardized Scores'!BD49,'Standardized Scores'!$E49:$DO49)</f>
        <v>38</v>
      </c>
      <c r="BE49" s="136">
        <f>RANK('Standardized Scores'!BE49,'Standardized Scores'!$E49:$DO49)</f>
        <v>23</v>
      </c>
      <c r="BF49" s="136">
        <f>RANK('Standardized Scores'!BF49,'Standardized Scores'!$E49:$DO49)</f>
        <v>72</v>
      </c>
      <c r="BG49" s="136">
        <f>RANK('Standardized Scores'!BG49,'Standardized Scores'!$E49:$DO49)</f>
        <v>55</v>
      </c>
      <c r="BH49" s="136">
        <f>RANK('Standardized Scores'!BH49,'Standardized Scores'!$E49:$DO49)</f>
        <v>94</v>
      </c>
      <c r="BI49" s="136">
        <f>RANK('Standardized Scores'!BI49,'Standardized Scores'!$E49:$DO49)</f>
        <v>93</v>
      </c>
      <c r="BJ49" s="136">
        <f>RANK('Standardized Scores'!BJ49,'Standardized Scores'!$E49:$DO49)</f>
        <v>109</v>
      </c>
      <c r="BK49" s="136">
        <f>RANK('Standardized Scores'!BK49,'Standardized Scores'!$E49:$DO49)</f>
        <v>33</v>
      </c>
      <c r="BL49" s="136">
        <f>RANK('Standardized Scores'!BL49,'Standardized Scores'!$E49:$DO49)</f>
        <v>114</v>
      </c>
      <c r="BM49" s="136">
        <f>RANK('Standardized Scores'!BM49,'Standardized Scores'!$E49:$DO49)</f>
        <v>27</v>
      </c>
      <c r="BN49" s="136">
        <f>RANK('Standardized Scores'!BN49,'Standardized Scores'!$E49:$DO49)</f>
        <v>15</v>
      </c>
      <c r="BO49" s="136">
        <f>RANK('Standardized Scores'!BO49,'Standardized Scores'!$E49:$DO49)</f>
        <v>82</v>
      </c>
      <c r="BP49" s="136">
        <f>RANK('Standardized Scores'!BP49,'Standardized Scores'!$E49:$DO49)</f>
        <v>33</v>
      </c>
      <c r="BQ49" s="136">
        <f>RANK('Standardized Scores'!BQ49,'Standardized Scores'!$E49:$DO49)</f>
        <v>66</v>
      </c>
      <c r="BR49" s="136">
        <f>RANK('Standardized Scores'!BR49,'Standardized Scores'!$E49:$DO49)</f>
        <v>27</v>
      </c>
      <c r="BS49" s="136">
        <f>RANK('Standardized Scores'!BS49,'Standardized Scores'!$E49:$DO49)</f>
        <v>102</v>
      </c>
      <c r="BT49" s="136">
        <f>RANK('Standardized Scores'!BT49,'Standardized Scores'!$E49:$DO49)</f>
        <v>69</v>
      </c>
      <c r="BU49" s="136">
        <f>RANK('Standardized Scores'!BU49,'Standardized Scores'!$E49:$DO49)</f>
        <v>60</v>
      </c>
      <c r="BV49" s="136">
        <f>RANK('Standardized Scores'!BV49,'Standardized Scores'!$E49:$DO49)</f>
        <v>78</v>
      </c>
      <c r="BW49" s="136">
        <f>RANK('Standardized Scores'!BW49,'Standardized Scores'!$E49:$DO49)</f>
        <v>103</v>
      </c>
      <c r="BX49" s="136">
        <f>RANK('Standardized Scores'!BX49,'Standardized Scores'!$E49:$DO49)</f>
        <v>27</v>
      </c>
      <c r="BY49" s="136">
        <f>RANK('Standardized Scores'!BY49,'Standardized Scores'!$E49:$DO49)</f>
        <v>101</v>
      </c>
      <c r="BZ49" s="136">
        <f>RANK('Standardized Scores'!BZ49,'Standardized Scores'!$E49:$DO49)</f>
        <v>10</v>
      </c>
      <c r="CA49" s="136">
        <f>RANK('Standardized Scores'!CA49,'Standardized Scores'!$E49:$DO49)</f>
        <v>2</v>
      </c>
      <c r="CB49" s="136">
        <f>RANK('Standardized Scores'!CB49,'Standardized Scores'!$E49:$DO49)</f>
        <v>110</v>
      </c>
      <c r="CC49" s="136">
        <f>RANK('Standardized Scores'!CC49,'Standardized Scores'!$E49:$DO49)</f>
        <v>2</v>
      </c>
      <c r="CD49" s="136">
        <f>RANK('Standardized Scores'!CD49,'Standardized Scores'!$E49:$DO49)</f>
        <v>41</v>
      </c>
      <c r="CE49" s="136">
        <f>RANK('Standardized Scores'!CE49,'Standardized Scores'!$E49:$DO49)</f>
        <v>86</v>
      </c>
      <c r="CF49" s="136">
        <f>RANK('Standardized Scores'!CF49,'Standardized Scores'!$E49:$DO49)</f>
        <v>86</v>
      </c>
      <c r="CG49" s="136">
        <f>RANK('Standardized Scores'!CG49,'Standardized Scores'!$E49:$DO49)</f>
        <v>110</v>
      </c>
      <c r="CH49" s="136">
        <f>RANK('Standardized Scores'!CH49,'Standardized Scores'!$E49:$DO49)</f>
        <v>90</v>
      </c>
      <c r="CI49" s="136">
        <f>RANK('Standardized Scores'!CI49,'Standardized Scores'!$E49:$DO49)</f>
        <v>86</v>
      </c>
      <c r="CJ49" s="136">
        <f>RANK('Standardized Scores'!CJ49,'Standardized Scores'!$E49:$DO49)</f>
        <v>38</v>
      </c>
      <c r="CK49" s="136">
        <f>RANK('Standardized Scores'!CK49,'Standardized Scores'!$E49:$DO49)</f>
        <v>33</v>
      </c>
      <c r="CL49" s="136">
        <f>RANK('Standardized Scores'!CL49,'Standardized Scores'!$E49:$DO49)</f>
        <v>53</v>
      </c>
      <c r="CM49" s="136">
        <f>RANK('Standardized Scores'!CM49,'Standardized Scores'!$E49:$DO49)</f>
        <v>51</v>
      </c>
      <c r="CN49" s="136">
        <f>RANK('Standardized Scores'!CN49,'Standardized Scores'!$E49:$DO49)</f>
        <v>106</v>
      </c>
      <c r="CO49" s="136">
        <f>RANK('Standardized Scores'!CO49,'Standardized Scores'!$E49:$DO49)</f>
        <v>33</v>
      </c>
      <c r="CP49" s="136">
        <f>RANK('Standardized Scores'!CP49,'Standardized Scores'!$E49:$DO49)</f>
        <v>60</v>
      </c>
      <c r="CQ49" s="136">
        <f>RANK('Standardized Scores'!CQ49,'Standardized Scores'!$E49:$DO49)</f>
        <v>53</v>
      </c>
      <c r="CR49" s="136">
        <f>RANK('Standardized Scores'!CR49,'Standardized Scores'!$E49:$DO49)</f>
        <v>72</v>
      </c>
      <c r="CS49" s="136">
        <f>RANK('Standardized Scores'!CS49,'Standardized Scores'!$E49:$DO49)</f>
        <v>4</v>
      </c>
      <c r="CT49" s="136">
        <f>RANK('Standardized Scores'!CT49,'Standardized Scores'!$E49:$DO49)</f>
        <v>17</v>
      </c>
      <c r="CU49" s="136">
        <f>RANK('Standardized Scores'!CU49,'Standardized Scores'!$E49:$DO49)</f>
        <v>27</v>
      </c>
      <c r="CV49" s="136">
        <f>RANK('Standardized Scores'!CV49,'Standardized Scores'!$E49:$DO49)</f>
        <v>55</v>
      </c>
      <c r="CW49" s="136">
        <f>RANK('Standardized Scores'!CW49,'Standardized Scores'!$E49:$DO49)</f>
        <v>38</v>
      </c>
      <c r="CX49" s="136">
        <f>RANK('Standardized Scores'!CX49,'Standardized Scores'!$E49:$DO49)</f>
        <v>45</v>
      </c>
      <c r="CY49" s="136">
        <f>RANK('Standardized Scores'!CY49,'Standardized Scores'!$E49:$DO49)</f>
        <v>72</v>
      </c>
      <c r="CZ49" s="136">
        <f>RANK('Standardized Scores'!CZ49,'Standardized Scores'!$E49:$DO49)</f>
        <v>6</v>
      </c>
      <c r="DA49" s="136">
        <f>RANK('Standardized Scores'!DA49,'Standardized Scores'!$E49:$DO49)</f>
        <v>10</v>
      </c>
      <c r="DB49" s="136">
        <f>RANK('Standardized Scores'!DB49,'Standardized Scores'!$E49:$DO49)</f>
        <v>23</v>
      </c>
      <c r="DC49" s="136">
        <f>RANK('Standardized Scores'!DC49,'Standardized Scores'!$E49:$DO49)</f>
        <v>82</v>
      </c>
      <c r="DD49" s="136">
        <f>RANK('Standardized Scores'!DD49,'Standardized Scores'!$E49:$DO49)</f>
        <v>72</v>
      </c>
      <c r="DE49" s="136">
        <f>RANK('Standardized Scores'!DE49,'Standardized Scores'!$E49:$DO49)</f>
        <v>60</v>
      </c>
      <c r="DF49" s="136">
        <f>RANK('Standardized Scores'!DF49,'Standardized Scores'!$E49:$DO49)</f>
        <v>51</v>
      </c>
      <c r="DG49" s="136">
        <f>RANK('Standardized Scores'!DG49,'Standardized Scores'!$E49:$DO49)</f>
        <v>103</v>
      </c>
      <c r="DH49" s="136">
        <f>RANK('Standardized Scores'!DH49,'Standardized Scores'!$E49:$DO49)</f>
        <v>85</v>
      </c>
      <c r="DI49" s="136">
        <f>RANK('Standardized Scores'!DI49,'Standardized Scores'!$E49:$DO49)</f>
        <v>41</v>
      </c>
      <c r="DJ49" s="136">
        <f>RANK('Standardized Scores'!DJ49,'Standardized Scores'!$E49:$DO49)</f>
        <v>17</v>
      </c>
      <c r="DK49" s="136">
        <f>RANK('Standardized Scores'!DK49,'Standardized Scores'!$E49:$DO49)</f>
        <v>6</v>
      </c>
      <c r="DL49" s="136">
        <f>RANK('Standardized Scores'!DL49,'Standardized Scores'!$E49:$DO49)</f>
        <v>17</v>
      </c>
      <c r="DM49" s="136">
        <f>RANK('Standardized Scores'!DM49,'Standardized Scores'!$E49:$DO49)</f>
        <v>60</v>
      </c>
      <c r="DN49" s="136">
        <f>RANK('Standardized Scores'!DN49,'Standardized Scores'!$E49:$DO49)</f>
        <v>58</v>
      </c>
      <c r="DO49" s="136">
        <f>RANK('Standardized Scores'!DO49,'Standardized Scores'!$E49:$DO49)</f>
        <v>106</v>
      </c>
    </row>
    <row r="50" spans="2:119" ht="12" customHeight="1" x14ac:dyDescent="0.25">
      <c r="B50" s="64" t="str">
        <f>'Standardized Scores'!B50</f>
        <v xml:space="preserve">         Cyber risk scores</v>
      </c>
      <c r="C50" s="64" t="str">
        <f t="shared" si="0"/>
        <v>Cyber risk scores</v>
      </c>
      <c r="D50" s="169">
        <f>'Standardized Scores'!D50</f>
        <v>0.1</v>
      </c>
      <c r="E50" s="136">
        <f>RANK('Standardized Scores'!E50,'Standardized Scores'!$E50:$DO50)</f>
        <v>61</v>
      </c>
      <c r="F50" s="136">
        <f>RANK('Standardized Scores'!F50,'Standardized Scores'!$E50:$DO50)</f>
        <v>57</v>
      </c>
      <c r="G50" s="136">
        <f>RANK('Standardized Scores'!G50,'Standardized Scores'!$E50:$DO50)</f>
        <v>15</v>
      </c>
      <c r="H50" s="136">
        <f>RANK('Standardized Scores'!H50,'Standardized Scores'!$E50:$DO50)</f>
        <v>25</v>
      </c>
      <c r="I50" s="136">
        <f>RANK('Standardized Scores'!I50,'Standardized Scores'!$E50:$DO50)</f>
        <v>77</v>
      </c>
      <c r="J50" s="136">
        <f>RANK('Standardized Scores'!J50,'Standardized Scores'!$E50:$DO50)</f>
        <v>98</v>
      </c>
      <c r="K50" s="136">
        <f>RANK('Standardized Scores'!K50,'Standardized Scores'!$E50:$DO50)</f>
        <v>57</v>
      </c>
      <c r="L50" s="136">
        <f>RANK('Standardized Scores'!L50,'Standardized Scores'!$E50:$DO50)</f>
        <v>93</v>
      </c>
      <c r="M50" s="136">
        <f>RANK('Standardized Scores'!M50,'Standardized Scores'!$E50:$DO50)</f>
        <v>50</v>
      </c>
      <c r="N50" s="136">
        <f>RANK('Standardized Scores'!N50,'Standardized Scores'!$E50:$DO50)</f>
        <v>51</v>
      </c>
      <c r="O50" s="136">
        <f>RANK('Standardized Scores'!O50,'Standardized Scores'!$E50:$DO50)</f>
        <v>105</v>
      </c>
      <c r="P50" s="136">
        <f>RANK('Standardized Scores'!P50,'Standardized Scores'!$E50:$DO50)</f>
        <v>83</v>
      </c>
      <c r="Q50" s="136">
        <f>RANK('Standardized Scores'!Q50,'Standardized Scores'!$E50:$DO50)</f>
        <v>15</v>
      </c>
      <c r="R50" s="136">
        <f>RANK('Standardized Scores'!R50,'Standardized Scores'!$E50:$DO50)</f>
        <v>88</v>
      </c>
      <c r="S50" s="136">
        <f>RANK('Standardized Scores'!S50,'Standardized Scores'!$E50:$DO50)</f>
        <v>1</v>
      </c>
      <c r="T50" s="136">
        <f>RANK('Standardized Scores'!T50,'Standardized Scores'!$E50:$DO50)</f>
        <v>88</v>
      </c>
      <c r="U50" s="136">
        <f>RANK('Standardized Scores'!U50,'Standardized Scores'!$E50:$DO50)</f>
        <v>74</v>
      </c>
      <c r="V50" s="136">
        <f>RANK('Standardized Scores'!V50,'Standardized Scores'!$E50:$DO50)</f>
        <v>46</v>
      </c>
      <c r="W50" s="136">
        <f>RANK('Standardized Scores'!W50,'Standardized Scores'!$E50:$DO50)</f>
        <v>93</v>
      </c>
      <c r="X50" s="136">
        <f>RANK('Standardized Scores'!X50,'Standardized Scores'!$E50:$DO50)</f>
        <v>30</v>
      </c>
      <c r="Y50" s="136">
        <f>RANK('Standardized Scores'!Y50,'Standardized Scores'!$E50:$DO50)</f>
        <v>36</v>
      </c>
      <c r="Z50" s="136">
        <f>RANK('Standardized Scores'!Z50,'Standardized Scores'!$E50:$DO50)</f>
        <v>77</v>
      </c>
      <c r="AA50" s="136">
        <f>RANK('Standardized Scores'!AA50,'Standardized Scores'!$E50:$DO50)</f>
        <v>26</v>
      </c>
      <c r="AB50" s="136">
        <f>RANK('Standardized Scores'!AB50,'Standardized Scores'!$E50:$DO50)</f>
        <v>43</v>
      </c>
      <c r="AC50" s="136">
        <f>RANK('Standardized Scores'!AC50,'Standardized Scores'!$E50:$DO50)</f>
        <v>30</v>
      </c>
      <c r="AD50" s="136">
        <f>RANK('Standardized Scores'!AD50,'Standardized Scores'!$E50:$DO50)</f>
        <v>68</v>
      </c>
      <c r="AE50" s="136">
        <f>RANK('Standardized Scores'!AE50,'Standardized Scores'!$E50:$DO50)</f>
        <v>91</v>
      </c>
      <c r="AF50" s="136">
        <f>RANK('Standardized Scores'!AF50,'Standardized Scores'!$E50:$DO50)</f>
        <v>46</v>
      </c>
      <c r="AG50" s="136">
        <f>RANK('Standardized Scores'!AG50,'Standardized Scores'!$E50:$DO50)</f>
        <v>32</v>
      </c>
      <c r="AH50" s="136">
        <f>RANK('Standardized Scores'!AH50,'Standardized Scores'!$E50:$DO50)</f>
        <v>39</v>
      </c>
      <c r="AI50" s="136">
        <f>RANK('Standardized Scores'!AI50,'Standardized Scores'!$E50:$DO50)</f>
        <v>4</v>
      </c>
      <c r="AJ50" s="136">
        <f>RANK('Standardized Scores'!AJ50,'Standardized Scores'!$E50:$DO50)</f>
        <v>36</v>
      </c>
      <c r="AK50" s="136">
        <f>RANK('Standardized Scores'!AK50,'Standardized Scores'!$E50:$DO50)</f>
        <v>105</v>
      </c>
      <c r="AL50" s="136">
        <f>RANK('Standardized Scores'!AL50,'Standardized Scores'!$E50:$DO50)</f>
        <v>21</v>
      </c>
      <c r="AM50" s="136">
        <f>RANK('Standardized Scores'!AM50,'Standardized Scores'!$E50:$DO50)</f>
        <v>105</v>
      </c>
      <c r="AN50" s="136">
        <f>RANK('Standardized Scores'!AN50,'Standardized Scores'!$E50:$DO50)</f>
        <v>66</v>
      </c>
      <c r="AO50" s="136">
        <f>RANK('Standardized Scores'!AO50,'Standardized Scores'!$E50:$DO50)</f>
        <v>83</v>
      </c>
      <c r="AP50" s="136">
        <f>RANK('Standardized Scores'!AP50,'Standardized Scores'!$E50:$DO50)</f>
        <v>72</v>
      </c>
      <c r="AQ50" s="136">
        <f>RANK('Standardized Scores'!AQ50,'Standardized Scores'!$E50:$DO50)</f>
        <v>46</v>
      </c>
      <c r="AR50" s="136">
        <f>RANK('Standardized Scores'!AR50,'Standardized Scores'!$E50:$DO50)</f>
        <v>74</v>
      </c>
      <c r="AS50" s="136">
        <f>RANK('Standardized Scores'!AS50,'Standardized Scores'!$E50:$DO50)</f>
        <v>18</v>
      </c>
      <c r="AT50" s="136">
        <f>RANK('Standardized Scores'!AT50,'Standardized Scores'!$E50:$DO50)</f>
        <v>10</v>
      </c>
      <c r="AU50" s="136">
        <f>RANK('Standardized Scores'!AU50,'Standardized Scores'!$E50:$DO50)</f>
        <v>26</v>
      </c>
      <c r="AV50" s="136">
        <f>RANK('Standardized Scores'!AV50,'Standardized Scores'!$E50:$DO50)</f>
        <v>28</v>
      </c>
      <c r="AW50" s="136">
        <f>RANK('Standardized Scores'!AW50,'Standardized Scores'!$E50:$DO50)</f>
        <v>56</v>
      </c>
      <c r="AX50" s="136">
        <f>RANK('Standardized Scores'!AX50,'Standardized Scores'!$E50:$DO50)</f>
        <v>105</v>
      </c>
      <c r="AY50" s="136">
        <f>RANK('Standardized Scores'!AY50,'Standardized Scores'!$E50:$DO50)</f>
        <v>100</v>
      </c>
      <c r="AZ50" s="136">
        <f>RANK('Standardized Scores'!AZ50,'Standardized Scores'!$E50:$DO50)</f>
        <v>115</v>
      </c>
      <c r="BA50" s="136">
        <f>RANK('Standardized Scores'!BA50,'Standardized Scores'!$E50:$DO50)</f>
        <v>101</v>
      </c>
      <c r="BB50" s="136">
        <f>RANK('Standardized Scores'!BB50,'Standardized Scores'!$E50:$DO50)</f>
        <v>57</v>
      </c>
      <c r="BC50" s="136">
        <f>RANK('Standardized Scores'!BC50,'Standardized Scores'!$E50:$DO50)</f>
        <v>101</v>
      </c>
      <c r="BD50" s="136">
        <f>RANK('Standardized Scores'!BD50,'Standardized Scores'!$E50:$DO50)</f>
        <v>83</v>
      </c>
      <c r="BE50" s="136">
        <f>RANK('Standardized Scores'!BE50,'Standardized Scores'!$E50:$DO50)</f>
        <v>93</v>
      </c>
      <c r="BF50" s="136">
        <f>RANK('Standardized Scores'!BF50,'Standardized Scores'!$E50:$DO50)</f>
        <v>61</v>
      </c>
      <c r="BG50" s="136">
        <f>RANK('Standardized Scores'!BG50,'Standardized Scores'!$E50:$DO50)</f>
        <v>51</v>
      </c>
      <c r="BH50" s="136">
        <f>RANK('Standardized Scores'!BH50,'Standardized Scores'!$E50:$DO50)</f>
        <v>64</v>
      </c>
      <c r="BI50" s="136">
        <f>RANK('Standardized Scores'!BI50,'Standardized Scores'!$E50:$DO50)</f>
        <v>80</v>
      </c>
      <c r="BJ50" s="136">
        <f>RANK('Standardized Scores'!BJ50,'Standardized Scores'!$E50:$DO50)</f>
        <v>18</v>
      </c>
      <c r="BK50" s="136">
        <f>RANK('Standardized Scores'!BK50,'Standardized Scores'!$E50:$DO50)</f>
        <v>112</v>
      </c>
      <c r="BL50" s="136">
        <f>RANK('Standardized Scores'!BL50,'Standardized Scores'!$E50:$DO50)</f>
        <v>28</v>
      </c>
      <c r="BM50" s="136">
        <f>RANK('Standardized Scores'!BM50,'Standardized Scores'!$E50:$DO50)</f>
        <v>110</v>
      </c>
      <c r="BN50" s="136">
        <f>RANK('Standardized Scores'!BN50,'Standardized Scores'!$E50:$DO50)</f>
        <v>39</v>
      </c>
      <c r="BO50" s="136">
        <f>RANK('Standardized Scores'!BO50,'Standardized Scores'!$E50:$DO50)</f>
        <v>4</v>
      </c>
      <c r="BP50" s="136">
        <f>RANK('Standardized Scores'!BP50,'Standardized Scores'!$E50:$DO50)</f>
        <v>77</v>
      </c>
      <c r="BQ50" s="136">
        <f>RANK('Standardized Scores'!BQ50,'Standardized Scores'!$E50:$DO50)</f>
        <v>51</v>
      </c>
      <c r="BR50" s="136">
        <f>RANK('Standardized Scores'!BR50,'Standardized Scores'!$E50:$DO50)</f>
        <v>1</v>
      </c>
      <c r="BS50" s="136">
        <f>RANK('Standardized Scores'!BS50,'Standardized Scores'!$E50:$DO50)</f>
        <v>82</v>
      </c>
      <c r="BT50" s="136">
        <f>RANK('Standardized Scores'!BT50,'Standardized Scores'!$E50:$DO50)</f>
        <v>43</v>
      </c>
      <c r="BU50" s="136">
        <f>RANK('Standardized Scores'!BU50,'Standardized Scores'!$E50:$DO50)</f>
        <v>88</v>
      </c>
      <c r="BV50" s="136">
        <f>RANK('Standardized Scores'!BV50,'Standardized Scores'!$E50:$DO50)</f>
        <v>103</v>
      </c>
      <c r="BW50" s="136">
        <f>RANK('Standardized Scores'!BW50,'Standardized Scores'!$E50:$DO50)</f>
        <v>6</v>
      </c>
      <c r="BX50" s="136">
        <f>RANK('Standardized Scores'!BX50,'Standardized Scores'!$E50:$DO50)</f>
        <v>1</v>
      </c>
      <c r="BY50" s="136">
        <f>RANK('Standardized Scores'!BY50,'Standardized Scores'!$E50:$DO50)</f>
        <v>32</v>
      </c>
      <c r="BZ50" s="136">
        <f>RANK('Standardized Scores'!BZ50,'Standardized Scores'!$E50:$DO50)</f>
        <v>57</v>
      </c>
      <c r="CA50" s="136">
        <f>RANK('Standardized Scores'!CA50,'Standardized Scores'!$E50:$DO50)</f>
        <v>74</v>
      </c>
      <c r="CB50" s="136">
        <f>RANK('Standardized Scores'!CB50,'Standardized Scores'!$E50:$DO50)</f>
        <v>32</v>
      </c>
      <c r="CC50" s="136">
        <f>RANK('Standardized Scores'!CC50,'Standardized Scores'!$E50:$DO50)</f>
        <v>80</v>
      </c>
      <c r="CD50" s="136">
        <f>RANK('Standardized Scores'!CD50,'Standardized Scores'!$E50:$DO50)</f>
        <v>38</v>
      </c>
      <c r="CE50" s="136">
        <f>RANK('Standardized Scores'!CE50,'Standardized Scores'!$E50:$DO50)</f>
        <v>93</v>
      </c>
      <c r="CF50" s="136">
        <f>RANK('Standardized Scores'!CF50,'Standardized Scores'!$E50:$DO50)</f>
        <v>51</v>
      </c>
      <c r="CG50" s="136">
        <f>RANK('Standardized Scores'!CG50,'Standardized Scores'!$E50:$DO50)</f>
        <v>10</v>
      </c>
      <c r="CH50" s="136">
        <f>RANK('Standardized Scores'!CH50,'Standardized Scores'!$E50:$DO50)</f>
        <v>18</v>
      </c>
      <c r="CI50" s="136">
        <f>RANK('Standardized Scores'!CI50,'Standardized Scores'!$E50:$DO50)</f>
        <v>93</v>
      </c>
      <c r="CJ50" s="136">
        <f>RANK('Standardized Scores'!CJ50,'Standardized Scores'!$E50:$DO50)</f>
        <v>104</v>
      </c>
      <c r="CK50" s="136">
        <f>RANK('Standardized Scores'!CK50,'Standardized Scores'!$E50:$DO50)</f>
        <v>15</v>
      </c>
      <c r="CL50" s="136">
        <f>RANK('Standardized Scores'!CL50,'Standardized Scores'!$E50:$DO50)</f>
        <v>64</v>
      </c>
      <c r="CM50" s="136">
        <f>RANK('Standardized Scores'!CM50,'Standardized Scores'!$E50:$DO50)</f>
        <v>98</v>
      </c>
      <c r="CN50" s="136">
        <f>RANK('Standardized Scores'!CN50,'Standardized Scores'!$E50:$DO50)</f>
        <v>110</v>
      </c>
      <c r="CO50" s="136">
        <f>RANK('Standardized Scores'!CO50,'Standardized Scores'!$E50:$DO50)</f>
        <v>6</v>
      </c>
      <c r="CP50" s="136">
        <f>RANK('Standardized Scores'!CP50,'Standardized Scores'!$E50:$DO50)</f>
        <v>71</v>
      </c>
      <c r="CQ50" s="136">
        <f>RANK('Standardized Scores'!CQ50,'Standardized Scores'!$E50:$DO50)</f>
        <v>6</v>
      </c>
      <c r="CR50" s="136">
        <f>RANK('Standardized Scores'!CR50,'Standardized Scores'!$E50:$DO50)</f>
        <v>43</v>
      </c>
      <c r="CS50" s="136">
        <f>RANK('Standardized Scores'!CS50,'Standardized Scores'!$E50:$DO50)</f>
        <v>39</v>
      </c>
      <c r="CT50" s="136">
        <f>RANK('Standardized Scores'!CT50,'Standardized Scores'!$E50:$DO50)</f>
        <v>68</v>
      </c>
      <c r="CU50" s="136">
        <f>RANK('Standardized Scores'!CU50,'Standardized Scores'!$E50:$DO50)</f>
        <v>14</v>
      </c>
      <c r="CV50" s="136">
        <f>RANK('Standardized Scores'!CV50,'Standardized Scores'!$E50:$DO50)</f>
        <v>72</v>
      </c>
      <c r="CW50" s="136">
        <f>RANK('Standardized Scores'!CW50,'Standardized Scores'!$E50:$DO50)</f>
        <v>112</v>
      </c>
      <c r="CX50" s="136">
        <f>RANK('Standardized Scores'!CX50,'Standardized Scores'!$E50:$DO50)</f>
        <v>32</v>
      </c>
      <c r="CY50" s="136">
        <f>RANK('Standardized Scores'!CY50,'Standardized Scores'!$E50:$DO50)</f>
        <v>51</v>
      </c>
      <c r="CZ50" s="136">
        <f>RANK('Standardized Scores'!CZ50,'Standardized Scores'!$E50:$DO50)</f>
        <v>91</v>
      </c>
      <c r="DA50" s="136">
        <f>RANK('Standardized Scores'!DA50,'Standardized Scores'!$E50:$DO50)</f>
        <v>39</v>
      </c>
      <c r="DB50" s="136">
        <f>RANK('Standardized Scores'!DB50,'Standardized Scores'!$E50:$DO50)</f>
        <v>68</v>
      </c>
      <c r="DC50" s="136">
        <f>RANK('Standardized Scores'!DC50,'Standardized Scores'!$E50:$DO50)</f>
        <v>24</v>
      </c>
      <c r="DD50" s="136">
        <f>RANK('Standardized Scores'!DD50,'Standardized Scores'!$E50:$DO50)</f>
        <v>61</v>
      </c>
      <c r="DE50" s="136">
        <f>RANK('Standardized Scores'!DE50,'Standardized Scores'!$E50:$DO50)</f>
        <v>23</v>
      </c>
      <c r="DF50" s="136">
        <f>RANK('Standardized Scores'!DF50,'Standardized Scores'!$E50:$DO50)</f>
        <v>66</v>
      </c>
      <c r="DG50" s="136">
        <f>RANK('Standardized Scores'!DG50,'Standardized Scores'!$E50:$DO50)</f>
        <v>21</v>
      </c>
      <c r="DH50" s="136">
        <f>RANK('Standardized Scores'!DH50,'Standardized Scores'!$E50:$DO50)</f>
        <v>112</v>
      </c>
      <c r="DI50" s="136">
        <f>RANK('Standardized Scores'!DI50,'Standardized Scores'!$E50:$DO50)</f>
        <v>46</v>
      </c>
      <c r="DJ50" s="136">
        <f>RANK('Standardized Scores'!DJ50,'Standardized Scores'!$E50:$DO50)</f>
        <v>83</v>
      </c>
      <c r="DK50" s="136">
        <f>RANK('Standardized Scores'!DK50,'Standardized Scores'!$E50:$DO50)</f>
        <v>109</v>
      </c>
      <c r="DL50" s="136">
        <f>RANK('Standardized Scores'!DL50,'Standardized Scores'!$E50:$DO50)</f>
        <v>9</v>
      </c>
      <c r="DM50" s="136">
        <f>RANK('Standardized Scores'!DM50,'Standardized Scores'!$E50:$DO50)</f>
        <v>83</v>
      </c>
      <c r="DN50" s="136">
        <f>RANK('Standardized Scores'!DN50,'Standardized Scores'!$E50:$DO50)</f>
        <v>12</v>
      </c>
      <c r="DO50" s="136">
        <f>RANK('Standardized Scores'!DO50,'Standardized Scores'!$E50:$DO50)</f>
        <v>12</v>
      </c>
    </row>
    <row r="51" spans="2:119" ht="12" customHeight="1" x14ac:dyDescent="0.25">
      <c r="B51" s="64" t="str">
        <f>'Standardized Scores'!B51</f>
        <v xml:space="preserve">         Contract enforcement risk scores</v>
      </c>
      <c r="C51" s="64" t="str">
        <f t="shared" si="0"/>
        <v>Contract enforcement risk scores</v>
      </c>
      <c r="D51" s="169">
        <f>'Standardized Scores'!D51</f>
        <v>0.15</v>
      </c>
      <c r="E51" s="136">
        <f>RANK('Standardized Scores'!E51,'Standardized Scores'!$E51:$DO51)</f>
        <v>68</v>
      </c>
      <c r="F51" s="136">
        <f>RANK('Standardized Scores'!F51,'Standardized Scores'!$E51:$DO51)</f>
        <v>93</v>
      </c>
      <c r="G51" s="136">
        <f>RANK('Standardized Scores'!G51,'Standardized Scores'!$E51:$DO51)</f>
        <v>68</v>
      </c>
      <c r="H51" s="136">
        <f>RANK('Standardized Scores'!H51,'Standardized Scores'!$E51:$DO51)</f>
        <v>75</v>
      </c>
      <c r="I51" s="136">
        <f>RANK('Standardized Scores'!I51,'Standardized Scores'!$E51:$DO51)</f>
        <v>75</v>
      </c>
      <c r="J51" s="136">
        <f>RANK('Standardized Scores'!J51,'Standardized Scores'!$E51:$DO51)</f>
        <v>5</v>
      </c>
      <c r="K51" s="136">
        <f>RANK('Standardized Scores'!K51,'Standardized Scores'!$E51:$DO51)</f>
        <v>21</v>
      </c>
      <c r="L51" s="136">
        <f>RANK('Standardized Scores'!L51,'Standardized Scores'!$E51:$DO51)</f>
        <v>83</v>
      </c>
      <c r="M51" s="136">
        <f>RANK('Standardized Scores'!M51,'Standardized Scores'!$E51:$DO51)</f>
        <v>93</v>
      </c>
      <c r="N51" s="136">
        <f>RANK('Standardized Scores'!N51,'Standardized Scores'!$E51:$DO51)</f>
        <v>83</v>
      </c>
      <c r="O51" s="136">
        <f>RANK('Standardized Scores'!O51,'Standardized Scores'!$E51:$DO51)</f>
        <v>97</v>
      </c>
      <c r="P51" s="136">
        <f>RANK('Standardized Scores'!P51,'Standardized Scores'!$E51:$DO51)</f>
        <v>12</v>
      </c>
      <c r="Q51" s="136">
        <f>RANK('Standardized Scores'!Q51,'Standardized Scores'!$E51:$DO51)</f>
        <v>107</v>
      </c>
      <c r="R51" s="136">
        <f>RANK('Standardized Scores'!R51,'Standardized Scores'!$E51:$DO51)</f>
        <v>68</v>
      </c>
      <c r="S51" s="136">
        <f>RANK('Standardized Scores'!S51,'Standardized Scores'!$E51:$DO51)</f>
        <v>29</v>
      </c>
      <c r="T51" s="136">
        <f>RANK('Standardized Scores'!T51,'Standardized Scores'!$E51:$DO51)</f>
        <v>47</v>
      </c>
      <c r="U51" s="136">
        <f>RANK('Standardized Scores'!U51,'Standardized Scores'!$E51:$DO51)</f>
        <v>53</v>
      </c>
      <c r="V51" s="136">
        <f>RANK('Standardized Scores'!V51,'Standardized Scores'!$E51:$DO51)</f>
        <v>68</v>
      </c>
      <c r="W51" s="136">
        <f>RANK('Standardized Scores'!W51,'Standardized Scores'!$E51:$DO51)</f>
        <v>12</v>
      </c>
      <c r="X51" s="136">
        <f>RANK('Standardized Scores'!X51,'Standardized Scores'!$E51:$DO51)</f>
        <v>23</v>
      </c>
      <c r="Y51" s="136">
        <f>RANK('Standardized Scores'!Y51,'Standardized Scores'!$E51:$DO51)</f>
        <v>38</v>
      </c>
      <c r="Z51" s="136">
        <f>RANK('Standardized Scores'!Z51,'Standardized Scores'!$E51:$DO51)</f>
        <v>36</v>
      </c>
      <c r="AA51" s="136">
        <f>RANK('Standardized Scores'!AA51,'Standardized Scores'!$E51:$DO51)</f>
        <v>115</v>
      </c>
      <c r="AB51" s="136">
        <f>RANK('Standardized Scores'!AB51,'Standardized Scores'!$E51:$DO51)</f>
        <v>47</v>
      </c>
      <c r="AC51" s="136">
        <f>RANK('Standardized Scores'!AC51,'Standardized Scores'!$E51:$DO51)</f>
        <v>34</v>
      </c>
      <c r="AD51" s="136">
        <f>RANK('Standardized Scores'!AD51,'Standardized Scores'!$E51:$DO51)</f>
        <v>32</v>
      </c>
      <c r="AE51" s="136">
        <f>RANK('Standardized Scores'!AE51,'Standardized Scores'!$E51:$DO51)</f>
        <v>59</v>
      </c>
      <c r="AF51" s="136">
        <f>RANK('Standardized Scores'!AF51,'Standardized Scores'!$E51:$DO51)</f>
        <v>4</v>
      </c>
      <c r="AG51" s="136">
        <f>RANK('Standardized Scores'!AG51,'Standardized Scores'!$E51:$DO51)</f>
        <v>47</v>
      </c>
      <c r="AH51" s="136">
        <f>RANK('Standardized Scores'!AH51,'Standardized Scores'!$E51:$DO51)</f>
        <v>90</v>
      </c>
      <c r="AI51" s="136">
        <f>RANK('Standardized Scores'!AI51,'Standardized Scores'!$E51:$DO51)</f>
        <v>97</v>
      </c>
      <c r="AJ51" s="136">
        <f>RANK('Standardized Scores'!AJ51,'Standardized Scores'!$E51:$DO51)</f>
        <v>90</v>
      </c>
      <c r="AK51" s="136">
        <f>RANK('Standardized Scores'!AK51,'Standardized Scores'!$E51:$DO51)</f>
        <v>10</v>
      </c>
      <c r="AL51" s="136">
        <f>RANK('Standardized Scores'!AL51,'Standardized Scores'!$E51:$DO51)</f>
        <v>81</v>
      </c>
      <c r="AM51" s="136">
        <f>RANK('Standardized Scores'!AM51,'Standardized Scores'!$E51:$DO51)</f>
        <v>7</v>
      </c>
      <c r="AN51" s="136">
        <f>RANK('Standardized Scores'!AN51,'Standardized Scores'!$E51:$DO51)</f>
        <v>31</v>
      </c>
      <c r="AO51" s="136">
        <f>RANK('Standardized Scores'!AO51,'Standardized Scores'!$E51:$DO51)</f>
        <v>68</v>
      </c>
      <c r="AP51" s="136">
        <f>RANK('Standardized Scores'!AP51,'Standardized Scores'!$E51:$DO51)</f>
        <v>17</v>
      </c>
      <c r="AQ51" s="136">
        <f>RANK('Standardized Scores'!AQ51,'Standardized Scores'!$E51:$DO51)</f>
        <v>47</v>
      </c>
      <c r="AR51" s="136">
        <f>RANK('Standardized Scores'!AR51,'Standardized Scores'!$E51:$DO51)</f>
        <v>93</v>
      </c>
      <c r="AS51" s="136">
        <f>RANK('Standardized Scores'!AS51,'Standardized Scores'!$E51:$DO51)</f>
        <v>105</v>
      </c>
      <c r="AT51" s="136">
        <f>RANK('Standardized Scores'!AT51,'Standardized Scores'!$E51:$DO51)</f>
        <v>90</v>
      </c>
      <c r="AU51" s="136">
        <f>RANK('Standardized Scores'!AU51,'Standardized Scores'!$E51:$DO51)</f>
        <v>23</v>
      </c>
      <c r="AV51" s="136">
        <f>RANK('Standardized Scores'!AV51,'Standardized Scores'!$E51:$DO51)</f>
        <v>34</v>
      </c>
      <c r="AW51" s="136">
        <f>RANK('Standardized Scores'!AW51,'Standardized Scores'!$E51:$DO51)</f>
        <v>10</v>
      </c>
      <c r="AX51" s="136">
        <f>RANK('Standardized Scores'!AX51,'Standardized Scores'!$E51:$DO51)</f>
        <v>83</v>
      </c>
      <c r="AY51" s="136">
        <f>RANK('Standardized Scores'!AY51,'Standardized Scores'!$E51:$DO51)</f>
        <v>81</v>
      </c>
      <c r="AZ51" s="136">
        <f>RANK('Standardized Scores'!AZ51,'Standardized Scores'!$E51:$DO51)</f>
        <v>109</v>
      </c>
      <c r="BA51" s="136">
        <f>RANK('Standardized Scores'!BA51,'Standardized Scores'!$E51:$DO51)</f>
        <v>114</v>
      </c>
      <c r="BB51" s="136">
        <f>RANK('Standardized Scores'!BB51,'Standardized Scores'!$E51:$DO51)</f>
        <v>17</v>
      </c>
      <c r="BC51" s="136">
        <f>RANK('Standardized Scores'!BC51,'Standardized Scores'!$E51:$DO51)</f>
        <v>36</v>
      </c>
      <c r="BD51" s="136">
        <f>RANK('Standardized Scores'!BD51,'Standardized Scores'!$E51:$DO51)</f>
        <v>38</v>
      </c>
      <c r="BE51" s="136">
        <f>RANK('Standardized Scores'!BE51,'Standardized Scores'!$E51:$DO51)</f>
        <v>7</v>
      </c>
      <c r="BF51" s="136">
        <f>RANK('Standardized Scores'!BF51,'Standardized Scores'!$E51:$DO51)</f>
        <v>75</v>
      </c>
      <c r="BG51" s="136">
        <f>RANK('Standardized Scores'!BG51,'Standardized Scores'!$E51:$DO51)</f>
        <v>68</v>
      </c>
      <c r="BH51" s="136">
        <f>RANK('Standardized Scores'!BH51,'Standardized Scores'!$E51:$DO51)</f>
        <v>43</v>
      </c>
      <c r="BI51" s="136">
        <f>RANK('Standardized Scores'!BI51,'Standardized Scores'!$E51:$DO51)</f>
        <v>109</v>
      </c>
      <c r="BJ51" s="136">
        <f>RANK('Standardized Scores'!BJ51,'Standardized Scores'!$E51:$DO51)</f>
        <v>111</v>
      </c>
      <c r="BK51" s="136">
        <f>RANK('Standardized Scores'!BK51,'Standardized Scores'!$E51:$DO51)</f>
        <v>21</v>
      </c>
      <c r="BL51" s="136">
        <f>RANK('Standardized Scores'!BL51,'Standardized Scores'!$E51:$DO51)</f>
        <v>112</v>
      </c>
      <c r="BM51" s="136">
        <f>RANK('Standardized Scores'!BM51,'Standardized Scores'!$E51:$DO51)</f>
        <v>17</v>
      </c>
      <c r="BN51" s="136">
        <f>RANK('Standardized Scores'!BN51,'Standardized Scores'!$E51:$DO51)</f>
        <v>12</v>
      </c>
      <c r="BO51" s="136">
        <f>RANK('Standardized Scores'!BO51,'Standardized Scores'!$E51:$DO51)</f>
        <v>83</v>
      </c>
      <c r="BP51" s="136">
        <f>RANK('Standardized Scores'!BP51,'Standardized Scores'!$E51:$DO51)</f>
        <v>29</v>
      </c>
      <c r="BQ51" s="136">
        <f>RANK('Standardized Scores'!BQ51,'Standardized Scores'!$E51:$DO51)</f>
        <v>38</v>
      </c>
      <c r="BR51" s="136">
        <f>RANK('Standardized Scores'!BR51,'Standardized Scores'!$E51:$DO51)</f>
        <v>23</v>
      </c>
      <c r="BS51" s="136">
        <f>RANK('Standardized Scores'!BS51,'Standardized Scores'!$E51:$DO51)</f>
        <v>74</v>
      </c>
      <c r="BT51" s="136">
        <f>RANK('Standardized Scores'!BT51,'Standardized Scores'!$E51:$DO51)</f>
        <v>61</v>
      </c>
      <c r="BU51" s="136">
        <f>RANK('Standardized Scores'!BU51,'Standardized Scores'!$E51:$DO51)</f>
        <v>61</v>
      </c>
      <c r="BV51" s="136">
        <f>RANK('Standardized Scores'!BV51,'Standardized Scores'!$E51:$DO51)</f>
        <v>83</v>
      </c>
      <c r="BW51" s="136">
        <f>RANK('Standardized Scores'!BW51,'Standardized Scores'!$E51:$DO51)</f>
        <v>97</v>
      </c>
      <c r="BX51" s="136">
        <f>RANK('Standardized Scores'!BX51,'Standardized Scores'!$E51:$DO51)</f>
        <v>43</v>
      </c>
      <c r="BY51" s="136">
        <f>RANK('Standardized Scores'!BY51,'Standardized Scores'!$E51:$DO51)</f>
        <v>97</v>
      </c>
      <c r="BZ51" s="136">
        <f>RANK('Standardized Scores'!BZ51,'Standardized Scores'!$E51:$DO51)</f>
        <v>12</v>
      </c>
      <c r="CA51" s="136">
        <f>RANK('Standardized Scores'!CA51,'Standardized Scores'!$E51:$DO51)</f>
        <v>1</v>
      </c>
      <c r="CB51" s="136">
        <f>RANK('Standardized Scores'!CB51,'Standardized Scores'!$E51:$DO51)</f>
        <v>102</v>
      </c>
      <c r="CC51" s="136">
        <f>RANK('Standardized Scores'!CC51,'Standardized Scores'!$E51:$DO51)</f>
        <v>1</v>
      </c>
      <c r="CD51" s="136">
        <f>RANK('Standardized Scores'!CD51,'Standardized Scores'!$E51:$DO51)</f>
        <v>42</v>
      </c>
      <c r="CE51" s="136">
        <f>RANK('Standardized Scores'!CE51,'Standardized Scores'!$E51:$DO51)</f>
        <v>75</v>
      </c>
      <c r="CF51" s="136">
        <f>RANK('Standardized Scores'!CF51,'Standardized Scores'!$E51:$DO51)</f>
        <v>38</v>
      </c>
      <c r="CG51" s="136">
        <f>RANK('Standardized Scores'!CG51,'Standardized Scores'!$E51:$DO51)</f>
        <v>75</v>
      </c>
      <c r="CH51" s="136">
        <f>RANK('Standardized Scores'!CH51,'Standardized Scores'!$E51:$DO51)</f>
        <v>61</v>
      </c>
      <c r="CI51" s="136">
        <f>RANK('Standardized Scores'!CI51,'Standardized Scores'!$E51:$DO51)</f>
        <v>75</v>
      </c>
      <c r="CJ51" s="136">
        <f>RANK('Standardized Scores'!CJ51,'Standardized Scores'!$E51:$DO51)</f>
        <v>53</v>
      </c>
      <c r="CK51" s="136">
        <f>RANK('Standardized Scores'!CK51,'Standardized Scores'!$E51:$DO51)</f>
        <v>32</v>
      </c>
      <c r="CL51" s="136">
        <f>RANK('Standardized Scores'!CL51,'Standardized Scores'!$E51:$DO51)</f>
        <v>102</v>
      </c>
      <c r="CM51" s="136">
        <f>RANK('Standardized Scores'!CM51,'Standardized Scores'!$E51:$DO51)</f>
        <v>43</v>
      </c>
      <c r="CN51" s="136">
        <f>RANK('Standardized Scores'!CN51,'Standardized Scores'!$E51:$DO51)</f>
        <v>112</v>
      </c>
      <c r="CO51" s="136">
        <f>RANK('Standardized Scores'!CO51,'Standardized Scores'!$E51:$DO51)</f>
        <v>53</v>
      </c>
      <c r="CP51" s="136">
        <f>RANK('Standardized Scores'!CP51,'Standardized Scores'!$E51:$DO51)</f>
        <v>106</v>
      </c>
      <c r="CQ51" s="136">
        <f>RANK('Standardized Scores'!CQ51,'Standardized Scores'!$E51:$DO51)</f>
        <v>53</v>
      </c>
      <c r="CR51" s="136">
        <f>RANK('Standardized Scores'!CR51,'Standardized Scores'!$E51:$DO51)</f>
        <v>59</v>
      </c>
      <c r="CS51" s="136">
        <f>RANK('Standardized Scores'!CS51,'Standardized Scores'!$E51:$DO51)</f>
        <v>1</v>
      </c>
      <c r="CT51" s="136">
        <f>RANK('Standardized Scores'!CT51,'Standardized Scores'!$E51:$DO51)</f>
        <v>47</v>
      </c>
      <c r="CU51" s="136">
        <f>RANK('Standardized Scores'!CU51,'Standardized Scores'!$E51:$DO51)</f>
        <v>61</v>
      </c>
      <c r="CV51" s="136">
        <f>RANK('Standardized Scores'!CV51,'Standardized Scores'!$E51:$DO51)</f>
        <v>47</v>
      </c>
      <c r="CW51" s="136">
        <f>RANK('Standardized Scores'!CW51,'Standardized Scores'!$E51:$DO51)</f>
        <v>7</v>
      </c>
      <c r="CX51" s="136">
        <f>RANK('Standardized Scores'!CX51,'Standardized Scores'!$E51:$DO51)</f>
        <v>43</v>
      </c>
      <c r="CY51" s="136">
        <f>RANK('Standardized Scores'!CY51,'Standardized Scores'!$E51:$DO51)</f>
        <v>96</v>
      </c>
      <c r="CZ51" s="136">
        <f>RANK('Standardized Scores'!CZ51,'Standardized Scores'!$E51:$DO51)</f>
        <v>5</v>
      </c>
      <c r="DA51" s="136">
        <f>RANK('Standardized Scores'!DA51,'Standardized Scores'!$E51:$DO51)</f>
        <v>17</v>
      </c>
      <c r="DB51" s="136">
        <f>RANK('Standardized Scores'!DB51,'Standardized Scores'!$E51:$DO51)</f>
        <v>23</v>
      </c>
      <c r="DC51" s="136">
        <f>RANK('Standardized Scores'!DC51,'Standardized Scores'!$E51:$DO51)</f>
        <v>97</v>
      </c>
      <c r="DD51" s="136">
        <f>RANK('Standardized Scores'!DD51,'Standardized Scores'!$E51:$DO51)</f>
        <v>61</v>
      </c>
      <c r="DE51" s="136">
        <f>RANK('Standardized Scores'!DE51,'Standardized Scores'!$E51:$DO51)</f>
        <v>53</v>
      </c>
      <c r="DF51" s="136">
        <f>RANK('Standardized Scores'!DF51,'Standardized Scores'!$E51:$DO51)</f>
        <v>61</v>
      </c>
      <c r="DG51" s="136">
        <f>RANK('Standardized Scores'!DG51,'Standardized Scores'!$E51:$DO51)</f>
        <v>83</v>
      </c>
      <c r="DH51" s="136">
        <f>RANK('Standardized Scores'!DH51,'Standardized Scores'!$E51:$DO51)</f>
        <v>104</v>
      </c>
      <c r="DI51" s="136">
        <f>RANK('Standardized Scores'!DI51,'Standardized Scores'!$E51:$DO51)</f>
        <v>53</v>
      </c>
      <c r="DJ51" s="136">
        <f>RANK('Standardized Scores'!DJ51,'Standardized Scores'!$E51:$DO51)</f>
        <v>28</v>
      </c>
      <c r="DK51" s="136">
        <f>RANK('Standardized Scores'!DK51,'Standardized Scores'!$E51:$DO51)</f>
        <v>12</v>
      </c>
      <c r="DL51" s="136">
        <f>RANK('Standardized Scores'!DL51,'Standardized Scores'!$E51:$DO51)</f>
        <v>23</v>
      </c>
      <c r="DM51" s="136">
        <f>RANK('Standardized Scores'!DM51,'Standardized Scores'!$E51:$DO51)</f>
        <v>61</v>
      </c>
      <c r="DN51" s="136">
        <f>RANK('Standardized Scores'!DN51,'Standardized Scores'!$E51:$DO51)</f>
        <v>83</v>
      </c>
      <c r="DO51" s="136">
        <f>RANK('Standardized Scores'!DO51,'Standardized Scores'!$E51:$DO51)</f>
        <v>107</v>
      </c>
    </row>
    <row r="52" spans="2:119" ht="12" customHeight="1" x14ac:dyDescent="0.25">
      <c r="B52" s="64" t="str">
        <f>'Standardized Scores'!B52</f>
        <v xml:space="preserve">         % of total expenditure on environmental protection</v>
      </c>
      <c r="C52" s="64" t="str">
        <f t="shared" si="0"/>
        <v>% of total expenditure on environmental protection</v>
      </c>
      <c r="D52" s="169">
        <f>'Standardized Scores'!D52</f>
        <v>0.1</v>
      </c>
      <c r="E52" s="136">
        <f>RANK('Standardized Scores'!E52,'Standardized Scores'!$E52:$DO52)</f>
        <v>86</v>
      </c>
      <c r="F52" s="136">
        <f>RANK('Standardized Scores'!F52,'Standardized Scores'!$E52:$DO52)</f>
        <v>87</v>
      </c>
      <c r="G52" s="136">
        <f>RANK('Standardized Scores'!G52,'Standardized Scores'!$E52:$DO52)</f>
        <v>115</v>
      </c>
      <c r="H52" s="136">
        <f>RANK('Standardized Scores'!H52,'Standardized Scores'!$E52:$DO52)</f>
        <v>107</v>
      </c>
      <c r="I52" s="136">
        <f>RANK('Standardized Scores'!I52,'Standardized Scores'!$E52:$DO52)</f>
        <v>73</v>
      </c>
      <c r="J52" s="136">
        <f>RANK('Standardized Scores'!J52,'Standardized Scores'!$E52:$DO52)</f>
        <v>36</v>
      </c>
      <c r="K52" s="136">
        <f>RANK('Standardized Scores'!K52,'Standardized Scores'!$E52:$DO52)</f>
        <v>81</v>
      </c>
      <c r="L52" s="136">
        <f>RANK('Standardized Scores'!L52,'Standardized Scores'!$E52:$DO52)</f>
        <v>41</v>
      </c>
      <c r="M52" s="136">
        <f>RANK('Standardized Scores'!M52,'Standardized Scores'!$E52:$DO52)</f>
        <v>108</v>
      </c>
      <c r="N52" s="136">
        <f>RANK('Standardized Scores'!N52,'Standardized Scores'!$E52:$DO52)</f>
        <v>22</v>
      </c>
      <c r="O52" s="136">
        <f>RANK('Standardized Scores'!O52,'Standardized Scores'!$E52:$DO52)</f>
        <v>103</v>
      </c>
      <c r="P52" s="136">
        <f>RANK('Standardized Scores'!P52,'Standardized Scores'!$E52:$DO52)</f>
        <v>13</v>
      </c>
      <c r="Q52" s="136">
        <f>RANK('Standardized Scores'!Q52,'Standardized Scores'!$E52:$DO52)</f>
        <v>33</v>
      </c>
      <c r="R52" s="136">
        <f>RANK('Standardized Scores'!R52,'Standardized Scores'!$E52:$DO52)</f>
        <v>19</v>
      </c>
      <c r="S52" s="136">
        <f>RANK('Standardized Scores'!S52,'Standardized Scores'!$E52:$DO52)</f>
        <v>69</v>
      </c>
      <c r="T52" s="136">
        <f>RANK('Standardized Scores'!T52,'Standardized Scores'!$E52:$DO52)</f>
        <v>112</v>
      </c>
      <c r="U52" s="136">
        <f>RANK('Standardized Scores'!U52,'Standardized Scores'!$E52:$DO52)</f>
        <v>30</v>
      </c>
      <c r="V52" s="136">
        <f>RANK('Standardized Scores'!V52,'Standardized Scores'!$E52:$DO52)</f>
        <v>109</v>
      </c>
      <c r="W52" s="136">
        <f>RANK('Standardized Scores'!W52,'Standardized Scores'!$E52:$DO52)</f>
        <v>31</v>
      </c>
      <c r="X52" s="136">
        <f>RANK('Standardized Scores'!X52,'Standardized Scores'!$E52:$DO52)</f>
        <v>104</v>
      </c>
      <c r="Y52" s="136">
        <f>RANK('Standardized Scores'!Y52,'Standardized Scores'!$E52:$DO52)</f>
        <v>58</v>
      </c>
      <c r="Z52" s="136">
        <f>RANK('Standardized Scores'!Z52,'Standardized Scores'!$E52:$DO52)</f>
        <v>8</v>
      </c>
      <c r="AA52" s="136">
        <f>RANK('Standardized Scores'!AA52,'Standardized Scores'!$E52:$DO52)</f>
        <v>45</v>
      </c>
      <c r="AB52" s="136">
        <f>RANK('Standardized Scores'!AB52,'Standardized Scores'!$E52:$DO52)</f>
        <v>93</v>
      </c>
      <c r="AC52" s="136">
        <f>RANK('Standardized Scores'!AC52,'Standardized Scores'!$E52:$DO52)</f>
        <v>6</v>
      </c>
      <c r="AD52" s="136">
        <f>RANK('Standardized Scores'!AD52,'Standardized Scores'!$E52:$DO52)</f>
        <v>70</v>
      </c>
      <c r="AE52" s="136">
        <f>RANK('Standardized Scores'!AE52,'Standardized Scores'!$E52:$DO52)</f>
        <v>17</v>
      </c>
      <c r="AF52" s="136">
        <f>RANK('Standardized Scores'!AF52,'Standardized Scores'!$E52:$DO52)</f>
        <v>84</v>
      </c>
      <c r="AG52" s="136">
        <f>RANK('Standardized Scores'!AG52,'Standardized Scores'!$E52:$DO52)</f>
        <v>80</v>
      </c>
      <c r="AH52" s="136">
        <f>RANK('Standardized Scores'!AH52,'Standardized Scores'!$E52:$DO52)</f>
        <v>110</v>
      </c>
      <c r="AI52" s="136">
        <f>RANK('Standardized Scores'!AI52,'Standardized Scores'!$E52:$DO52)</f>
        <v>25</v>
      </c>
      <c r="AJ52" s="136">
        <f>RANK('Standardized Scores'!AJ52,'Standardized Scores'!$E52:$DO52)</f>
        <v>97</v>
      </c>
      <c r="AK52" s="136">
        <f>RANK('Standardized Scores'!AK52,'Standardized Scores'!$E52:$DO52)</f>
        <v>57</v>
      </c>
      <c r="AL52" s="136">
        <f>RANK('Standardized Scores'!AL52,'Standardized Scores'!$E52:$DO52)</f>
        <v>106</v>
      </c>
      <c r="AM52" s="136">
        <f>RANK('Standardized Scores'!AM52,'Standardized Scores'!$E52:$DO52)</f>
        <v>98</v>
      </c>
      <c r="AN52" s="136">
        <f>RANK('Standardized Scores'!AN52,'Standardized Scores'!$E52:$DO52)</f>
        <v>29</v>
      </c>
      <c r="AO52" s="136">
        <f>RANK('Standardized Scores'!AO52,'Standardized Scores'!$E52:$DO52)</f>
        <v>40</v>
      </c>
      <c r="AP52" s="136">
        <f>RANK('Standardized Scores'!AP52,'Standardized Scores'!$E52:$DO52)</f>
        <v>61</v>
      </c>
      <c r="AQ52" s="136">
        <f>RANK('Standardized Scores'!AQ52,'Standardized Scores'!$E52:$DO52)</f>
        <v>38</v>
      </c>
      <c r="AR52" s="136">
        <f>RANK('Standardized Scores'!AR52,'Standardized Scores'!$E52:$DO52)</f>
        <v>20</v>
      </c>
      <c r="AS52" s="136">
        <f>RANK('Standardized Scores'!AS52,'Standardized Scores'!$E52:$DO52)</f>
        <v>27</v>
      </c>
      <c r="AT52" s="136">
        <f>RANK('Standardized Scores'!AT52,'Standardized Scores'!$E52:$DO52)</f>
        <v>95</v>
      </c>
      <c r="AU52" s="136">
        <f>RANK('Standardized Scores'!AU52,'Standardized Scores'!$E52:$DO52)</f>
        <v>2</v>
      </c>
      <c r="AV52" s="136">
        <f>RANK('Standardized Scores'!AV52,'Standardized Scores'!$E52:$DO52)</f>
        <v>44</v>
      </c>
      <c r="AW52" s="136">
        <f>RANK('Standardized Scores'!AW52,'Standardized Scores'!$E52:$DO52)</f>
        <v>47</v>
      </c>
      <c r="AX52" s="136">
        <f>RANK('Standardized Scores'!AX52,'Standardized Scores'!$E52:$DO52)</f>
        <v>113</v>
      </c>
      <c r="AY52" s="136">
        <f>RANK('Standardized Scores'!AY52,'Standardized Scores'!$E52:$DO52)</f>
        <v>26</v>
      </c>
      <c r="AZ52" s="136">
        <f>RANK('Standardized Scores'!AZ52,'Standardized Scores'!$E52:$DO52)</f>
        <v>78</v>
      </c>
      <c r="BA52" s="136">
        <f>RANK('Standardized Scores'!BA52,'Standardized Scores'!$E52:$DO52)</f>
        <v>67</v>
      </c>
      <c r="BB52" s="136">
        <f>RANK('Standardized Scores'!BB52,'Standardized Scores'!$E52:$DO52)</f>
        <v>43</v>
      </c>
      <c r="BC52" s="136">
        <f>RANK('Standardized Scores'!BC52,'Standardized Scores'!$E52:$DO52)</f>
        <v>79</v>
      </c>
      <c r="BD52" s="136">
        <f>RANK('Standardized Scores'!BD52,'Standardized Scores'!$E52:$DO52)</f>
        <v>37</v>
      </c>
      <c r="BE52" s="136">
        <f>RANK('Standardized Scores'!BE52,'Standardized Scores'!$E52:$DO52)</f>
        <v>10</v>
      </c>
      <c r="BF52" s="136">
        <f>RANK('Standardized Scores'!BF52,'Standardized Scores'!$E52:$DO52)</f>
        <v>114</v>
      </c>
      <c r="BG52" s="136">
        <f>RANK('Standardized Scores'!BG52,'Standardized Scores'!$E52:$DO52)</f>
        <v>62</v>
      </c>
      <c r="BH52" s="136">
        <f>RANK('Standardized Scores'!BH52,'Standardized Scores'!$E52:$DO52)</f>
        <v>75</v>
      </c>
      <c r="BI52" s="136">
        <f>RANK('Standardized Scores'!BI52,'Standardized Scores'!$E52:$DO52)</f>
        <v>21</v>
      </c>
      <c r="BJ52" s="136">
        <f>RANK('Standardized Scores'!BJ52,'Standardized Scores'!$E52:$DO52)</f>
        <v>102</v>
      </c>
      <c r="BK52" s="136">
        <f>RANK('Standardized Scores'!BK52,'Standardized Scores'!$E52:$DO52)</f>
        <v>49</v>
      </c>
      <c r="BL52" s="136">
        <f>RANK('Standardized Scores'!BL52,'Standardized Scores'!$E52:$DO52)</f>
        <v>111</v>
      </c>
      <c r="BM52" s="136">
        <f>RANK('Standardized Scores'!BM52,'Standardized Scores'!$E52:$DO52)</f>
        <v>54</v>
      </c>
      <c r="BN52" s="136">
        <f>RANK('Standardized Scores'!BN52,'Standardized Scores'!$E52:$DO52)</f>
        <v>14</v>
      </c>
      <c r="BO52" s="136">
        <f>RANK('Standardized Scores'!BO52,'Standardized Scores'!$E52:$DO52)</f>
        <v>83</v>
      </c>
      <c r="BP52" s="136">
        <f>RANK('Standardized Scores'!BP52,'Standardized Scores'!$E52:$DO52)</f>
        <v>96</v>
      </c>
      <c r="BQ52" s="136">
        <f>RANK('Standardized Scores'!BQ52,'Standardized Scores'!$E52:$DO52)</f>
        <v>5</v>
      </c>
      <c r="BR52" s="136">
        <f>RANK('Standardized Scores'!BR52,'Standardized Scores'!$E52:$DO52)</f>
        <v>23</v>
      </c>
      <c r="BS52" s="136">
        <f>RANK('Standardized Scores'!BS52,'Standardized Scores'!$E52:$DO52)</f>
        <v>4</v>
      </c>
      <c r="BT52" s="136">
        <f>RANK('Standardized Scores'!BT52,'Standardized Scores'!$E52:$DO52)</f>
        <v>64</v>
      </c>
      <c r="BU52" s="136">
        <f>RANK('Standardized Scores'!BU52,'Standardized Scores'!$E52:$DO52)</f>
        <v>99</v>
      </c>
      <c r="BV52" s="136">
        <f>RANK('Standardized Scores'!BV52,'Standardized Scores'!$E52:$DO52)</f>
        <v>52</v>
      </c>
      <c r="BW52" s="136">
        <f>RANK('Standardized Scores'!BW52,'Standardized Scores'!$E52:$DO52)</f>
        <v>28</v>
      </c>
      <c r="BX52" s="136">
        <f>RANK('Standardized Scores'!BX52,'Standardized Scores'!$E52:$DO52)</f>
        <v>90</v>
      </c>
      <c r="BY52" s="136">
        <f>RANK('Standardized Scores'!BY52,'Standardized Scores'!$E52:$DO52)</f>
        <v>76</v>
      </c>
      <c r="BZ52" s="136">
        <f>RANK('Standardized Scores'!BZ52,'Standardized Scores'!$E52:$DO52)</f>
        <v>7</v>
      </c>
      <c r="CA52" s="136">
        <f>RANK('Standardized Scores'!CA52,'Standardized Scores'!$E52:$DO52)</f>
        <v>9</v>
      </c>
      <c r="CB52" s="136">
        <f>RANK('Standardized Scores'!CB52,'Standardized Scores'!$E52:$DO52)</f>
        <v>77</v>
      </c>
      <c r="CC52" s="136">
        <f>RANK('Standardized Scores'!CC52,'Standardized Scores'!$E52:$DO52)</f>
        <v>24</v>
      </c>
      <c r="CD52" s="136">
        <f>RANK('Standardized Scores'!CD52,'Standardized Scores'!$E52:$DO52)</f>
        <v>65</v>
      </c>
      <c r="CE52" s="136">
        <f>RANK('Standardized Scores'!CE52,'Standardized Scores'!$E52:$DO52)</f>
        <v>11</v>
      </c>
      <c r="CF52" s="136">
        <f>RANK('Standardized Scores'!CF52,'Standardized Scores'!$E52:$DO52)</f>
        <v>82</v>
      </c>
      <c r="CG52" s="136">
        <f>RANK('Standardized Scores'!CG52,'Standardized Scores'!$E52:$DO52)</f>
        <v>60</v>
      </c>
      <c r="CH52" s="136">
        <f>RANK('Standardized Scores'!CH52,'Standardized Scores'!$E52:$DO52)</f>
        <v>39</v>
      </c>
      <c r="CI52" s="136">
        <f>RANK('Standardized Scores'!CI52,'Standardized Scores'!$E52:$DO52)</f>
        <v>89</v>
      </c>
      <c r="CJ52" s="136">
        <f>RANK('Standardized Scores'!CJ52,'Standardized Scores'!$E52:$DO52)</f>
        <v>55</v>
      </c>
      <c r="CK52" s="136">
        <f>RANK('Standardized Scores'!CK52,'Standardized Scores'!$E52:$DO52)</f>
        <v>35</v>
      </c>
      <c r="CL52" s="136">
        <f>RANK('Standardized Scores'!CL52,'Standardized Scores'!$E52:$DO52)</f>
        <v>32</v>
      </c>
      <c r="CM52" s="136">
        <f>RANK('Standardized Scores'!CM52,'Standardized Scores'!$E52:$DO52)</f>
        <v>34</v>
      </c>
      <c r="CN52" s="136">
        <f>RANK('Standardized Scores'!CN52,'Standardized Scores'!$E52:$DO52)</f>
        <v>85</v>
      </c>
      <c r="CO52" s="136">
        <f>RANK('Standardized Scores'!CO52,'Standardized Scores'!$E52:$DO52)</f>
        <v>16</v>
      </c>
      <c r="CP52" s="136">
        <f>RANK('Standardized Scores'!CP52,'Standardized Scores'!$E52:$DO52)</f>
        <v>3</v>
      </c>
      <c r="CQ52" s="136">
        <f>RANK('Standardized Scores'!CQ52,'Standardized Scores'!$E52:$DO52)</f>
        <v>18</v>
      </c>
      <c r="CR52" s="136">
        <f>RANK('Standardized Scores'!CR52,'Standardized Scores'!$E52:$DO52)</f>
        <v>48</v>
      </c>
      <c r="CS52" s="136">
        <f>RANK('Standardized Scores'!CS52,'Standardized Scores'!$E52:$DO52)</f>
        <v>15</v>
      </c>
      <c r="CT52" s="136">
        <f>RANK('Standardized Scores'!CT52,'Standardized Scores'!$E52:$DO52)</f>
        <v>12</v>
      </c>
      <c r="CU52" s="136">
        <f>RANK('Standardized Scores'!CU52,'Standardized Scores'!$E52:$DO52)</f>
        <v>46</v>
      </c>
      <c r="CV52" s="136">
        <f>RANK('Standardized Scores'!CV52,'Standardized Scores'!$E52:$DO52)</f>
        <v>92</v>
      </c>
      <c r="CW52" s="136">
        <f>RANK('Standardized Scores'!CW52,'Standardized Scores'!$E52:$DO52)</f>
        <v>88</v>
      </c>
      <c r="CX52" s="136">
        <f>RANK('Standardized Scores'!CX52,'Standardized Scores'!$E52:$DO52)</f>
        <v>59</v>
      </c>
      <c r="CY52" s="136">
        <f>RANK('Standardized Scores'!CY52,'Standardized Scores'!$E52:$DO52)</f>
        <v>1</v>
      </c>
      <c r="CZ52" s="136">
        <f>RANK('Standardized Scores'!CZ52,'Standardized Scores'!$E52:$DO52)</f>
        <v>63</v>
      </c>
      <c r="DA52" s="136">
        <f>RANK('Standardized Scores'!DA52,'Standardized Scores'!$E52:$DO52)</f>
        <v>50</v>
      </c>
      <c r="DB52" s="136">
        <f>RANK('Standardized Scores'!DB52,'Standardized Scores'!$E52:$DO52)</f>
        <v>72</v>
      </c>
      <c r="DC52" s="136">
        <f>RANK('Standardized Scores'!DC52,'Standardized Scores'!$E52:$DO52)</f>
        <v>101</v>
      </c>
      <c r="DD52" s="136">
        <f>RANK('Standardized Scores'!DD52,'Standardized Scores'!$E52:$DO52)</f>
        <v>100</v>
      </c>
      <c r="DE52" s="136">
        <f>RANK('Standardized Scores'!DE52,'Standardized Scores'!$E52:$DO52)</f>
        <v>66</v>
      </c>
      <c r="DF52" s="136">
        <f>RANK('Standardized Scores'!DF52,'Standardized Scores'!$E52:$DO52)</f>
        <v>91</v>
      </c>
      <c r="DG52" s="136">
        <f>RANK('Standardized Scores'!DG52,'Standardized Scores'!$E52:$DO52)</f>
        <v>68</v>
      </c>
      <c r="DH52" s="136">
        <f>RANK('Standardized Scores'!DH52,'Standardized Scores'!$E52:$DO52)</f>
        <v>94</v>
      </c>
      <c r="DI52" s="136">
        <f>RANK('Standardized Scores'!DI52,'Standardized Scores'!$E52:$DO52)</f>
        <v>56</v>
      </c>
      <c r="DJ52" s="136">
        <f>RANK('Standardized Scores'!DJ52,'Standardized Scores'!$E52:$DO52)</f>
        <v>51</v>
      </c>
      <c r="DK52" s="136">
        <f>RANK('Standardized Scores'!DK52,'Standardized Scores'!$E52:$DO52)</f>
        <v>74</v>
      </c>
      <c r="DL52" s="136">
        <f>RANK('Standardized Scores'!DL52,'Standardized Scores'!$E52:$DO52)</f>
        <v>42</v>
      </c>
      <c r="DM52" s="136">
        <f>RANK('Standardized Scores'!DM52,'Standardized Scores'!$E52:$DO52)</f>
        <v>53</v>
      </c>
      <c r="DN52" s="136">
        <f>RANK('Standardized Scores'!DN52,'Standardized Scores'!$E52:$DO52)</f>
        <v>105</v>
      </c>
      <c r="DO52" s="136">
        <f>RANK('Standardized Scores'!DO52,'Standardized Scores'!$E52:$DO52)</f>
        <v>71</v>
      </c>
    </row>
    <row r="53" spans="2:119" ht="12" customHeight="1" x14ac:dyDescent="0.25">
      <c r="B53" s="64" t="str">
        <f>'Standardized Scores'!B53</f>
        <v xml:space="preserve">         % of total expenditure on public order &amp; safety (not classified as fire, police or courts)</v>
      </c>
      <c r="C53" s="64" t="str">
        <f t="shared" si="0"/>
        <v>% of total expenditure on public order &amp; safety (not classified as fire, police or courts)</v>
      </c>
      <c r="D53" s="169">
        <f>'Standardized Scores'!D53</f>
        <v>0.1</v>
      </c>
      <c r="E53" s="136">
        <f>RANK('Standardized Scores'!E53,'Standardized Scores'!$E53:$DO53)</f>
        <v>115</v>
      </c>
      <c r="F53" s="136">
        <f>RANK('Standardized Scores'!F53,'Standardized Scores'!$E53:$DO53)</f>
        <v>43</v>
      </c>
      <c r="G53" s="136">
        <f>RANK('Standardized Scores'!G53,'Standardized Scores'!$E53:$DO53)</f>
        <v>31</v>
      </c>
      <c r="H53" s="136">
        <f>RANK('Standardized Scores'!H53,'Standardized Scores'!$E53:$DO53)</f>
        <v>93</v>
      </c>
      <c r="I53" s="136">
        <f>RANK('Standardized Scores'!I53,'Standardized Scores'!$E53:$DO53)</f>
        <v>11</v>
      </c>
      <c r="J53" s="136">
        <f>RANK('Standardized Scores'!J53,'Standardized Scores'!$E53:$DO53)</f>
        <v>59</v>
      </c>
      <c r="K53" s="136">
        <f>RANK('Standardized Scores'!K53,'Standardized Scores'!$E53:$DO53)</f>
        <v>101</v>
      </c>
      <c r="L53" s="136">
        <f>RANK('Standardized Scores'!L53,'Standardized Scores'!$E53:$DO53)</f>
        <v>50</v>
      </c>
      <c r="M53" s="136">
        <f>RANK('Standardized Scores'!M53,'Standardized Scores'!$E53:$DO53)</f>
        <v>30</v>
      </c>
      <c r="N53" s="136">
        <f>RANK('Standardized Scores'!N53,'Standardized Scores'!$E53:$DO53)</f>
        <v>41</v>
      </c>
      <c r="O53" s="136">
        <f>RANK('Standardized Scores'!O53,'Standardized Scores'!$E53:$DO53)</f>
        <v>24</v>
      </c>
      <c r="P53" s="136">
        <f>RANK('Standardized Scores'!P53,'Standardized Scores'!$E53:$DO53)</f>
        <v>88</v>
      </c>
      <c r="Q53" s="136">
        <f>RANK('Standardized Scores'!Q53,'Standardized Scores'!$E53:$DO53)</f>
        <v>27</v>
      </c>
      <c r="R53" s="136">
        <f>RANK('Standardized Scores'!R53,'Standardized Scores'!$E53:$DO53)</f>
        <v>10</v>
      </c>
      <c r="S53" s="136">
        <f>RANK('Standardized Scores'!S53,'Standardized Scores'!$E53:$DO53)</f>
        <v>51</v>
      </c>
      <c r="T53" s="136">
        <f>RANK('Standardized Scores'!T53,'Standardized Scores'!$E53:$DO53)</f>
        <v>107</v>
      </c>
      <c r="U53" s="136">
        <f>RANK('Standardized Scores'!U53,'Standardized Scores'!$E53:$DO53)</f>
        <v>70</v>
      </c>
      <c r="V53" s="136">
        <f>RANK('Standardized Scores'!V53,'Standardized Scores'!$E53:$DO53)</f>
        <v>29</v>
      </c>
      <c r="W53" s="136">
        <f>RANK('Standardized Scores'!W53,'Standardized Scores'!$E53:$DO53)</f>
        <v>64</v>
      </c>
      <c r="X53" s="136">
        <f>RANK('Standardized Scores'!X53,'Standardized Scores'!$E53:$DO53)</f>
        <v>100</v>
      </c>
      <c r="Y53" s="136">
        <f>RANK('Standardized Scores'!Y53,'Standardized Scores'!$E53:$DO53)</f>
        <v>37</v>
      </c>
      <c r="Z53" s="136">
        <f>RANK('Standardized Scores'!Z53,'Standardized Scores'!$E53:$DO53)</f>
        <v>32</v>
      </c>
      <c r="AA53" s="136">
        <f>RANK('Standardized Scores'!AA53,'Standardized Scores'!$E53:$DO53)</f>
        <v>9</v>
      </c>
      <c r="AB53" s="136">
        <f>RANK('Standardized Scores'!AB53,'Standardized Scores'!$E53:$DO53)</f>
        <v>14</v>
      </c>
      <c r="AC53" s="136">
        <f>RANK('Standardized Scores'!AC53,'Standardized Scores'!$E53:$DO53)</f>
        <v>91</v>
      </c>
      <c r="AD53" s="136">
        <f>RANK('Standardized Scores'!AD53,'Standardized Scores'!$E53:$DO53)</f>
        <v>110</v>
      </c>
      <c r="AE53" s="136">
        <f>RANK('Standardized Scores'!AE53,'Standardized Scores'!$E53:$DO53)</f>
        <v>78</v>
      </c>
      <c r="AF53" s="136">
        <f>RANK('Standardized Scores'!AF53,'Standardized Scores'!$E53:$DO53)</f>
        <v>108</v>
      </c>
      <c r="AG53" s="136">
        <f>RANK('Standardized Scores'!AG53,'Standardized Scores'!$E53:$DO53)</f>
        <v>89</v>
      </c>
      <c r="AH53" s="136">
        <f>RANK('Standardized Scores'!AH53,'Standardized Scores'!$E53:$DO53)</f>
        <v>3</v>
      </c>
      <c r="AI53" s="136">
        <f>RANK('Standardized Scores'!AI53,'Standardized Scores'!$E53:$DO53)</f>
        <v>13</v>
      </c>
      <c r="AJ53" s="136">
        <f>RANK('Standardized Scores'!AJ53,'Standardized Scores'!$E53:$DO53)</f>
        <v>113</v>
      </c>
      <c r="AK53" s="136">
        <f>RANK('Standardized Scores'!AK53,'Standardized Scores'!$E53:$DO53)</f>
        <v>79</v>
      </c>
      <c r="AL53" s="136">
        <f>RANK('Standardized Scores'!AL53,'Standardized Scores'!$E53:$DO53)</f>
        <v>4</v>
      </c>
      <c r="AM53" s="136">
        <f>RANK('Standardized Scores'!AM53,'Standardized Scores'!$E53:$DO53)</f>
        <v>99</v>
      </c>
      <c r="AN53" s="136">
        <f>RANK('Standardized Scores'!AN53,'Standardized Scores'!$E53:$DO53)</f>
        <v>94</v>
      </c>
      <c r="AO53" s="136">
        <f>RANK('Standardized Scores'!AO53,'Standardized Scores'!$E53:$DO53)</f>
        <v>21</v>
      </c>
      <c r="AP53" s="136">
        <f>RANK('Standardized Scores'!AP53,'Standardized Scores'!$E53:$DO53)</f>
        <v>97</v>
      </c>
      <c r="AQ53" s="136">
        <f>RANK('Standardized Scores'!AQ53,'Standardized Scores'!$E53:$DO53)</f>
        <v>73</v>
      </c>
      <c r="AR53" s="136">
        <f>RANK('Standardized Scores'!AR53,'Standardized Scores'!$E53:$DO53)</f>
        <v>105</v>
      </c>
      <c r="AS53" s="136">
        <f>RANK('Standardized Scores'!AS53,'Standardized Scores'!$E53:$DO53)</f>
        <v>12</v>
      </c>
      <c r="AT53" s="136">
        <f>RANK('Standardized Scores'!AT53,'Standardized Scores'!$E53:$DO53)</f>
        <v>46</v>
      </c>
      <c r="AU53" s="136">
        <f>RANK('Standardized Scores'!AU53,'Standardized Scores'!$E53:$DO53)</f>
        <v>18</v>
      </c>
      <c r="AV53" s="136">
        <f>RANK('Standardized Scores'!AV53,'Standardized Scores'!$E53:$DO53)</f>
        <v>102</v>
      </c>
      <c r="AW53" s="136">
        <f>RANK('Standardized Scores'!AW53,'Standardized Scores'!$E53:$DO53)</f>
        <v>66</v>
      </c>
      <c r="AX53" s="136">
        <f>RANK('Standardized Scores'!AX53,'Standardized Scores'!$E53:$DO53)</f>
        <v>58</v>
      </c>
      <c r="AY53" s="136">
        <f>RANK('Standardized Scores'!AY53,'Standardized Scores'!$E53:$DO53)</f>
        <v>56</v>
      </c>
      <c r="AZ53" s="136">
        <f>RANK('Standardized Scores'!AZ53,'Standardized Scores'!$E53:$DO53)</f>
        <v>38</v>
      </c>
      <c r="BA53" s="136">
        <f>RANK('Standardized Scores'!BA53,'Standardized Scores'!$E53:$DO53)</f>
        <v>7</v>
      </c>
      <c r="BB53" s="136">
        <f>RANK('Standardized Scores'!BB53,'Standardized Scores'!$E53:$DO53)</f>
        <v>90</v>
      </c>
      <c r="BC53" s="136">
        <f>RANK('Standardized Scores'!BC53,'Standardized Scores'!$E53:$DO53)</f>
        <v>109</v>
      </c>
      <c r="BD53" s="136">
        <f>RANK('Standardized Scores'!BD53,'Standardized Scores'!$E53:$DO53)</f>
        <v>112</v>
      </c>
      <c r="BE53" s="136">
        <f>RANK('Standardized Scores'!BE53,'Standardized Scores'!$E53:$DO53)</f>
        <v>96</v>
      </c>
      <c r="BF53" s="136">
        <f>RANK('Standardized Scores'!BF53,'Standardized Scores'!$E53:$DO53)</f>
        <v>85</v>
      </c>
      <c r="BG53" s="136">
        <f>RANK('Standardized Scores'!BG53,'Standardized Scores'!$E53:$DO53)</f>
        <v>80</v>
      </c>
      <c r="BH53" s="136">
        <f>RANK('Standardized Scores'!BH53,'Standardized Scores'!$E53:$DO53)</f>
        <v>106</v>
      </c>
      <c r="BI53" s="136">
        <f>RANK('Standardized Scores'!BI53,'Standardized Scores'!$E53:$DO53)</f>
        <v>15</v>
      </c>
      <c r="BJ53" s="136">
        <f>RANK('Standardized Scores'!BJ53,'Standardized Scores'!$E53:$DO53)</f>
        <v>71</v>
      </c>
      <c r="BK53" s="136">
        <f>RANK('Standardized Scores'!BK53,'Standardized Scores'!$E53:$DO53)</f>
        <v>63</v>
      </c>
      <c r="BL53" s="136">
        <f>RANK('Standardized Scores'!BL53,'Standardized Scores'!$E53:$DO53)</f>
        <v>25</v>
      </c>
      <c r="BM53" s="136">
        <f>RANK('Standardized Scores'!BM53,'Standardized Scores'!$E53:$DO53)</f>
        <v>65</v>
      </c>
      <c r="BN53" s="136">
        <f>RANK('Standardized Scores'!BN53,'Standardized Scores'!$E53:$DO53)</f>
        <v>98</v>
      </c>
      <c r="BO53" s="136">
        <f>RANK('Standardized Scores'!BO53,'Standardized Scores'!$E53:$DO53)</f>
        <v>28</v>
      </c>
      <c r="BP53" s="136">
        <f>RANK('Standardized Scores'!BP53,'Standardized Scores'!$E53:$DO53)</f>
        <v>35</v>
      </c>
      <c r="BQ53" s="136">
        <f>RANK('Standardized Scores'!BQ53,'Standardized Scores'!$E53:$DO53)</f>
        <v>114</v>
      </c>
      <c r="BR53" s="136">
        <f>RANK('Standardized Scores'!BR53,'Standardized Scores'!$E53:$DO53)</f>
        <v>81</v>
      </c>
      <c r="BS53" s="136">
        <f>RANK('Standardized Scores'!BS53,'Standardized Scores'!$E53:$DO53)</f>
        <v>20</v>
      </c>
      <c r="BT53" s="136">
        <f>RANK('Standardized Scores'!BT53,'Standardized Scores'!$E53:$DO53)</f>
        <v>53</v>
      </c>
      <c r="BU53" s="136">
        <f>RANK('Standardized Scores'!BU53,'Standardized Scores'!$E53:$DO53)</f>
        <v>36</v>
      </c>
      <c r="BV53" s="136">
        <f>RANK('Standardized Scores'!BV53,'Standardized Scores'!$E53:$DO53)</f>
        <v>55</v>
      </c>
      <c r="BW53" s="136">
        <f>RANK('Standardized Scores'!BW53,'Standardized Scores'!$E53:$DO53)</f>
        <v>1</v>
      </c>
      <c r="BX53" s="136">
        <f>RANK('Standardized Scores'!BX53,'Standardized Scores'!$E53:$DO53)</f>
        <v>60</v>
      </c>
      <c r="BY53" s="136">
        <f>RANK('Standardized Scores'!BY53,'Standardized Scores'!$E53:$DO53)</f>
        <v>69</v>
      </c>
      <c r="BZ53" s="136">
        <f>RANK('Standardized Scores'!BZ53,'Standardized Scores'!$E53:$DO53)</f>
        <v>72</v>
      </c>
      <c r="CA53" s="136">
        <f>RANK('Standardized Scores'!CA53,'Standardized Scores'!$E53:$DO53)</f>
        <v>52</v>
      </c>
      <c r="CB53" s="136">
        <f>RANK('Standardized Scores'!CB53,'Standardized Scores'!$E53:$DO53)</f>
        <v>61</v>
      </c>
      <c r="CC53" s="136">
        <f>RANK('Standardized Scores'!CC53,'Standardized Scores'!$E53:$DO53)</f>
        <v>104</v>
      </c>
      <c r="CD53" s="136">
        <f>RANK('Standardized Scores'!CD53,'Standardized Scores'!$E53:$DO53)</f>
        <v>17</v>
      </c>
      <c r="CE53" s="136">
        <f>RANK('Standardized Scores'!CE53,'Standardized Scores'!$E53:$DO53)</f>
        <v>33</v>
      </c>
      <c r="CF53" s="136">
        <f>RANK('Standardized Scores'!CF53,'Standardized Scores'!$E53:$DO53)</f>
        <v>87</v>
      </c>
      <c r="CG53" s="136">
        <f>RANK('Standardized Scores'!CG53,'Standardized Scores'!$E53:$DO53)</f>
        <v>6</v>
      </c>
      <c r="CH53" s="136">
        <f>RANK('Standardized Scores'!CH53,'Standardized Scores'!$E53:$DO53)</f>
        <v>40</v>
      </c>
      <c r="CI53" s="136">
        <f>RANK('Standardized Scores'!CI53,'Standardized Scores'!$E53:$DO53)</f>
        <v>82</v>
      </c>
      <c r="CJ53" s="136">
        <f>RANK('Standardized Scores'!CJ53,'Standardized Scores'!$E53:$DO53)</f>
        <v>83</v>
      </c>
      <c r="CK53" s="136">
        <f>RANK('Standardized Scores'!CK53,'Standardized Scores'!$E53:$DO53)</f>
        <v>86</v>
      </c>
      <c r="CL53" s="136">
        <f>RANK('Standardized Scores'!CL53,'Standardized Scores'!$E53:$DO53)</f>
        <v>44</v>
      </c>
      <c r="CM53" s="136">
        <f>RANK('Standardized Scores'!CM53,'Standardized Scores'!$E53:$DO53)</f>
        <v>62</v>
      </c>
      <c r="CN53" s="136">
        <f>RANK('Standardized Scores'!CN53,'Standardized Scores'!$E53:$DO53)</f>
        <v>22</v>
      </c>
      <c r="CO53" s="136">
        <f>RANK('Standardized Scores'!CO53,'Standardized Scores'!$E53:$DO53)</f>
        <v>8</v>
      </c>
      <c r="CP53" s="136">
        <f>RANK('Standardized Scores'!CP53,'Standardized Scores'!$E53:$DO53)</f>
        <v>48</v>
      </c>
      <c r="CQ53" s="136">
        <f>RANK('Standardized Scores'!CQ53,'Standardized Scores'!$E53:$DO53)</f>
        <v>39</v>
      </c>
      <c r="CR53" s="136">
        <f>RANK('Standardized Scores'!CR53,'Standardized Scores'!$E53:$DO53)</f>
        <v>23</v>
      </c>
      <c r="CS53" s="136">
        <f>RANK('Standardized Scores'!CS53,'Standardized Scores'!$E53:$DO53)</f>
        <v>49</v>
      </c>
      <c r="CT53" s="136">
        <f>RANK('Standardized Scores'!CT53,'Standardized Scores'!$E53:$DO53)</f>
        <v>42</v>
      </c>
      <c r="CU53" s="136">
        <f>RANK('Standardized Scores'!CU53,'Standardized Scores'!$E53:$DO53)</f>
        <v>84</v>
      </c>
      <c r="CV53" s="136">
        <f>RANK('Standardized Scores'!CV53,'Standardized Scores'!$E53:$DO53)</f>
        <v>95</v>
      </c>
      <c r="CW53" s="136">
        <f>RANK('Standardized Scores'!CW53,'Standardized Scores'!$E53:$DO53)</f>
        <v>67</v>
      </c>
      <c r="CX53" s="136">
        <f>RANK('Standardized Scores'!CX53,'Standardized Scores'!$E53:$DO53)</f>
        <v>103</v>
      </c>
      <c r="CY53" s="136">
        <f>RANK('Standardized Scores'!CY53,'Standardized Scores'!$E53:$DO53)</f>
        <v>76</v>
      </c>
      <c r="CZ53" s="136">
        <f>RANK('Standardized Scores'!CZ53,'Standardized Scores'!$E53:$DO53)</f>
        <v>111</v>
      </c>
      <c r="DA53" s="136">
        <f>RANK('Standardized Scores'!DA53,'Standardized Scores'!$E53:$DO53)</f>
        <v>57</v>
      </c>
      <c r="DB53" s="136">
        <f>RANK('Standardized Scores'!DB53,'Standardized Scores'!$E53:$DO53)</f>
        <v>75</v>
      </c>
      <c r="DC53" s="136">
        <f>RANK('Standardized Scores'!DC53,'Standardized Scores'!$E53:$DO53)</f>
        <v>26</v>
      </c>
      <c r="DD53" s="136">
        <f>RANK('Standardized Scores'!DD53,'Standardized Scores'!$E53:$DO53)</f>
        <v>74</v>
      </c>
      <c r="DE53" s="136">
        <f>RANK('Standardized Scores'!DE53,'Standardized Scores'!$E53:$DO53)</f>
        <v>19</v>
      </c>
      <c r="DF53" s="136">
        <f>RANK('Standardized Scores'!DF53,'Standardized Scores'!$E53:$DO53)</f>
        <v>68</v>
      </c>
      <c r="DG53" s="136">
        <f>RANK('Standardized Scores'!DG53,'Standardized Scores'!$E53:$DO53)</f>
        <v>2</v>
      </c>
      <c r="DH53" s="136">
        <f>RANK('Standardized Scores'!DH53,'Standardized Scores'!$E53:$DO53)</f>
        <v>16</v>
      </c>
      <c r="DI53" s="136">
        <f>RANK('Standardized Scores'!DI53,'Standardized Scores'!$E53:$DO53)</f>
        <v>54</v>
      </c>
      <c r="DJ53" s="136">
        <f>RANK('Standardized Scores'!DJ53,'Standardized Scores'!$E53:$DO53)</f>
        <v>77</v>
      </c>
      <c r="DK53" s="136">
        <f>RANK('Standardized Scores'!DK53,'Standardized Scores'!$E53:$DO53)</f>
        <v>45</v>
      </c>
      <c r="DL53" s="136">
        <f>RANK('Standardized Scores'!DL53,'Standardized Scores'!$E53:$DO53)</f>
        <v>34</v>
      </c>
      <c r="DM53" s="136">
        <f>RANK('Standardized Scores'!DM53,'Standardized Scores'!$E53:$DO53)</f>
        <v>5</v>
      </c>
      <c r="DN53" s="136">
        <f>RANK('Standardized Scores'!DN53,'Standardized Scores'!$E53:$DO53)</f>
        <v>92</v>
      </c>
      <c r="DO53" s="136">
        <f>RANK('Standardized Scores'!DO53,'Standardized Scores'!$E53:$DO53)</f>
        <v>47</v>
      </c>
    </row>
    <row r="54" spans="2:119" ht="12" customHeight="1" x14ac:dyDescent="0.25">
      <c r="B54" s="64" t="str">
        <f>'Standardized Scores'!B54</f>
        <v xml:space="preserve">         Inspection: legal vs. illegal mining activity</v>
      </c>
      <c r="C54" s="64" t="str">
        <f t="shared" si="0"/>
        <v>Inspection: legal vs. illegal mining activity</v>
      </c>
      <c r="D54" s="169">
        <f>'Standardized Scores'!D54</f>
        <v>0.1</v>
      </c>
      <c r="E54" s="136">
        <f>RANK('Standardized Scores'!E54,'Standardized Scores'!$E54:$DO54)</f>
        <v>65</v>
      </c>
      <c r="F54" s="136">
        <f>RANK('Standardized Scores'!F54,'Standardized Scores'!$E54:$DO54)</f>
        <v>90</v>
      </c>
      <c r="G54" s="136">
        <f>RANK('Standardized Scores'!G54,'Standardized Scores'!$E54:$DO54)</f>
        <v>101</v>
      </c>
      <c r="H54" s="136">
        <f>RANK('Standardized Scores'!H54,'Standardized Scores'!$E54:$DO54)</f>
        <v>36</v>
      </c>
      <c r="I54" s="136">
        <f>RANK('Standardized Scores'!I54,'Standardized Scores'!$E54:$DO54)</f>
        <v>79</v>
      </c>
      <c r="J54" s="136">
        <f>RANK('Standardized Scores'!J54,'Standardized Scores'!$E54:$DO54)</f>
        <v>1</v>
      </c>
      <c r="K54" s="136">
        <f>RANK('Standardized Scores'!K54,'Standardized Scores'!$E54:$DO54)</f>
        <v>1</v>
      </c>
      <c r="L54" s="136">
        <f>RANK('Standardized Scores'!L54,'Standardized Scores'!$E54:$DO54)</f>
        <v>75</v>
      </c>
      <c r="M54" s="136">
        <f>RANK('Standardized Scores'!M54,'Standardized Scores'!$E54:$DO54)</f>
        <v>65</v>
      </c>
      <c r="N54" s="136">
        <f>RANK('Standardized Scores'!N54,'Standardized Scores'!$E54:$DO54)</f>
        <v>105</v>
      </c>
      <c r="O54" s="136">
        <f>RANK('Standardized Scores'!O54,'Standardized Scores'!$E54:$DO54)</f>
        <v>55</v>
      </c>
      <c r="P54" s="136">
        <f>RANK('Standardized Scores'!P54,'Standardized Scores'!$E54:$DO54)</f>
        <v>1</v>
      </c>
      <c r="Q54" s="136">
        <f>RANK('Standardized Scores'!Q54,'Standardized Scores'!$E54:$DO54)</f>
        <v>92</v>
      </c>
      <c r="R54" s="136">
        <f>RANK('Standardized Scores'!R54,'Standardized Scores'!$E54:$DO54)</f>
        <v>62</v>
      </c>
      <c r="S54" s="136">
        <f>RANK('Standardized Scores'!S54,'Standardized Scores'!$E54:$DO54)</f>
        <v>65</v>
      </c>
      <c r="T54" s="136">
        <f>RANK('Standardized Scores'!T54,'Standardized Scores'!$E54:$DO54)</f>
        <v>75</v>
      </c>
      <c r="U54" s="136">
        <f>RANK('Standardized Scores'!U54,'Standardized Scores'!$E54:$DO54)</f>
        <v>1</v>
      </c>
      <c r="V54" s="136">
        <f>RANK('Standardized Scores'!V54,'Standardized Scores'!$E54:$DO54)</f>
        <v>71</v>
      </c>
      <c r="W54" s="136">
        <f>RANK('Standardized Scores'!W54,'Standardized Scores'!$E54:$DO54)</f>
        <v>31</v>
      </c>
      <c r="X54" s="136">
        <f>RANK('Standardized Scores'!X54,'Standardized Scores'!$E54:$DO54)</f>
        <v>34</v>
      </c>
      <c r="Y54" s="136">
        <f>RANK('Standardized Scores'!Y54,'Standardized Scores'!$E54:$DO54)</f>
        <v>92</v>
      </c>
      <c r="Z54" s="136">
        <f>RANK('Standardized Scores'!Z54,'Standardized Scores'!$E54:$DO54)</f>
        <v>110</v>
      </c>
      <c r="AA54" s="136">
        <f>RANK('Standardized Scores'!AA54,'Standardized Scores'!$E54:$DO54)</f>
        <v>103</v>
      </c>
      <c r="AB54" s="136">
        <f>RANK('Standardized Scores'!AB54,'Standardized Scores'!$E54:$DO54)</f>
        <v>71</v>
      </c>
      <c r="AC54" s="136">
        <f>RANK('Standardized Scores'!AC54,'Standardized Scores'!$E54:$DO54)</f>
        <v>1</v>
      </c>
      <c r="AD54" s="136">
        <f>RANK('Standardized Scores'!AD54,'Standardized Scores'!$E54:$DO54)</f>
        <v>65</v>
      </c>
      <c r="AE54" s="136">
        <f>RANK('Standardized Scores'!AE54,'Standardized Scores'!$E54:$DO54)</f>
        <v>1</v>
      </c>
      <c r="AF54" s="136">
        <f>RANK('Standardized Scores'!AF54,'Standardized Scores'!$E54:$DO54)</f>
        <v>1</v>
      </c>
      <c r="AG54" s="136">
        <f>RANK('Standardized Scores'!AG54,'Standardized Scores'!$E54:$DO54)</f>
        <v>71</v>
      </c>
      <c r="AH54" s="136">
        <f>RANK('Standardized Scores'!AH54,'Standardized Scores'!$E54:$DO54)</f>
        <v>105</v>
      </c>
      <c r="AI54" s="136">
        <f>RANK('Standardized Scores'!AI54,'Standardized Scores'!$E54:$DO54)</f>
        <v>36</v>
      </c>
      <c r="AJ54" s="136">
        <f>RANK('Standardized Scores'!AJ54,'Standardized Scores'!$E54:$DO54)</f>
        <v>83</v>
      </c>
      <c r="AK54" s="136">
        <f>RANK('Standardized Scores'!AK54,'Standardized Scores'!$E54:$DO54)</f>
        <v>1</v>
      </c>
      <c r="AL54" s="136">
        <f>RANK('Standardized Scores'!AL54,'Standardized Scores'!$E54:$DO54)</f>
        <v>112</v>
      </c>
      <c r="AM54" s="136">
        <f>RANK('Standardized Scores'!AM54,'Standardized Scores'!$E54:$DO54)</f>
        <v>1</v>
      </c>
      <c r="AN54" s="136">
        <f>RANK('Standardized Scores'!AN54,'Standardized Scores'!$E54:$DO54)</f>
        <v>1</v>
      </c>
      <c r="AO54" s="136">
        <f>RANK('Standardized Scores'!AO54,'Standardized Scores'!$E54:$DO54)</f>
        <v>60</v>
      </c>
      <c r="AP54" s="136">
        <f>RANK('Standardized Scores'!AP54,'Standardized Scores'!$E54:$DO54)</f>
        <v>1</v>
      </c>
      <c r="AQ54" s="136">
        <f>RANK('Standardized Scores'!AQ54,'Standardized Scores'!$E54:$DO54)</f>
        <v>114</v>
      </c>
      <c r="AR54" s="136">
        <f>RANK('Standardized Scores'!AR54,'Standardized Scores'!$E54:$DO54)</f>
        <v>1</v>
      </c>
      <c r="AS54" s="136">
        <f>RANK('Standardized Scores'!AS54,'Standardized Scores'!$E54:$DO54)</f>
        <v>92</v>
      </c>
      <c r="AT54" s="136">
        <f>RANK('Standardized Scores'!AT54,'Standardized Scores'!$E54:$DO54)</f>
        <v>107</v>
      </c>
      <c r="AU54" s="136">
        <f>RANK('Standardized Scores'!AU54,'Standardized Scores'!$E54:$DO54)</f>
        <v>42</v>
      </c>
      <c r="AV54" s="136">
        <f>RANK('Standardized Scores'!AV54,'Standardized Scores'!$E54:$DO54)</f>
        <v>40</v>
      </c>
      <c r="AW54" s="136">
        <f>RANK('Standardized Scores'!AW54,'Standardized Scores'!$E54:$DO54)</f>
        <v>1</v>
      </c>
      <c r="AX54" s="136">
        <f>RANK('Standardized Scores'!AX54,'Standardized Scores'!$E54:$DO54)</f>
        <v>111</v>
      </c>
      <c r="AY54" s="136">
        <f>RANK('Standardized Scores'!AY54,'Standardized Scores'!$E54:$DO54)</f>
        <v>108</v>
      </c>
      <c r="AZ54" s="136">
        <f>RANK('Standardized Scores'!AZ54,'Standardized Scores'!$E54:$DO54)</f>
        <v>62</v>
      </c>
      <c r="BA54" s="136">
        <f>RANK('Standardized Scores'!BA54,'Standardized Scores'!$E54:$DO54)</f>
        <v>83</v>
      </c>
      <c r="BB54" s="136">
        <f>RANK('Standardized Scores'!BB54,'Standardized Scores'!$E54:$DO54)</f>
        <v>1</v>
      </c>
      <c r="BC54" s="136">
        <f>RANK('Standardized Scores'!BC54,'Standardized Scores'!$E54:$DO54)</f>
        <v>65</v>
      </c>
      <c r="BD54" s="136">
        <f>RANK('Standardized Scores'!BD54,'Standardized Scores'!$E54:$DO54)</f>
        <v>1</v>
      </c>
      <c r="BE54" s="136">
        <f>RANK('Standardized Scores'!BE54,'Standardized Scores'!$E54:$DO54)</f>
        <v>1</v>
      </c>
      <c r="BF54" s="136">
        <f>RANK('Standardized Scores'!BF54,'Standardized Scores'!$E54:$DO54)</f>
        <v>79</v>
      </c>
      <c r="BG54" s="136">
        <f>RANK('Standardized Scores'!BG54,'Standardized Scores'!$E54:$DO54)</f>
        <v>38</v>
      </c>
      <c r="BH54" s="136">
        <f>RANK('Standardized Scores'!BH54,'Standardized Scores'!$E54:$DO54)</f>
        <v>87</v>
      </c>
      <c r="BI54" s="136">
        <f>RANK('Standardized Scores'!BI54,'Standardized Scores'!$E54:$DO54)</f>
        <v>92</v>
      </c>
      <c r="BJ54" s="136">
        <f>RANK('Standardized Scores'!BJ54,'Standardized Scores'!$E54:$DO54)</f>
        <v>50</v>
      </c>
      <c r="BK54" s="136">
        <f>RANK('Standardized Scores'!BK54,'Standardized Scores'!$E54:$DO54)</f>
        <v>1</v>
      </c>
      <c r="BL54" s="136">
        <f>RANK('Standardized Scores'!BL54,'Standardized Scores'!$E54:$DO54)</f>
        <v>42</v>
      </c>
      <c r="BM54" s="136">
        <f>RANK('Standardized Scores'!BM54,'Standardized Scores'!$E54:$DO54)</f>
        <v>1</v>
      </c>
      <c r="BN54" s="136">
        <f>RANK('Standardized Scores'!BN54,'Standardized Scores'!$E54:$DO54)</f>
        <v>42</v>
      </c>
      <c r="BO54" s="136">
        <f>RANK('Standardized Scores'!BO54,'Standardized Scores'!$E54:$DO54)</f>
        <v>92</v>
      </c>
      <c r="BP54" s="136">
        <f>RANK('Standardized Scores'!BP54,'Standardized Scores'!$E54:$DO54)</f>
        <v>54</v>
      </c>
      <c r="BQ54" s="136">
        <f>RANK('Standardized Scores'!BQ54,'Standardized Scores'!$E54:$DO54)</f>
        <v>47</v>
      </c>
      <c r="BR54" s="136">
        <f>RANK('Standardized Scores'!BR54,'Standardized Scores'!$E54:$DO54)</f>
        <v>62</v>
      </c>
      <c r="BS54" s="136">
        <f>RANK('Standardized Scores'!BS54,'Standardized Scores'!$E54:$DO54)</f>
        <v>50</v>
      </c>
      <c r="BT54" s="136">
        <f>RANK('Standardized Scores'!BT54,'Standardized Scores'!$E54:$DO54)</f>
        <v>113</v>
      </c>
      <c r="BU54" s="136">
        <f>RANK('Standardized Scores'!BU54,'Standardized Scores'!$E54:$DO54)</f>
        <v>42</v>
      </c>
      <c r="BV54" s="136">
        <f>RANK('Standardized Scores'!BV54,'Standardized Scores'!$E54:$DO54)</f>
        <v>79</v>
      </c>
      <c r="BW54" s="136">
        <f>RANK('Standardized Scores'!BW54,'Standardized Scores'!$E54:$DO54)</f>
        <v>87</v>
      </c>
      <c r="BX54" s="136">
        <f>RANK('Standardized Scores'!BX54,'Standardized Scores'!$E54:$DO54)</f>
        <v>39</v>
      </c>
      <c r="BY54" s="136">
        <f>RANK('Standardized Scores'!BY54,'Standardized Scores'!$E54:$DO54)</f>
        <v>92</v>
      </c>
      <c r="BZ54" s="136">
        <f>RANK('Standardized Scores'!BZ54,'Standardized Scores'!$E54:$DO54)</f>
        <v>1</v>
      </c>
      <c r="CA54" s="136">
        <f>RANK('Standardized Scores'!CA54,'Standardized Scores'!$E54:$DO54)</f>
        <v>92</v>
      </c>
      <c r="CB54" s="136">
        <f>RANK('Standardized Scores'!CB54,'Standardized Scores'!$E54:$DO54)</f>
        <v>79</v>
      </c>
      <c r="CC54" s="136">
        <f>RANK('Standardized Scores'!CC54,'Standardized Scores'!$E54:$DO54)</f>
        <v>47</v>
      </c>
      <c r="CD54" s="136">
        <f>RANK('Standardized Scores'!CD54,'Standardized Scores'!$E54:$DO54)</f>
        <v>71</v>
      </c>
      <c r="CE54" s="136">
        <f>RANK('Standardized Scores'!CE54,'Standardized Scores'!$E54:$DO54)</f>
        <v>55</v>
      </c>
      <c r="CF54" s="136">
        <f>RANK('Standardized Scores'!CF54,'Standardized Scores'!$E54:$DO54)</f>
        <v>50</v>
      </c>
      <c r="CG54" s="136">
        <f>RANK('Standardized Scores'!CG54,'Standardized Scores'!$E54:$DO54)</f>
        <v>65</v>
      </c>
      <c r="CH54" s="136">
        <f>RANK('Standardized Scores'!CH54,'Standardized Scores'!$E54:$DO54)</f>
        <v>92</v>
      </c>
      <c r="CI54" s="136">
        <f>RANK('Standardized Scores'!CI54,'Standardized Scores'!$E54:$DO54)</f>
        <v>108</v>
      </c>
      <c r="CJ54" s="136">
        <f>RANK('Standardized Scores'!CJ54,'Standardized Scores'!$E54:$DO54)</f>
        <v>1</v>
      </c>
      <c r="CK54" s="136">
        <f>RANK('Standardized Scores'!CK54,'Standardized Scores'!$E54:$DO54)</f>
        <v>1</v>
      </c>
      <c r="CL54" s="136">
        <f>RANK('Standardized Scores'!CL54,'Standardized Scores'!$E54:$DO54)</f>
        <v>60</v>
      </c>
      <c r="CM54" s="136">
        <f>RANK('Standardized Scores'!CM54,'Standardized Scores'!$E54:$DO54)</f>
        <v>1</v>
      </c>
      <c r="CN54" s="136">
        <f>RANK('Standardized Scores'!CN54,'Standardized Scores'!$E54:$DO54)</f>
        <v>34</v>
      </c>
      <c r="CO54" s="136">
        <f>RANK('Standardized Scores'!CO54,'Standardized Scores'!$E54:$DO54)</f>
        <v>103</v>
      </c>
      <c r="CP54" s="136">
        <f>RANK('Standardized Scores'!CP54,'Standardized Scores'!$E54:$DO54)</f>
        <v>33</v>
      </c>
      <c r="CQ54" s="136">
        <f>RANK('Standardized Scores'!CQ54,'Standardized Scores'!$E54:$DO54)</f>
        <v>86</v>
      </c>
      <c r="CR54" s="136">
        <f>RANK('Standardized Scores'!CR54,'Standardized Scores'!$E54:$DO54)</f>
        <v>1</v>
      </c>
      <c r="CS54" s="136">
        <f>RANK('Standardized Scores'!CS54,'Standardized Scores'!$E54:$DO54)</f>
        <v>40</v>
      </c>
      <c r="CT54" s="136">
        <f>RANK('Standardized Scores'!CT54,'Standardized Scores'!$E54:$DO54)</f>
        <v>1</v>
      </c>
      <c r="CU54" s="136">
        <f>RANK('Standardized Scores'!CU54,'Standardized Scores'!$E54:$DO54)</f>
        <v>1</v>
      </c>
      <c r="CV54" s="136">
        <f>RANK('Standardized Scores'!CV54,'Standardized Scores'!$E54:$DO54)</f>
        <v>92</v>
      </c>
      <c r="CW54" s="136">
        <f>RANK('Standardized Scores'!CW54,'Standardized Scores'!$E54:$DO54)</f>
        <v>101</v>
      </c>
      <c r="CX54" s="136">
        <f>RANK('Standardized Scores'!CX54,'Standardized Scores'!$E54:$DO54)</f>
        <v>1</v>
      </c>
      <c r="CY54" s="136">
        <f>RANK('Standardized Scores'!CY54,'Standardized Scores'!$E54:$DO54)</f>
        <v>75</v>
      </c>
      <c r="CZ54" s="136">
        <f>RANK('Standardized Scores'!CZ54,'Standardized Scores'!$E54:$DO54)</f>
        <v>1</v>
      </c>
      <c r="DA54" s="136">
        <f>RANK('Standardized Scores'!DA54,'Standardized Scores'!$E54:$DO54)</f>
        <v>1</v>
      </c>
      <c r="DB54" s="136">
        <f>RANK('Standardized Scores'!DB54,'Standardized Scores'!$E54:$DO54)</f>
        <v>53</v>
      </c>
      <c r="DC54" s="136">
        <f>RANK('Standardized Scores'!DC54,'Standardized Scores'!$E54:$DO54)</f>
        <v>87</v>
      </c>
      <c r="DD54" s="136">
        <f>RANK('Standardized Scores'!DD54,'Standardized Scores'!$E54:$DO54)</f>
        <v>55</v>
      </c>
      <c r="DE54" s="136">
        <f>RANK('Standardized Scores'!DE54,'Standardized Scores'!$E54:$DO54)</f>
        <v>42</v>
      </c>
      <c r="DF54" s="136">
        <f>RANK('Standardized Scores'!DF54,'Standardized Scores'!$E54:$DO54)</f>
        <v>31</v>
      </c>
      <c r="DG54" s="136">
        <f>RANK('Standardized Scores'!DG54,'Standardized Scores'!$E54:$DO54)</f>
        <v>83</v>
      </c>
      <c r="DH54" s="136">
        <f>RANK('Standardized Scores'!DH54,'Standardized Scores'!$E54:$DO54)</f>
        <v>47</v>
      </c>
      <c r="DI54" s="136">
        <f>RANK('Standardized Scores'!DI54,'Standardized Scores'!$E54:$DO54)</f>
        <v>55</v>
      </c>
      <c r="DJ54" s="136">
        <f>RANK('Standardized Scores'!DJ54,'Standardized Scores'!$E54:$DO54)</f>
        <v>1</v>
      </c>
      <c r="DK54" s="136">
        <f>RANK('Standardized Scores'!DK54,'Standardized Scores'!$E54:$DO54)</f>
        <v>30</v>
      </c>
      <c r="DL54" s="136">
        <f>RANK('Standardized Scores'!DL54,'Standardized Scores'!$E54:$DO54)</f>
        <v>55</v>
      </c>
      <c r="DM54" s="136">
        <f>RANK('Standardized Scores'!DM54,'Standardized Scores'!$E54:$DO54)</f>
        <v>90</v>
      </c>
      <c r="DN54" s="136">
        <f>RANK('Standardized Scores'!DN54,'Standardized Scores'!$E54:$DO54)</f>
        <v>75</v>
      </c>
      <c r="DO54" s="136">
        <f>RANK('Standardized Scores'!DO54,'Standardized Scores'!$E54:$DO54)</f>
        <v>114</v>
      </c>
    </row>
    <row r="55" spans="2:119" ht="12" customHeight="1" x14ac:dyDescent="0.25">
      <c r="B55" s="64" t="str">
        <f>'Standardized Scores'!B55</f>
        <v xml:space="preserve">         Revenue from fines, penalties, and forfeits</v>
      </c>
      <c r="C55" s="64" t="str">
        <f t="shared" si="0"/>
        <v>Revenue from fines, penalties, and forfeits</v>
      </c>
      <c r="D55" s="169">
        <f>'Standardized Scores'!D55</f>
        <v>0.05</v>
      </c>
      <c r="E55" s="136">
        <f>RANK('Standardized Scores'!E55,'Standardized Scores'!$E55:$DO55)</f>
        <v>23</v>
      </c>
      <c r="F55" s="136">
        <f>RANK('Standardized Scores'!F55,'Standardized Scores'!$E55:$DO55)</f>
        <v>46</v>
      </c>
      <c r="G55" s="136">
        <f>RANK('Standardized Scores'!G55,'Standardized Scores'!$E55:$DO55)</f>
        <v>58</v>
      </c>
      <c r="H55" s="136">
        <f>RANK('Standardized Scores'!H55,'Standardized Scores'!$E55:$DO55)</f>
        <v>70</v>
      </c>
      <c r="I55" s="136">
        <f>RANK('Standardized Scores'!I55,'Standardized Scores'!$E55:$DO55)</f>
        <v>15</v>
      </c>
      <c r="J55" s="136">
        <f>RANK('Standardized Scores'!J55,'Standardized Scores'!$E55:$DO55)</f>
        <v>38</v>
      </c>
      <c r="K55" s="136">
        <f>RANK('Standardized Scores'!K55,'Standardized Scores'!$E55:$DO55)</f>
        <v>76</v>
      </c>
      <c r="L55" s="136">
        <f>RANK('Standardized Scores'!L55,'Standardized Scores'!$E55:$DO55)</f>
        <v>2</v>
      </c>
      <c r="M55" s="136">
        <f>RANK('Standardized Scores'!M55,'Standardized Scores'!$E55:$DO55)</f>
        <v>9</v>
      </c>
      <c r="N55" s="136">
        <f>RANK('Standardized Scores'!N55,'Standardized Scores'!$E55:$DO55)</f>
        <v>55</v>
      </c>
      <c r="O55" s="136">
        <f>RANK('Standardized Scores'!O55,'Standardized Scores'!$E55:$DO55)</f>
        <v>36</v>
      </c>
      <c r="P55" s="136">
        <f>RANK('Standardized Scores'!P55,'Standardized Scores'!$E55:$DO55)</f>
        <v>76</v>
      </c>
      <c r="Q55" s="136">
        <f>RANK('Standardized Scores'!Q55,'Standardized Scores'!$E55:$DO55)</f>
        <v>56</v>
      </c>
      <c r="R55" s="136">
        <f>RANK('Standardized Scores'!R55,'Standardized Scores'!$E55:$DO55)</f>
        <v>33</v>
      </c>
      <c r="S55" s="136">
        <f>RANK('Standardized Scores'!S55,'Standardized Scores'!$E55:$DO55)</f>
        <v>76</v>
      </c>
      <c r="T55" s="136">
        <f>RANK('Standardized Scores'!T55,'Standardized Scores'!$E55:$DO55)</f>
        <v>3</v>
      </c>
      <c r="U55" s="136">
        <f>RANK('Standardized Scores'!U55,'Standardized Scores'!$E55:$DO55)</f>
        <v>76</v>
      </c>
      <c r="V55" s="136">
        <f>RANK('Standardized Scores'!V55,'Standardized Scores'!$E55:$DO55)</f>
        <v>76</v>
      </c>
      <c r="W55" s="136">
        <f>RANK('Standardized Scores'!W55,'Standardized Scores'!$E55:$DO55)</f>
        <v>76</v>
      </c>
      <c r="X55" s="136">
        <f>RANK('Standardized Scores'!X55,'Standardized Scores'!$E55:$DO55)</f>
        <v>32</v>
      </c>
      <c r="Y55" s="136">
        <f>RANK('Standardized Scores'!Y55,'Standardized Scores'!$E55:$DO55)</f>
        <v>7</v>
      </c>
      <c r="Z55" s="136">
        <f>RANK('Standardized Scores'!Z55,'Standardized Scores'!$E55:$DO55)</f>
        <v>11</v>
      </c>
      <c r="AA55" s="136">
        <f>RANK('Standardized Scores'!AA55,'Standardized Scores'!$E55:$DO55)</f>
        <v>6</v>
      </c>
      <c r="AB55" s="136">
        <f>RANK('Standardized Scores'!AB55,'Standardized Scores'!$E55:$DO55)</f>
        <v>35</v>
      </c>
      <c r="AC55" s="136">
        <f>RANK('Standardized Scores'!AC55,'Standardized Scores'!$E55:$DO55)</f>
        <v>76</v>
      </c>
      <c r="AD55" s="136">
        <f>RANK('Standardized Scores'!AD55,'Standardized Scores'!$E55:$DO55)</f>
        <v>76</v>
      </c>
      <c r="AE55" s="136">
        <f>RANK('Standardized Scores'!AE55,'Standardized Scores'!$E55:$DO55)</f>
        <v>76</v>
      </c>
      <c r="AF55" s="136">
        <f>RANK('Standardized Scores'!AF55,'Standardized Scores'!$E55:$DO55)</f>
        <v>76</v>
      </c>
      <c r="AG55" s="136">
        <f>RANK('Standardized Scores'!AG55,'Standardized Scores'!$E55:$DO55)</f>
        <v>66</v>
      </c>
      <c r="AH55" s="136">
        <f>RANK('Standardized Scores'!AH55,'Standardized Scores'!$E55:$DO55)</f>
        <v>76</v>
      </c>
      <c r="AI55" s="136">
        <f>RANK('Standardized Scores'!AI55,'Standardized Scores'!$E55:$DO55)</f>
        <v>57</v>
      </c>
      <c r="AJ55" s="136">
        <f>RANK('Standardized Scores'!AJ55,'Standardized Scores'!$E55:$DO55)</f>
        <v>14</v>
      </c>
      <c r="AK55" s="136">
        <f>RANK('Standardized Scores'!AK55,'Standardized Scores'!$E55:$DO55)</f>
        <v>76</v>
      </c>
      <c r="AL55" s="136">
        <f>RANK('Standardized Scores'!AL55,'Standardized Scores'!$E55:$DO55)</f>
        <v>68</v>
      </c>
      <c r="AM55" s="136">
        <f>RANK('Standardized Scores'!AM55,'Standardized Scores'!$E55:$DO55)</f>
        <v>76</v>
      </c>
      <c r="AN55" s="136">
        <f>RANK('Standardized Scores'!AN55,'Standardized Scores'!$E55:$DO55)</f>
        <v>76</v>
      </c>
      <c r="AO55" s="136">
        <f>RANK('Standardized Scores'!AO55,'Standardized Scores'!$E55:$DO55)</f>
        <v>8</v>
      </c>
      <c r="AP55" s="136">
        <f>RANK('Standardized Scores'!AP55,'Standardized Scores'!$E55:$DO55)</f>
        <v>76</v>
      </c>
      <c r="AQ55" s="136">
        <f>RANK('Standardized Scores'!AQ55,'Standardized Scores'!$E55:$DO55)</f>
        <v>27</v>
      </c>
      <c r="AR55" s="136">
        <f>RANK('Standardized Scores'!AR55,'Standardized Scores'!$E55:$DO55)</f>
        <v>76</v>
      </c>
      <c r="AS55" s="136">
        <f>RANK('Standardized Scores'!AS55,'Standardized Scores'!$E55:$DO55)</f>
        <v>10</v>
      </c>
      <c r="AT55" s="136">
        <f>RANK('Standardized Scores'!AT55,'Standardized Scores'!$E55:$DO55)</f>
        <v>48</v>
      </c>
      <c r="AU55" s="136">
        <f>RANK('Standardized Scores'!AU55,'Standardized Scores'!$E55:$DO55)</f>
        <v>24</v>
      </c>
      <c r="AV55" s="136">
        <f>RANK('Standardized Scores'!AV55,'Standardized Scores'!$E55:$DO55)</f>
        <v>51</v>
      </c>
      <c r="AW55" s="136">
        <f>RANK('Standardized Scores'!AW55,'Standardized Scores'!$E55:$DO55)</f>
        <v>49</v>
      </c>
      <c r="AX55" s="136">
        <f>RANK('Standardized Scores'!AX55,'Standardized Scores'!$E55:$DO55)</f>
        <v>60</v>
      </c>
      <c r="AY55" s="136">
        <f>RANK('Standardized Scores'!AY55,'Standardized Scores'!$E55:$DO55)</f>
        <v>50</v>
      </c>
      <c r="AZ55" s="136">
        <f>RANK('Standardized Scores'!AZ55,'Standardized Scores'!$E55:$DO55)</f>
        <v>30</v>
      </c>
      <c r="BA55" s="136">
        <f>RANK('Standardized Scores'!BA55,'Standardized Scores'!$E55:$DO55)</f>
        <v>64</v>
      </c>
      <c r="BB55" s="136">
        <f>RANK('Standardized Scores'!BB55,'Standardized Scores'!$E55:$DO55)</f>
        <v>76</v>
      </c>
      <c r="BC55" s="136">
        <f>RANK('Standardized Scores'!BC55,'Standardized Scores'!$E55:$DO55)</f>
        <v>63</v>
      </c>
      <c r="BD55" s="136">
        <f>RANK('Standardized Scores'!BD55,'Standardized Scores'!$E55:$DO55)</f>
        <v>76</v>
      </c>
      <c r="BE55" s="136">
        <f>RANK('Standardized Scores'!BE55,'Standardized Scores'!$E55:$DO55)</f>
        <v>71</v>
      </c>
      <c r="BF55" s="136">
        <f>RANK('Standardized Scores'!BF55,'Standardized Scores'!$E55:$DO55)</f>
        <v>28</v>
      </c>
      <c r="BG55" s="136">
        <f>RANK('Standardized Scores'!BG55,'Standardized Scores'!$E55:$DO55)</f>
        <v>26</v>
      </c>
      <c r="BH55" s="136">
        <f>RANK('Standardized Scores'!BH55,'Standardized Scores'!$E55:$DO55)</f>
        <v>67</v>
      </c>
      <c r="BI55" s="136">
        <f>RANK('Standardized Scores'!BI55,'Standardized Scores'!$E55:$DO55)</f>
        <v>76</v>
      </c>
      <c r="BJ55" s="136">
        <f>RANK('Standardized Scores'!BJ55,'Standardized Scores'!$E55:$DO55)</f>
        <v>19</v>
      </c>
      <c r="BK55" s="136">
        <f>RANK('Standardized Scores'!BK55,'Standardized Scores'!$E55:$DO55)</f>
        <v>76</v>
      </c>
      <c r="BL55" s="136">
        <f>RANK('Standardized Scores'!BL55,'Standardized Scores'!$E55:$DO55)</f>
        <v>76</v>
      </c>
      <c r="BM55" s="136">
        <f>RANK('Standardized Scores'!BM55,'Standardized Scores'!$E55:$DO55)</f>
        <v>76</v>
      </c>
      <c r="BN55" s="136">
        <f>RANK('Standardized Scores'!BN55,'Standardized Scores'!$E55:$DO55)</f>
        <v>76</v>
      </c>
      <c r="BO55" s="136">
        <f>RANK('Standardized Scores'!BO55,'Standardized Scores'!$E55:$DO55)</f>
        <v>76</v>
      </c>
      <c r="BP55" s="136">
        <f>RANK('Standardized Scores'!BP55,'Standardized Scores'!$E55:$DO55)</f>
        <v>18</v>
      </c>
      <c r="BQ55" s="136">
        <f>RANK('Standardized Scores'!BQ55,'Standardized Scores'!$E55:$DO55)</f>
        <v>76</v>
      </c>
      <c r="BR55" s="136">
        <f>RANK('Standardized Scores'!BR55,'Standardized Scores'!$E55:$DO55)</f>
        <v>44</v>
      </c>
      <c r="BS55" s="136">
        <f>RANK('Standardized Scores'!BS55,'Standardized Scores'!$E55:$DO55)</f>
        <v>42</v>
      </c>
      <c r="BT55" s="136">
        <f>RANK('Standardized Scores'!BT55,'Standardized Scores'!$E55:$DO55)</f>
        <v>25</v>
      </c>
      <c r="BU55" s="136">
        <f>RANK('Standardized Scores'!BU55,'Standardized Scores'!$E55:$DO55)</f>
        <v>47</v>
      </c>
      <c r="BV55" s="136">
        <f>RANK('Standardized Scores'!BV55,'Standardized Scores'!$E55:$DO55)</f>
        <v>76</v>
      </c>
      <c r="BW55" s="136">
        <f>RANK('Standardized Scores'!BW55,'Standardized Scores'!$E55:$DO55)</f>
        <v>76</v>
      </c>
      <c r="BX55" s="136">
        <f>RANK('Standardized Scores'!BX55,'Standardized Scores'!$E55:$DO55)</f>
        <v>62</v>
      </c>
      <c r="BY55" s="136">
        <f>RANK('Standardized Scores'!BY55,'Standardized Scores'!$E55:$DO55)</f>
        <v>12</v>
      </c>
      <c r="BZ55" s="136">
        <f>RANK('Standardized Scores'!BZ55,'Standardized Scores'!$E55:$DO55)</f>
        <v>76</v>
      </c>
      <c r="CA55" s="136">
        <f>RANK('Standardized Scores'!CA55,'Standardized Scores'!$E55:$DO55)</f>
        <v>21</v>
      </c>
      <c r="CB55" s="136">
        <f>RANK('Standardized Scores'!CB55,'Standardized Scores'!$E55:$DO55)</f>
        <v>76</v>
      </c>
      <c r="CC55" s="136">
        <f>RANK('Standardized Scores'!CC55,'Standardized Scores'!$E55:$DO55)</f>
        <v>76</v>
      </c>
      <c r="CD55" s="136">
        <f>RANK('Standardized Scores'!CD55,'Standardized Scores'!$E55:$DO55)</f>
        <v>76</v>
      </c>
      <c r="CE55" s="136">
        <f>RANK('Standardized Scores'!CE55,'Standardized Scores'!$E55:$DO55)</f>
        <v>76</v>
      </c>
      <c r="CF55" s="136">
        <f>RANK('Standardized Scores'!CF55,'Standardized Scores'!$E55:$DO55)</f>
        <v>34</v>
      </c>
      <c r="CG55" s="136">
        <f>RANK('Standardized Scores'!CG55,'Standardized Scores'!$E55:$DO55)</f>
        <v>52</v>
      </c>
      <c r="CH55" s="136">
        <f>RANK('Standardized Scores'!CH55,'Standardized Scores'!$E55:$DO55)</f>
        <v>22</v>
      </c>
      <c r="CI55" s="136">
        <f>RANK('Standardized Scores'!CI55,'Standardized Scores'!$E55:$DO55)</f>
        <v>76</v>
      </c>
      <c r="CJ55" s="136">
        <f>RANK('Standardized Scores'!CJ55,'Standardized Scores'!$E55:$DO55)</f>
        <v>76</v>
      </c>
      <c r="CK55" s="136">
        <f>RANK('Standardized Scores'!CK55,'Standardized Scores'!$E55:$DO55)</f>
        <v>76</v>
      </c>
      <c r="CL55" s="136">
        <f>RANK('Standardized Scores'!CL55,'Standardized Scores'!$E55:$DO55)</f>
        <v>54</v>
      </c>
      <c r="CM55" s="136">
        <f>RANK('Standardized Scores'!CM55,'Standardized Scores'!$E55:$DO55)</f>
        <v>72</v>
      </c>
      <c r="CN55" s="136">
        <f>RANK('Standardized Scores'!CN55,'Standardized Scores'!$E55:$DO55)</f>
        <v>16</v>
      </c>
      <c r="CO55" s="136">
        <f>RANK('Standardized Scores'!CO55,'Standardized Scores'!$E55:$DO55)</f>
        <v>20</v>
      </c>
      <c r="CP55" s="136">
        <f>RANK('Standardized Scores'!CP55,'Standardized Scores'!$E55:$DO55)</f>
        <v>13</v>
      </c>
      <c r="CQ55" s="136">
        <f>RANK('Standardized Scores'!CQ55,'Standardized Scores'!$E55:$DO55)</f>
        <v>69</v>
      </c>
      <c r="CR55" s="136">
        <f>RANK('Standardized Scores'!CR55,'Standardized Scores'!$E55:$DO55)</f>
        <v>37</v>
      </c>
      <c r="CS55" s="136">
        <f>RANK('Standardized Scores'!CS55,'Standardized Scores'!$E55:$DO55)</f>
        <v>41</v>
      </c>
      <c r="CT55" s="136">
        <f>RANK('Standardized Scores'!CT55,'Standardized Scores'!$E55:$DO55)</f>
        <v>76</v>
      </c>
      <c r="CU55" s="136">
        <f>RANK('Standardized Scores'!CU55,'Standardized Scores'!$E55:$DO55)</f>
        <v>76</v>
      </c>
      <c r="CV55" s="136">
        <f>RANK('Standardized Scores'!CV55,'Standardized Scores'!$E55:$DO55)</f>
        <v>53</v>
      </c>
      <c r="CW55" s="136">
        <f>RANK('Standardized Scores'!CW55,'Standardized Scores'!$E55:$DO55)</f>
        <v>17</v>
      </c>
      <c r="CX55" s="136">
        <f>RANK('Standardized Scores'!CX55,'Standardized Scores'!$E55:$DO55)</f>
        <v>29</v>
      </c>
      <c r="CY55" s="136">
        <f>RANK('Standardized Scores'!CY55,'Standardized Scores'!$E55:$DO55)</f>
        <v>39</v>
      </c>
      <c r="CZ55" s="136">
        <f>RANK('Standardized Scores'!CZ55,'Standardized Scores'!$E55:$DO55)</f>
        <v>73</v>
      </c>
      <c r="DA55" s="136">
        <f>RANK('Standardized Scores'!DA55,'Standardized Scores'!$E55:$DO55)</f>
        <v>40</v>
      </c>
      <c r="DB55" s="136">
        <f>RANK('Standardized Scores'!DB55,'Standardized Scores'!$E55:$DO55)</f>
        <v>61</v>
      </c>
      <c r="DC55" s="136">
        <f>RANK('Standardized Scores'!DC55,'Standardized Scores'!$E55:$DO55)</f>
        <v>76</v>
      </c>
      <c r="DD55" s="136">
        <f>RANK('Standardized Scores'!DD55,'Standardized Scores'!$E55:$DO55)</f>
        <v>45</v>
      </c>
      <c r="DE55" s="136">
        <f>RANK('Standardized Scores'!DE55,'Standardized Scores'!$E55:$DO55)</f>
        <v>43</v>
      </c>
      <c r="DF55" s="136">
        <f>RANK('Standardized Scores'!DF55,'Standardized Scores'!$E55:$DO55)</f>
        <v>1</v>
      </c>
      <c r="DG55" s="136">
        <f>RANK('Standardized Scores'!DG55,'Standardized Scores'!$E55:$DO55)</f>
        <v>75</v>
      </c>
      <c r="DH55" s="136">
        <f>RANK('Standardized Scores'!DH55,'Standardized Scores'!$E55:$DO55)</f>
        <v>65</v>
      </c>
      <c r="DI55" s="136">
        <f>RANK('Standardized Scores'!DI55,'Standardized Scores'!$E55:$DO55)</f>
        <v>4</v>
      </c>
      <c r="DJ55" s="136">
        <f>RANK('Standardized Scores'!DJ55,'Standardized Scores'!$E55:$DO55)</f>
        <v>59</v>
      </c>
      <c r="DK55" s="136">
        <f>RANK('Standardized Scores'!DK55,'Standardized Scores'!$E55:$DO55)</f>
        <v>76</v>
      </c>
      <c r="DL55" s="136">
        <f>RANK('Standardized Scores'!DL55,'Standardized Scores'!$E55:$DO55)</f>
        <v>74</v>
      </c>
      <c r="DM55" s="136">
        <f>RANK('Standardized Scores'!DM55,'Standardized Scores'!$E55:$DO55)</f>
        <v>76</v>
      </c>
      <c r="DN55" s="136">
        <f>RANK('Standardized Scores'!DN55,'Standardized Scores'!$E55:$DO55)</f>
        <v>31</v>
      </c>
      <c r="DO55" s="136">
        <f>RANK('Standardized Scores'!DO55,'Standardized Scores'!$E55:$DO55)</f>
        <v>5</v>
      </c>
    </row>
    <row r="56" spans="2:119" ht="12" customHeight="1" x14ac:dyDescent="0.25">
      <c r="B56" s="64" t="str">
        <f>'Standardized Scores'!B56</f>
        <v xml:space="preserve">         Regulatory capacity to manage permitting</v>
      </c>
      <c r="C56" s="64" t="str">
        <f t="shared" si="0"/>
        <v>Regulatory capacity to manage permitting</v>
      </c>
      <c r="D56" s="169">
        <f>'Standardized Scores'!D56</f>
        <v>0.1</v>
      </c>
      <c r="E56" s="136">
        <f>RANK('Standardized Scores'!E56,'Standardized Scores'!$E56:$DO56)</f>
        <v>91</v>
      </c>
      <c r="F56" s="136">
        <f>RANK('Standardized Scores'!F56,'Standardized Scores'!$E56:$DO56)</f>
        <v>83</v>
      </c>
      <c r="G56" s="136">
        <f>RANK('Standardized Scores'!G56,'Standardized Scores'!$E56:$DO56)</f>
        <v>73</v>
      </c>
      <c r="H56" s="136">
        <f>RANK('Standardized Scores'!H56,'Standardized Scores'!$E56:$DO56)</f>
        <v>30</v>
      </c>
      <c r="I56" s="136">
        <f>RANK('Standardized Scores'!I56,'Standardized Scores'!$E56:$DO56)</f>
        <v>73</v>
      </c>
      <c r="J56" s="136">
        <f>RANK('Standardized Scores'!J56,'Standardized Scores'!$E56:$DO56)</f>
        <v>18</v>
      </c>
      <c r="K56" s="136">
        <f>RANK('Standardized Scores'!K56,'Standardized Scores'!$E56:$DO56)</f>
        <v>37</v>
      </c>
      <c r="L56" s="136">
        <f>RANK('Standardized Scores'!L56,'Standardized Scores'!$E56:$DO56)</f>
        <v>67</v>
      </c>
      <c r="M56" s="136">
        <f>RANK('Standardized Scores'!M56,'Standardized Scores'!$E56:$DO56)</f>
        <v>39</v>
      </c>
      <c r="N56" s="136">
        <f>RANK('Standardized Scores'!N56,'Standardized Scores'!$E56:$DO56)</f>
        <v>54</v>
      </c>
      <c r="O56" s="136">
        <f>RANK('Standardized Scores'!O56,'Standardized Scores'!$E56:$DO56)</f>
        <v>73</v>
      </c>
      <c r="P56" s="136">
        <f>RANK('Standardized Scores'!P56,'Standardized Scores'!$E56:$DO56)</f>
        <v>67</v>
      </c>
      <c r="Q56" s="136">
        <f>RANK('Standardized Scores'!Q56,'Standardized Scores'!$E56:$DO56)</f>
        <v>59</v>
      </c>
      <c r="R56" s="136">
        <f>RANK('Standardized Scores'!R56,'Standardized Scores'!$E56:$DO56)</f>
        <v>54</v>
      </c>
      <c r="S56" s="136">
        <f>RANK('Standardized Scores'!S56,'Standardized Scores'!$E56:$DO56)</f>
        <v>2</v>
      </c>
      <c r="T56" s="136">
        <f>RANK('Standardized Scores'!T56,'Standardized Scores'!$E56:$DO56)</f>
        <v>59</v>
      </c>
      <c r="U56" s="136">
        <f>RANK('Standardized Scores'!U56,'Standardized Scores'!$E56:$DO56)</f>
        <v>14</v>
      </c>
      <c r="V56" s="136">
        <f>RANK('Standardized Scores'!V56,'Standardized Scores'!$E56:$DO56)</f>
        <v>105</v>
      </c>
      <c r="W56" s="136">
        <f>RANK('Standardized Scores'!W56,'Standardized Scores'!$E56:$DO56)</f>
        <v>39</v>
      </c>
      <c r="X56" s="136">
        <f>RANK('Standardized Scores'!X56,'Standardized Scores'!$E56:$DO56)</f>
        <v>5</v>
      </c>
      <c r="Y56" s="136">
        <f>RANK('Standardized Scores'!Y56,'Standardized Scores'!$E56:$DO56)</f>
        <v>30</v>
      </c>
      <c r="Z56" s="136">
        <f>RANK('Standardized Scores'!Z56,'Standardized Scores'!$E56:$DO56)</f>
        <v>100</v>
      </c>
      <c r="AA56" s="136">
        <f>RANK('Standardized Scores'!AA56,'Standardized Scores'!$E56:$DO56)</f>
        <v>54</v>
      </c>
      <c r="AB56" s="136">
        <f>RANK('Standardized Scores'!AB56,'Standardized Scores'!$E56:$DO56)</f>
        <v>107</v>
      </c>
      <c r="AC56" s="136">
        <f>RANK('Standardized Scores'!AC56,'Standardized Scores'!$E56:$DO56)</f>
        <v>8</v>
      </c>
      <c r="AD56" s="136">
        <f>RANK('Standardized Scores'!AD56,'Standardized Scores'!$E56:$DO56)</f>
        <v>109</v>
      </c>
      <c r="AE56" s="136">
        <f>RANK('Standardized Scores'!AE56,'Standardized Scores'!$E56:$DO56)</f>
        <v>64</v>
      </c>
      <c r="AF56" s="136">
        <f>RANK('Standardized Scores'!AF56,'Standardized Scores'!$E56:$DO56)</f>
        <v>104</v>
      </c>
      <c r="AG56" s="136">
        <f>RANK('Standardized Scores'!AG56,'Standardized Scores'!$E56:$DO56)</f>
        <v>81</v>
      </c>
      <c r="AH56" s="136">
        <f>RANK('Standardized Scores'!AH56,'Standardized Scores'!$E56:$DO56)</f>
        <v>67</v>
      </c>
      <c r="AI56" s="136">
        <f>RANK('Standardized Scores'!AI56,'Standardized Scores'!$E56:$DO56)</f>
        <v>5</v>
      </c>
      <c r="AJ56" s="136">
        <f>RANK('Standardized Scores'!AJ56,'Standardized Scores'!$E56:$DO56)</f>
        <v>105</v>
      </c>
      <c r="AK56" s="136">
        <f>RANK('Standardized Scores'!AK56,'Standardized Scores'!$E56:$DO56)</f>
        <v>87</v>
      </c>
      <c r="AL56" s="136">
        <f>RANK('Standardized Scores'!AL56,'Standardized Scores'!$E56:$DO56)</f>
        <v>83</v>
      </c>
      <c r="AM56" s="136">
        <f>RANK('Standardized Scores'!AM56,'Standardized Scores'!$E56:$DO56)</f>
        <v>12</v>
      </c>
      <c r="AN56" s="136">
        <f>RANK('Standardized Scores'!AN56,'Standardized Scores'!$E56:$DO56)</f>
        <v>30</v>
      </c>
      <c r="AO56" s="136">
        <f>RANK('Standardized Scores'!AO56,'Standardized Scores'!$E56:$DO56)</f>
        <v>101</v>
      </c>
      <c r="AP56" s="136">
        <f>RANK('Standardized Scores'!AP56,'Standardized Scores'!$E56:$DO56)</f>
        <v>4</v>
      </c>
      <c r="AQ56" s="136">
        <f>RANK('Standardized Scores'!AQ56,'Standardized Scores'!$E56:$DO56)</f>
        <v>27</v>
      </c>
      <c r="AR56" s="136">
        <f>RANK('Standardized Scores'!AR56,'Standardized Scores'!$E56:$DO56)</f>
        <v>47</v>
      </c>
      <c r="AS56" s="136">
        <f>RANK('Standardized Scores'!AS56,'Standardized Scores'!$E56:$DO56)</f>
        <v>59</v>
      </c>
      <c r="AT56" s="136">
        <f>RANK('Standardized Scores'!AT56,'Standardized Scores'!$E56:$DO56)</f>
        <v>73</v>
      </c>
      <c r="AU56" s="136">
        <f>RANK('Standardized Scores'!AU56,'Standardized Scores'!$E56:$DO56)</f>
        <v>39</v>
      </c>
      <c r="AV56" s="136">
        <f>RANK('Standardized Scores'!AV56,'Standardized Scores'!$E56:$DO56)</f>
        <v>64</v>
      </c>
      <c r="AW56" s="136">
        <f>RANK('Standardized Scores'!AW56,'Standardized Scores'!$E56:$DO56)</f>
        <v>92</v>
      </c>
      <c r="AX56" s="136">
        <f>RANK('Standardized Scores'!AX56,'Standardized Scores'!$E56:$DO56)</f>
        <v>7</v>
      </c>
      <c r="AY56" s="136">
        <f>RANK('Standardized Scores'!AY56,'Standardized Scores'!$E56:$DO56)</f>
        <v>52</v>
      </c>
      <c r="AZ56" s="136">
        <f>RANK('Standardized Scores'!AZ56,'Standardized Scores'!$E56:$DO56)</f>
        <v>97</v>
      </c>
      <c r="BA56" s="136">
        <f>RANK('Standardized Scores'!BA56,'Standardized Scores'!$E56:$DO56)</f>
        <v>114</v>
      </c>
      <c r="BB56" s="136">
        <f>RANK('Standardized Scores'!BB56,'Standardized Scores'!$E56:$DO56)</f>
        <v>112</v>
      </c>
      <c r="BC56" s="136">
        <f>RANK('Standardized Scores'!BC56,'Standardized Scores'!$E56:$DO56)</f>
        <v>81</v>
      </c>
      <c r="BD56" s="136">
        <f>RANK('Standardized Scores'!BD56,'Standardized Scores'!$E56:$DO56)</f>
        <v>67</v>
      </c>
      <c r="BE56" s="136">
        <f>RANK('Standardized Scores'!BE56,'Standardized Scores'!$E56:$DO56)</f>
        <v>18</v>
      </c>
      <c r="BF56" s="136">
        <f>RANK('Standardized Scores'!BF56,'Standardized Scores'!$E56:$DO56)</f>
        <v>18</v>
      </c>
      <c r="BG56" s="136">
        <f>RANK('Standardized Scores'!BG56,'Standardized Scores'!$E56:$DO56)</f>
        <v>14</v>
      </c>
      <c r="BH56" s="136">
        <f>RANK('Standardized Scores'!BH56,'Standardized Scores'!$E56:$DO56)</f>
        <v>59</v>
      </c>
      <c r="BI56" s="136">
        <f>RANK('Standardized Scores'!BI56,'Standardized Scores'!$E56:$DO56)</f>
        <v>14</v>
      </c>
      <c r="BJ56" s="136">
        <f>RANK('Standardized Scores'!BJ56,'Standardized Scores'!$E56:$DO56)</f>
        <v>37</v>
      </c>
      <c r="BK56" s="136">
        <f>RANK('Standardized Scores'!BK56,'Standardized Scores'!$E56:$DO56)</f>
        <v>67</v>
      </c>
      <c r="BL56" s="136">
        <f>RANK('Standardized Scores'!BL56,'Standardized Scores'!$E56:$DO56)</f>
        <v>110</v>
      </c>
      <c r="BM56" s="136">
        <f>RANK('Standardized Scores'!BM56,'Standardized Scores'!$E56:$DO56)</f>
        <v>92</v>
      </c>
      <c r="BN56" s="136">
        <f>RANK('Standardized Scores'!BN56,'Standardized Scores'!$E56:$DO56)</f>
        <v>27</v>
      </c>
      <c r="BO56" s="136">
        <f>RANK('Standardized Scores'!BO56,'Standardized Scores'!$E56:$DO56)</f>
        <v>107</v>
      </c>
      <c r="BP56" s="136">
        <f>RANK('Standardized Scores'!BP56,'Standardized Scores'!$E56:$DO56)</f>
        <v>52</v>
      </c>
      <c r="BQ56" s="136">
        <f>RANK('Standardized Scores'!BQ56,'Standardized Scores'!$E56:$DO56)</f>
        <v>83</v>
      </c>
      <c r="BR56" s="136">
        <f>RANK('Standardized Scores'!BR56,'Standardized Scores'!$E56:$DO56)</f>
        <v>35</v>
      </c>
      <c r="BS56" s="136">
        <f>RANK('Standardized Scores'!BS56,'Standardized Scores'!$E56:$DO56)</f>
        <v>101</v>
      </c>
      <c r="BT56" s="136">
        <f>RANK('Standardized Scores'!BT56,'Standardized Scores'!$E56:$DO56)</f>
        <v>18</v>
      </c>
      <c r="BU56" s="136">
        <f>RANK('Standardized Scores'!BU56,'Standardized Scores'!$E56:$DO56)</f>
        <v>59</v>
      </c>
      <c r="BV56" s="136">
        <f>RANK('Standardized Scores'!BV56,'Standardized Scores'!$E56:$DO56)</f>
        <v>44</v>
      </c>
      <c r="BW56" s="136">
        <f>RANK('Standardized Scores'!BW56,'Standardized Scores'!$E56:$DO56)</f>
        <v>87</v>
      </c>
      <c r="BX56" s="136">
        <f>RANK('Standardized Scores'!BX56,'Standardized Scores'!$E56:$DO56)</f>
        <v>8</v>
      </c>
      <c r="BY56" s="136">
        <f>RANK('Standardized Scores'!BY56,'Standardized Scores'!$E56:$DO56)</f>
        <v>98</v>
      </c>
      <c r="BZ56" s="136">
        <f>RANK('Standardized Scores'!BZ56,'Standardized Scores'!$E56:$DO56)</f>
        <v>87</v>
      </c>
      <c r="CA56" s="136">
        <f>RANK('Standardized Scores'!CA56,'Standardized Scores'!$E56:$DO56)</f>
        <v>87</v>
      </c>
      <c r="CB56" s="136">
        <f>RANK('Standardized Scores'!CB56,'Standardized Scores'!$E56:$DO56)</f>
        <v>113</v>
      </c>
      <c r="CC56" s="136">
        <f>RANK('Standardized Scores'!CC56,'Standardized Scores'!$E56:$DO56)</f>
        <v>44</v>
      </c>
      <c r="CD56" s="136">
        <f>RANK('Standardized Scores'!CD56,'Standardized Scores'!$E56:$DO56)</f>
        <v>18</v>
      </c>
      <c r="CE56" s="136">
        <f>RANK('Standardized Scores'!CE56,'Standardized Scores'!$E56:$DO56)</f>
        <v>115</v>
      </c>
      <c r="CF56" s="136">
        <f>RANK('Standardized Scores'!CF56,'Standardized Scores'!$E56:$DO56)</f>
        <v>54</v>
      </c>
      <c r="CG56" s="136">
        <f>RANK('Standardized Scores'!CG56,'Standardized Scores'!$E56:$DO56)</f>
        <v>101</v>
      </c>
      <c r="CH56" s="136">
        <f>RANK('Standardized Scores'!CH56,'Standardized Scores'!$E56:$DO56)</f>
        <v>73</v>
      </c>
      <c r="CI56" s="136">
        <f>RANK('Standardized Scores'!CI56,'Standardized Scores'!$E56:$DO56)</f>
        <v>8</v>
      </c>
      <c r="CJ56" s="136">
        <f>RANK('Standardized Scores'!CJ56,'Standardized Scores'!$E56:$DO56)</f>
        <v>64</v>
      </c>
      <c r="CK56" s="136">
        <f>RANK('Standardized Scores'!CK56,'Standardized Scores'!$E56:$DO56)</f>
        <v>44</v>
      </c>
      <c r="CL56" s="136">
        <f>RANK('Standardized Scores'!CL56,'Standardized Scores'!$E56:$DO56)</f>
        <v>13</v>
      </c>
      <c r="CM56" s="136">
        <f>RANK('Standardized Scores'!CM56,'Standardized Scores'!$E56:$DO56)</f>
        <v>39</v>
      </c>
      <c r="CN56" s="136">
        <f>RANK('Standardized Scores'!CN56,'Standardized Scores'!$E56:$DO56)</f>
        <v>26</v>
      </c>
      <c r="CO56" s="136">
        <f>RANK('Standardized Scores'!CO56,'Standardized Scores'!$E56:$DO56)</f>
        <v>110</v>
      </c>
      <c r="CP56" s="136">
        <f>RANK('Standardized Scores'!CP56,'Standardized Scores'!$E56:$DO56)</f>
        <v>1</v>
      </c>
      <c r="CQ56" s="136">
        <f>RANK('Standardized Scores'!CQ56,'Standardized Scores'!$E56:$DO56)</f>
        <v>36</v>
      </c>
      <c r="CR56" s="136">
        <f>RANK('Standardized Scores'!CR56,'Standardized Scores'!$E56:$DO56)</f>
        <v>47</v>
      </c>
      <c r="CS56" s="136">
        <f>RANK('Standardized Scores'!CS56,'Standardized Scores'!$E56:$DO56)</f>
        <v>73</v>
      </c>
      <c r="CT56" s="136">
        <f>RANK('Standardized Scores'!CT56,'Standardized Scores'!$E56:$DO56)</f>
        <v>98</v>
      </c>
      <c r="CU56" s="136">
        <f>RANK('Standardized Scores'!CU56,'Standardized Scores'!$E56:$DO56)</f>
        <v>39</v>
      </c>
      <c r="CV56" s="136">
        <f>RANK('Standardized Scores'!CV56,'Standardized Scores'!$E56:$DO56)</f>
        <v>30</v>
      </c>
      <c r="CW56" s="136">
        <f>RANK('Standardized Scores'!CW56,'Standardized Scores'!$E56:$DO56)</f>
        <v>67</v>
      </c>
      <c r="CX56" s="136">
        <f>RANK('Standardized Scores'!CX56,'Standardized Scores'!$E56:$DO56)</f>
        <v>18</v>
      </c>
      <c r="CY56" s="136">
        <f>RANK('Standardized Scores'!CY56,'Standardized Scores'!$E56:$DO56)</f>
        <v>83</v>
      </c>
      <c r="CZ56" s="136">
        <f>RANK('Standardized Scores'!CZ56,'Standardized Scores'!$E56:$DO56)</f>
        <v>8</v>
      </c>
      <c r="DA56" s="136">
        <f>RANK('Standardized Scores'!DA56,'Standardized Scores'!$E56:$DO56)</f>
        <v>47</v>
      </c>
      <c r="DB56" s="136">
        <f>RANK('Standardized Scores'!DB56,'Standardized Scores'!$E56:$DO56)</f>
        <v>18</v>
      </c>
      <c r="DC56" s="136">
        <f>RANK('Standardized Scores'!DC56,'Standardized Scores'!$E56:$DO56)</f>
        <v>47</v>
      </c>
      <c r="DD56" s="136">
        <f>RANK('Standardized Scores'!DD56,'Standardized Scores'!$E56:$DO56)</f>
        <v>92</v>
      </c>
      <c r="DE56" s="136">
        <f>RANK('Standardized Scores'!DE56,'Standardized Scores'!$E56:$DO56)</f>
        <v>54</v>
      </c>
      <c r="DF56" s="136">
        <f>RANK('Standardized Scores'!DF56,'Standardized Scores'!$E56:$DO56)</f>
        <v>2</v>
      </c>
      <c r="DG56" s="136">
        <f>RANK('Standardized Scores'!DG56,'Standardized Scores'!$E56:$DO56)</f>
        <v>73</v>
      </c>
      <c r="DH56" s="136">
        <f>RANK('Standardized Scores'!DH56,'Standardized Scores'!$E56:$DO56)</f>
        <v>73</v>
      </c>
      <c r="DI56" s="136">
        <f>RANK('Standardized Scores'!DI56,'Standardized Scores'!$E56:$DO56)</f>
        <v>14</v>
      </c>
      <c r="DJ56" s="136">
        <f>RANK('Standardized Scores'!DJ56,'Standardized Scores'!$E56:$DO56)</f>
        <v>18</v>
      </c>
      <c r="DK56" s="136">
        <f>RANK('Standardized Scores'!DK56,'Standardized Scores'!$E56:$DO56)</f>
        <v>47</v>
      </c>
      <c r="DL56" s="136">
        <f>RANK('Standardized Scores'!DL56,'Standardized Scores'!$E56:$DO56)</f>
        <v>92</v>
      </c>
      <c r="DM56" s="136">
        <f>RANK('Standardized Scores'!DM56,'Standardized Scores'!$E56:$DO56)</f>
        <v>92</v>
      </c>
      <c r="DN56" s="136">
        <f>RANK('Standardized Scores'!DN56,'Standardized Scores'!$E56:$DO56)</f>
        <v>27</v>
      </c>
      <c r="DO56" s="136">
        <f>RANK('Standardized Scores'!DO56,'Standardized Scores'!$E56:$DO56)</f>
        <v>30</v>
      </c>
    </row>
    <row r="57" spans="2:119" ht="12" customHeight="1" x14ac:dyDescent="0.25">
      <c r="B57" s="89" t="str">
        <f>'Standardized Scores'!B57</f>
        <v xml:space="preserve">   Engineering Industry</v>
      </c>
      <c r="C57" s="89" t="s">
        <v>192</v>
      </c>
      <c r="D57" s="170">
        <f>'Standardized Scores'!D57</f>
        <v>0.3</v>
      </c>
      <c r="E57" s="137">
        <f>RANK('Standardized Scores'!E57,'Standardized Scores'!$E57:$DO57)</f>
        <v>75</v>
      </c>
      <c r="F57" s="137">
        <f>RANK('Standardized Scores'!F57,'Standardized Scores'!$E57:$DO57)</f>
        <v>70</v>
      </c>
      <c r="G57" s="137">
        <f>RANK('Standardized Scores'!G57,'Standardized Scores'!$E57:$DO57)</f>
        <v>106</v>
      </c>
      <c r="H57" s="137">
        <f>RANK('Standardized Scores'!H57,'Standardized Scores'!$E57:$DO57)</f>
        <v>60</v>
      </c>
      <c r="I57" s="137">
        <f>RANK('Standardized Scores'!I57,'Standardized Scores'!$E57:$DO57)</f>
        <v>57</v>
      </c>
      <c r="J57" s="137">
        <f>RANK('Standardized Scores'!J57,'Standardized Scores'!$E57:$DO57)</f>
        <v>6</v>
      </c>
      <c r="K57" s="137">
        <f>RANK('Standardized Scores'!K57,'Standardized Scores'!$E57:$DO57)</f>
        <v>19</v>
      </c>
      <c r="L57" s="137">
        <f>RANK('Standardized Scores'!L57,'Standardized Scores'!$E57:$DO57)</f>
        <v>89</v>
      </c>
      <c r="M57" s="137">
        <f>RANK('Standardized Scores'!M57,'Standardized Scores'!$E57:$DO57)</f>
        <v>67</v>
      </c>
      <c r="N57" s="137">
        <f>RANK('Standardized Scores'!N57,'Standardized Scores'!$E57:$DO57)</f>
        <v>61</v>
      </c>
      <c r="O57" s="137">
        <f>RANK('Standardized Scores'!O57,'Standardized Scores'!$E57:$DO57)</f>
        <v>76</v>
      </c>
      <c r="P57" s="137">
        <f>RANK('Standardized Scores'!P57,'Standardized Scores'!$E57:$DO57)</f>
        <v>17</v>
      </c>
      <c r="Q57" s="137">
        <f>RANK('Standardized Scores'!Q57,'Standardized Scores'!$E57:$DO57)</f>
        <v>98</v>
      </c>
      <c r="R57" s="137">
        <f>RANK('Standardized Scores'!R57,'Standardized Scores'!$E57:$DO57)</f>
        <v>44</v>
      </c>
      <c r="S57" s="137">
        <f>RANK('Standardized Scores'!S57,'Standardized Scores'!$E57:$DO57)</f>
        <v>50</v>
      </c>
      <c r="T57" s="137">
        <f>RANK('Standardized Scores'!T57,'Standardized Scores'!$E57:$DO57)</f>
        <v>42</v>
      </c>
      <c r="U57" s="137">
        <f>RANK('Standardized Scores'!U57,'Standardized Scores'!$E57:$DO57)</f>
        <v>32</v>
      </c>
      <c r="V57" s="137">
        <f>RANK('Standardized Scores'!V57,'Standardized Scores'!$E57:$DO57)</f>
        <v>85</v>
      </c>
      <c r="W57" s="137">
        <f>RANK('Standardized Scores'!W57,'Standardized Scores'!$E57:$DO57)</f>
        <v>12</v>
      </c>
      <c r="X57" s="137">
        <f>RANK('Standardized Scores'!X57,'Standardized Scores'!$E57:$DO57)</f>
        <v>21</v>
      </c>
      <c r="Y57" s="137">
        <f>RANK('Standardized Scores'!Y57,'Standardized Scores'!$E57:$DO57)</f>
        <v>4</v>
      </c>
      <c r="Z57" s="137">
        <f>RANK('Standardized Scores'!Z57,'Standardized Scores'!$E57:$DO57)</f>
        <v>84</v>
      </c>
      <c r="AA57" s="137">
        <f>RANK('Standardized Scores'!AA57,'Standardized Scores'!$E57:$DO57)</f>
        <v>112</v>
      </c>
      <c r="AB57" s="137">
        <f>RANK('Standardized Scores'!AB57,'Standardized Scores'!$E57:$DO57)</f>
        <v>45</v>
      </c>
      <c r="AC57" s="137">
        <f>RANK('Standardized Scores'!AC57,'Standardized Scores'!$E57:$DO57)</f>
        <v>41</v>
      </c>
      <c r="AD57" s="137">
        <f>RANK('Standardized Scores'!AD57,'Standardized Scores'!$E57:$DO57)</f>
        <v>47</v>
      </c>
      <c r="AE57" s="137">
        <f>RANK('Standardized Scores'!AE57,'Standardized Scores'!$E57:$DO57)</f>
        <v>3</v>
      </c>
      <c r="AF57" s="137">
        <f>RANK('Standardized Scores'!AF57,'Standardized Scores'!$E57:$DO57)</f>
        <v>31</v>
      </c>
      <c r="AG57" s="137">
        <f>RANK('Standardized Scores'!AG57,'Standardized Scores'!$E57:$DO57)</f>
        <v>72</v>
      </c>
      <c r="AH57" s="137">
        <f>RANK('Standardized Scores'!AH57,'Standardized Scores'!$E57:$DO57)</f>
        <v>43</v>
      </c>
      <c r="AI57" s="137">
        <f>RANK('Standardized Scores'!AI57,'Standardized Scores'!$E57:$DO57)</f>
        <v>73</v>
      </c>
      <c r="AJ57" s="137">
        <f>RANK('Standardized Scores'!AJ57,'Standardized Scores'!$E57:$DO57)</f>
        <v>91</v>
      </c>
      <c r="AK57" s="137">
        <f>RANK('Standardized Scores'!AK57,'Standardized Scores'!$E57:$DO57)</f>
        <v>55</v>
      </c>
      <c r="AL57" s="137">
        <f>RANK('Standardized Scores'!AL57,'Standardized Scores'!$E57:$DO57)</f>
        <v>58</v>
      </c>
      <c r="AM57" s="137">
        <f>RANK('Standardized Scores'!AM57,'Standardized Scores'!$E57:$DO57)</f>
        <v>7</v>
      </c>
      <c r="AN57" s="137">
        <f>RANK('Standardized Scores'!AN57,'Standardized Scores'!$E57:$DO57)</f>
        <v>11</v>
      </c>
      <c r="AO57" s="137">
        <f>RANK('Standardized Scores'!AO57,'Standardized Scores'!$E57:$DO57)</f>
        <v>102</v>
      </c>
      <c r="AP57" s="137">
        <f>RANK('Standardized Scores'!AP57,'Standardized Scores'!$E57:$DO57)</f>
        <v>8</v>
      </c>
      <c r="AQ57" s="137">
        <f>RANK('Standardized Scores'!AQ57,'Standardized Scores'!$E57:$DO57)</f>
        <v>64</v>
      </c>
      <c r="AR57" s="137">
        <f>RANK('Standardized Scores'!AR57,'Standardized Scores'!$E57:$DO57)</f>
        <v>35</v>
      </c>
      <c r="AS57" s="137">
        <f>RANK('Standardized Scores'!AS57,'Standardized Scores'!$E57:$DO57)</f>
        <v>105</v>
      </c>
      <c r="AT57" s="137">
        <f>RANK('Standardized Scores'!AT57,'Standardized Scores'!$E57:$DO57)</f>
        <v>108</v>
      </c>
      <c r="AU57" s="137">
        <f>RANK('Standardized Scores'!AU57,'Standardized Scores'!$E57:$DO57)</f>
        <v>49</v>
      </c>
      <c r="AV57" s="137">
        <f>RANK('Standardized Scores'!AV57,'Standardized Scores'!$E57:$DO57)</f>
        <v>28</v>
      </c>
      <c r="AW57" s="137">
        <f>RANK('Standardized Scores'!AW57,'Standardized Scores'!$E57:$DO57)</f>
        <v>23</v>
      </c>
      <c r="AX57" s="137">
        <f>RANK('Standardized Scores'!AX57,'Standardized Scores'!$E57:$DO57)</f>
        <v>27</v>
      </c>
      <c r="AY57" s="137">
        <f>RANK('Standardized Scores'!AY57,'Standardized Scores'!$E57:$DO57)</f>
        <v>20</v>
      </c>
      <c r="AZ57" s="137">
        <f>RANK('Standardized Scores'!AZ57,'Standardized Scores'!$E57:$DO57)</f>
        <v>36</v>
      </c>
      <c r="BA57" s="137">
        <f>RANK('Standardized Scores'!BA57,'Standardized Scores'!$E57:$DO57)</f>
        <v>90</v>
      </c>
      <c r="BB57" s="137">
        <f>RANK('Standardized Scores'!BB57,'Standardized Scores'!$E57:$DO57)</f>
        <v>14</v>
      </c>
      <c r="BC57" s="137">
        <f>RANK('Standardized Scores'!BC57,'Standardized Scores'!$E57:$DO57)</f>
        <v>5</v>
      </c>
      <c r="BD57" s="137">
        <f>RANK('Standardized Scores'!BD57,'Standardized Scores'!$E57:$DO57)</f>
        <v>10</v>
      </c>
      <c r="BE57" s="137">
        <f>RANK('Standardized Scores'!BE57,'Standardized Scores'!$E57:$DO57)</f>
        <v>16</v>
      </c>
      <c r="BF57" s="137">
        <f>RANK('Standardized Scores'!BF57,'Standardized Scores'!$E57:$DO57)</f>
        <v>48</v>
      </c>
      <c r="BG57" s="137">
        <f>RANK('Standardized Scores'!BG57,'Standardized Scores'!$E57:$DO57)</f>
        <v>71</v>
      </c>
      <c r="BH57" s="137">
        <f>RANK('Standardized Scores'!BH57,'Standardized Scores'!$E57:$DO57)</f>
        <v>68</v>
      </c>
      <c r="BI57" s="137">
        <f>RANK('Standardized Scores'!BI57,'Standardized Scores'!$E57:$DO57)</f>
        <v>110</v>
      </c>
      <c r="BJ57" s="137">
        <f>RANK('Standardized Scores'!BJ57,'Standardized Scores'!$E57:$DO57)</f>
        <v>115</v>
      </c>
      <c r="BK57" s="137">
        <f>RANK('Standardized Scores'!BK57,'Standardized Scores'!$E57:$DO57)</f>
        <v>78</v>
      </c>
      <c r="BL57" s="137">
        <f>RANK('Standardized Scores'!BL57,'Standardized Scores'!$E57:$DO57)</f>
        <v>80</v>
      </c>
      <c r="BM57" s="137">
        <f>RANK('Standardized Scores'!BM57,'Standardized Scores'!$E57:$DO57)</f>
        <v>62</v>
      </c>
      <c r="BN57" s="137">
        <f>RANK('Standardized Scores'!BN57,'Standardized Scores'!$E57:$DO57)</f>
        <v>65</v>
      </c>
      <c r="BO57" s="137">
        <f>RANK('Standardized Scores'!BO57,'Standardized Scores'!$E57:$DO57)</f>
        <v>111</v>
      </c>
      <c r="BP57" s="137">
        <f>RANK('Standardized Scores'!BP57,'Standardized Scores'!$E57:$DO57)</f>
        <v>22</v>
      </c>
      <c r="BQ57" s="137">
        <f>RANK('Standardized Scores'!BQ57,'Standardized Scores'!$E57:$DO57)</f>
        <v>74</v>
      </c>
      <c r="BR57" s="137">
        <f>RANK('Standardized Scores'!BR57,'Standardized Scores'!$E57:$DO57)</f>
        <v>81</v>
      </c>
      <c r="BS57" s="137">
        <f>RANK('Standardized Scores'!BS57,'Standardized Scores'!$E57:$DO57)</f>
        <v>40</v>
      </c>
      <c r="BT57" s="137">
        <f>RANK('Standardized Scores'!BT57,'Standardized Scores'!$E57:$DO57)</f>
        <v>82</v>
      </c>
      <c r="BU57" s="137">
        <f>RANK('Standardized Scores'!BU57,'Standardized Scores'!$E57:$DO57)</f>
        <v>107</v>
      </c>
      <c r="BV57" s="137">
        <f>RANK('Standardized Scores'!BV57,'Standardized Scores'!$E57:$DO57)</f>
        <v>101</v>
      </c>
      <c r="BW57" s="137">
        <f>RANK('Standardized Scores'!BW57,'Standardized Scores'!$E57:$DO57)</f>
        <v>114</v>
      </c>
      <c r="BX57" s="137">
        <f>RANK('Standardized Scores'!BX57,'Standardized Scores'!$E57:$DO57)</f>
        <v>88</v>
      </c>
      <c r="BY57" s="137">
        <f>RANK('Standardized Scores'!BY57,'Standardized Scores'!$E57:$DO57)</f>
        <v>63</v>
      </c>
      <c r="BZ57" s="137">
        <f>RANK('Standardized Scores'!BZ57,'Standardized Scores'!$E57:$DO57)</f>
        <v>15</v>
      </c>
      <c r="CA57" s="137">
        <f>RANK('Standardized Scores'!CA57,'Standardized Scores'!$E57:$DO57)</f>
        <v>66</v>
      </c>
      <c r="CB57" s="137">
        <f>RANK('Standardized Scores'!CB57,'Standardized Scores'!$E57:$DO57)</f>
        <v>51</v>
      </c>
      <c r="CC57" s="137">
        <f>RANK('Standardized Scores'!CC57,'Standardized Scores'!$E57:$DO57)</f>
        <v>39</v>
      </c>
      <c r="CD57" s="137">
        <f>RANK('Standardized Scores'!CD57,'Standardized Scores'!$E57:$DO57)</f>
        <v>77</v>
      </c>
      <c r="CE57" s="137">
        <f>RANK('Standardized Scores'!CE57,'Standardized Scores'!$E57:$DO57)</f>
        <v>99</v>
      </c>
      <c r="CF57" s="137">
        <f>RANK('Standardized Scores'!CF57,'Standardized Scores'!$E57:$DO57)</f>
        <v>92</v>
      </c>
      <c r="CG57" s="137">
        <f>RANK('Standardized Scores'!CG57,'Standardized Scores'!$E57:$DO57)</f>
        <v>113</v>
      </c>
      <c r="CH57" s="137">
        <f>RANK('Standardized Scores'!CH57,'Standardized Scores'!$E57:$DO57)</f>
        <v>94</v>
      </c>
      <c r="CI57" s="137">
        <f>RANK('Standardized Scores'!CI57,'Standardized Scores'!$E57:$DO57)</f>
        <v>52</v>
      </c>
      <c r="CJ57" s="137">
        <f>RANK('Standardized Scores'!CJ57,'Standardized Scores'!$E57:$DO57)</f>
        <v>30</v>
      </c>
      <c r="CK57" s="137">
        <f>RANK('Standardized Scores'!CK57,'Standardized Scores'!$E57:$DO57)</f>
        <v>29</v>
      </c>
      <c r="CL57" s="137">
        <f>RANK('Standardized Scores'!CL57,'Standardized Scores'!$E57:$DO57)</f>
        <v>38</v>
      </c>
      <c r="CM57" s="137">
        <f>RANK('Standardized Scores'!CM57,'Standardized Scores'!$E57:$DO57)</f>
        <v>24</v>
      </c>
      <c r="CN57" s="137">
        <f>RANK('Standardized Scores'!CN57,'Standardized Scores'!$E57:$DO57)</f>
        <v>37</v>
      </c>
      <c r="CO57" s="137">
        <f>RANK('Standardized Scores'!CO57,'Standardized Scores'!$E57:$DO57)</f>
        <v>103</v>
      </c>
      <c r="CP57" s="137">
        <f>RANK('Standardized Scores'!CP57,'Standardized Scores'!$E57:$DO57)</f>
        <v>59</v>
      </c>
      <c r="CQ57" s="137">
        <f>RANK('Standardized Scores'!CQ57,'Standardized Scores'!$E57:$DO57)</f>
        <v>83</v>
      </c>
      <c r="CR57" s="137">
        <f>RANK('Standardized Scores'!CR57,'Standardized Scores'!$E57:$DO57)</f>
        <v>93</v>
      </c>
      <c r="CS57" s="137">
        <f>RANK('Standardized Scores'!CS57,'Standardized Scores'!$E57:$DO57)</f>
        <v>54</v>
      </c>
      <c r="CT57" s="137">
        <f>RANK('Standardized Scores'!CT57,'Standardized Scores'!$E57:$DO57)</f>
        <v>34</v>
      </c>
      <c r="CU57" s="137">
        <f>RANK('Standardized Scores'!CU57,'Standardized Scores'!$E57:$DO57)</f>
        <v>46</v>
      </c>
      <c r="CV57" s="137">
        <f>RANK('Standardized Scores'!CV57,'Standardized Scores'!$E57:$DO57)</f>
        <v>33</v>
      </c>
      <c r="CW57" s="137">
        <f>RANK('Standardized Scores'!CW57,'Standardized Scores'!$E57:$DO57)</f>
        <v>9</v>
      </c>
      <c r="CX57" s="137">
        <f>RANK('Standardized Scores'!CX57,'Standardized Scores'!$E57:$DO57)</f>
        <v>18</v>
      </c>
      <c r="CY57" s="137">
        <f>RANK('Standardized Scores'!CY57,'Standardized Scores'!$E57:$DO57)</f>
        <v>95</v>
      </c>
      <c r="CZ57" s="137">
        <f>RANK('Standardized Scores'!CZ57,'Standardized Scores'!$E57:$DO57)</f>
        <v>13</v>
      </c>
      <c r="DA57" s="137">
        <f>RANK('Standardized Scores'!DA57,'Standardized Scores'!$E57:$DO57)</f>
        <v>26</v>
      </c>
      <c r="DB57" s="137">
        <f>RANK('Standardized Scores'!DB57,'Standardized Scores'!$E57:$DO57)</f>
        <v>86</v>
      </c>
      <c r="DC57" s="137">
        <f>RANK('Standardized Scores'!DC57,'Standardized Scores'!$E57:$DO57)</f>
        <v>100</v>
      </c>
      <c r="DD57" s="137">
        <f>RANK('Standardized Scores'!DD57,'Standardized Scores'!$E57:$DO57)</f>
        <v>56</v>
      </c>
      <c r="DE57" s="137">
        <f>RANK('Standardized Scores'!DE57,'Standardized Scores'!$E57:$DO57)</f>
        <v>79</v>
      </c>
      <c r="DF57" s="137">
        <f>RANK('Standardized Scores'!DF57,'Standardized Scores'!$E57:$DO57)</f>
        <v>69</v>
      </c>
      <c r="DG57" s="137">
        <f>RANK('Standardized Scores'!DG57,'Standardized Scores'!$E57:$DO57)</f>
        <v>97</v>
      </c>
      <c r="DH57" s="137">
        <f>RANK('Standardized Scores'!DH57,'Standardized Scores'!$E57:$DO57)</f>
        <v>53</v>
      </c>
      <c r="DI57" s="137">
        <f>RANK('Standardized Scores'!DI57,'Standardized Scores'!$E57:$DO57)</f>
        <v>25</v>
      </c>
      <c r="DJ57" s="137">
        <f>RANK('Standardized Scores'!DJ57,'Standardized Scores'!$E57:$DO57)</f>
        <v>2</v>
      </c>
      <c r="DK57" s="137">
        <f>RANK('Standardized Scores'!DK57,'Standardized Scores'!$E57:$DO57)</f>
        <v>1</v>
      </c>
      <c r="DL57" s="137">
        <f>RANK('Standardized Scores'!DL57,'Standardized Scores'!$E57:$DO57)</f>
        <v>96</v>
      </c>
      <c r="DM57" s="137">
        <f>RANK('Standardized Scores'!DM57,'Standardized Scores'!$E57:$DO57)</f>
        <v>87</v>
      </c>
      <c r="DN57" s="137">
        <f>RANK('Standardized Scores'!DN57,'Standardized Scores'!$E57:$DO57)</f>
        <v>104</v>
      </c>
      <c r="DO57" s="137">
        <f>RANK('Standardized Scores'!DO57,'Standardized Scores'!$E57:$DO57)</f>
        <v>109</v>
      </c>
    </row>
    <row r="58" spans="2:119" ht="12" customHeight="1" x14ac:dyDescent="0.25">
      <c r="B58" s="86" t="str">
        <f>'Standardized Scores'!B58</f>
        <v xml:space="preserve">      Employment and Training</v>
      </c>
      <c r="C58" s="86" t="s">
        <v>194</v>
      </c>
      <c r="D58" s="171">
        <f>'Standardized Scores'!D58</f>
        <v>0.25</v>
      </c>
      <c r="E58" s="138">
        <f>RANK('Standardized Scores'!E58,'Standardized Scores'!$E58:$DO58)</f>
        <v>64</v>
      </c>
      <c r="F58" s="138">
        <f>RANK('Standardized Scores'!F58,'Standardized Scores'!$E58:$DO58)</f>
        <v>56</v>
      </c>
      <c r="G58" s="138">
        <f>RANK('Standardized Scores'!G58,'Standardized Scores'!$E58:$DO58)</f>
        <v>89</v>
      </c>
      <c r="H58" s="138">
        <f>RANK('Standardized Scores'!H58,'Standardized Scores'!$E58:$DO58)</f>
        <v>30</v>
      </c>
      <c r="I58" s="138">
        <f>RANK('Standardized Scores'!I58,'Standardized Scores'!$E58:$DO58)</f>
        <v>72</v>
      </c>
      <c r="J58" s="138">
        <f>RANK('Standardized Scores'!J58,'Standardized Scores'!$E58:$DO58)</f>
        <v>24</v>
      </c>
      <c r="K58" s="138">
        <f>RANK('Standardized Scores'!K58,'Standardized Scores'!$E58:$DO58)</f>
        <v>18</v>
      </c>
      <c r="L58" s="138">
        <f>RANK('Standardized Scores'!L58,'Standardized Scores'!$E58:$DO58)</f>
        <v>71</v>
      </c>
      <c r="M58" s="138">
        <f>RANK('Standardized Scores'!M58,'Standardized Scores'!$E58:$DO58)</f>
        <v>44</v>
      </c>
      <c r="N58" s="138">
        <f>RANK('Standardized Scores'!N58,'Standardized Scores'!$E58:$DO58)</f>
        <v>22</v>
      </c>
      <c r="O58" s="138">
        <f>RANK('Standardized Scores'!O58,'Standardized Scores'!$E58:$DO58)</f>
        <v>100</v>
      </c>
      <c r="P58" s="138">
        <f>RANK('Standardized Scores'!P58,'Standardized Scores'!$E58:$DO58)</f>
        <v>28</v>
      </c>
      <c r="Q58" s="138">
        <f>RANK('Standardized Scores'!Q58,'Standardized Scores'!$E58:$DO58)</f>
        <v>70</v>
      </c>
      <c r="R58" s="138">
        <f>RANK('Standardized Scores'!R58,'Standardized Scores'!$E58:$DO58)</f>
        <v>20</v>
      </c>
      <c r="S58" s="138">
        <f>RANK('Standardized Scores'!S58,'Standardized Scores'!$E58:$DO58)</f>
        <v>58</v>
      </c>
      <c r="T58" s="138">
        <f>RANK('Standardized Scores'!T58,'Standardized Scores'!$E58:$DO58)</f>
        <v>51</v>
      </c>
      <c r="U58" s="138">
        <f>RANK('Standardized Scores'!U58,'Standardized Scores'!$E58:$DO58)</f>
        <v>90</v>
      </c>
      <c r="V58" s="138">
        <f>RANK('Standardized Scores'!V58,'Standardized Scores'!$E58:$DO58)</f>
        <v>93</v>
      </c>
      <c r="W58" s="138">
        <f>RANK('Standardized Scores'!W58,'Standardized Scores'!$E58:$DO58)</f>
        <v>11</v>
      </c>
      <c r="X58" s="138">
        <f>RANK('Standardized Scores'!X58,'Standardized Scores'!$E58:$DO58)</f>
        <v>62</v>
      </c>
      <c r="Y58" s="138">
        <f>RANK('Standardized Scores'!Y58,'Standardized Scores'!$E58:$DO58)</f>
        <v>1</v>
      </c>
      <c r="Z58" s="138">
        <f>RANK('Standardized Scores'!Z58,'Standardized Scores'!$E58:$DO58)</f>
        <v>77</v>
      </c>
      <c r="AA58" s="138">
        <f>RANK('Standardized Scores'!AA58,'Standardized Scores'!$E58:$DO58)</f>
        <v>98</v>
      </c>
      <c r="AB58" s="138">
        <f>RANK('Standardized Scores'!AB58,'Standardized Scores'!$E58:$DO58)</f>
        <v>61</v>
      </c>
      <c r="AC58" s="138">
        <f>RANK('Standardized Scores'!AC58,'Standardized Scores'!$E58:$DO58)</f>
        <v>75</v>
      </c>
      <c r="AD58" s="138">
        <f>RANK('Standardized Scores'!AD58,'Standardized Scores'!$E58:$DO58)</f>
        <v>102</v>
      </c>
      <c r="AE58" s="138">
        <f>RANK('Standardized Scores'!AE58,'Standardized Scores'!$E58:$DO58)</f>
        <v>55</v>
      </c>
      <c r="AF58" s="138">
        <f>RANK('Standardized Scores'!AF58,'Standardized Scores'!$E58:$DO58)</f>
        <v>38</v>
      </c>
      <c r="AG58" s="138">
        <f>RANK('Standardized Scores'!AG58,'Standardized Scores'!$E58:$DO58)</f>
        <v>76</v>
      </c>
      <c r="AH58" s="138">
        <f>RANK('Standardized Scores'!AH58,'Standardized Scores'!$E58:$DO58)</f>
        <v>31</v>
      </c>
      <c r="AI58" s="138">
        <f>RANK('Standardized Scores'!AI58,'Standardized Scores'!$E58:$DO58)</f>
        <v>65</v>
      </c>
      <c r="AJ58" s="138">
        <f>RANK('Standardized Scores'!AJ58,'Standardized Scores'!$E58:$DO58)</f>
        <v>97</v>
      </c>
      <c r="AK58" s="138">
        <f>RANK('Standardized Scores'!AK58,'Standardized Scores'!$E58:$DO58)</f>
        <v>101</v>
      </c>
      <c r="AL58" s="138">
        <f>RANK('Standardized Scores'!AL58,'Standardized Scores'!$E58:$DO58)</f>
        <v>39</v>
      </c>
      <c r="AM58" s="138">
        <f>RANK('Standardized Scores'!AM58,'Standardized Scores'!$E58:$DO58)</f>
        <v>25</v>
      </c>
      <c r="AN58" s="138">
        <f>RANK('Standardized Scores'!AN58,'Standardized Scores'!$E58:$DO58)</f>
        <v>21</v>
      </c>
      <c r="AO58" s="138">
        <f>RANK('Standardized Scores'!AO58,'Standardized Scores'!$E58:$DO58)</f>
        <v>114</v>
      </c>
      <c r="AP58" s="138">
        <f>RANK('Standardized Scores'!AP58,'Standardized Scores'!$E58:$DO58)</f>
        <v>42</v>
      </c>
      <c r="AQ58" s="138">
        <f>RANK('Standardized Scores'!AQ58,'Standardized Scores'!$E58:$DO58)</f>
        <v>50</v>
      </c>
      <c r="AR58" s="138">
        <f>RANK('Standardized Scores'!AR58,'Standardized Scores'!$E58:$DO58)</f>
        <v>7</v>
      </c>
      <c r="AS58" s="138">
        <f>RANK('Standardized Scores'!AS58,'Standardized Scores'!$E58:$DO58)</f>
        <v>85</v>
      </c>
      <c r="AT58" s="138">
        <f>RANK('Standardized Scores'!AT58,'Standardized Scores'!$E58:$DO58)</f>
        <v>37</v>
      </c>
      <c r="AU58" s="138">
        <f>RANK('Standardized Scores'!AU58,'Standardized Scores'!$E58:$DO58)</f>
        <v>84</v>
      </c>
      <c r="AV58" s="138">
        <f>RANK('Standardized Scores'!AV58,'Standardized Scores'!$E58:$DO58)</f>
        <v>86</v>
      </c>
      <c r="AW58" s="138">
        <f>RANK('Standardized Scores'!AW58,'Standardized Scores'!$E58:$DO58)</f>
        <v>35</v>
      </c>
      <c r="AX58" s="138">
        <f>RANK('Standardized Scores'!AX58,'Standardized Scores'!$E58:$DO58)</f>
        <v>52</v>
      </c>
      <c r="AY58" s="138">
        <f>RANK('Standardized Scores'!AY58,'Standardized Scores'!$E58:$DO58)</f>
        <v>13</v>
      </c>
      <c r="AZ58" s="138">
        <f>RANK('Standardized Scores'!AZ58,'Standardized Scores'!$E58:$DO58)</f>
        <v>2</v>
      </c>
      <c r="BA58" s="138">
        <f>RANK('Standardized Scores'!BA58,'Standardized Scores'!$E58:$DO58)</f>
        <v>57</v>
      </c>
      <c r="BB58" s="138">
        <f>RANK('Standardized Scores'!BB58,'Standardized Scores'!$E58:$DO58)</f>
        <v>17</v>
      </c>
      <c r="BC58" s="138">
        <f>RANK('Standardized Scores'!BC58,'Standardized Scores'!$E58:$DO58)</f>
        <v>3</v>
      </c>
      <c r="BD58" s="138">
        <f>RANK('Standardized Scores'!BD58,'Standardized Scores'!$E58:$DO58)</f>
        <v>19</v>
      </c>
      <c r="BE58" s="138">
        <f>RANK('Standardized Scores'!BE58,'Standardized Scores'!$E58:$DO58)</f>
        <v>12</v>
      </c>
      <c r="BF58" s="138">
        <f>RANK('Standardized Scores'!BF58,'Standardized Scores'!$E58:$DO58)</f>
        <v>16</v>
      </c>
      <c r="BG58" s="138">
        <f>RANK('Standardized Scores'!BG58,'Standardized Scores'!$E58:$DO58)</f>
        <v>47</v>
      </c>
      <c r="BH58" s="138">
        <f>RANK('Standardized Scores'!BH58,'Standardized Scores'!$E58:$DO58)</f>
        <v>27</v>
      </c>
      <c r="BI58" s="138">
        <f>RANK('Standardized Scores'!BI58,'Standardized Scores'!$E58:$DO58)</f>
        <v>92</v>
      </c>
      <c r="BJ58" s="138">
        <f>RANK('Standardized Scores'!BJ58,'Standardized Scores'!$E58:$DO58)</f>
        <v>113</v>
      </c>
      <c r="BK58" s="138">
        <f>RANK('Standardized Scores'!BK58,'Standardized Scores'!$E58:$DO58)</f>
        <v>109</v>
      </c>
      <c r="BL58" s="138">
        <f>RANK('Standardized Scores'!BL58,'Standardized Scores'!$E58:$DO58)</f>
        <v>26</v>
      </c>
      <c r="BM58" s="138">
        <f>RANK('Standardized Scores'!BM58,'Standardized Scores'!$E58:$DO58)</f>
        <v>105</v>
      </c>
      <c r="BN58" s="138">
        <f>RANK('Standardized Scores'!BN58,'Standardized Scores'!$E58:$DO58)</f>
        <v>115</v>
      </c>
      <c r="BO58" s="138">
        <f>RANK('Standardized Scores'!BO58,'Standardized Scores'!$E58:$DO58)</f>
        <v>103</v>
      </c>
      <c r="BP58" s="138">
        <f>RANK('Standardized Scores'!BP58,'Standardized Scores'!$E58:$DO58)</f>
        <v>53</v>
      </c>
      <c r="BQ58" s="138">
        <f>RANK('Standardized Scores'!BQ58,'Standardized Scores'!$E58:$DO58)</f>
        <v>108</v>
      </c>
      <c r="BR58" s="138">
        <f>RANK('Standardized Scores'!BR58,'Standardized Scores'!$E58:$DO58)</f>
        <v>106</v>
      </c>
      <c r="BS58" s="138">
        <f>RANK('Standardized Scores'!BS58,'Standardized Scores'!$E58:$DO58)</f>
        <v>48</v>
      </c>
      <c r="BT58" s="138">
        <f>RANK('Standardized Scores'!BT58,'Standardized Scores'!$E58:$DO58)</f>
        <v>78</v>
      </c>
      <c r="BU58" s="138">
        <f>RANK('Standardized Scores'!BU58,'Standardized Scores'!$E58:$DO58)</f>
        <v>112</v>
      </c>
      <c r="BV58" s="138">
        <f>RANK('Standardized Scores'!BV58,'Standardized Scores'!$E58:$DO58)</f>
        <v>79</v>
      </c>
      <c r="BW58" s="138">
        <f>RANK('Standardized Scores'!BW58,'Standardized Scores'!$E58:$DO58)</f>
        <v>111</v>
      </c>
      <c r="BX58" s="138">
        <f>RANK('Standardized Scores'!BX58,'Standardized Scores'!$E58:$DO58)</f>
        <v>91</v>
      </c>
      <c r="BY58" s="138">
        <f>RANK('Standardized Scores'!BY58,'Standardized Scores'!$E58:$DO58)</f>
        <v>46</v>
      </c>
      <c r="BZ58" s="138">
        <f>RANK('Standardized Scores'!BZ58,'Standardized Scores'!$E58:$DO58)</f>
        <v>60</v>
      </c>
      <c r="CA58" s="138">
        <f>RANK('Standardized Scores'!CA58,'Standardized Scores'!$E58:$DO58)</f>
        <v>69</v>
      </c>
      <c r="CB58" s="138">
        <f>RANK('Standardized Scores'!CB58,'Standardized Scores'!$E58:$DO58)</f>
        <v>29</v>
      </c>
      <c r="CC58" s="138">
        <f>RANK('Standardized Scores'!CC58,'Standardized Scores'!$E58:$DO58)</f>
        <v>81</v>
      </c>
      <c r="CD58" s="138">
        <f>RANK('Standardized Scores'!CD58,'Standardized Scores'!$E58:$DO58)</f>
        <v>34</v>
      </c>
      <c r="CE58" s="138">
        <f>RANK('Standardized Scores'!CE58,'Standardized Scores'!$E58:$DO58)</f>
        <v>59</v>
      </c>
      <c r="CF58" s="138">
        <f>RANK('Standardized Scores'!CF58,'Standardized Scores'!$E58:$DO58)</f>
        <v>104</v>
      </c>
      <c r="CG58" s="138">
        <f>RANK('Standardized Scores'!CG58,'Standardized Scores'!$E58:$DO58)</f>
        <v>110</v>
      </c>
      <c r="CH58" s="138">
        <f>RANK('Standardized Scores'!CH58,'Standardized Scores'!$E58:$DO58)</f>
        <v>45</v>
      </c>
      <c r="CI58" s="138">
        <f>RANK('Standardized Scores'!CI58,'Standardized Scores'!$E58:$DO58)</f>
        <v>73</v>
      </c>
      <c r="CJ58" s="138">
        <f>RANK('Standardized Scores'!CJ58,'Standardized Scores'!$E58:$DO58)</f>
        <v>99</v>
      </c>
      <c r="CK58" s="138">
        <f>RANK('Standardized Scores'!CK58,'Standardized Scores'!$E58:$DO58)</f>
        <v>68</v>
      </c>
      <c r="CL58" s="138">
        <f>RANK('Standardized Scores'!CL58,'Standardized Scores'!$E58:$DO58)</f>
        <v>9</v>
      </c>
      <c r="CM58" s="138">
        <f>RANK('Standardized Scores'!CM58,'Standardized Scores'!$E58:$DO58)</f>
        <v>95</v>
      </c>
      <c r="CN58" s="138">
        <f>RANK('Standardized Scores'!CN58,'Standardized Scores'!$E58:$DO58)</f>
        <v>66</v>
      </c>
      <c r="CO58" s="138">
        <f>RANK('Standardized Scores'!CO58,'Standardized Scores'!$E58:$DO58)</f>
        <v>67</v>
      </c>
      <c r="CP58" s="138">
        <f>RANK('Standardized Scores'!CP58,'Standardized Scores'!$E58:$DO58)</f>
        <v>15</v>
      </c>
      <c r="CQ58" s="138">
        <f>RANK('Standardized Scores'!CQ58,'Standardized Scores'!$E58:$DO58)</f>
        <v>87</v>
      </c>
      <c r="CR58" s="138">
        <f>RANK('Standardized Scores'!CR58,'Standardized Scores'!$E58:$DO58)</f>
        <v>88</v>
      </c>
      <c r="CS58" s="138">
        <f>RANK('Standardized Scores'!CS58,'Standardized Scores'!$E58:$DO58)</f>
        <v>82</v>
      </c>
      <c r="CT58" s="138">
        <f>RANK('Standardized Scores'!CT58,'Standardized Scores'!$E58:$DO58)</f>
        <v>96</v>
      </c>
      <c r="CU58" s="138">
        <f>RANK('Standardized Scores'!CU58,'Standardized Scores'!$E58:$DO58)</f>
        <v>80</v>
      </c>
      <c r="CV58" s="138">
        <f>RANK('Standardized Scores'!CV58,'Standardized Scores'!$E58:$DO58)</f>
        <v>36</v>
      </c>
      <c r="CW58" s="138">
        <f>RANK('Standardized Scores'!CW58,'Standardized Scores'!$E58:$DO58)</f>
        <v>6</v>
      </c>
      <c r="CX58" s="138">
        <f>RANK('Standardized Scores'!CX58,'Standardized Scores'!$E58:$DO58)</f>
        <v>4</v>
      </c>
      <c r="CY58" s="138">
        <f>RANK('Standardized Scores'!CY58,'Standardized Scores'!$E58:$DO58)</f>
        <v>54</v>
      </c>
      <c r="CZ58" s="138">
        <f>RANK('Standardized Scores'!CZ58,'Standardized Scores'!$E58:$DO58)</f>
        <v>23</v>
      </c>
      <c r="DA58" s="138">
        <f>RANK('Standardized Scores'!DA58,'Standardized Scores'!$E58:$DO58)</f>
        <v>14</v>
      </c>
      <c r="DB58" s="138">
        <f>RANK('Standardized Scores'!DB58,'Standardized Scores'!$E58:$DO58)</f>
        <v>33</v>
      </c>
      <c r="DC58" s="138">
        <f>RANK('Standardized Scores'!DC58,'Standardized Scores'!$E58:$DO58)</f>
        <v>74</v>
      </c>
      <c r="DD58" s="138">
        <f>RANK('Standardized Scores'!DD58,'Standardized Scores'!$E58:$DO58)</f>
        <v>41</v>
      </c>
      <c r="DE58" s="138">
        <f>RANK('Standardized Scores'!DE58,'Standardized Scores'!$E58:$DO58)</f>
        <v>32</v>
      </c>
      <c r="DF58" s="138">
        <f>RANK('Standardized Scores'!DF58,'Standardized Scores'!$E58:$DO58)</f>
        <v>49</v>
      </c>
      <c r="DG58" s="138">
        <f>RANK('Standardized Scores'!DG58,'Standardized Scores'!$E58:$DO58)</f>
        <v>83</v>
      </c>
      <c r="DH58" s="138">
        <f>RANK('Standardized Scores'!DH58,'Standardized Scores'!$E58:$DO58)</f>
        <v>94</v>
      </c>
      <c r="DI58" s="138">
        <f>RANK('Standardized Scores'!DI58,'Standardized Scores'!$E58:$DO58)</f>
        <v>8</v>
      </c>
      <c r="DJ58" s="138">
        <f>RANK('Standardized Scores'!DJ58,'Standardized Scores'!$E58:$DO58)</f>
        <v>10</v>
      </c>
      <c r="DK58" s="138">
        <f>RANK('Standardized Scores'!DK58,'Standardized Scores'!$E58:$DO58)</f>
        <v>5</v>
      </c>
      <c r="DL58" s="138">
        <f>RANK('Standardized Scores'!DL58,'Standardized Scores'!$E58:$DO58)</f>
        <v>40</v>
      </c>
      <c r="DM58" s="138">
        <f>RANK('Standardized Scores'!DM58,'Standardized Scores'!$E58:$DO58)</f>
        <v>43</v>
      </c>
      <c r="DN58" s="138">
        <f>RANK('Standardized Scores'!DN58,'Standardized Scores'!$E58:$DO58)</f>
        <v>63</v>
      </c>
      <c r="DO58" s="138">
        <f>RANK('Standardized Scores'!DO58,'Standardized Scores'!$E58:$DO58)</f>
        <v>107</v>
      </c>
    </row>
    <row r="59" spans="2:119" ht="12" customHeight="1" x14ac:dyDescent="0.25">
      <c r="B59" s="83" t="str">
        <f>'Standardized Scores'!B59</f>
        <v xml:space="preserve">         % of employees who are trainees or interns in the engineering industry</v>
      </c>
      <c r="C59" s="83" t="str">
        <f t="shared" si="0"/>
        <v>% of employees who are trainees or interns in the engineering industry</v>
      </c>
      <c r="D59" s="172">
        <f>'Standardized Scores'!D59</f>
        <v>0.25</v>
      </c>
      <c r="E59" s="139">
        <f>RANK('Standardized Scores'!E59,'Standardized Scores'!$E59:$DO59)</f>
        <v>69</v>
      </c>
      <c r="F59" s="139">
        <f>RANK('Standardized Scores'!F59,'Standardized Scores'!$E59:$DO59)</f>
        <v>86</v>
      </c>
      <c r="G59" s="139">
        <f>RANK('Standardized Scores'!G59,'Standardized Scores'!$E59:$DO59)</f>
        <v>88</v>
      </c>
      <c r="H59" s="139">
        <f>RANK('Standardized Scores'!H59,'Standardized Scores'!$E59:$DO59)</f>
        <v>36</v>
      </c>
      <c r="I59" s="139">
        <f>RANK('Standardized Scores'!I59,'Standardized Scores'!$E59:$DO59)</f>
        <v>79</v>
      </c>
      <c r="J59" s="139">
        <f>RANK('Standardized Scores'!J59,'Standardized Scores'!$E59:$DO59)</f>
        <v>25</v>
      </c>
      <c r="K59" s="139">
        <f>RANK('Standardized Scores'!K59,'Standardized Scores'!$E59:$DO59)</f>
        <v>68</v>
      </c>
      <c r="L59" s="139">
        <f>RANK('Standardized Scores'!L59,'Standardized Scores'!$E59:$DO59)</f>
        <v>91</v>
      </c>
      <c r="M59" s="139">
        <f>RANK('Standardized Scores'!M59,'Standardized Scores'!$E59:$DO59)</f>
        <v>99</v>
      </c>
      <c r="N59" s="139">
        <f>RANK('Standardized Scores'!N59,'Standardized Scores'!$E59:$DO59)</f>
        <v>6</v>
      </c>
      <c r="O59" s="139">
        <f>RANK('Standardized Scores'!O59,'Standardized Scores'!$E59:$DO59)</f>
        <v>100</v>
      </c>
      <c r="P59" s="139">
        <f>RANK('Standardized Scores'!P59,'Standardized Scores'!$E59:$DO59)</f>
        <v>38</v>
      </c>
      <c r="Q59" s="139">
        <f>RANK('Standardized Scores'!Q59,'Standardized Scores'!$E59:$DO59)</f>
        <v>52</v>
      </c>
      <c r="R59" s="139">
        <f>RANK('Standardized Scores'!R59,'Standardized Scores'!$E59:$DO59)</f>
        <v>84</v>
      </c>
      <c r="S59" s="139">
        <f>RANK('Standardized Scores'!S59,'Standardized Scores'!$E59:$DO59)</f>
        <v>98</v>
      </c>
      <c r="T59" s="139">
        <f>RANK('Standardized Scores'!T59,'Standardized Scores'!$E59:$DO59)</f>
        <v>31</v>
      </c>
      <c r="U59" s="139">
        <f>RANK('Standardized Scores'!U59,'Standardized Scores'!$E59:$DO59)</f>
        <v>85</v>
      </c>
      <c r="V59" s="139">
        <f>RANK('Standardized Scores'!V59,'Standardized Scores'!$E59:$DO59)</f>
        <v>66</v>
      </c>
      <c r="W59" s="139">
        <f>RANK('Standardized Scores'!W59,'Standardized Scores'!$E59:$DO59)</f>
        <v>12</v>
      </c>
      <c r="X59" s="139">
        <f>RANK('Standardized Scores'!X59,'Standardized Scores'!$E59:$DO59)</f>
        <v>57</v>
      </c>
      <c r="Y59" s="139">
        <f>RANK('Standardized Scores'!Y59,'Standardized Scores'!$E59:$DO59)</f>
        <v>35</v>
      </c>
      <c r="Z59" s="139">
        <f>RANK('Standardized Scores'!Z59,'Standardized Scores'!$E59:$DO59)</f>
        <v>34</v>
      </c>
      <c r="AA59" s="139">
        <f>RANK('Standardized Scores'!AA59,'Standardized Scores'!$E59:$DO59)</f>
        <v>113</v>
      </c>
      <c r="AB59" s="139">
        <f>RANK('Standardized Scores'!AB59,'Standardized Scores'!$E59:$DO59)</f>
        <v>10</v>
      </c>
      <c r="AC59" s="139">
        <f>RANK('Standardized Scores'!AC59,'Standardized Scores'!$E59:$DO59)</f>
        <v>80</v>
      </c>
      <c r="AD59" s="139">
        <f>RANK('Standardized Scores'!AD59,'Standardized Scores'!$E59:$DO59)</f>
        <v>106</v>
      </c>
      <c r="AE59" s="139">
        <f>RANK('Standardized Scores'!AE59,'Standardized Scores'!$E59:$DO59)</f>
        <v>63</v>
      </c>
      <c r="AF59" s="139">
        <f>RANK('Standardized Scores'!AF59,'Standardized Scores'!$E59:$DO59)</f>
        <v>48</v>
      </c>
      <c r="AG59" s="139">
        <f>RANK('Standardized Scores'!AG59,'Standardized Scores'!$E59:$DO59)</f>
        <v>75</v>
      </c>
      <c r="AH59" s="139">
        <f>RANK('Standardized Scores'!AH59,'Standardized Scores'!$E59:$DO59)</f>
        <v>27</v>
      </c>
      <c r="AI59" s="139">
        <f>RANK('Standardized Scores'!AI59,'Standardized Scores'!$E59:$DO59)</f>
        <v>64</v>
      </c>
      <c r="AJ59" s="139">
        <f>RANK('Standardized Scores'!AJ59,'Standardized Scores'!$E59:$DO59)</f>
        <v>77</v>
      </c>
      <c r="AK59" s="139">
        <f>RANK('Standardized Scores'!AK59,'Standardized Scores'!$E59:$DO59)</f>
        <v>105</v>
      </c>
      <c r="AL59" s="139">
        <f>RANK('Standardized Scores'!AL59,'Standardized Scores'!$E59:$DO59)</f>
        <v>1</v>
      </c>
      <c r="AM59" s="139">
        <f>RANK('Standardized Scores'!AM59,'Standardized Scores'!$E59:$DO59)</f>
        <v>50</v>
      </c>
      <c r="AN59" s="139">
        <f>RANK('Standardized Scores'!AN59,'Standardized Scores'!$E59:$DO59)</f>
        <v>18</v>
      </c>
      <c r="AO59" s="139">
        <f>RANK('Standardized Scores'!AO59,'Standardized Scores'!$E59:$DO59)</f>
        <v>114</v>
      </c>
      <c r="AP59" s="139">
        <f>RANK('Standardized Scores'!AP59,'Standardized Scores'!$E59:$DO59)</f>
        <v>8</v>
      </c>
      <c r="AQ59" s="139">
        <f>RANK('Standardized Scores'!AQ59,'Standardized Scores'!$E59:$DO59)</f>
        <v>3</v>
      </c>
      <c r="AR59" s="139">
        <f>RANK('Standardized Scores'!AR59,'Standardized Scores'!$E59:$DO59)</f>
        <v>15</v>
      </c>
      <c r="AS59" s="139">
        <f>RANK('Standardized Scores'!AS59,'Standardized Scores'!$E59:$DO59)</f>
        <v>55</v>
      </c>
      <c r="AT59" s="139">
        <f>RANK('Standardized Scores'!AT59,'Standardized Scores'!$E59:$DO59)</f>
        <v>40</v>
      </c>
      <c r="AU59" s="139">
        <f>RANK('Standardized Scores'!AU59,'Standardized Scores'!$E59:$DO59)</f>
        <v>41</v>
      </c>
      <c r="AV59" s="139">
        <f>RANK('Standardized Scores'!AV59,'Standardized Scores'!$E59:$DO59)</f>
        <v>72</v>
      </c>
      <c r="AW59" s="139">
        <f>RANK('Standardized Scores'!AW59,'Standardized Scores'!$E59:$DO59)</f>
        <v>45</v>
      </c>
      <c r="AX59" s="139">
        <f>RANK('Standardized Scores'!AX59,'Standardized Scores'!$E59:$DO59)</f>
        <v>20</v>
      </c>
      <c r="AY59" s="139">
        <f>RANK('Standardized Scores'!AY59,'Standardized Scores'!$E59:$DO59)</f>
        <v>28</v>
      </c>
      <c r="AZ59" s="139">
        <f>RANK('Standardized Scores'!AZ59,'Standardized Scores'!$E59:$DO59)</f>
        <v>2</v>
      </c>
      <c r="BA59" s="139">
        <f>RANK('Standardized Scores'!BA59,'Standardized Scores'!$E59:$DO59)</f>
        <v>95</v>
      </c>
      <c r="BB59" s="139">
        <f>RANK('Standardized Scores'!BB59,'Standardized Scores'!$E59:$DO59)</f>
        <v>37</v>
      </c>
      <c r="BC59" s="139">
        <f>RANK('Standardized Scores'!BC59,'Standardized Scores'!$E59:$DO59)</f>
        <v>13</v>
      </c>
      <c r="BD59" s="139">
        <f>RANK('Standardized Scores'!BD59,'Standardized Scores'!$E59:$DO59)</f>
        <v>33</v>
      </c>
      <c r="BE59" s="139">
        <f>RANK('Standardized Scores'!BE59,'Standardized Scores'!$E59:$DO59)</f>
        <v>11</v>
      </c>
      <c r="BF59" s="139">
        <f>RANK('Standardized Scores'!BF59,'Standardized Scores'!$E59:$DO59)</f>
        <v>67</v>
      </c>
      <c r="BG59" s="139">
        <f>RANK('Standardized Scores'!BG59,'Standardized Scores'!$E59:$DO59)</f>
        <v>82</v>
      </c>
      <c r="BH59" s="139">
        <f>RANK('Standardized Scores'!BH59,'Standardized Scores'!$E59:$DO59)</f>
        <v>9</v>
      </c>
      <c r="BI59" s="139">
        <f>RANK('Standardized Scores'!BI59,'Standardized Scores'!$E59:$DO59)</f>
        <v>96</v>
      </c>
      <c r="BJ59" s="139">
        <f>RANK('Standardized Scores'!BJ59,'Standardized Scores'!$E59:$DO59)</f>
        <v>115</v>
      </c>
      <c r="BK59" s="139">
        <f>RANK('Standardized Scores'!BK59,'Standardized Scores'!$E59:$DO59)</f>
        <v>97</v>
      </c>
      <c r="BL59" s="139">
        <f>RANK('Standardized Scores'!BL59,'Standardized Scores'!$E59:$DO59)</f>
        <v>46</v>
      </c>
      <c r="BM59" s="139">
        <f>RANK('Standardized Scores'!BM59,'Standardized Scores'!$E59:$DO59)</f>
        <v>104</v>
      </c>
      <c r="BN59" s="139">
        <f>RANK('Standardized Scores'!BN59,'Standardized Scores'!$E59:$DO59)</f>
        <v>111</v>
      </c>
      <c r="BO59" s="139">
        <f>RANK('Standardized Scores'!BO59,'Standardized Scores'!$E59:$DO59)</f>
        <v>101</v>
      </c>
      <c r="BP59" s="139">
        <f>RANK('Standardized Scores'!BP59,'Standardized Scores'!$E59:$DO59)</f>
        <v>39</v>
      </c>
      <c r="BQ59" s="139">
        <f>RANK('Standardized Scores'!BQ59,'Standardized Scores'!$E59:$DO59)</f>
        <v>109</v>
      </c>
      <c r="BR59" s="139">
        <f>RANK('Standardized Scores'!BR59,'Standardized Scores'!$E59:$DO59)</f>
        <v>110</v>
      </c>
      <c r="BS59" s="139">
        <f>RANK('Standardized Scores'!BS59,'Standardized Scores'!$E59:$DO59)</f>
        <v>16</v>
      </c>
      <c r="BT59" s="139">
        <f>RANK('Standardized Scores'!BT59,'Standardized Scores'!$E59:$DO59)</f>
        <v>78</v>
      </c>
      <c r="BU59" s="139">
        <f>RANK('Standardized Scores'!BU59,'Standardized Scores'!$E59:$DO59)</f>
        <v>103</v>
      </c>
      <c r="BV59" s="139">
        <f>RANK('Standardized Scores'!BV59,'Standardized Scores'!$E59:$DO59)</f>
        <v>73</v>
      </c>
      <c r="BW59" s="139">
        <f>RANK('Standardized Scores'!BW59,'Standardized Scores'!$E59:$DO59)</f>
        <v>112</v>
      </c>
      <c r="BX59" s="139">
        <f>RANK('Standardized Scores'!BX59,'Standardized Scores'!$E59:$DO59)</f>
        <v>107</v>
      </c>
      <c r="BY59" s="139">
        <f>RANK('Standardized Scores'!BY59,'Standardized Scores'!$E59:$DO59)</f>
        <v>21</v>
      </c>
      <c r="BZ59" s="139">
        <f>RANK('Standardized Scores'!BZ59,'Standardized Scores'!$E59:$DO59)</f>
        <v>29</v>
      </c>
      <c r="CA59" s="139">
        <f>RANK('Standardized Scores'!CA59,'Standardized Scores'!$E59:$DO59)</f>
        <v>58</v>
      </c>
      <c r="CB59" s="139">
        <f>RANK('Standardized Scores'!CB59,'Standardized Scores'!$E59:$DO59)</f>
        <v>7</v>
      </c>
      <c r="CC59" s="139">
        <f>RANK('Standardized Scores'!CC59,'Standardized Scores'!$E59:$DO59)</f>
        <v>89</v>
      </c>
      <c r="CD59" s="139">
        <f>RANK('Standardized Scores'!CD59,'Standardized Scores'!$E59:$DO59)</f>
        <v>92</v>
      </c>
      <c r="CE59" s="139">
        <f>RANK('Standardized Scores'!CE59,'Standardized Scores'!$E59:$DO59)</f>
        <v>22</v>
      </c>
      <c r="CF59" s="139">
        <f>RANK('Standardized Scores'!CF59,'Standardized Scores'!$E59:$DO59)</f>
        <v>83</v>
      </c>
      <c r="CG59" s="139">
        <f>RANK('Standardized Scores'!CG59,'Standardized Scores'!$E59:$DO59)</f>
        <v>102</v>
      </c>
      <c r="CH59" s="139">
        <f>RANK('Standardized Scores'!CH59,'Standardized Scores'!$E59:$DO59)</f>
        <v>51</v>
      </c>
      <c r="CI59" s="139">
        <f>RANK('Standardized Scores'!CI59,'Standardized Scores'!$E59:$DO59)</f>
        <v>30</v>
      </c>
      <c r="CJ59" s="139">
        <f>RANK('Standardized Scores'!CJ59,'Standardized Scores'!$E59:$DO59)</f>
        <v>90</v>
      </c>
      <c r="CK59" s="139">
        <f>RANK('Standardized Scores'!CK59,'Standardized Scores'!$E59:$DO59)</f>
        <v>44</v>
      </c>
      <c r="CL59" s="139">
        <f>RANK('Standardized Scores'!CL59,'Standardized Scores'!$E59:$DO59)</f>
        <v>62</v>
      </c>
      <c r="CM59" s="139">
        <f>RANK('Standardized Scores'!CM59,'Standardized Scores'!$E59:$DO59)</f>
        <v>60</v>
      </c>
      <c r="CN59" s="139">
        <f>RANK('Standardized Scores'!CN59,'Standardized Scores'!$E59:$DO59)</f>
        <v>54</v>
      </c>
      <c r="CO59" s="139">
        <f>RANK('Standardized Scores'!CO59,'Standardized Scores'!$E59:$DO59)</f>
        <v>65</v>
      </c>
      <c r="CP59" s="139">
        <f>RANK('Standardized Scores'!CP59,'Standardized Scores'!$E59:$DO59)</f>
        <v>14</v>
      </c>
      <c r="CQ59" s="139">
        <f>RANK('Standardized Scores'!CQ59,'Standardized Scores'!$E59:$DO59)</f>
        <v>70</v>
      </c>
      <c r="CR59" s="139">
        <f>RANK('Standardized Scores'!CR59,'Standardized Scores'!$E59:$DO59)</f>
        <v>81</v>
      </c>
      <c r="CS59" s="139">
        <f>RANK('Standardized Scores'!CS59,'Standardized Scores'!$E59:$DO59)</f>
        <v>59</v>
      </c>
      <c r="CT59" s="139">
        <f>RANK('Standardized Scores'!CT59,'Standardized Scores'!$E59:$DO59)</f>
        <v>94</v>
      </c>
      <c r="CU59" s="139">
        <f>RANK('Standardized Scores'!CU59,'Standardized Scores'!$E59:$DO59)</f>
        <v>93</v>
      </c>
      <c r="CV59" s="139">
        <f>RANK('Standardized Scores'!CV59,'Standardized Scores'!$E59:$DO59)</f>
        <v>61</v>
      </c>
      <c r="CW59" s="139">
        <f>RANK('Standardized Scores'!CW59,'Standardized Scores'!$E59:$DO59)</f>
        <v>5</v>
      </c>
      <c r="CX59" s="139">
        <f>RANK('Standardized Scores'!CX59,'Standardized Scores'!$E59:$DO59)</f>
        <v>23</v>
      </c>
      <c r="CY59" s="139">
        <f>RANK('Standardized Scores'!CY59,'Standardized Scores'!$E59:$DO59)</f>
        <v>26</v>
      </c>
      <c r="CZ59" s="139">
        <f>RANK('Standardized Scores'!CZ59,'Standardized Scores'!$E59:$DO59)</f>
        <v>71</v>
      </c>
      <c r="DA59" s="139">
        <f>RANK('Standardized Scores'!DA59,'Standardized Scores'!$E59:$DO59)</f>
        <v>24</v>
      </c>
      <c r="DB59" s="139">
        <f>RANK('Standardized Scores'!DB59,'Standardized Scores'!$E59:$DO59)</f>
        <v>19</v>
      </c>
      <c r="DC59" s="139">
        <f>RANK('Standardized Scores'!DC59,'Standardized Scores'!$E59:$DO59)</f>
        <v>87</v>
      </c>
      <c r="DD59" s="139">
        <f>RANK('Standardized Scores'!DD59,'Standardized Scores'!$E59:$DO59)</f>
        <v>49</v>
      </c>
      <c r="DE59" s="139">
        <f>RANK('Standardized Scores'!DE59,'Standardized Scores'!$E59:$DO59)</f>
        <v>53</v>
      </c>
      <c r="DF59" s="139">
        <f>RANK('Standardized Scores'!DF59,'Standardized Scores'!$E59:$DO59)</f>
        <v>17</v>
      </c>
      <c r="DG59" s="139">
        <f>RANK('Standardized Scores'!DG59,'Standardized Scores'!$E59:$DO59)</f>
        <v>43</v>
      </c>
      <c r="DH59" s="139">
        <f>RANK('Standardized Scores'!DH59,'Standardized Scores'!$E59:$DO59)</f>
        <v>56</v>
      </c>
      <c r="DI59" s="139">
        <f>RANK('Standardized Scores'!DI59,'Standardized Scores'!$E59:$DO59)</f>
        <v>47</v>
      </c>
      <c r="DJ59" s="139">
        <f>RANK('Standardized Scores'!DJ59,'Standardized Scores'!$E59:$DO59)</f>
        <v>32</v>
      </c>
      <c r="DK59" s="139">
        <f>RANK('Standardized Scores'!DK59,'Standardized Scores'!$E59:$DO59)</f>
        <v>4</v>
      </c>
      <c r="DL59" s="139">
        <f>RANK('Standardized Scores'!DL59,'Standardized Scores'!$E59:$DO59)</f>
        <v>76</v>
      </c>
      <c r="DM59" s="139">
        <f>RANK('Standardized Scores'!DM59,'Standardized Scores'!$E59:$DO59)</f>
        <v>42</v>
      </c>
      <c r="DN59" s="139">
        <f>RANK('Standardized Scores'!DN59,'Standardized Scores'!$E59:$DO59)</f>
        <v>74</v>
      </c>
      <c r="DO59" s="139">
        <f>RANK('Standardized Scores'!DO59,'Standardized Scores'!$E59:$DO59)</f>
        <v>108</v>
      </c>
    </row>
    <row r="60" spans="2:119" ht="12" customHeight="1" x14ac:dyDescent="0.25">
      <c r="B60" s="83" t="str">
        <f>'Standardized Scores'!B60</f>
        <v xml:space="preserve">         Industry mentions of employee training in the news</v>
      </c>
      <c r="C60" s="83" t="str">
        <f t="shared" si="0"/>
        <v>Industry mentions of employee training in the news</v>
      </c>
      <c r="D60" s="172">
        <f>'Standardized Scores'!D60</f>
        <v>0.05</v>
      </c>
      <c r="E60" s="139">
        <f>RANK('Standardized Scores'!E60,'Standardized Scores'!$E60:$DO60)</f>
        <v>47</v>
      </c>
      <c r="F60" s="139">
        <f>RANK('Standardized Scores'!F60,'Standardized Scores'!$E60:$DO60)</f>
        <v>47</v>
      </c>
      <c r="G60" s="139">
        <f>RANK('Standardized Scores'!G60,'Standardized Scores'!$E60:$DO60)</f>
        <v>47</v>
      </c>
      <c r="H60" s="139">
        <f>RANK('Standardized Scores'!H60,'Standardized Scores'!$E60:$DO60)</f>
        <v>26</v>
      </c>
      <c r="I60" s="139">
        <f>RANK('Standardized Scores'!I60,'Standardized Scores'!$E60:$DO60)</f>
        <v>47</v>
      </c>
      <c r="J60" s="139">
        <f>RANK('Standardized Scores'!J60,'Standardized Scores'!$E60:$DO60)</f>
        <v>13</v>
      </c>
      <c r="K60" s="139">
        <f>RANK('Standardized Scores'!K60,'Standardized Scores'!$E60:$DO60)</f>
        <v>31</v>
      </c>
      <c r="L60" s="139">
        <f>RANK('Standardized Scores'!L60,'Standardized Scores'!$E60:$DO60)</f>
        <v>47</v>
      </c>
      <c r="M60" s="139">
        <f>RANK('Standardized Scores'!M60,'Standardized Scores'!$E60:$DO60)</f>
        <v>47</v>
      </c>
      <c r="N60" s="139">
        <f>RANK('Standardized Scores'!N60,'Standardized Scores'!$E60:$DO60)</f>
        <v>47</v>
      </c>
      <c r="O60" s="139">
        <f>RANK('Standardized Scores'!O60,'Standardized Scores'!$E60:$DO60)</f>
        <v>47</v>
      </c>
      <c r="P60" s="139">
        <f>RANK('Standardized Scores'!P60,'Standardized Scores'!$E60:$DO60)</f>
        <v>31</v>
      </c>
      <c r="Q60" s="139">
        <f>RANK('Standardized Scores'!Q60,'Standardized Scores'!$E60:$DO60)</f>
        <v>47</v>
      </c>
      <c r="R60" s="139">
        <f>RANK('Standardized Scores'!R60,'Standardized Scores'!$E60:$DO60)</f>
        <v>47</v>
      </c>
      <c r="S60" s="139">
        <f>RANK('Standardized Scores'!S60,'Standardized Scores'!$E60:$DO60)</f>
        <v>47</v>
      </c>
      <c r="T60" s="139">
        <f>RANK('Standardized Scores'!T60,'Standardized Scores'!$E60:$DO60)</f>
        <v>22</v>
      </c>
      <c r="U60" s="139">
        <f>RANK('Standardized Scores'!U60,'Standardized Scores'!$E60:$DO60)</f>
        <v>47</v>
      </c>
      <c r="V60" s="139">
        <f>RANK('Standardized Scores'!V60,'Standardized Scores'!$E60:$DO60)</f>
        <v>47</v>
      </c>
      <c r="W60" s="139">
        <f>RANK('Standardized Scores'!W60,'Standardized Scores'!$E60:$DO60)</f>
        <v>6</v>
      </c>
      <c r="X60" s="139">
        <f>RANK('Standardized Scores'!X60,'Standardized Scores'!$E60:$DO60)</f>
        <v>47</v>
      </c>
      <c r="Y60" s="139">
        <f>RANK('Standardized Scores'!Y60,'Standardized Scores'!$E60:$DO60)</f>
        <v>2</v>
      </c>
      <c r="Z60" s="139">
        <f>RANK('Standardized Scores'!Z60,'Standardized Scores'!$E60:$DO60)</f>
        <v>31</v>
      </c>
      <c r="AA60" s="139">
        <f>RANK('Standardized Scores'!AA60,'Standardized Scores'!$E60:$DO60)</f>
        <v>31</v>
      </c>
      <c r="AB60" s="139">
        <f>RANK('Standardized Scores'!AB60,'Standardized Scores'!$E60:$DO60)</f>
        <v>47</v>
      </c>
      <c r="AC60" s="139">
        <f>RANK('Standardized Scores'!AC60,'Standardized Scores'!$E60:$DO60)</f>
        <v>31</v>
      </c>
      <c r="AD60" s="139">
        <f>RANK('Standardized Scores'!AD60,'Standardized Scores'!$E60:$DO60)</f>
        <v>47</v>
      </c>
      <c r="AE60" s="139">
        <f>RANK('Standardized Scores'!AE60,'Standardized Scores'!$E60:$DO60)</f>
        <v>31</v>
      </c>
      <c r="AF60" s="139">
        <f>RANK('Standardized Scores'!AF60,'Standardized Scores'!$E60:$DO60)</f>
        <v>31</v>
      </c>
      <c r="AG60" s="139">
        <f>RANK('Standardized Scores'!AG60,'Standardized Scores'!$E60:$DO60)</f>
        <v>47</v>
      </c>
      <c r="AH60" s="139">
        <f>RANK('Standardized Scores'!AH60,'Standardized Scores'!$E60:$DO60)</f>
        <v>47</v>
      </c>
      <c r="AI60" s="139">
        <f>RANK('Standardized Scores'!AI60,'Standardized Scores'!$E60:$DO60)</f>
        <v>47</v>
      </c>
      <c r="AJ60" s="139">
        <f>RANK('Standardized Scores'!AJ60,'Standardized Scores'!$E60:$DO60)</f>
        <v>47</v>
      </c>
      <c r="AK60" s="139">
        <f>RANK('Standardized Scores'!AK60,'Standardized Scores'!$E60:$DO60)</f>
        <v>47</v>
      </c>
      <c r="AL60" s="139">
        <f>RANK('Standardized Scores'!AL60,'Standardized Scores'!$E60:$DO60)</f>
        <v>31</v>
      </c>
      <c r="AM60" s="139">
        <f>RANK('Standardized Scores'!AM60,'Standardized Scores'!$E60:$DO60)</f>
        <v>47</v>
      </c>
      <c r="AN60" s="139">
        <f>RANK('Standardized Scores'!AN60,'Standardized Scores'!$E60:$DO60)</f>
        <v>22</v>
      </c>
      <c r="AO60" s="139">
        <f>RANK('Standardized Scores'!AO60,'Standardized Scores'!$E60:$DO60)</f>
        <v>47</v>
      </c>
      <c r="AP60" s="139">
        <f>RANK('Standardized Scores'!AP60,'Standardized Scores'!$E60:$DO60)</f>
        <v>10</v>
      </c>
      <c r="AQ60" s="139">
        <f>RANK('Standardized Scores'!AQ60,'Standardized Scores'!$E60:$DO60)</f>
        <v>18</v>
      </c>
      <c r="AR60" s="139">
        <f>RANK('Standardized Scores'!AR60,'Standardized Scores'!$E60:$DO60)</f>
        <v>47</v>
      </c>
      <c r="AS60" s="139">
        <f>RANK('Standardized Scores'!AS60,'Standardized Scores'!$E60:$DO60)</f>
        <v>47</v>
      </c>
      <c r="AT60" s="139">
        <f>RANK('Standardized Scores'!AT60,'Standardized Scores'!$E60:$DO60)</f>
        <v>47</v>
      </c>
      <c r="AU60" s="139">
        <f>RANK('Standardized Scores'!AU60,'Standardized Scores'!$E60:$DO60)</f>
        <v>4</v>
      </c>
      <c r="AV60" s="139">
        <f>RANK('Standardized Scores'!AV60,'Standardized Scores'!$E60:$DO60)</f>
        <v>47</v>
      </c>
      <c r="AW60" s="139">
        <f>RANK('Standardized Scores'!AW60,'Standardized Scores'!$E60:$DO60)</f>
        <v>47</v>
      </c>
      <c r="AX60" s="139">
        <f>RANK('Standardized Scores'!AX60,'Standardized Scores'!$E60:$DO60)</f>
        <v>5</v>
      </c>
      <c r="AY60" s="139">
        <f>RANK('Standardized Scores'!AY60,'Standardized Scores'!$E60:$DO60)</f>
        <v>47</v>
      </c>
      <c r="AZ60" s="139">
        <f>RANK('Standardized Scores'!AZ60,'Standardized Scores'!$E60:$DO60)</f>
        <v>47</v>
      </c>
      <c r="BA60" s="139">
        <f>RANK('Standardized Scores'!BA60,'Standardized Scores'!$E60:$DO60)</f>
        <v>47</v>
      </c>
      <c r="BB60" s="139">
        <f>RANK('Standardized Scores'!BB60,'Standardized Scores'!$E60:$DO60)</f>
        <v>22</v>
      </c>
      <c r="BC60" s="139">
        <f>RANK('Standardized Scores'!BC60,'Standardized Scores'!$E60:$DO60)</f>
        <v>18</v>
      </c>
      <c r="BD60" s="139">
        <f>RANK('Standardized Scores'!BD60,'Standardized Scores'!$E60:$DO60)</f>
        <v>15</v>
      </c>
      <c r="BE60" s="139">
        <f>RANK('Standardized Scores'!BE60,'Standardized Scores'!$E60:$DO60)</f>
        <v>3</v>
      </c>
      <c r="BF60" s="139">
        <f>RANK('Standardized Scores'!BF60,'Standardized Scores'!$E60:$DO60)</f>
        <v>47</v>
      </c>
      <c r="BG60" s="139">
        <f>RANK('Standardized Scores'!BG60,'Standardized Scores'!$E60:$DO60)</f>
        <v>47</v>
      </c>
      <c r="BH60" s="139">
        <f>RANK('Standardized Scores'!BH60,'Standardized Scores'!$E60:$DO60)</f>
        <v>31</v>
      </c>
      <c r="BI60" s="139">
        <f>RANK('Standardized Scores'!BI60,'Standardized Scores'!$E60:$DO60)</f>
        <v>47</v>
      </c>
      <c r="BJ60" s="139">
        <f>RANK('Standardized Scores'!BJ60,'Standardized Scores'!$E60:$DO60)</f>
        <v>47</v>
      </c>
      <c r="BK60" s="139">
        <f>RANK('Standardized Scores'!BK60,'Standardized Scores'!$E60:$DO60)</f>
        <v>31</v>
      </c>
      <c r="BL60" s="139">
        <f>RANK('Standardized Scores'!BL60,'Standardized Scores'!$E60:$DO60)</f>
        <v>47</v>
      </c>
      <c r="BM60" s="139">
        <f>RANK('Standardized Scores'!BM60,'Standardized Scores'!$E60:$DO60)</f>
        <v>47</v>
      </c>
      <c r="BN60" s="139">
        <f>RANK('Standardized Scores'!BN60,'Standardized Scores'!$E60:$DO60)</f>
        <v>47</v>
      </c>
      <c r="BO60" s="139">
        <f>RANK('Standardized Scores'!BO60,'Standardized Scores'!$E60:$DO60)</f>
        <v>47</v>
      </c>
      <c r="BP60" s="139">
        <f>RANK('Standardized Scores'!BP60,'Standardized Scores'!$E60:$DO60)</f>
        <v>31</v>
      </c>
      <c r="BQ60" s="139">
        <f>RANK('Standardized Scores'!BQ60,'Standardized Scores'!$E60:$DO60)</f>
        <v>47</v>
      </c>
      <c r="BR60" s="139">
        <f>RANK('Standardized Scores'!BR60,'Standardized Scores'!$E60:$DO60)</f>
        <v>47</v>
      </c>
      <c r="BS60" s="139">
        <f>RANK('Standardized Scores'!BS60,'Standardized Scores'!$E60:$DO60)</f>
        <v>11</v>
      </c>
      <c r="BT60" s="139">
        <f>RANK('Standardized Scores'!BT60,'Standardized Scores'!$E60:$DO60)</f>
        <v>26</v>
      </c>
      <c r="BU60" s="139">
        <f>RANK('Standardized Scores'!BU60,'Standardized Scores'!$E60:$DO60)</f>
        <v>47</v>
      </c>
      <c r="BV60" s="139">
        <f>RANK('Standardized Scores'!BV60,'Standardized Scores'!$E60:$DO60)</f>
        <v>47</v>
      </c>
      <c r="BW60" s="139">
        <f>RANK('Standardized Scores'!BW60,'Standardized Scores'!$E60:$DO60)</f>
        <v>47</v>
      </c>
      <c r="BX60" s="139">
        <f>RANK('Standardized Scores'!BX60,'Standardized Scores'!$E60:$DO60)</f>
        <v>47</v>
      </c>
      <c r="BY60" s="139">
        <f>RANK('Standardized Scores'!BY60,'Standardized Scores'!$E60:$DO60)</f>
        <v>47</v>
      </c>
      <c r="BZ60" s="139">
        <f>RANK('Standardized Scores'!BZ60,'Standardized Scores'!$E60:$DO60)</f>
        <v>22</v>
      </c>
      <c r="CA60" s="139">
        <f>RANK('Standardized Scores'!CA60,'Standardized Scores'!$E60:$DO60)</f>
        <v>26</v>
      </c>
      <c r="CB60" s="139">
        <f>RANK('Standardized Scores'!CB60,'Standardized Scores'!$E60:$DO60)</f>
        <v>47</v>
      </c>
      <c r="CC60" s="139">
        <f>RANK('Standardized Scores'!CC60,'Standardized Scores'!$E60:$DO60)</f>
        <v>26</v>
      </c>
      <c r="CD60" s="139">
        <f>RANK('Standardized Scores'!CD60,'Standardized Scores'!$E60:$DO60)</f>
        <v>47</v>
      </c>
      <c r="CE60" s="139">
        <f>RANK('Standardized Scores'!CE60,'Standardized Scores'!$E60:$DO60)</f>
        <v>47</v>
      </c>
      <c r="CF60" s="139">
        <f>RANK('Standardized Scores'!CF60,'Standardized Scores'!$E60:$DO60)</f>
        <v>47</v>
      </c>
      <c r="CG60" s="139">
        <f>RANK('Standardized Scores'!CG60,'Standardized Scores'!$E60:$DO60)</f>
        <v>47</v>
      </c>
      <c r="CH60" s="139">
        <f>RANK('Standardized Scores'!CH60,'Standardized Scores'!$E60:$DO60)</f>
        <v>47</v>
      </c>
      <c r="CI60" s="139">
        <f>RANK('Standardized Scores'!CI60,'Standardized Scores'!$E60:$DO60)</f>
        <v>31</v>
      </c>
      <c r="CJ60" s="139">
        <f>RANK('Standardized Scores'!CJ60,'Standardized Scores'!$E60:$DO60)</f>
        <v>31</v>
      </c>
      <c r="CK60" s="139">
        <f>RANK('Standardized Scores'!CK60,'Standardized Scores'!$E60:$DO60)</f>
        <v>47</v>
      </c>
      <c r="CL60" s="139">
        <f>RANK('Standardized Scores'!CL60,'Standardized Scores'!$E60:$DO60)</f>
        <v>47</v>
      </c>
      <c r="CM60" s="139">
        <f>RANK('Standardized Scores'!CM60,'Standardized Scores'!$E60:$DO60)</f>
        <v>47</v>
      </c>
      <c r="CN60" s="139">
        <f>RANK('Standardized Scores'!CN60,'Standardized Scores'!$E60:$DO60)</f>
        <v>9</v>
      </c>
      <c r="CO60" s="139">
        <f>RANK('Standardized Scores'!CO60,'Standardized Scores'!$E60:$DO60)</f>
        <v>47</v>
      </c>
      <c r="CP60" s="139">
        <f>RANK('Standardized Scores'!CP60,'Standardized Scores'!$E60:$DO60)</f>
        <v>15</v>
      </c>
      <c r="CQ60" s="139">
        <f>RANK('Standardized Scores'!CQ60,'Standardized Scores'!$E60:$DO60)</f>
        <v>47</v>
      </c>
      <c r="CR60" s="139">
        <f>RANK('Standardized Scores'!CR60,'Standardized Scores'!$E60:$DO60)</f>
        <v>47</v>
      </c>
      <c r="CS60" s="139">
        <f>RANK('Standardized Scores'!CS60,'Standardized Scores'!$E60:$DO60)</f>
        <v>13</v>
      </c>
      <c r="CT60" s="139">
        <f>RANK('Standardized Scores'!CT60,'Standardized Scores'!$E60:$DO60)</f>
        <v>47</v>
      </c>
      <c r="CU60" s="139">
        <f>RANK('Standardized Scores'!CU60,'Standardized Scores'!$E60:$DO60)</f>
        <v>47</v>
      </c>
      <c r="CV60" s="139">
        <f>RANK('Standardized Scores'!CV60,'Standardized Scores'!$E60:$DO60)</f>
        <v>18</v>
      </c>
      <c r="CW60" s="139">
        <f>RANK('Standardized Scores'!CW60,'Standardized Scores'!$E60:$DO60)</f>
        <v>18</v>
      </c>
      <c r="CX60" s="139">
        <f>RANK('Standardized Scores'!CX60,'Standardized Scores'!$E60:$DO60)</f>
        <v>8</v>
      </c>
      <c r="CY60" s="139">
        <f>RANK('Standardized Scores'!CY60,'Standardized Scores'!$E60:$DO60)</f>
        <v>47</v>
      </c>
      <c r="CZ60" s="139">
        <f>RANK('Standardized Scores'!CZ60,'Standardized Scores'!$E60:$DO60)</f>
        <v>31</v>
      </c>
      <c r="DA60" s="139">
        <f>RANK('Standardized Scores'!DA60,'Standardized Scores'!$E60:$DO60)</f>
        <v>47</v>
      </c>
      <c r="DB60" s="139">
        <f>RANK('Standardized Scores'!DB60,'Standardized Scores'!$E60:$DO60)</f>
        <v>11</v>
      </c>
      <c r="DC60" s="139">
        <f>RANK('Standardized Scores'!DC60,'Standardized Scores'!$E60:$DO60)</f>
        <v>26</v>
      </c>
      <c r="DD60" s="139">
        <f>RANK('Standardized Scores'!DD60,'Standardized Scores'!$E60:$DO60)</f>
        <v>47</v>
      </c>
      <c r="DE60" s="139">
        <f>RANK('Standardized Scores'!DE60,'Standardized Scores'!$E60:$DO60)</f>
        <v>47</v>
      </c>
      <c r="DF60" s="139">
        <f>RANK('Standardized Scores'!DF60,'Standardized Scores'!$E60:$DO60)</f>
        <v>31</v>
      </c>
      <c r="DG60" s="139">
        <f>RANK('Standardized Scores'!DG60,'Standardized Scores'!$E60:$DO60)</f>
        <v>47</v>
      </c>
      <c r="DH60" s="139">
        <f>RANK('Standardized Scores'!DH60,'Standardized Scores'!$E60:$DO60)</f>
        <v>31</v>
      </c>
      <c r="DI60" s="139">
        <f>RANK('Standardized Scores'!DI60,'Standardized Scores'!$E60:$DO60)</f>
        <v>15</v>
      </c>
      <c r="DJ60" s="139">
        <f>RANK('Standardized Scores'!DJ60,'Standardized Scores'!$E60:$DO60)</f>
        <v>7</v>
      </c>
      <c r="DK60" s="139">
        <f>RANK('Standardized Scores'!DK60,'Standardized Scores'!$E60:$DO60)</f>
        <v>1</v>
      </c>
      <c r="DL60" s="139">
        <f>RANK('Standardized Scores'!DL60,'Standardized Scores'!$E60:$DO60)</f>
        <v>47</v>
      </c>
      <c r="DM60" s="139">
        <f>RANK('Standardized Scores'!DM60,'Standardized Scores'!$E60:$DO60)</f>
        <v>47</v>
      </c>
      <c r="DN60" s="139">
        <f>RANK('Standardized Scores'!DN60,'Standardized Scores'!$E60:$DO60)</f>
        <v>47</v>
      </c>
      <c r="DO60" s="139">
        <f>RANK('Standardized Scores'!DO60,'Standardized Scores'!$E60:$DO60)</f>
        <v>47</v>
      </c>
    </row>
    <row r="61" spans="2:119" ht="12" customHeight="1" x14ac:dyDescent="0.25">
      <c r="B61" s="83" t="str">
        <f>'Standardized Scores'!B61</f>
        <v xml:space="preserve">         Engineering industry employees as % of total employment</v>
      </c>
      <c r="C61" s="83" t="str">
        <f t="shared" si="0"/>
        <v>Engineering industry employees as % of total employment</v>
      </c>
      <c r="D61" s="172">
        <f>'Standardized Scores'!D61</f>
        <v>0.2</v>
      </c>
      <c r="E61" s="139">
        <f>RANK('Standardized Scores'!E61,'Standardized Scores'!$E61:$DO61)</f>
        <v>100</v>
      </c>
      <c r="F61" s="139">
        <f>RANK('Standardized Scores'!F61,'Standardized Scores'!$E61:$DO61)</f>
        <v>15</v>
      </c>
      <c r="G61" s="139">
        <f>RANK('Standardized Scores'!G61,'Standardized Scores'!$E61:$DO61)</f>
        <v>56</v>
      </c>
      <c r="H61" s="139">
        <f>RANK('Standardized Scores'!H61,'Standardized Scores'!$E61:$DO61)</f>
        <v>91</v>
      </c>
      <c r="I61" s="139">
        <f>RANK('Standardized Scores'!I61,'Standardized Scores'!$E61:$DO61)</f>
        <v>102</v>
      </c>
      <c r="J61" s="139">
        <f>RANK('Standardized Scores'!J61,'Standardized Scores'!$E61:$DO61)</f>
        <v>47</v>
      </c>
      <c r="K61" s="139">
        <f>RANK('Standardized Scores'!K61,'Standardized Scores'!$E61:$DO61)</f>
        <v>11</v>
      </c>
      <c r="L61" s="139">
        <f>RANK('Standardized Scores'!L61,'Standardized Scores'!$E61:$DO61)</f>
        <v>12</v>
      </c>
      <c r="M61" s="139">
        <f>RANK('Standardized Scores'!M61,'Standardized Scores'!$E61:$DO61)</f>
        <v>8</v>
      </c>
      <c r="N61" s="139">
        <f>RANK('Standardized Scores'!N61,'Standardized Scores'!$E61:$DO61)</f>
        <v>99</v>
      </c>
      <c r="O61" s="139">
        <f>RANK('Standardized Scores'!O61,'Standardized Scores'!$E61:$DO61)</f>
        <v>112</v>
      </c>
      <c r="P61" s="139">
        <f>RANK('Standardized Scores'!P61,'Standardized Scores'!$E61:$DO61)</f>
        <v>61</v>
      </c>
      <c r="Q61" s="139">
        <f>RANK('Standardized Scores'!Q61,'Standardized Scores'!$E61:$DO61)</f>
        <v>70</v>
      </c>
      <c r="R61" s="139">
        <f>RANK('Standardized Scores'!R61,'Standardized Scores'!$E61:$DO61)</f>
        <v>65</v>
      </c>
      <c r="S61" s="139">
        <f>RANK('Standardized Scores'!S61,'Standardized Scores'!$E61:$DO61)</f>
        <v>55</v>
      </c>
      <c r="T61" s="139">
        <f>RANK('Standardized Scores'!T61,'Standardized Scores'!$E61:$DO61)</f>
        <v>49</v>
      </c>
      <c r="U61" s="139">
        <f>RANK('Standardized Scores'!U61,'Standardized Scores'!$E61:$DO61)</f>
        <v>90</v>
      </c>
      <c r="V61" s="139">
        <f>RANK('Standardized Scores'!V61,'Standardized Scores'!$E61:$DO61)</f>
        <v>72</v>
      </c>
      <c r="W61" s="139">
        <f>RANK('Standardized Scores'!W61,'Standardized Scores'!$E61:$DO61)</f>
        <v>31</v>
      </c>
      <c r="X61" s="139">
        <f>RANK('Standardized Scores'!X61,'Standardized Scores'!$E61:$DO61)</f>
        <v>16</v>
      </c>
      <c r="Y61" s="139">
        <f>RANK('Standardized Scores'!Y61,'Standardized Scores'!$E61:$DO61)</f>
        <v>35</v>
      </c>
      <c r="Z61" s="139">
        <f>RANK('Standardized Scores'!Z61,'Standardized Scores'!$E61:$DO61)</f>
        <v>97</v>
      </c>
      <c r="AA61" s="139">
        <f>RANK('Standardized Scores'!AA61,'Standardized Scores'!$E61:$DO61)</f>
        <v>82</v>
      </c>
      <c r="AB61" s="139">
        <f>RANK('Standardized Scores'!AB61,'Standardized Scores'!$E61:$DO61)</f>
        <v>74</v>
      </c>
      <c r="AC61" s="139">
        <f>RANK('Standardized Scores'!AC61,'Standardized Scores'!$E61:$DO61)</f>
        <v>14</v>
      </c>
      <c r="AD61" s="139">
        <f>RANK('Standardized Scores'!AD61,'Standardized Scores'!$E61:$DO61)</f>
        <v>107</v>
      </c>
      <c r="AE61" s="139">
        <f>RANK('Standardized Scores'!AE61,'Standardized Scores'!$E61:$DO61)</f>
        <v>38</v>
      </c>
      <c r="AF61" s="139">
        <f>RANK('Standardized Scores'!AF61,'Standardized Scores'!$E61:$DO61)</f>
        <v>37</v>
      </c>
      <c r="AG61" s="139">
        <f>RANK('Standardized Scores'!AG61,'Standardized Scores'!$E61:$DO61)</f>
        <v>113</v>
      </c>
      <c r="AH61" s="139">
        <f>RANK('Standardized Scores'!AH61,'Standardized Scores'!$E61:$DO61)</f>
        <v>63</v>
      </c>
      <c r="AI61" s="139">
        <f>RANK('Standardized Scores'!AI61,'Standardized Scores'!$E61:$DO61)</f>
        <v>18</v>
      </c>
      <c r="AJ61" s="139">
        <f>RANK('Standardized Scores'!AJ61,'Standardized Scores'!$E61:$DO61)</f>
        <v>111</v>
      </c>
      <c r="AK61" s="139">
        <f>RANK('Standardized Scores'!AK61,'Standardized Scores'!$E61:$DO61)</f>
        <v>40</v>
      </c>
      <c r="AL61" s="139">
        <f>RANK('Standardized Scores'!AL61,'Standardized Scores'!$E61:$DO61)</f>
        <v>80</v>
      </c>
      <c r="AM61" s="139">
        <f>RANK('Standardized Scores'!AM61,'Standardized Scores'!$E61:$DO61)</f>
        <v>7</v>
      </c>
      <c r="AN61" s="139">
        <f>RANK('Standardized Scores'!AN61,'Standardized Scores'!$E61:$DO61)</f>
        <v>89</v>
      </c>
      <c r="AO61" s="139">
        <f>RANK('Standardized Scores'!AO61,'Standardized Scores'!$E61:$DO61)</f>
        <v>115</v>
      </c>
      <c r="AP61" s="139">
        <f>RANK('Standardized Scores'!AP61,'Standardized Scores'!$E61:$DO61)</f>
        <v>39</v>
      </c>
      <c r="AQ61" s="139">
        <f>RANK('Standardized Scores'!AQ61,'Standardized Scores'!$E61:$DO61)</f>
        <v>26</v>
      </c>
      <c r="AR61" s="139">
        <f>RANK('Standardized Scores'!AR61,'Standardized Scores'!$E61:$DO61)</f>
        <v>20</v>
      </c>
      <c r="AS61" s="139">
        <f>RANK('Standardized Scores'!AS61,'Standardized Scores'!$E61:$DO61)</f>
        <v>109</v>
      </c>
      <c r="AT61" s="139">
        <f>RANK('Standardized Scores'!AT61,'Standardized Scores'!$E61:$DO61)</f>
        <v>103</v>
      </c>
      <c r="AU61" s="139">
        <f>RANK('Standardized Scores'!AU61,'Standardized Scores'!$E61:$DO61)</f>
        <v>101</v>
      </c>
      <c r="AV61" s="139">
        <f>RANK('Standardized Scores'!AV61,'Standardized Scores'!$E61:$DO61)</f>
        <v>41</v>
      </c>
      <c r="AW61" s="139">
        <f>RANK('Standardized Scores'!AW61,'Standardized Scores'!$E61:$DO61)</f>
        <v>4</v>
      </c>
      <c r="AX61" s="139">
        <f>RANK('Standardized Scores'!AX61,'Standardized Scores'!$E61:$DO61)</f>
        <v>33</v>
      </c>
      <c r="AY61" s="139">
        <f>RANK('Standardized Scores'!AY61,'Standardized Scores'!$E61:$DO61)</f>
        <v>58</v>
      </c>
      <c r="AZ61" s="139">
        <f>RANK('Standardized Scores'!AZ61,'Standardized Scores'!$E61:$DO61)</f>
        <v>5</v>
      </c>
      <c r="BA61" s="139">
        <f>RANK('Standardized Scores'!BA61,'Standardized Scores'!$E61:$DO61)</f>
        <v>13</v>
      </c>
      <c r="BB61" s="139">
        <f>RANK('Standardized Scores'!BB61,'Standardized Scores'!$E61:$DO61)</f>
        <v>57</v>
      </c>
      <c r="BC61" s="139">
        <f>RANK('Standardized Scores'!BC61,'Standardized Scores'!$E61:$DO61)</f>
        <v>30</v>
      </c>
      <c r="BD61" s="139">
        <f>RANK('Standardized Scores'!BD61,'Standardized Scores'!$E61:$DO61)</f>
        <v>24</v>
      </c>
      <c r="BE61" s="139">
        <f>RANK('Standardized Scores'!BE61,'Standardized Scores'!$E61:$DO61)</f>
        <v>93</v>
      </c>
      <c r="BF61" s="139">
        <f>RANK('Standardized Scores'!BF61,'Standardized Scores'!$E61:$DO61)</f>
        <v>9</v>
      </c>
      <c r="BG61" s="139">
        <f>RANK('Standardized Scores'!BG61,'Standardized Scores'!$E61:$DO61)</f>
        <v>28</v>
      </c>
      <c r="BH61" s="139">
        <f>RANK('Standardized Scores'!BH61,'Standardized Scores'!$E61:$DO61)</f>
        <v>75</v>
      </c>
      <c r="BI61" s="139">
        <f>RANK('Standardized Scores'!BI61,'Standardized Scores'!$E61:$DO61)</f>
        <v>6</v>
      </c>
      <c r="BJ61" s="139">
        <f>RANK('Standardized Scores'!BJ61,'Standardized Scores'!$E61:$DO61)</f>
        <v>110</v>
      </c>
      <c r="BK61" s="139">
        <f>RANK('Standardized Scores'!BK61,'Standardized Scores'!$E61:$DO61)</f>
        <v>88</v>
      </c>
      <c r="BL61" s="139">
        <f>RANK('Standardized Scores'!BL61,'Standardized Scores'!$E61:$DO61)</f>
        <v>22</v>
      </c>
      <c r="BM61" s="139">
        <f>RANK('Standardized Scores'!BM61,'Standardized Scores'!$E61:$DO61)</f>
        <v>92</v>
      </c>
      <c r="BN61" s="139">
        <f>RANK('Standardized Scores'!BN61,'Standardized Scores'!$E61:$DO61)</f>
        <v>114</v>
      </c>
      <c r="BO61" s="139">
        <f>RANK('Standardized Scores'!BO61,'Standardized Scores'!$E61:$DO61)</f>
        <v>84</v>
      </c>
      <c r="BP61" s="139">
        <f>RANK('Standardized Scores'!BP61,'Standardized Scores'!$E61:$DO61)</f>
        <v>44</v>
      </c>
      <c r="BQ61" s="139">
        <f>RANK('Standardized Scores'!BQ61,'Standardized Scores'!$E61:$DO61)</f>
        <v>105</v>
      </c>
      <c r="BR61" s="139">
        <f>RANK('Standardized Scores'!BR61,'Standardized Scores'!$E61:$DO61)</f>
        <v>94</v>
      </c>
      <c r="BS61" s="139">
        <f>RANK('Standardized Scores'!BS61,'Standardized Scores'!$E61:$DO61)</f>
        <v>77</v>
      </c>
      <c r="BT61" s="139">
        <f>RANK('Standardized Scores'!BT61,'Standardized Scores'!$E61:$DO61)</f>
        <v>73</v>
      </c>
      <c r="BU61" s="139">
        <f>RANK('Standardized Scores'!BU61,'Standardized Scores'!$E61:$DO61)</f>
        <v>104</v>
      </c>
      <c r="BV61" s="139">
        <f>RANK('Standardized Scores'!BV61,'Standardized Scores'!$E61:$DO61)</f>
        <v>76</v>
      </c>
      <c r="BW61" s="139">
        <f>RANK('Standardized Scores'!BW61,'Standardized Scores'!$E61:$DO61)</f>
        <v>45</v>
      </c>
      <c r="BX61" s="139">
        <f>RANK('Standardized Scores'!BX61,'Standardized Scores'!$E61:$DO61)</f>
        <v>25</v>
      </c>
      <c r="BY61" s="139">
        <f>RANK('Standardized Scores'!BY61,'Standardized Scores'!$E61:$DO61)</f>
        <v>86</v>
      </c>
      <c r="BZ61" s="139">
        <f>RANK('Standardized Scores'!BZ61,'Standardized Scores'!$E61:$DO61)</f>
        <v>36</v>
      </c>
      <c r="CA61" s="139">
        <f>RANK('Standardized Scores'!CA61,'Standardized Scores'!$E61:$DO61)</f>
        <v>66</v>
      </c>
      <c r="CB61" s="139">
        <f>RANK('Standardized Scores'!CB61,'Standardized Scores'!$E61:$DO61)</f>
        <v>69</v>
      </c>
      <c r="CC61" s="139">
        <f>RANK('Standardized Scores'!CC61,'Standardized Scores'!$E61:$DO61)</f>
        <v>81</v>
      </c>
      <c r="CD61" s="139">
        <f>RANK('Standardized Scores'!CD61,'Standardized Scores'!$E61:$DO61)</f>
        <v>2</v>
      </c>
      <c r="CE61" s="139">
        <f>RANK('Standardized Scores'!CE61,'Standardized Scores'!$E61:$DO61)</f>
        <v>32</v>
      </c>
      <c r="CF61" s="139">
        <f>RANK('Standardized Scores'!CF61,'Standardized Scores'!$E61:$DO61)</f>
        <v>87</v>
      </c>
      <c r="CG61" s="139">
        <f>RANK('Standardized Scores'!CG61,'Standardized Scores'!$E61:$DO61)</f>
        <v>62</v>
      </c>
      <c r="CH61" s="139">
        <f>RANK('Standardized Scores'!CH61,'Standardized Scores'!$E61:$DO61)</f>
        <v>68</v>
      </c>
      <c r="CI61" s="139">
        <f>RANK('Standardized Scores'!CI61,'Standardized Scores'!$E61:$DO61)</f>
        <v>96</v>
      </c>
      <c r="CJ61" s="139">
        <f>RANK('Standardized Scores'!CJ61,'Standardized Scores'!$E61:$DO61)</f>
        <v>64</v>
      </c>
      <c r="CK61" s="139">
        <f>RANK('Standardized Scores'!CK61,'Standardized Scores'!$E61:$DO61)</f>
        <v>59</v>
      </c>
      <c r="CL61" s="139">
        <f>RANK('Standardized Scores'!CL61,'Standardized Scores'!$E61:$DO61)</f>
        <v>1</v>
      </c>
      <c r="CM61" s="139">
        <f>RANK('Standardized Scores'!CM61,'Standardized Scores'!$E61:$DO61)</f>
        <v>60</v>
      </c>
      <c r="CN61" s="139">
        <f>RANK('Standardized Scores'!CN61,'Standardized Scores'!$E61:$DO61)</f>
        <v>83</v>
      </c>
      <c r="CO61" s="139">
        <f>RANK('Standardized Scores'!CO61,'Standardized Scores'!$E61:$DO61)</f>
        <v>42</v>
      </c>
      <c r="CP61" s="139">
        <f>RANK('Standardized Scores'!CP61,'Standardized Scores'!$E61:$DO61)</f>
        <v>3</v>
      </c>
      <c r="CQ61" s="139">
        <f>RANK('Standardized Scores'!CQ61,'Standardized Scores'!$E61:$DO61)</f>
        <v>71</v>
      </c>
      <c r="CR61" s="139">
        <f>RANK('Standardized Scores'!CR61,'Standardized Scores'!$E61:$DO61)</f>
        <v>46</v>
      </c>
      <c r="CS61" s="139">
        <f>RANK('Standardized Scores'!CS61,'Standardized Scores'!$E61:$DO61)</f>
        <v>85</v>
      </c>
      <c r="CT61" s="139">
        <f>RANK('Standardized Scores'!CT61,'Standardized Scores'!$E61:$DO61)</f>
        <v>79</v>
      </c>
      <c r="CU61" s="139">
        <f>RANK('Standardized Scores'!CU61,'Standardized Scores'!$E61:$DO61)</f>
        <v>17</v>
      </c>
      <c r="CV61" s="139">
        <f>RANK('Standardized Scores'!CV61,'Standardized Scores'!$E61:$DO61)</f>
        <v>51</v>
      </c>
      <c r="CW61" s="139">
        <f>RANK('Standardized Scores'!CW61,'Standardized Scores'!$E61:$DO61)</f>
        <v>21</v>
      </c>
      <c r="CX61" s="139">
        <f>RANK('Standardized Scores'!CX61,'Standardized Scores'!$E61:$DO61)</f>
        <v>29</v>
      </c>
      <c r="CY61" s="139">
        <f>RANK('Standardized Scores'!CY61,'Standardized Scores'!$E61:$DO61)</f>
        <v>78</v>
      </c>
      <c r="CZ61" s="139">
        <f>RANK('Standardized Scores'!CZ61,'Standardized Scores'!$E61:$DO61)</f>
        <v>27</v>
      </c>
      <c r="DA61" s="139">
        <f>RANK('Standardized Scores'!DA61,'Standardized Scores'!$E61:$DO61)</f>
        <v>53</v>
      </c>
      <c r="DB61" s="139">
        <f>RANK('Standardized Scores'!DB61,'Standardized Scores'!$E61:$DO61)</f>
        <v>106</v>
      </c>
      <c r="DC61" s="139">
        <f>RANK('Standardized Scores'!DC61,'Standardized Scores'!$E61:$DO61)</f>
        <v>23</v>
      </c>
      <c r="DD61" s="139">
        <f>RANK('Standardized Scores'!DD61,'Standardized Scores'!$E61:$DO61)</f>
        <v>34</v>
      </c>
      <c r="DE61" s="139">
        <f>RANK('Standardized Scores'!DE61,'Standardized Scores'!$E61:$DO61)</f>
        <v>50</v>
      </c>
      <c r="DF61" s="139">
        <f>RANK('Standardized Scores'!DF61,'Standardized Scores'!$E61:$DO61)</f>
        <v>48</v>
      </c>
      <c r="DG61" s="139">
        <f>RANK('Standardized Scores'!DG61,'Standardized Scores'!$E61:$DO61)</f>
        <v>43</v>
      </c>
      <c r="DH61" s="139">
        <f>RANK('Standardized Scores'!DH61,'Standardized Scores'!$E61:$DO61)</f>
        <v>108</v>
      </c>
      <c r="DI61" s="139">
        <f>RANK('Standardized Scores'!DI61,'Standardized Scores'!$E61:$DO61)</f>
        <v>10</v>
      </c>
      <c r="DJ61" s="139">
        <f>RANK('Standardized Scores'!DJ61,'Standardized Scores'!$E61:$DO61)</f>
        <v>67</v>
      </c>
      <c r="DK61" s="139">
        <f>RANK('Standardized Scores'!DK61,'Standardized Scores'!$E61:$DO61)</f>
        <v>98</v>
      </c>
      <c r="DL61" s="139">
        <f>RANK('Standardized Scores'!DL61,'Standardized Scores'!$E61:$DO61)</f>
        <v>52</v>
      </c>
      <c r="DM61" s="139">
        <f>RANK('Standardized Scores'!DM61,'Standardized Scores'!$E61:$DO61)</f>
        <v>95</v>
      </c>
      <c r="DN61" s="139">
        <f>RANK('Standardized Scores'!DN61,'Standardized Scores'!$E61:$DO61)</f>
        <v>19</v>
      </c>
      <c r="DO61" s="139">
        <f>RANK('Standardized Scores'!DO61,'Standardized Scores'!$E61:$DO61)</f>
        <v>54</v>
      </c>
    </row>
    <row r="62" spans="2:119" ht="12" customHeight="1" x14ac:dyDescent="0.25">
      <c r="B62" s="83" t="str">
        <f>'Standardized Scores'!B62</f>
        <v xml:space="preserve">         Overall industry labor cost relative to all industries</v>
      </c>
      <c r="C62" s="83" t="str">
        <f t="shared" si="0"/>
        <v>Overall industry labor cost relative to all industries</v>
      </c>
      <c r="D62" s="172">
        <f>'Standardized Scores'!D62</f>
        <v>0.2</v>
      </c>
      <c r="E62" s="139">
        <f>RANK('Standardized Scores'!E62,'Standardized Scores'!$E62:$DO62)</f>
        <v>23</v>
      </c>
      <c r="F62" s="139">
        <f>RANK('Standardized Scores'!F62,'Standardized Scores'!$E62:$DO62)</f>
        <v>10</v>
      </c>
      <c r="G62" s="139">
        <f>RANK('Standardized Scores'!G62,'Standardized Scores'!$E62:$DO62)</f>
        <v>107</v>
      </c>
      <c r="H62" s="139">
        <f>RANK('Standardized Scores'!H62,'Standardized Scores'!$E62:$DO62)</f>
        <v>58</v>
      </c>
      <c r="I62" s="139">
        <f>RANK('Standardized Scores'!I62,'Standardized Scores'!$E62:$DO62)</f>
        <v>14</v>
      </c>
      <c r="J62" s="139">
        <f>RANK('Standardized Scores'!J62,'Standardized Scores'!$E62:$DO62)</f>
        <v>8</v>
      </c>
      <c r="K62" s="139">
        <f>RANK('Standardized Scores'!K62,'Standardized Scores'!$E62:$DO62)</f>
        <v>26</v>
      </c>
      <c r="L62" s="139">
        <f>RANK('Standardized Scores'!L62,'Standardized Scores'!$E62:$DO62)</f>
        <v>51</v>
      </c>
      <c r="M62" s="139">
        <f>RANK('Standardized Scores'!M62,'Standardized Scores'!$E62:$DO62)</f>
        <v>22</v>
      </c>
      <c r="N62" s="139">
        <f>RANK('Standardized Scores'!N62,'Standardized Scores'!$E62:$DO62)</f>
        <v>90</v>
      </c>
      <c r="O62" s="139">
        <f>RANK('Standardized Scores'!O62,'Standardized Scores'!$E62:$DO62)</f>
        <v>70</v>
      </c>
      <c r="P62" s="139">
        <f>RANK('Standardized Scores'!P62,'Standardized Scores'!$E62:$DO62)</f>
        <v>34</v>
      </c>
      <c r="Q62" s="139">
        <f>RANK('Standardized Scores'!Q62,'Standardized Scores'!$E62:$DO62)</f>
        <v>59</v>
      </c>
      <c r="R62" s="139">
        <f>RANK('Standardized Scores'!R62,'Standardized Scores'!$E62:$DO62)</f>
        <v>65</v>
      </c>
      <c r="S62" s="139">
        <f>RANK('Standardized Scores'!S62,'Standardized Scores'!$E62:$DO62)</f>
        <v>3</v>
      </c>
      <c r="T62" s="139">
        <f>RANK('Standardized Scores'!T62,'Standardized Scores'!$E62:$DO62)</f>
        <v>72</v>
      </c>
      <c r="U62" s="139">
        <f>RANK('Standardized Scores'!U62,'Standardized Scores'!$E62:$DO62)</f>
        <v>106</v>
      </c>
      <c r="V62" s="139">
        <f>RANK('Standardized Scores'!V62,'Standardized Scores'!$E62:$DO62)</f>
        <v>114</v>
      </c>
      <c r="W62" s="139">
        <f>RANK('Standardized Scores'!W62,'Standardized Scores'!$E62:$DO62)</f>
        <v>9</v>
      </c>
      <c r="X62" s="139">
        <f>RANK('Standardized Scores'!X62,'Standardized Scores'!$E62:$DO62)</f>
        <v>63</v>
      </c>
      <c r="Y62" s="139">
        <f>RANK('Standardized Scores'!Y62,'Standardized Scores'!$E62:$DO62)</f>
        <v>2</v>
      </c>
      <c r="Z62" s="139">
        <f>RANK('Standardized Scores'!Z62,'Standardized Scores'!$E62:$DO62)</f>
        <v>80</v>
      </c>
      <c r="AA62" s="139">
        <f>RANK('Standardized Scores'!AA62,'Standardized Scores'!$E62:$DO62)</f>
        <v>60</v>
      </c>
      <c r="AB62" s="139">
        <f>RANK('Standardized Scores'!AB62,'Standardized Scores'!$E62:$DO62)</f>
        <v>85</v>
      </c>
      <c r="AC62" s="139">
        <f>RANK('Standardized Scores'!AC62,'Standardized Scores'!$E62:$DO62)</f>
        <v>97</v>
      </c>
      <c r="AD62" s="139">
        <f>RANK('Standardized Scores'!AD62,'Standardized Scores'!$E62:$DO62)</f>
        <v>110</v>
      </c>
      <c r="AE62" s="139">
        <f>RANK('Standardized Scores'!AE62,'Standardized Scores'!$E62:$DO62)</f>
        <v>86</v>
      </c>
      <c r="AF62" s="139">
        <f>RANK('Standardized Scores'!AF62,'Standardized Scores'!$E62:$DO62)</f>
        <v>32</v>
      </c>
      <c r="AG62" s="139">
        <f>RANK('Standardized Scores'!AG62,'Standardized Scores'!$E62:$DO62)</f>
        <v>38</v>
      </c>
      <c r="AH62" s="139">
        <f>RANK('Standardized Scores'!AH62,'Standardized Scores'!$E62:$DO62)</f>
        <v>56</v>
      </c>
      <c r="AI62" s="139">
        <f>RANK('Standardized Scores'!AI62,'Standardized Scores'!$E62:$DO62)</f>
        <v>16</v>
      </c>
      <c r="AJ62" s="139">
        <f>RANK('Standardized Scores'!AJ62,'Standardized Scores'!$E62:$DO62)</f>
        <v>73</v>
      </c>
      <c r="AK62" s="139">
        <f>RANK('Standardized Scores'!AK62,'Standardized Scores'!$E62:$DO62)</f>
        <v>66</v>
      </c>
      <c r="AL62" s="139">
        <f>RANK('Standardized Scores'!AL62,'Standardized Scores'!$E62:$DO62)</f>
        <v>81</v>
      </c>
      <c r="AM62" s="139">
        <f>RANK('Standardized Scores'!AM62,'Standardized Scores'!$E62:$DO62)</f>
        <v>11</v>
      </c>
      <c r="AN62" s="139">
        <f>RANK('Standardized Scores'!AN62,'Standardized Scores'!$E62:$DO62)</f>
        <v>18</v>
      </c>
      <c r="AO62" s="139">
        <f>RANK('Standardized Scores'!AO62,'Standardized Scores'!$E62:$DO62)</f>
        <v>96</v>
      </c>
      <c r="AP62" s="139">
        <f>RANK('Standardized Scores'!AP62,'Standardized Scores'!$E62:$DO62)</f>
        <v>30</v>
      </c>
      <c r="AQ62" s="139">
        <f>RANK('Standardized Scores'!AQ62,'Standardized Scores'!$E62:$DO62)</f>
        <v>91</v>
      </c>
      <c r="AR62" s="139">
        <f>RANK('Standardized Scores'!AR62,'Standardized Scores'!$E62:$DO62)</f>
        <v>17</v>
      </c>
      <c r="AS62" s="139">
        <f>RANK('Standardized Scores'!AS62,'Standardized Scores'!$E62:$DO62)</f>
        <v>49</v>
      </c>
      <c r="AT62" s="139">
        <f>RANK('Standardized Scores'!AT62,'Standardized Scores'!$E62:$DO62)</f>
        <v>4</v>
      </c>
      <c r="AU62" s="139">
        <f>RANK('Standardized Scores'!AU62,'Standardized Scores'!$E62:$DO62)</f>
        <v>100</v>
      </c>
      <c r="AV62" s="139">
        <f>RANK('Standardized Scores'!AV62,'Standardized Scores'!$E62:$DO62)</f>
        <v>61</v>
      </c>
      <c r="AW62" s="139">
        <f>RANK('Standardized Scores'!AW62,'Standardized Scores'!$E62:$DO62)</f>
        <v>71</v>
      </c>
      <c r="AX62" s="139">
        <f>RANK('Standardized Scores'!AX62,'Standardized Scores'!$E62:$DO62)</f>
        <v>111</v>
      </c>
      <c r="AY62" s="139">
        <f>RANK('Standardized Scores'!AY62,'Standardized Scores'!$E62:$DO62)</f>
        <v>33</v>
      </c>
      <c r="AZ62" s="139">
        <f>RANK('Standardized Scores'!AZ62,'Standardized Scores'!$E62:$DO62)</f>
        <v>74</v>
      </c>
      <c r="BA62" s="139">
        <f>RANK('Standardized Scores'!BA62,'Standardized Scores'!$E62:$DO62)</f>
        <v>20</v>
      </c>
      <c r="BB62" s="139">
        <f>RANK('Standardized Scores'!BB62,'Standardized Scores'!$E62:$DO62)</f>
        <v>42</v>
      </c>
      <c r="BC62" s="139">
        <f>RANK('Standardized Scores'!BC62,'Standardized Scores'!$E62:$DO62)</f>
        <v>1</v>
      </c>
      <c r="BD62" s="139">
        <f>RANK('Standardized Scores'!BD62,'Standardized Scores'!$E62:$DO62)</f>
        <v>55</v>
      </c>
      <c r="BE62" s="139">
        <f>RANK('Standardized Scores'!BE62,'Standardized Scores'!$E62:$DO62)</f>
        <v>7</v>
      </c>
      <c r="BF62" s="139">
        <f>RANK('Standardized Scores'!BF62,'Standardized Scores'!$E62:$DO62)</f>
        <v>68</v>
      </c>
      <c r="BG62" s="139">
        <f>RANK('Standardized Scores'!BG62,'Standardized Scores'!$E62:$DO62)</f>
        <v>47</v>
      </c>
      <c r="BH62" s="139">
        <f>RANK('Standardized Scores'!BH62,'Standardized Scores'!$E62:$DO62)</f>
        <v>87</v>
      </c>
      <c r="BI62" s="139">
        <f>RANK('Standardized Scores'!BI62,'Standardized Scores'!$E62:$DO62)</f>
        <v>64</v>
      </c>
      <c r="BJ62" s="139">
        <f>RANK('Standardized Scores'!BJ62,'Standardized Scores'!$E62:$DO62)</f>
        <v>94</v>
      </c>
      <c r="BK62" s="139">
        <f>RANK('Standardized Scores'!BK62,'Standardized Scores'!$E62:$DO62)</f>
        <v>52</v>
      </c>
      <c r="BL62" s="139">
        <f>RANK('Standardized Scores'!BL62,'Standardized Scores'!$E62:$DO62)</f>
        <v>46</v>
      </c>
      <c r="BM62" s="139">
        <f>RANK('Standardized Scores'!BM62,'Standardized Scores'!$E62:$DO62)</f>
        <v>84</v>
      </c>
      <c r="BN62" s="139">
        <f>RANK('Standardized Scores'!BN62,'Standardized Scores'!$E62:$DO62)</f>
        <v>113</v>
      </c>
      <c r="BO62" s="139">
        <f>RANK('Standardized Scores'!BO62,'Standardized Scores'!$E62:$DO62)</f>
        <v>112</v>
      </c>
      <c r="BP62" s="139">
        <f>RANK('Standardized Scores'!BP62,'Standardized Scores'!$E62:$DO62)</f>
        <v>78</v>
      </c>
      <c r="BQ62" s="139">
        <f>RANK('Standardized Scores'!BQ62,'Standardized Scores'!$E62:$DO62)</f>
        <v>35</v>
      </c>
      <c r="BR62" s="139">
        <f>RANK('Standardized Scores'!BR62,'Standardized Scores'!$E62:$DO62)</f>
        <v>103</v>
      </c>
      <c r="BS62" s="139">
        <f>RANK('Standardized Scores'!BS62,'Standardized Scores'!$E62:$DO62)</f>
        <v>40</v>
      </c>
      <c r="BT62" s="139">
        <f>RANK('Standardized Scores'!BT62,'Standardized Scores'!$E62:$DO62)</f>
        <v>5</v>
      </c>
      <c r="BU62" s="139">
        <f>RANK('Standardized Scores'!BU62,'Standardized Scores'!$E62:$DO62)</f>
        <v>109</v>
      </c>
      <c r="BV62" s="139">
        <f>RANK('Standardized Scores'!BV62,'Standardized Scores'!$E62:$DO62)</f>
        <v>48</v>
      </c>
      <c r="BW62" s="139">
        <f>RANK('Standardized Scores'!BW62,'Standardized Scores'!$E62:$DO62)</f>
        <v>88</v>
      </c>
      <c r="BX62" s="139">
        <f>RANK('Standardized Scores'!BX62,'Standardized Scores'!$E62:$DO62)</f>
        <v>44</v>
      </c>
      <c r="BY62" s="139">
        <f>RANK('Standardized Scores'!BY62,'Standardized Scores'!$E62:$DO62)</f>
        <v>29</v>
      </c>
      <c r="BZ62" s="139">
        <f>RANK('Standardized Scores'!BZ62,'Standardized Scores'!$E62:$DO62)</f>
        <v>21</v>
      </c>
      <c r="CA62" s="139">
        <f>RANK('Standardized Scores'!CA62,'Standardized Scores'!$E62:$DO62)</f>
        <v>43</v>
      </c>
      <c r="CB62" s="139">
        <f>RANK('Standardized Scores'!CB62,'Standardized Scores'!$E62:$DO62)</f>
        <v>54</v>
      </c>
      <c r="CC62" s="139">
        <f>RANK('Standardized Scores'!CC62,'Standardized Scores'!$E62:$DO62)</f>
        <v>41</v>
      </c>
      <c r="CD62" s="139">
        <f>RANK('Standardized Scores'!CD62,'Standardized Scores'!$E62:$DO62)</f>
        <v>12</v>
      </c>
      <c r="CE62" s="139">
        <f>RANK('Standardized Scores'!CE62,'Standardized Scores'!$E62:$DO62)</f>
        <v>98</v>
      </c>
      <c r="CF62" s="139">
        <f>RANK('Standardized Scores'!CF62,'Standardized Scores'!$E62:$DO62)</f>
        <v>76</v>
      </c>
      <c r="CG62" s="139">
        <f>RANK('Standardized Scores'!CG62,'Standardized Scores'!$E62:$DO62)</f>
        <v>77</v>
      </c>
      <c r="CH62" s="139">
        <f>RANK('Standardized Scores'!CH62,'Standardized Scores'!$E62:$DO62)</f>
        <v>36</v>
      </c>
      <c r="CI62" s="139">
        <f>RANK('Standardized Scores'!CI62,'Standardized Scores'!$E62:$DO62)</f>
        <v>92</v>
      </c>
      <c r="CJ62" s="139">
        <f>RANK('Standardized Scores'!CJ62,'Standardized Scores'!$E62:$DO62)</f>
        <v>69</v>
      </c>
      <c r="CK62" s="139">
        <f>RANK('Standardized Scores'!CK62,'Standardized Scores'!$E62:$DO62)</f>
        <v>105</v>
      </c>
      <c r="CL62" s="139">
        <f>RANK('Standardized Scores'!CL62,'Standardized Scores'!$E62:$DO62)</f>
        <v>31</v>
      </c>
      <c r="CM62" s="139">
        <f>RANK('Standardized Scores'!CM62,'Standardized Scores'!$E62:$DO62)</f>
        <v>104</v>
      </c>
      <c r="CN62" s="139">
        <f>RANK('Standardized Scores'!CN62,'Standardized Scores'!$E62:$DO62)</f>
        <v>45</v>
      </c>
      <c r="CO62" s="139">
        <f>RANK('Standardized Scores'!CO62,'Standardized Scores'!$E62:$DO62)</f>
        <v>28</v>
      </c>
      <c r="CP62" s="139">
        <f>RANK('Standardized Scores'!CP62,'Standardized Scores'!$E62:$DO62)</f>
        <v>13</v>
      </c>
      <c r="CQ62" s="139">
        <f>RANK('Standardized Scores'!CQ62,'Standardized Scores'!$E62:$DO62)</f>
        <v>101</v>
      </c>
      <c r="CR62" s="139">
        <f>RANK('Standardized Scores'!CR62,'Standardized Scores'!$E62:$DO62)</f>
        <v>50</v>
      </c>
      <c r="CS62" s="139">
        <f>RANK('Standardized Scores'!CS62,'Standardized Scores'!$E62:$DO62)</f>
        <v>67</v>
      </c>
      <c r="CT62" s="139">
        <f>RANK('Standardized Scores'!CT62,'Standardized Scores'!$E62:$DO62)</f>
        <v>83</v>
      </c>
      <c r="CU62" s="139">
        <f>RANK('Standardized Scores'!CU62,'Standardized Scores'!$E62:$DO62)</f>
        <v>75</v>
      </c>
      <c r="CV62" s="139">
        <f>RANK('Standardized Scores'!CV62,'Standardized Scores'!$E62:$DO62)</f>
        <v>99</v>
      </c>
      <c r="CW62" s="139">
        <f>RANK('Standardized Scores'!CW62,'Standardized Scores'!$E62:$DO62)</f>
        <v>82</v>
      </c>
      <c r="CX62" s="139">
        <f>RANK('Standardized Scores'!CX62,'Standardized Scores'!$E62:$DO62)</f>
        <v>39</v>
      </c>
      <c r="CY62" s="139">
        <f>RANK('Standardized Scores'!CY62,'Standardized Scores'!$E62:$DO62)</f>
        <v>95</v>
      </c>
      <c r="CZ62" s="139">
        <f>RANK('Standardized Scores'!CZ62,'Standardized Scores'!$E62:$DO62)</f>
        <v>37</v>
      </c>
      <c r="DA62" s="139">
        <f>RANK('Standardized Scores'!DA62,'Standardized Scores'!$E62:$DO62)</f>
        <v>24</v>
      </c>
      <c r="DB62" s="139">
        <f>RANK('Standardized Scores'!DB62,'Standardized Scores'!$E62:$DO62)</f>
        <v>19</v>
      </c>
      <c r="DC62" s="139">
        <f>RANK('Standardized Scores'!DC62,'Standardized Scores'!$E62:$DO62)</f>
        <v>108</v>
      </c>
      <c r="DD62" s="139">
        <f>RANK('Standardized Scores'!DD62,'Standardized Scores'!$E62:$DO62)</f>
        <v>89</v>
      </c>
      <c r="DE62" s="139">
        <f>RANK('Standardized Scores'!DE62,'Standardized Scores'!$E62:$DO62)</f>
        <v>6</v>
      </c>
      <c r="DF62" s="139">
        <f>RANK('Standardized Scores'!DF62,'Standardized Scores'!$E62:$DO62)</f>
        <v>93</v>
      </c>
      <c r="DG62" s="139">
        <f>RANK('Standardized Scores'!DG62,'Standardized Scores'!$E62:$DO62)</f>
        <v>115</v>
      </c>
      <c r="DH62" s="139">
        <f>RANK('Standardized Scores'!DH62,'Standardized Scores'!$E62:$DO62)</f>
        <v>102</v>
      </c>
      <c r="DI62" s="139">
        <f>RANK('Standardized Scores'!DI62,'Standardized Scores'!$E62:$DO62)</f>
        <v>62</v>
      </c>
      <c r="DJ62" s="139">
        <f>RANK('Standardized Scores'!DJ62,'Standardized Scores'!$E62:$DO62)</f>
        <v>25</v>
      </c>
      <c r="DK62" s="139">
        <f>RANK('Standardized Scores'!DK62,'Standardized Scores'!$E62:$DO62)</f>
        <v>15</v>
      </c>
      <c r="DL62" s="139">
        <f>RANK('Standardized Scores'!DL62,'Standardized Scores'!$E62:$DO62)</f>
        <v>27</v>
      </c>
      <c r="DM62" s="139">
        <f>RANK('Standardized Scores'!DM62,'Standardized Scores'!$E62:$DO62)</f>
        <v>57</v>
      </c>
      <c r="DN62" s="139">
        <f>RANK('Standardized Scores'!DN62,'Standardized Scores'!$E62:$DO62)</f>
        <v>53</v>
      </c>
      <c r="DO62" s="139">
        <f>RANK('Standardized Scores'!DO62,'Standardized Scores'!$E62:$DO62)</f>
        <v>79</v>
      </c>
    </row>
    <row r="63" spans="2:119" ht="12" customHeight="1" x14ac:dyDescent="0.25">
      <c r="B63" s="83" t="str">
        <f>'Standardized Scores'!B63</f>
        <v xml:space="preserve">         Ratio average engineering wages to average wage of all occupations</v>
      </c>
      <c r="C63" s="83" t="str">
        <f t="shared" si="0"/>
        <v>Ratio average engineering wages to average wage of all occupations</v>
      </c>
      <c r="D63" s="172">
        <f>'Standardized Scores'!D63</f>
        <v>0.25</v>
      </c>
      <c r="E63" s="139">
        <f>RANK('Standardized Scores'!E63,'Standardized Scores'!$E63:$DO63)</f>
        <v>40</v>
      </c>
      <c r="F63" s="139">
        <f>RANK('Standardized Scores'!F63,'Standardized Scores'!$E63:$DO63)</f>
        <v>64</v>
      </c>
      <c r="G63" s="139">
        <f>RANK('Standardized Scores'!G63,'Standardized Scores'!$E63:$DO63)</f>
        <v>34</v>
      </c>
      <c r="H63" s="139">
        <f>RANK('Standardized Scores'!H63,'Standardized Scores'!$E63:$DO63)</f>
        <v>14</v>
      </c>
      <c r="I63" s="139">
        <f>RANK('Standardized Scores'!I63,'Standardized Scores'!$E63:$DO63)</f>
        <v>28</v>
      </c>
      <c r="J63" s="139">
        <f>RANK('Standardized Scores'!J63,'Standardized Scores'!$E63:$DO63)</f>
        <v>78</v>
      </c>
      <c r="K63" s="139">
        <f>RANK('Standardized Scores'!K63,'Standardized Scores'!$E63:$DO63)</f>
        <v>8</v>
      </c>
      <c r="L63" s="139">
        <f>RANK('Standardized Scores'!L63,'Standardized Scores'!$E63:$DO63)</f>
        <v>59</v>
      </c>
      <c r="M63" s="139">
        <f>RANK('Standardized Scores'!M63,'Standardized Scores'!$E63:$DO63)</f>
        <v>20</v>
      </c>
      <c r="N63" s="139">
        <f>RANK('Standardized Scores'!N63,'Standardized Scores'!$E63:$DO63)</f>
        <v>7</v>
      </c>
      <c r="O63" s="139">
        <f>RANK('Standardized Scores'!O63,'Standardized Scores'!$E63:$DO63)</f>
        <v>55</v>
      </c>
      <c r="P63" s="139">
        <f>RANK('Standardized Scores'!P63,'Standardized Scores'!$E63:$DO63)</f>
        <v>32</v>
      </c>
      <c r="Q63" s="139">
        <f>RANK('Standardized Scores'!Q63,'Standardized Scores'!$E63:$DO63)</f>
        <v>71</v>
      </c>
      <c r="R63" s="139">
        <f>RANK('Standardized Scores'!R63,'Standardized Scores'!$E63:$DO63)</f>
        <v>1</v>
      </c>
      <c r="S63" s="139">
        <f>RANK('Standardized Scores'!S63,'Standardized Scores'!$E63:$DO63)</f>
        <v>21</v>
      </c>
      <c r="T63" s="139">
        <f>RANK('Standardized Scores'!T63,'Standardized Scores'!$E63:$DO63)</f>
        <v>79</v>
      </c>
      <c r="U63" s="139">
        <f>RANK('Standardized Scores'!U63,'Standardized Scores'!$E63:$DO63)</f>
        <v>26</v>
      </c>
      <c r="V63" s="139">
        <f>RANK('Standardized Scores'!V63,'Standardized Scores'!$E63:$DO63)</f>
        <v>50</v>
      </c>
      <c r="W63" s="139">
        <f>RANK('Standardized Scores'!W63,'Standardized Scores'!$E63:$DO63)</f>
        <v>68</v>
      </c>
      <c r="X63" s="139">
        <f>RANK('Standardized Scores'!X63,'Standardized Scores'!$E63:$DO63)</f>
        <v>89</v>
      </c>
      <c r="Y63" s="139">
        <f>RANK('Standardized Scores'!Y63,'Standardized Scores'!$E63:$DO63)</f>
        <v>22</v>
      </c>
      <c r="Z63" s="139">
        <f>RANK('Standardized Scores'!Z63,'Standardized Scores'!$E63:$DO63)</f>
        <v>87</v>
      </c>
      <c r="AA63" s="139">
        <f>RANK('Standardized Scores'!AA63,'Standardized Scores'!$E63:$DO63)</f>
        <v>41</v>
      </c>
      <c r="AB63" s="139">
        <f>RANK('Standardized Scores'!AB63,'Standardized Scores'!$E63:$DO63)</f>
        <v>103</v>
      </c>
      <c r="AC63" s="139">
        <f>RANK('Standardized Scores'!AC63,'Standardized Scores'!$E63:$DO63)</f>
        <v>47</v>
      </c>
      <c r="AD63" s="139">
        <f>RANK('Standardized Scores'!AD63,'Standardized Scores'!$E63:$DO63)</f>
        <v>19</v>
      </c>
      <c r="AE63" s="139">
        <f>RANK('Standardized Scores'!AE63,'Standardized Scores'!$E63:$DO63)</f>
        <v>37</v>
      </c>
      <c r="AF63" s="139">
        <f>RANK('Standardized Scores'!AF63,'Standardized Scores'!$E63:$DO63)</f>
        <v>53</v>
      </c>
      <c r="AG63" s="139">
        <f>RANK('Standardized Scores'!AG63,'Standardized Scores'!$E63:$DO63)</f>
        <v>27</v>
      </c>
      <c r="AH63" s="139">
        <f>RANK('Standardized Scores'!AH63,'Standardized Scores'!$E63:$DO63)</f>
        <v>38</v>
      </c>
      <c r="AI63" s="139">
        <f>RANK('Standardized Scores'!AI63,'Standardized Scores'!$E63:$DO63)</f>
        <v>105</v>
      </c>
      <c r="AJ63" s="139">
        <f>RANK('Standardized Scores'!AJ63,'Standardized Scores'!$E63:$DO63)</f>
        <v>83</v>
      </c>
      <c r="AK63" s="139">
        <f>RANK('Standardized Scores'!AK63,'Standardized Scores'!$E63:$DO63)</f>
        <v>97</v>
      </c>
      <c r="AL63" s="139">
        <f>RANK('Standardized Scores'!AL63,'Standardized Scores'!$E63:$DO63)</f>
        <v>101</v>
      </c>
      <c r="AM63" s="139">
        <f>RANK('Standardized Scores'!AM63,'Standardized Scores'!$E63:$DO63)</f>
        <v>96</v>
      </c>
      <c r="AN63" s="139">
        <f>RANK('Standardized Scores'!AN63,'Standardized Scores'!$E63:$DO63)</f>
        <v>25</v>
      </c>
      <c r="AO63" s="139">
        <f>RANK('Standardized Scores'!AO63,'Standardized Scores'!$E63:$DO63)</f>
        <v>74</v>
      </c>
      <c r="AP63" s="139">
        <f>RANK('Standardized Scores'!AP63,'Standardized Scores'!$E63:$DO63)</f>
        <v>108</v>
      </c>
      <c r="AQ63" s="139">
        <f>RANK('Standardized Scores'!AQ63,'Standardized Scores'!$E63:$DO63)</f>
        <v>107</v>
      </c>
      <c r="AR63" s="139">
        <f>RANK('Standardized Scores'!AR63,'Standardized Scores'!$E63:$DO63)</f>
        <v>30</v>
      </c>
      <c r="AS63" s="139">
        <f>RANK('Standardized Scores'!AS63,'Standardized Scores'!$E63:$DO63)</f>
        <v>95</v>
      </c>
      <c r="AT63" s="139">
        <f>RANK('Standardized Scores'!AT63,'Standardized Scores'!$E63:$DO63)</f>
        <v>77</v>
      </c>
      <c r="AU63" s="139">
        <f>RANK('Standardized Scores'!AU63,'Standardized Scores'!$E63:$DO63)</f>
        <v>84</v>
      </c>
      <c r="AV63" s="139">
        <f>RANK('Standardized Scores'!AV63,'Standardized Scores'!$E63:$DO63)</f>
        <v>104</v>
      </c>
      <c r="AW63" s="139">
        <f>RANK('Standardized Scores'!AW63,'Standardized Scores'!$E63:$DO63)</f>
        <v>110</v>
      </c>
      <c r="AX63" s="139">
        <f>RANK('Standardized Scores'!AX63,'Standardized Scores'!$E63:$DO63)</f>
        <v>66</v>
      </c>
      <c r="AY63" s="139">
        <f>RANK('Standardized Scores'!AY63,'Standardized Scores'!$E63:$DO63)</f>
        <v>4</v>
      </c>
      <c r="AZ63" s="139">
        <f>RANK('Standardized Scores'!AZ63,'Standardized Scores'!$E63:$DO63)</f>
        <v>17</v>
      </c>
      <c r="BA63" s="139">
        <f>RANK('Standardized Scores'!BA63,'Standardized Scores'!$E63:$DO63)</f>
        <v>39</v>
      </c>
      <c r="BB63" s="139">
        <f>RANK('Standardized Scores'!BB63,'Standardized Scores'!$E63:$DO63)</f>
        <v>35</v>
      </c>
      <c r="BC63" s="139">
        <f>RANK('Standardized Scores'!BC63,'Standardized Scores'!$E63:$DO63)</f>
        <v>56</v>
      </c>
      <c r="BD63" s="139">
        <f>RANK('Standardized Scores'!BD63,'Standardized Scores'!$E63:$DO63)</f>
        <v>16</v>
      </c>
      <c r="BE63" s="139">
        <f>RANK('Standardized Scores'!BE63,'Standardized Scores'!$E63:$DO63)</f>
        <v>36</v>
      </c>
      <c r="BF63" s="139">
        <f>RANK('Standardized Scores'!BF63,'Standardized Scores'!$E63:$DO63)</f>
        <v>2</v>
      </c>
      <c r="BG63" s="139">
        <f>RANK('Standardized Scores'!BG63,'Standardized Scores'!$E63:$DO63)</f>
        <v>11</v>
      </c>
      <c r="BH63" s="139">
        <f>RANK('Standardized Scores'!BH63,'Standardized Scores'!$E63:$DO63)</f>
        <v>29</v>
      </c>
      <c r="BI63" s="139">
        <f>RANK('Standardized Scores'!BI63,'Standardized Scores'!$E63:$DO63)</f>
        <v>113</v>
      </c>
      <c r="BJ63" s="139">
        <f>RANK('Standardized Scores'!BJ63,'Standardized Scores'!$E63:$DO63)</f>
        <v>49</v>
      </c>
      <c r="BK63" s="139">
        <f>RANK('Standardized Scores'!BK63,'Standardized Scores'!$E63:$DO63)</f>
        <v>111</v>
      </c>
      <c r="BL63" s="139">
        <f>RANK('Standardized Scores'!BL63,'Standardized Scores'!$E63:$DO63)</f>
        <v>23</v>
      </c>
      <c r="BM63" s="139">
        <f>RANK('Standardized Scores'!BM63,'Standardized Scores'!$E63:$DO63)</f>
        <v>73</v>
      </c>
      <c r="BN63" s="139">
        <f>RANK('Standardized Scores'!BN63,'Standardized Scores'!$E63:$DO63)</f>
        <v>58</v>
      </c>
      <c r="BO63" s="139">
        <f>RANK('Standardized Scores'!BO63,'Standardized Scores'!$E63:$DO63)</f>
        <v>33</v>
      </c>
      <c r="BP63" s="139">
        <f>RANK('Standardized Scores'!BP63,'Standardized Scores'!$E63:$DO63)</f>
        <v>75</v>
      </c>
      <c r="BQ63" s="139">
        <f>RANK('Standardized Scores'!BQ63,'Standardized Scores'!$E63:$DO63)</f>
        <v>98</v>
      </c>
      <c r="BR63" s="139">
        <f>RANK('Standardized Scores'!BR63,'Standardized Scores'!$E63:$DO63)</f>
        <v>46</v>
      </c>
      <c r="BS63" s="139">
        <f>RANK('Standardized Scores'!BS63,'Standardized Scores'!$E63:$DO63)</f>
        <v>91</v>
      </c>
      <c r="BT63" s="139">
        <f>RANK('Standardized Scores'!BT63,'Standardized Scores'!$E63:$DO63)</f>
        <v>92</v>
      </c>
      <c r="BU63" s="139">
        <f>RANK('Standardized Scores'!BU63,'Standardized Scores'!$E63:$DO63)</f>
        <v>65</v>
      </c>
      <c r="BV63" s="139">
        <f>RANK('Standardized Scores'!BV63,'Standardized Scores'!$E63:$DO63)</f>
        <v>69</v>
      </c>
      <c r="BW63" s="139">
        <f>RANK('Standardized Scores'!BW63,'Standardized Scores'!$E63:$DO63)</f>
        <v>94</v>
      </c>
      <c r="BX63" s="139">
        <f>RANK('Standardized Scores'!BX63,'Standardized Scores'!$E63:$DO63)</f>
        <v>42</v>
      </c>
      <c r="BY63" s="139">
        <f>RANK('Standardized Scores'!BY63,'Standardized Scores'!$E63:$DO63)</f>
        <v>85</v>
      </c>
      <c r="BZ63" s="139">
        <f>RANK('Standardized Scores'!BZ63,'Standardized Scores'!$E63:$DO63)</f>
        <v>115</v>
      </c>
      <c r="CA63" s="139">
        <f>RANK('Standardized Scores'!CA63,'Standardized Scores'!$E63:$DO63)</f>
        <v>80</v>
      </c>
      <c r="CB63" s="139">
        <f>RANK('Standardized Scores'!CB63,'Standardized Scores'!$E63:$DO63)</f>
        <v>54</v>
      </c>
      <c r="CC63" s="139">
        <f>RANK('Standardized Scores'!CC63,'Standardized Scores'!$E63:$DO63)</f>
        <v>48</v>
      </c>
      <c r="CD63" s="139">
        <f>RANK('Standardized Scores'!CD63,'Standardized Scores'!$E63:$DO63)</f>
        <v>100</v>
      </c>
      <c r="CE63" s="139">
        <f>RANK('Standardized Scores'!CE63,'Standardized Scores'!$E63:$DO63)</f>
        <v>99</v>
      </c>
      <c r="CF63" s="139">
        <f>RANK('Standardized Scores'!CF63,'Standardized Scores'!$E63:$DO63)</f>
        <v>114</v>
      </c>
      <c r="CG63" s="139">
        <f>RANK('Standardized Scores'!CG63,'Standardized Scores'!$E63:$DO63)</f>
        <v>106</v>
      </c>
      <c r="CH63" s="139">
        <f>RANK('Standardized Scores'!CH63,'Standardized Scores'!$E63:$DO63)</f>
        <v>43</v>
      </c>
      <c r="CI63" s="139">
        <f>RANK('Standardized Scores'!CI63,'Standardized Scores'!$E63:$DO63)</f>
        <v>72</v>
      </c>
      <c r="CJ63" s="139">
        <f>RANK('Standardized Scores'!CJ63,'Standardized Scores'!$E63:$DO63)</f>
        <v>109</v>
      </c>
      <c r="CK63" s="139">
        <f>RANK('Standardized Scores'!CK63,'Standardized Scores'!$E63:$DO63)</f>
        <v>52</v>
      </c>
      <c r="CL63" s="139">
        <f>RANK('Standardized Scores'!CL63,'Standardized Scores'!$E63:$DO63)</f>
        <v>86</v>
      </c>
      <c r="CM63" s="139">
        <f>RANK('Standardized Scores'!CM63,'Standardized Scores'!$E63:$DO63)</f>
        <v>102</v>
      </c>
      <c r="CN63" s="139">
        <f>RANK('Standardized Scores'!CN63,'Standardized Scores'!$E63:$DO63)</f>
        <v>63</v>
      </c>
      <c r="CO63" s="139">
        <f>RANK('Standardized Scores'!CO63,'Standardized Scores'!$E63:$DO63)</f>
        <v>81</v>
      </c>
      <c r="CP63" s="139">
        <f>RANK('Standardized Scores'!CP63,'Standardized Scores'!$E63:$DO63)</f>
        <v>112</v>
      </c>
      <c r="CQ63" s="139">
        <f>RANK('Standardized Scores'!CQ63,'Standardized Scores'!$E63:$DO63)</f>
        <v>70</v>
      </c>
      <c r="CR63" s="139">
        <f>RANK('Standardized Scores'!CR63,'Standardized Scores'!$E63:$DO63)</f>
        <v>90</v>
      </c>
      <c r="CS63" s="139">
        <f>RANK('Standardized Scores'!CS63,'Standardized Scores'!$E63:$DO63)</f>
        <v>88</v>
      </c>
      <c r="CT63" s="139">
        <f>RANK('Standardized Scores'!CT63,'Standardized Scores'!$E63:$DO63)</f>
        <v>67</v>
      </c>
      <c r="CU63" s="139">
        <f>RANK('Standardized Scores'!CU63,'Standardized Scores'!$E63:$DO63)</f>
        <v>57</v>
      </c>
      <c r="CV63" s="139">
        <f>RANK('Standardized Scores'!CV63,'Standardized Scores'!$E63:$DO63)</f>
        <v>6</v>
      </c>
      <c r="CW63" s="139">
        <f>RANK('Standardized Scores'!CW63,'Standardized Scores'!$E63:$DO63)</f>
        <v>8</v>
      </c>
      <c r="CX63" s="139">
        <f>RANK('Standardized Scores'!CX63,'Standardized Scores'!$E63:$DO63)</f>
        <v>5</v>
      </c>
      <c r="CY63" s="139">
        <f>RANK('Standardized Scores'!CY63,'Standardized Scores'!$E63:$DO63)</f>
        <v>60</v>
      </c>
      <c r="CZ63" s="139">
        <f>RANK('Standardized Scores'!CZ63,'Standardized Scores'!$E63:$DO63)</f>
        <v>3</v>
      </c>
      <c r="DA63" s="139">
        <f>RANK('Standardized Scores'!DA63,'Standardized Scores'!$E63:$DO63)</f>
        <v>15</v>
      </c>
      <c r="DB63" s="139">
        <f>RANK('Standardized Scores'!DB63,'Standardized Scores'!$E63:$DO63)</f>
        <v>44</v>
      </c>
      <c r="DC63" s="139">
        <f>RANK('Standardized Scores'!DC63,'Standardized Scores'!$E63:$DO63)</f>
        <v>8</v>
      </c>
      <c r="DD63" s="139">
        <f>RANK('Standardized Scores'!DD63,'Standardized Scores'!$E63:$DO63)</f>
        <v>24</v>
      </c>
      <c r="DE63" s="139">
        <f>RANK('Standardized Scores'!DE63,'Standardized Scores'!$E63:$DO63)</f>
        <v>51</v>
      </c>
      <c r="DF63" s="139">
        <f>RANK('Standardized Scores'!DF63,'Standardized Scores'!$E63:$DO63)</f>
        <v>76</v>
      </c>
      <c r="DG63" s="139">
        <f>RANK('Standardized Scores'!DG63,'Standardized Scores'!$E63:$DO63)</f>
        <v>61</v>
      </c>
      <c r="DH63" s="139">
        <f>RANK('Standardized Scores'!DH63,'Standardized Scores'!$E63:$DO63)</f>
        <v>82</v>
      </c>
      <c r="DI63" s="139">
        <f>RANK('Standardized Scores'!DI63,'Standardized Scores'!$E63:$DO63)</f>
        <v>12</v>
      </c>
      <c r="DJ63" s="139">
        <f>RANK('Standardized Scores'!DJ63,'Standardized Scores'!$E63:$DO63)</f>
        <v>18</v>
      </c>
      <c r="DK63" s="139">
        <f>RANK('Standardized Scores'!DK63,'Standardized Scores'!$E63:$DO63)</f>
        <v>45</v>
      </c>
      <c r="DL63" s="139">
        <f>RANK('Standardized Scores'!DL63,'Standardized Scores'!$E63:$DO63)</f>
        <v>13</v>
      </c>
      <c r="DM63" s="139">
        <f>RANK('Standardized Scores'!DM63,'Standardized Scores'!$E63:$DO63)</f>
        <v>31</v>
      </c>
      <c r="DN63" s="139">
        <f>RANK('Standardized Scores'!DN63,'Standardized Scores'!$E63:$DO63)</f>
        <v>62</v>
      </c>
      <c r="DO63" s="139">
        <f>RANK('Standardized Scores'!DO63,'Standardized Scores'!$E63:$DO63)</f>
        <v>93</v>
      </c>
    </row>
    <row r="64" spans="2:119" ht="12" customHeight="1" x14ac:dyDescent="0.25">
      <c r="B64" s="83" t="str">
        <f>'Standardized Scores'!B64</f>
        <v xml:space="preserve">         Safety training at companies</v>
      </c>
      <c r="C64" s="83" t="str">
        <f t="shared" si="0"/>
        <v>Safety training at companies</v>
      </c>
      <c r="D64" s="172">
        <f>'Standardized Scores'!D64</f>
        <v>0.05</v>
      </c>
      <c r="E64" s="139">
        <f>RANK('Standardized Scores'!E64,'Standardized Scores'!$E64:$DO64)</f>
        <v>91</v>
      </c>
      <c r="F64" s="139">
        <f>RANK('Standardized Scores'!F64,'Standardized Scores'!$E64:$DO64)</f>
        <v>64</v>
      </c>
      <c r="G64" s="139">
        <f>RANK('Standardized Scores'!G64,'Standardized Scores'!$E64:$DO64)</f>
        <v>78</v>
      </c>
      <c r="H64" s="139">
        <f>RANK('Standardized Scores'!H64,'Standardized Scores'!$E64:$DO64)</f>
        <v>43</v>
      </c>
      <c r="I64" s="139">
        <f>RANK('Standardized Scores'!I64,'Standardized Scores'!$E64:$DO64)</f>
        <v>91</v>
      </c>
      <c r="J64" s="139">
        <f>RANK('Standardized Scores'!J64,'Standardized Scores'!$E64:$DO64)</f>
        <v>5</v>
      </c>
      <c r="K64" s="139">
        <f>RANK('Standardized Scores'!K64,'Standardized Scores'!$E64:$DO64)</f>
        <v>35</v>
      </c>
      <c r="L64" s="139">
        <f>RANK('Standardized Scores'!L64,'Standardized Scores'!$E64:$DO64)</f>
        <v>61</v>
      </c>
      <c r="M64" s="139">
        <f>RANK('Standardized Scores'!M64,'Standardized Scores'!$E64:$DO64)</f>
        <v>12</v>
      </c>
      <c r="N64" s="139">
        <f>RANK('Standardized Scores'!N64,'Standardized Scores'!$E64:$DO64)</f>
        <v>90</v>
      </c>
      <c r="O64" s="139">
        <f>RANK('Standardized Scores'!O64,'Standardized Scores'!$E64:$DO64)</f>
        <v>58</v>
      </c>
      <c r="P64" s="139">
        <f>RANK('Standardized Scores'!P64,'Standardized Scores'!$E64:$DO64)</f>
        <v>19</v>
      </c>
      <c r="Q64" s="139">
        <f>RANK('Standardized Scores'!Q64,'Standardized Scores'!$E64:$DO64)</f>
        <v>91</v>
      </c>
      <c r="R64" s="139">
        <f>RANK('Standardized Scores'!R64,'Standardized Scores'!$E64:$DO64)</f>
        <v>91</v>
      </c>
      <c r="S64" s="139">
        <f>RANK('Standardized Scores'!S64,'Standardized Scores'!$E64:$DO64)</f>
        <v>83</v>
      </c>
      <c r="T64" s="139">
        <f>RANK('Standardized Scores'!T64,'Standardized Scores'!$E64:$DO64)</f>
        <v>71</v>
      </c>
      <c r="U64" s="139">
        <f>RANK('Standardized Scores'!U64,'Standardized Scores'!$E64:$DO64)</f>
        <v>41</v>
      </c>
      <c r="V64" s="139">
        <f>RANK('Standardized Scores'!V64,'Standardized Scores'!$E64:$DO64)</f>
        <v>91</v>
      </c>
      <c r="W64" s="139">
        <f>RANK('Standardized Scores'!W64,'Standardized Scores'!$E64:$DO64)</f>
        <v>4</v>
      </c>
      <c r="X64" s="139">
        <f>RANK('Standardized Scores'!X64,'Standardized Scores'!$E64:$DO64)</f>
        <v>51</v>
      </c>
      <c r="Y64" s="139">
        <f>RANK('Standardized Scores'!Y64,'Standardized Scores'!$E64:$DO64)</f>
        <v>74</v>
      </c>
      <c r="Z64" s="139">
        <f>RANK('Standardized Scores'!Z64,'Standardized Scores'!$E64:$DO64)</f>
        <v>68</v>
      </c>
      <c r="AA64" s="139">
        <f>RANK('Standardized Scores'!AA64,'Standardized Scores'!$E64:$DO64)</f>
        <v>83</v>
      </c>
      <c r="AB64" s="139">
        <f>RANK('Standardized Scores'!AB64,'Standardized Scores'!$E64:$DO64)</f>
        <v>44</v>
      </c>
      <c r="AC64" s="139">
        <f>RANK('Standardized Scores'!AC64,'Standardized Scores'!$E64:$DO64)</f>
        <v>42</v>
      </c>
      <c r="AD64" s="139">
        <f>RANK('Standardized Scores'!AD64,'Standardized Scores'!$E64:$DO64)</f>
        <v>21</v>
      </c>
      <c r="AE64" s="139">
        <f>RANK('Standardized Scores'!AE64,'Standardized Scores'!$E64:$DO64)</f>
        <v>38</v>
      </c>
      <c r="AF64" s="139">
        <f>RANK('Standardized Scores'!AF64,'Standardized Scores'!$E64:$DO64)</f>
        <v>13</v>
      </c>
      <c r="AG64" s="139">
        <f>RANK('Standardized Scores'!AG64,'Standardized Scores'!$E64:$DO64)</f>
        <v>81</v>
      </c>
      <c r="AH64" s="139">
        <f>RANK('Standardized Scores'!AH64,'Standardized Scores'!$E64:$DO64)</f>
        <v>69</v>
      </c>
      <c r="AI64" s="139">
        <f>RANK('Standardized Scores'!AI64,'Standardized Scores'!$E64:$DO64)</f>
        <v>73</v>
      </c>
      <c r="AJ64" s="139">
        <f>RANK('Standardized Scores'!AJ64,'Standardized Scores'!$E64:$DO64)</f>
        <v>91</v>
      </c>
      <c r="AK64" s="139">
        <f>RANK('Standardized Scores'!AK64,'Standardized Scores'!$E64:$DO64)</f>
        <v>18</v>
      </c>
      <c r="AL64" s="139">
        <f>RANK('Standardized Scores'!AL64,'Standardized Scores'!$E64:$DO64)</f>
        <v>91</v>
      </c>
      <c r="AM64" s="139">
        <f>RANK('Standardized Scores'!AM64,'Standardized Scores'!$E64:$DO64)</f>
        <v>7</v>
      </c>
      <c r="AN64" s="139">
        <f>RANK('Standardized Scores'!AN64,'Standardized Scores'!$E64:$DO64)</f>
        <v>27</v>
      </c>
      <c r="AO64" s="139">
        <f>RANK('Standardized Scores'!AO64,'Standardized Scores'!$E64:$DO64)</f>
        <v>36</v>
      </c>
      <c r="AP64" s="139">
        <f>RANK('Standardized Scores'!AP64,'Standardized Scores'!$E64:$DO64)</f>
        <v>30</v>
      </c>
      <c r="AQ64" s="139">
        <f>RANK('Standardized Scores'!AQ64,'Standardized Scores'!$E64:$DO64)</f>
        <v>77</v>
      </c>
      <c r="AR64" s="139">
        <f>RANK('Standardized Scores'!AR64,'Standardized Scores'!$E64:$DO64)</f>
        <v>29</v>
      </c>
      <c r="AS64" s="139">
        <f>RANK('Standardized Scores'!AS64,'Standardized Scores'!$E64:$DO64)</f>
        <v>91</v>
      </c>
      <c r="AT64" s="139">
        <f>RANK('Standardized Scores'!AT64,'Standardized Scores'!$E64:$DO64)</f>
        <v>91</v>
      </c>
      <c r="AU64" s="139">
        <f>RANK('Standardized Scores'!AU64,'Standardized Scores'!$E64:$DO64)</f>
        <v>26</v>
      </c>
      <c r="AV64" s="139">
        <f>RANK('Standardized Scores'!AV64,'Standardized Scores'!$E64:$DO64)</f>
        <v>62</v>
      </c>
      <c r="AW64" s="139">
        <f>RANK('Standardized Scores'!AW64,'Standardized Scores'!$E64:$DO64)</f>
        <v>91</v>
      </c>
      <c r="AX64" s="139">
        <f>RANK('Standardized Scores'!AX64,'Standardized Scores'!$E64:$DO64)</f>
        <v>80</v>
      </c>
      <c r="AY64" s="139">
        <f>RANK('Standardized Scores'!AY64,'Standardized Scores'!$E64:$DO64)</f>
        <v>79</v>
      </c>
      <c r="AZ64" s="139">
        <f>RANK('Standardized Scores'!AZ64,'Standardized Scores'!$E64:$DO64)</f>
        <v>88</v>
      </c>
      <c r="BA64" s="139">
        <f>RANK('Standardized Scores'!BA64,'Standardized Scores'!$E64:$DO64)</f>
        <v>91</v>
      </c>
      <c r="BB64" s="139">
        <f>RANK('Standardized Scores'!BB64,'Standardized Scores'!$E64:$DO64)</f>
        <v>1</v>
      </c>
      <c r="BC64" s="139">
        <f>RANK('Standardized Scores'!BC64,'Standardized Scores'!$E64:$DO64)</f>
        <v>22</v>
      </c>
      <c r="BD64" s="139">
        <f>RANK('Standardized Scores'!BD64,'Standardized Scores'!$E64:$DO64)</f>
        <v>25</v>
      </c>
      <c r="BE64" s="139">
        <f>RANK('Standardized Scores'!BE64,'Standardized Scores'!$E64:$DO64)</f>
        <v>60</v>
      </c>
      <c r="BF64" s="139">
        <f>RANK('Standardized Scores'!BF64,'Standardized Scores'!$E64:$DO64)</f>
        <v>91</v>
      </c>
      <c r="BG64" s="139">
        <f>RANK('Standardized Scores'!BG64,'Standardized Scores'!$E64:$DO64)</f>
        <v>59</v>
      </c>
      <c r="BH64" s="139">
        <f>RANK('Standardized Scores'!BH64,'Standardized Scores'!$E64:$DO64)</f>
        <v>82</v>
      </c>
      <c r="BI64" s="139">
        <f>RANK('Standardized Scores'!BI64,'Standardized Scores'!$E64:$DO64)</f>
        <v>49</v>
      </c>
      <c r="BJ64" s="139">
        <f>RANK('Standardized Scores'!BJ64,'Standardized Scores'!$E64:$DO64)</f>
        <v>91</v>
      </c>
      <c r="BK64" s="139">
        <f>RANK('Standardized Scores'!BK64,'Standardized Scores'!$E64:$DO64)</f>
        <v>20</v>
      </c>
      <c r="BL64" s="139">
        <f>RANK('Standardized Scores'!BL64,'Standardized Scores'!$E64:$DO64)</f>
        <v>91</v>
      </c>
      <c r="BM64" s="139">
        <f>RANK('Standardized Scores'!BM64,'Standardized Scores'!$E64:$DO64)</f>
        <v>40</v>
      </c>
      <c r="BN64" s="139">
        <f>RANK('Standardized Scores'!BN64,'Standardized Scores'!$E64:$DO64)</f>
        <v>17</v>
      </c>
      <c r="BO64" s="139">
        <f>RANK('Standardized Scores'!BO64,'Standardized Scores'!$E64:$DO64)</f>
        <v>91</v>
      </c>
      <c r="BP64" s="139">
        <f>RANK('Standardized Scores'!BP64,'Standardized Scores'!$E64:$DO64)</f>
        <v>33</v>
      </c>
      <c r="BQ64" s="139">
        <f>RANK('Standardized Scores'!BQ64,'Standardized Scores'!$E64:$DO64)</f>
        <v>16</v>
      </c>
      <c r="BR64" s="139">
        <f>RANK('Standardized Scores'!BR64,'Standardized Scores'!$E64:$DO64)</f>
        <v>15</v>
      </c>
      <c r="BS64" s="139">
        <f>RANK('Standardized Scores'!BS64,'Standardized Scores'!$E64:$DO64)</f>
        <v>65</v>
      </c>
      <c r="BT64" s="139">
        <f>RANK('Standardized Scores'!BT64,'Standardized Scores'!$E64:$DO64)</f>
        <v>91</v>
      </c>
      <c r="BU64" s="139">
        <f>RANK('Standardized Scores'!BU64,'Standardized Scores'!$E64:$DO64)</f>
        <v>91</v>
      </c>
      <c r="BV64" s="139">
        <f>RANK('Standardized Scores'!BV64,'Standardized Scores'!$E64:$DO64)</f>
        <v>55</v>
      </c>
      <c r="BW64" s="139">
        <f>RANK('Standardized Scores'!BW64,'Standardized Scores'!$E64:$DO64)</f>
        <v>57</v>
      </c>
      <c r="BX64" s="139">
        <f>RANK('Standardized Scores'!BX64,'Standardized Scores'!$E64:$DO64)</f>
        <v>91</v>
      </c>
      <c r="BY64" s="139">
        <f>RANK('Standardized Scores'!BY64,'Standardized Scores'!$E64:$DO64)</f>
        <v>91</v>
      </c>
      <c r="BZ64" s="139">
        <f>RANK('Standardized Scores'!BZ64,'Standardized Scores'!$E64:$DO64)</f>
        <v>8</v>
      </c>
      <c r="CA64" s="139">
        <f>RANK('Standardized Scores'!CA64,'Standardized Scores'!$E64:$DO64)</f>
        <v>10</v>
      </c>
      <c r="CB64" s="139">
        <f>RANK('Standardized Scores'!CB64,'Standardized Scores'!$E64:$DO64)</f>
        <v>89</v>
      </c>
      <c r="CC64" s="139">
        <f>RANK('Standardized Scores'!CC64,'Standardized Scores'!$E64:$DO64)</f>
        <v>3</v>
      </c>
      <c r="CD64" s="139">
        <f>RANK('Standardized Scores'!CD64,'Standardized Scores'!$E64:$DO64)</f>
        <v>45</v>
      </c>
      <c r="CE64" s="139">
        <f>RANK('Standardized Scores'!CE64,'Standardized Scores'!$E64:$DO64)</f>
        <v>87</v>
      </c>
      <c r="CF64" s="139">
        <f>RANK('Standardized Scores'!CF64,'Standardized Scores'!$E64:$DO64)</f>
        <v>91</v>
      </c>
      <c r="CG64" s="139">
        <f>RANK('Standardized Scores'!CG64,'Standardized Scores'!$E64:$DO64)</f>
        <v>54</v>
      </c>
      <c r="CH64" s="139">
        <f>RANK('Standardized Scores'!CH64,'Standardized Scores'!$E64:$DO64)</f>
        <v>72</v>
      </c>
      <c r="CI64" s="139">
        <f>RANK('Standardized Scores'!CI64,'Standardized Scores'!$E64:$DO64)</f>
        <v>70</v>
      </c>
      <c r="CJ64" s="139">
        <f>RANK('Standardized Scores'!CJ64,'Standardized Scores'!$E64:$DO64)</f>
        <v>48</v>
      </c>
      <c r="CK64" s="139">
        <f>RANK('Standardized Scores'!CK64,'Standardized Scores'!$E64:$DO64)</f>
        <v>32</v>
      </c>
      <c r="CL64" s="139">
        <f>RANK('Standardized Scores'!CL64,'Standardized Scores'!$E64:$DO64)</f>
        <v>34</v>
      </c>
      <c r="CM64" s="139">
        <f>RANK('Standardized Scores'!CM64,'Standardized Scores'!$E64:$DO64)</f>
        <v>56</v>
      </c>
      <c r="CN64" s="139">
        <f>RANK('Standardized Scores'!CN64,'Standardized Scores'!$E64:$DO64)</f>
        <v>66</v>
      </c>
      <c r="CO64" s="139">
        <f>RANK('Standardized Scores'!CO64,'Standardized Scores'!$E64:$DO64)</f>
        <v>91</v>
      </c>
      <c r="CP64" s="139">
        <f>RANK('Standardized Scores'!CP64,'Standardized Scores'!$E64:$DO64)</f>
        <v>50</v>
      </c>
      <c r="CQ64" s="139">
        <f>RANK('Standardized Scores'!CQ64,'Standardized Scores'!$E64:$DO64)</f>
        <v>91</v>
      </c>
      <c r="CR64" s="139">
        <f>RANK('Standardized Scores'!CR64,'Standardized Scores'!$E64:$DO64)</f>
        <v>31</v>
      </c>
      <c r="CS64" s="139">
        <f>RANK('Standardized Scores'!CS64,'Standardized Scores'!$E64:$DO64)</f>
        <v>9</v>
      </c>
      <c r="CT64" s="139">
        <f>RANK('Standardized Scores'!CT64,'Standardized Scores'!$E64:$DO64)</f>
        <v>37</v>
      </c>
      <c r="CU64" s="139">
        <f>RANK('Standardized Scores'!CU64,'Standardized Scores'!$E64:$DO64)</f>
        <v>24</v>
      </c>
      <c r="CV64" s="139">
        <f>RANK('Standardized Scores'!CV64,'Standardized Scores'!$E64:$DO64)</f>
        <v>28</v>
      </c>
      <c r="CW64" s="139">
        <f>RANK('Standardized Scores'!CW64,'Standardized Scores'!$E64:$DO64)</f>
        <v>47</v>
      </c>
      <c r="CX64" s="139">
        <f>RANK('Standardized Scores'!CX64,'Standardized Scores'!$E64:$DO64)</f>
        <v>39</v>
      </c>
      <c r="CY64" s="139">
        <f>RANK('Standardized Scores'!CY64,'Standardized Scores'!$E64:$DO64)</f>
        <v>91</v>
      </c>
      <c r="CZ64" s="139">
        <f>RANK('Standardized Scores'!CZ64,'Standardized Scores'!$E64:$DO64)</f>
        <v>11</v>
      </c>
      <c r="DA64" s="139">
        <f>RANK('Standardized Scores'!DA64,'Standardized Scores'!$E64:$DO64)</f>
        <v>23</v>
      </c>
      <c r="DB64" s="139">
        <f>RANK('Standardized Scores'!DB64,'Standardized Scores'!$E64:$DO64)</f>
        <v>46</v>
      </c>
      <c r="DC64" s="139">
        <f>RANK('Standardized Scores'!DC64,'Standardized Scores'!$E64:$DO64)</f>
        <v>83</v>
      </c>
      <c r="DD64" s="139">
        <f>RANK('Standardized Scores'!DD64,'Standardized Scores'!$E64:$DO64)</f>
        <v>52</v>
      </c>
      <c r="DE64" s="139">
        <f>RANK('Standardized Scores'!DE64,'Standardized Scores'!$E64:$DO64)</f>
        <v>53</v>
      </c>
      <c r="DF64" s="139">
        <f>RANK('Standardized Scores'!DF64,'Standardized Scores'!$E64:$DO64)</f>
        <v>63</v>
      </c>
      <c r="DG64" s="139">
        <f>RANK('Standardized Scores'!DG64,'Standardized Scores'!$E64:$DO64)</f>
        <v>83</v>
      </c>
      <c r="DH64" s="139">
        <f>RANK('Standardized Scores'!DH64,'Standardized Scores'!$E64:$DO64)</f>
        <v>75</v>
      </c>
      <c r="DI64" s="139">
        <f>RANK('Standardized Scores'!DI64,'Standardized Scores'!$E64:$DO64)</f>
        <v>14</v>
      </c>
      <c r="DJ64" s="139">
        <f>RANK('Standardized Scores'!DJ64,'Standardized Scores'!$E64:$DO64)</f>
        <v>2</v>
      </c>
      <c r="DK64" s="139">
        <f>RANK('Standardized Scores'!DK64,'Standardized Scores'!$E64:$DO64)</f>
        <v>6</v>
      </c>
      <c r="DL64" s="139">
        <f>RANK('Standardized Scores'!DL64,'Standardized Scores'!$E64:$DO64)</f>
        <v>91</v>
      </c>
      <c r="DM64" s="139">
        <f>RANK('Standardized Scores'!DM64,'Standardized Scores'!$E64:$DO64)</f>
        <v>76</v>
      </c>
      <c r="DN64" s="139">
        <f>RANK('Standardized Scores'!DN64,'Standardized Scores'!$E64:$DO64)</f>
        <v>67</v>
      </c>
      <c r="DO64" s="139">
        <f>RANK('Standardized Scores'!DO64,'Standardized Scores'!$E64:$DO64)</f>
        <v>91</v>
      </c>
    </row>
    <row r="65" spans="2:119" ht="12" customHeight="1" x14ac:dyDescent="0.25">
      <c r="B65" s="86" t="str">
        <f>'Standardized Scores'!B65</f>
        <v xml:space="preserve">      Governance</v>
      </c>
      <c r="C65" s="86" t="s">
        <v>202</v>
      </c>
      <c r="D65" s="171">
        <f>'Standardized Scores'!D65</f>
        <v>0.25</v>
      </c>
      <c r="E65" s="138">
        <f>RANK('Standardized Scores'!E65,'Standardized Scores'!$E65:$DO65)</f>
        <v>57</v>
      </c>
      <c r="F65" s="138">
        <f>RANK('Standardized Scores'!F65,'Standardized Scores'!$E65:$DO65)</f>
        <v>68</v>
      </c>
      <c r="G65" s="138">
        <f>RANK('Standardized Scores'!G65,'Standardized Scores'!$E65:$DO65)</f>
        <v>75</v>
      </c>
      <c r="H65" s="138">
        <f>RANK('Standardized Scores'!H65,'Standardized Scores'!$E65:$DO65)</f>
        <v>73</v>
      </c>
      <c r="I65" s="138">
        <f>RANK('Standardized Scores'!I65,'Standardized Scores'!$E65:$DO65)</f>
        <v>85</v>
      </c>
      <c r="J65" s="138">
        <f>RANK('Standardized Scores'!J65,'Standardized Scores'!$E65:$DO65)</f>
        <v>4</v>
      </c>
      <c r="K65" s="138">
        <f>RANK('Standardized Scores'!K65,'Standardized Scores'!$E65:$DO65)</f>
        <v>41</v>
      </c>
      <c r="L65" s="138">
        <f>RANK('Standardized Scores'!L65,'Standardized Scores'!$E65:$DO65)</f>
        <v>59</v>
      </c>
      <c r="M65" s="138">
        <f>RANK('Standardized Scores'!M65,'Standardized Scores'!$E65:$DO65)</f>
        <v>83</v>
      </c>
      <c r="N65" s="138">
        <f>RANK('Standardized Scores'!N65,'Standardized Scores'!$E65:$DO65)</f>
        <v>89</v>
      </c>
      <c r="O65" s="138">
        <f>RANK('Standardized Scores'!O65,'Standardized Scores'!$E65:$DO65)</f>
        <v>71</v>
      </c>
      <c r="P65" s="138">
        <f>RANK('Standardized Scores'!P65,'Standardized Scores'!$E65:$DO65)</f>
        <v>29</v>
      </c>
      <c r="Q65" s="138">
        <f>RANK('Standardized Scores'!Q65,'Standardized Scores'!$E65:$DO65)</f>
        <v>50</v>
      </c>
      <c r="R65" s="138">
        <f>RANK('Standardized Scores'!R65,'Standardized Scores'!$E65:$DO65)</f>
        <v>40</v>
      </c>
      <c r="S65" s="138">
        <f>RANK('Standardized Scores'!S65,'Standardized Scores'!$E65:$DO65)</f>
        <v>31</v>
      </c>
      <c r="T65" s="138">
        <f>RANK('Standardized Scores'!T65,'Standardized Scores'!$E65:$DO65)</f>
        <v>15</v>
      </c>
      <c r="U65" s="138">
        <f>RANK('Standardized Scores'!U65,'Standardized Scores'!$E65:$DO65)</f>
        <v>8</v>
      </c>
      <c r="V65" s="138">
        <f>RANK('Standardized Scores'!V65,'Standardized Scores'!$E65:$DO65)</f>
        <v>81</v>
      </c>
      <c r="W65" s="138">
        <f>RANK('Standardized Scores'!W65,'Standardized Scores'!$E65:$DO65)</f>
        <v>10</v>
      </c>
      <c r="X65" s="138">
        <f>RANK('Standardized Scores'!X65,'Standardized Scores'!$E65:$DO65)</f>
        <v>38</v>
      </c>
      <c r="Y65" s="138">
        <f>RANK('Standardized Scores'!Y65,'Standardized Scores'!$E65:$DO65)</f>
        <v>18</v>
      </c>
      <c r="Z65" s="138">
        <f>RANK('Standardized Scores'!Z65,'Standardized Scores'!$E65:$DO65)</f>
        <v>56</v>
      </c>
      <c r="AA65" s="138">
        <f>RANK('Standardized Scores'!AA65,'Standardized Scores'!$E65:$DO65)</f>
        <v>108</v>
      </c>
      <c r="AB65" s="138">
        <f>RANK('Standardized Scores'!AB65,'Standardized Scores'!$E65:$DO65)</f>
        <v>27</v>
      </c>
      <c r="AC65" s="138">
        <f>RANK('Standardized Scores'!AC65,'Standardized Scores'!$E65:$DO65)</f>
        <v>12</v>
      </c>
      <c r="AD65" s="138">
        <f>RANK('Standardized Scores'!AD65,'Standardized Scores'!$E65:$DO65)</f>
        <v>13</v>
      </c>
      <c r="AE65" s="138">
        <f>RANK('Standardized Scores'!AE65,'Standardized Scores'!$E65:$DO65)</f>
        <v>2</v>
      </c>
      <c r="AF65" s="138">
        <f>RANK('Standardized Scores'!AF65,'Standardized Scores'!$E65:$DO65)</f>
        <v>84</v>
      </c>
      <c r="AG65" s="138">
        <f>RANK('Standardized Scores'!AG65,'Standardized Scores'!$E65:$DO65)</f>
        <v>37</v>
      </c>
      <c r="AH65" s="138">
        <f>RANK('Standardized Scores'!AH65,'Standardized Scores'!$E65:$DO65)</f>
        <v>51</v>
      </c>
      <c r="AI65" s="138">
        <f>RANK('Standardized Scores'!AI65,'Standardized Scores'!$E65:$DO65)</f>
        <v>63</v>
      </c>
      <c r="AJ65" s="138">
        <f>RANK('Standardized Scores'!AJ65,'Standardized Scores'!$E65:$DO65)</f>
        <v>39</v>
      </c>
      <c r="AK65" s="138">
        <f>RANK('Standardized Scores'!AK65,'Standardized Scores'!$E65:$DO65)</f>
        <v>25</v>
      </c>
      <c r="AL65" s="138">
        <f>RANK('Standardized Scores'!AL65,'Standardized Scores'!$E65:$DO65)</f>
        <v>94</v>
      </c>
      <c r="AM65" s="138">
        <f>RANK('Standardized Scores'!AM65,'Standardized Scores'!$E65:$DO65)</f>
        <v>6</v>
      </c>
      <c r="AN65" s="138">
        <f>RANK('Standardized Scores'!AN65,'Standardized Scores'!$E65:$DO65)</f>
        <v>5</v>
      </c>
      <c r="AO65" s="138">
        <f>RANK('Standardized Scores'!AO65,'Standardized Scores'!$E65:$DO65)</f>
        <v>67</v>
      </c>
      <c r="AP65" s="138">
        <f>RANK('Standardized Scores'!AP65,'Standardized Scores'!$E65:$DO65)</f>
        <v>17</v>
      </c>
      <c r="AQ65" s="138">
        <f>RANK('Standardized Scores'!AQ65,'Standardized Scores'!$E65:$DO65)</f>
        <v>64</v>
      </c>
      <c r="AR65" s="138">
        <f>RANK('Standardized Scores'!AR65,'Standardized Scores'!$E65:$DO65)</f>
        <v>26</v>
      </c>
      <c r="AS65" s="138">
        <f>RANK('Standardized Scores'!AS65,'Standardized Scores'!$E65:$DO65)</f>
        <v>82</v>
      </c>
      <c r="AT65" s="138">
        <f>RANK('Standardized Scores'!AT65,'Standardized Scores'!$E65:$DO65)</f>
        <v>79</v>
      </c>
      <c r="AU65" s="138">
        <f>RANK('Standardized Scores'!AU65,'Standardized Scores'!$E65:$DO65)</f>
        <v>61</v>
      </c>
      <c r="AV65" s="138">
        <f>RANK('Standardized Scores'!AV65,'Standardized Scores'!$E65:$DO65)</f>
        <v>16</v>
      </c>
      <c r="AW65" s="138">
        <f>RANK('Standardized Scores'!AW65,'Standardized Scores'!$E65:$DO65)</f>
        <v>33</v>
      </c>
      <c r="AX65" s="138">
        <f>RANK('Standardized Scores'!AX65,'Standardized Scores'!$E65:$DO65)</f>
        <v>23</v>
      </c>
      <c r="AY65" s="138">
        <f>RANK('Standardized Scores'!AY65,'Standardized Scores'!$E65:$DO65)</f>
        <v>47</v>
      </c>
      <c r="AZ65" s="138">
        <f>RANK('Standardized Scores'!AZ65,'Standardized Scores'!$E65:$DO65)</f>
        <v>111</v>
      </c>
      <c r="BA65" s="138">
        <f>RANK('Standardized Scores'!BA65,'Standardized Scores'!$E65:$DO65)</f>
        <v>104</v>
      </c>
      <c r="BB65" s="138">
        <f>RANK('Standardized Scores'!BB65,'Standardized Scores'!$E65:$DO65)</f>
        <v>14</v>
      </c>
      <c r="BC65" s="138">
        <f>RANK('Standardized Scores'!BC65,'Standardized Scores'!$E65:$DO65)</f>
        <v>19</v>
      </c>
      <c r="BD65" s="138">
        <f>RANK('Standardized Scores'!BD65,'Standardized Scores'!$E65:$DO65)</f>
        <v>21</v>
      </c>
      <c r="BE65" s="138">
        <f>RANK('Standardized Scores'!BE65,'Standardized Scores'!$E65:$DO65)</f>
        <v>52</v>
      </c>
      <c r="BF65" s="138">
        <f>RANK('Standardized Scores'!BF65,'Standardized Scores'!$E65:$DO65)</f>
        <v>76</v>
      </c>
      <c r="BG65" s="138">
        <f>RANK('Standardized Scores'!BG65,'Standardized Scores'!$E65:$DO65)</f>
        <v>86</v>
      </c>
      <c r="BH65" s="138">
        <f>RANK('Standardized Scores'!BH65,'Standardized Scores'!$E65:$DO65)</f>
        <v>44</v>
      </c>
      <c r="BI65" s="138">
        <f>RANK('Standardized Scores'!BI65,'Standardized Scores'!$E65:$DO65)</f>
        <v>93</v>
      </c>
      <c r="BJ65" s="138">
        <f>RANK('Standardized Scores'!BJ65,'Standardized Scores'!$E65:$DO65)</f>
        <v>66</v>
      </c>
      <c r="BK65" s="138">
        <f>RANK('Standardized Scores'!BK65,'Standardized Scores'!$E65:$DO65)</f>
        <v>35</v>
      </c>
      <c r="BL65" s="138">
        <f>RANK('Standardized Scores'!BL65,'Standardized Scores'!$E65:$DO65)</f>
        <v>87</v>
      </c>
      <c r="BM65" s="138">
        <f>RANK('Standardized Scores'!BM65,'Standardized Scores'!$E65:$DO65)</f>
        <v>36</v>
      </c>
      <c r="BN65" s="138">
        <f>RANK('Standardized Scores'!BN65,'Standardized Scores'!$E65:$DO65)</f>
        <v>28</v>
      </c>
      <c r="BO65" s="138">
        <f>RANK('Standardized Scores'!BO65,'Standardized Scores'!$E65:$DO65)</f>
        <v>74</v>
      </c>
      <c r="BP65" s="138">
        <f>RANK('Standardized Scores'!BP65,'Standardized Scores'!$E65:$DO65)</f>
        <v>11</v>
      </c>
      <c r="BQ65" s="138">
        <f>RANK('Standardized Scores'!BQ65,'Standardized Scores'!$E65:$DO65)</f>
        <v>30</v>
      </c>
      <c r="BR65" s="138">
        <f>RANK('Standardized Scores'!BR65,'Standardized Scores'!$E65:$DO65)</f>
        <v>32</v>
      </c>
      <c r="BS65" s="138">
        <f>RANK('Standardized Scores'!BS65,'Standardized Scores'!$E65:$DO65)</f>
        <v>42</v>
      </c>
      <c r="BT65" s="138">
        <f>RANK('Standardized Scores'!BT65,'Standardized Scores'!$E65:$DO65)</f>
        <v>102</v>
      </c>
      <c r="BU65" s="138">
        <f>RANK('Standardized Scores'!BU65,'Standardized Scores'!$E65:$DO65)</f>
        <v>65</v>
      </c>
      <c r="BV65" s="138">
        <f>RANK('Standardized Scores'!BV65,'Standardized Scores'!$E65:$DO65)</f>
        <v>112</v>
      </c>
      <c r="BW65" s="138">
        <f>RANK('Standardized Scores'!BW65,'Standardized Scores'!$E65:$DO65)</f>
        <v>97</v>
      </c>
      <c r="BX65" s="138">
        <f>RANK('Standardized Scores'!BX65,'Standardized Scores'!$E65:$DO65)</f>
        <v>53</v>
      </c>
      <c r="BY65" s="138">
        <f>RANK('Standardized Scores'!BY65,'Standardized Scores'!$E65:$DO65)</f>
        <v>103</v>
      </c>
      <c r="BZ65" s="138">
        <f>RANK('Standardized Scores'!BZ65,'Standardized Scores'!$E65:$DO65)</f>
        <v>43</v>
      </c>
      <c r="CA65" s="138">
        <f>RANK('Standardized Scores'!CA65,'Standardized Scores'!$E65:$DO65)</f>
        <v>91</v>
      </c>
      <c r="CB65" s="138">
        <f>RANK('Standardized Scores'!CB65,'Standardized Scores'!$E65:$DO65)</f>
        <v>92</v>
      </c>
      <c r="CC65" s="138">
        <f>RANK('Standardized Scores'!CC65,'Standardized Scores'!$E65:$DO65)</f>
        <v>80</v>
      </c>
      <c r="CD65" s="138">
        <f>RANK('Standardized Scores'!CD65,'Standardized Scores'!$E65:$DO65)</f>
        <v>113</v>
      </c>
      <c r="CE65" s="138">
        <f>RANK('Standardized Scores'!CE65,'Standardized Scores'!$E65:$DO65)</f>
        <v>105</v>
      </c>
      <c r="CF65" s="138">
        <f>RANK('Standardized Scores'!CF65,'Standardized Scores'!$E65:$DO65)</f>
        <v>99</v>
      </c>
      <c r="CG65" s="138">
        <f>RANK('Standardized Scores'!CG65,'Standardized Scores'!$E65:$DO65)</f>
        <v>62</v>
      </c>
      <c r="CH65" s="138">
        <f>RANK('Standardized Scores'!CH65,'Standardized Scores'!$E65:$DO65)</f>
        <v>109</v>
      </c>
      <c r="CI65" s="138">
        <f>RANK('Standardized Scores'!CI65,'Standardized Scores'!$E65:$DO65)</f>
        <v>70</v>
      </c>
      <c r="CJ65" s="138">
        <f>RANK('Standardized Scores'!CJ65,'Standardized Scores'!$E65:$DO65)</f>
        <v>20</v>
      </c>
      <c r="CK65" s="138">
        <f>RANK('Standardized Scores'!CK65,'Standardized Scores'!$E65:$DO65)</f>
        <v>24</v>
      </c>
      <c r="CL65" s="138">
        <f>RANK('Standardized Scores'!CL65,'Standardized Scores'!$E65:$DO65)</f>
        <v>110</v>
      </c>
      <c r="CM65" s="138">
        <f>RANK('Standardized Scores'!CM65,'Standardized Scores'!$E65:$DO65)</f>
        <v>34</v>
      </c>
      <c r="CN65" s="138">
        <f>RANK('Standardized Scores'!CN65,'Standardized Scores'!$E65:$DO65)</f>
        <v>77</v>
      </c>
      <c r="CO65" s="138">
        <f>RANK('Standardized Scores'!CO65,'Standardized Scores'!$E65:$DO65)</f>
        <v>95</v>
      </c>
      <c r="CP65" s="138">
        <f>RANK('Standardized Scores'!CP65,'Standardized Scores'!$E65:$DO65)</f>
        <v>90</v>
      </c>
      <c r="CQ65" s="138">
        <f>RANK('Standardized Scores'!CQ65,'Standardized Scores'!$E65:$DO65)</f>
        <v>101</v>
      </c>
      <c r="CR65" s="138">
        <f>RANK('Standardized Scores'!CR65,'Standardized Scores'!$E65:$DO65)</f>
        <v>100</v>
      </c>
      <c r="CS65" s="138">
        <f>RANK('Standardized Scores'!CS65,'Standardized Scores'!$E65:$DO65)</f>
        <v>78</v>
      </c>
      <c r="CT65" s="138">
        <f>RANK('Standardized Scores'!CT65,'Standardized Scores'!$E65:$DO65)</f>
        <v>7</v>
      </c>
      <c r="CU65" s="138">
        <f>RANK('Standardized Scores'!CU65,'Standardized Scores'!$E65:$DO65)</f>
        <v>58</v>
      </c>
      <c r="CV65" s="138">
        <f>RANK('Standardized Scores'!CV65,'Standardized Scores'!$E65:$DO65)</f>
        <v>45</v>
      </c>
      <c r="CW65" s="138">
        <f>RANK('Standardized Scores'!CW65,'Standardized Scores'!$E65:$DO65)</f>
        <v>3</v>
      </c>
      <c r="CX65" s="138">
        <f>RANK('Standardized Scores'!CX65,'Standardized Scores'!$E65:$DO65)</f>
        <v>49</v>
      </c>
      <c r="CY65" s="138">
        <f>RANK('Standardized Scores'!CY65,'Standardized Scores'!$E65:$DO65)</f>
        <v>115</v>
      </c>
      <c r="CZ65" s="138">
        <f>RANK('Standardized Scores'!CZ65,'Standardized Scores'!$E65:$DO65)</f>
        <v>22</v>
      </c>
      <c r="DA65" s="138">
        <f>RANK('Standardized Scores'!DA65,'Standardized Scores'!$E65:$DO65)</f>
        <v>48</v>
      </c>
      <c r="DB65" s="138">
        <f>RANK('Standardized Scores'!DB65,'Standardized Scores'!$E65:$DO65)</f>
        <v>69</v>
      </c>
      <c r="DC65" s="138">
        <f>RANK('Standardized Scores'!DC65,'Standardized Scores'!$E65:$DO65)</f>
        <v>107</v>
      </c>
      <c r="DD65" s="138">
        <f>RANK('Standardized Scores'!DD65,'Standardized Scores'!$E65:$DO65)</f>
        <v>55</v>
      </c>
      <c r="DE65" s="138">
        <f>RANK('Standardized Scores'!DE65,'Standardized Scores'!$E65:$DO65)</f>
        <v>114</v>
      </c>
      <c r="DF65" s="138">
        <f>RANK('Standardized Scores'!DF65,'Standardized Scores'!$E65:$DO65)</f>
        <v>46</v>
      </c>
      <c r="DG65" s="138">
        <f>RANK('Standardized Scores'!DG65,'Standardized Scores'!$E65:$DO65)</f>
        <v>106</v>
      </c>
      <c r="DH65" s="138">
        <f>RANK('Standardized Scores'!DH65,'Standardized Scores'!$E65:$DO65)</f>
        <v>54</v>
      </c>
      <c r="DI65" s="138">
        <f>RANK('Standardized Scores'!DI65,'Standardized Scores'!$E65:$DO65)</f>
        <v>72</v>
      </c>
      <c r="DJ65" s="138">
        <f>RANK('Standardized Scores'!DJ65,'Standardized Scores'!$E65:$DO65)</f>
        <v>9</v>
      </c>
      <c r="DK65" s="138">
        <f>RANK('Standardized Scores'!DK65,'Standardized Scores'!$E65:$DO65)</f>
        <v>1</v>
      </c>
      <c r="DL65" s="138">
        <f>RANK('Standardized Scores'!DL65,'Standardized Scores'!$E65:$DO65)</f>
        <v>88</v>
      </c>
      <c r="DM65" s="138">
        <f>RANK('Standardized Scores'!DM65,'Standardized Scores'!$E65:$DO65)</f>
        <v>98</v>
      </c>
      <c r="DN65" s="138">
        <f>RANK('Standardized Scores'!DN65,'Standardized Scores'!$E65:$DO65)</f>
        <v>96</v>
      </c>
      <c r="DO65" s="138">
        <f>RANK('Standardized Scores'!DO65,'Standardized Scores'!$E65:$DO65)</f>
        <v>60</v>
      </c>
    </row>
    <row r="66" spans="2:119" ht="12" customHeight="1" x14ac:dyDescent="0.25">
      <c r="B66" s="83" t="str">
        <f>'Standardized Scores'!B66</f>
        <v xml:space="preserve">         Does national standard body adopt of code of ethics?</v>
      </c>
      <c r="C66" s="83" t="str">
        <f t="shared" si="0"/>
        <v>Does national standard body adopt of code of ethics?</v>
      </c>
      <c r="D66" s="172">
        <f>'Standardized Scores'!D66</f>
        <v>0.1</v>
      </c>
      <c r="E66" s="139">
        <f>RANK('Standardized Scores'!E66,'Standardized Scores'!$E66:$DO66)</f>
        <v>39</v>
      </c>
      <c r="F66" s="139">
        <f>RANK('Standardized Scores'!F66,'Standardized Scores'!$E66:$DO66)</f>
        <v>1</v>
      </c>
      <c r="G66" s="139">
        <f>RANK('Standardized Scores'!G66,'Standardized Scores'!$E66:$DO66)</f>
        <v>47</v>
      </c>
      <c r="H66" s="139">
        <f>RANK('Standardized Scores'!H66,'Standardized Scores'!$E66:$DO66)</f>
        <v>1</v>
      </c>
      <c r="I66" s="139">
        <f>RANK('Standardized Scores'!I66,'Standardized Scores'!$E66:$DO66)</f>
        <v>47</v>
      </c>
      <c r="J66" s="139">
        <f>RANK('Standardized Scores'!J66,'Standardized Scores'!$E66:$DO66)</f>
        <v>1</v>
      </c>
      <c r="K66" s="139">
        <f>RANK('Standardized Scores'!K66,'Standardized Scores'!$E66:$DO66)</f>
        <v>39</v>
      </c>
      <c r="L66" s="139">
        <f>RANK('Standardized Scores'!L66,'Standardized Scores'!$E66:$DO66)</f>
        <v>39</v>
      </c>
      <c r="M66" s="139">
        <f>RANK('Standardized Scores'!M66,'Standardized Scores'!$E66:$DO66)</f>
        <v>39</v>
      </c>
      <c r="N66" s="139">
        <f>RANK('Standardized Scores'!N66,'Standardized Scores'!$E66:$DO66)</f>
        <v>47</v>
      </c>
      <c r="O66" s="139">
        <f>RANK('Standardized Scores'!O66,'Standardized Scores'!$E66:$DO66)</f>
        <v>39</v>
      </c>
      <c r="P66" s="139">
        <f>RANK('Standardized Scores'!P66,'Standardized Scores'!$E66:$DO66)</f>
        <v>47</v>
      </c>
      <c r="Q66" s="139">
        <f>RANK('Standardized Scores'!Q66,'Standardized Scores'!$E66:$DO66)</f>
        <v>1</v>
      </c>
      <c r="R66" s="139">
        <f>RANK('Standardized Scores'!R66,'Standardized Scores'!$E66:$DO66)</f>
        <v>1</v>
      </c>
      <c r="S66" s="139">
        <f>RANK('Standardized Scores'!S66,'Standardized Scores'!$E66:$DO66)</f>
        <v>39</v>
      </c>
      <c r="T66" s="139">
        <f>RANK('Standardized Scores'!T66,'Standardized Scores'!$E66:$DO66)</f>
        <v>1</v>
      </c>
      <c r="U66" s="139">
        <f>RANK('Standardized Scores'!U66,'Standardized Scores'!$E66:$DO66)</f>
        <v>1</v>
      </c>
      <c r="V66" s="139">
        <f>RANK('Standardized Scores'!V66,'Standardized Scores'!$E66:$DO66)</f>
        <v>47</v>
      </c>
      <c r="W66" s="139">
        <f>RANK('Standardized Scores'!W66,'Standardized Scores'!$E66:$DO66)</f>
        <v>1</v>
      </c>
      <c r="X66" s="139">
        <f>RANK('Standardized Scores'!X66,'Standardized Scores'!$E66:$DO66)</f>
        <v>1</v>
      </c>
      <c r="Y66" s="139">
        <f>RANK('Standardized Scores'!Y66,'Standardized Scores'!$E66:$DO66)</f>
        <v>47</v>
      </c>
      <c r="Z66" s="139">
        <f>RANK('Standardized Scores'!Z66,'Standardized Scores'!$E66:$DO66)</f>
        <v>1</v>
      </c>
      <c r="AA66" s="139">
        <f>RANK('Standardized Scores'!AA66,'Standardized Scores'!$E66:$DO66)</f>
        <v>47</v>
      </c>
      <c r="AB66" s="139">
        <f>RANK('Standardized Scores'!AB66,'Standardized Scores'!$E66:$DO66)</f>
        <v>1</v>
      </c>
      <c r="AC66" s="139">
        <f>RANK('Standardized Scores'!AC66,'Standardized Scores'!$E66:$DO66)</f>
        <v>1</v>
      </c>
      <c r="AD66" s="139">
        <f>RANK('Standardized Scores'!AD66,'Standardized Scores'!$E66:$DO66)</f>
        <v>1</v>
      </c>
      <c r="AE66" s="139">
        <f>RANK('Standardized Scores'!AE66,'Standardized Scores'!$E66:$DO66)</f>
        <v>1</v>
      </c>
      <c r="AF66" s="139">
        <f>RANK('Standardized Scores'!AF66,'Standardized Scores'!$E66:$DO66)</f>
        <v>47</v>
      </c>
      <c r="AG66" s="139">
        <f>RANK('Standardized Scores'!AG66,'Standardized Scores'!$E66:$DO66)</f>
        <v>1</v>
      </c>
      <c r="AH66" s="139">
        <f>RANK('Standardized Scores'!AH66,'Standardized Scores'!$E66:$DO66)</f>
        <v>1</v>
      </c>
      <c r="AI66" s="139">
        <f>RANK('Standardized Scores'!AI66,'Standardized Scores'!$E66:$DO66)</f>
        <v>1</v>
      </c>
      <c r="AJ66" s="139">
        <f>RANK('Standardized Scores'!AJ66,'Standardized Scores'!$E66:$DO66)</f>
        <v>1</v>
      </c>
      <c r="AK66" s="139">
        <f>RANK('Standardized Scores'!AK66,'Standardized Scores'!$E66:$DO66)</f>
        <v>47</v>
      </c>
      <c r="AL66" s="139">
        <f>RANK('Standardized Scores'!AL66,'Standardized Scores'!$E66:$DO66)</f>
        <v>47</v>
      </c>
      <c r="AM66" s="139">
        <f>RANK('Standardized Scores'!AM66,'Standardized Scores'!$E66:$DO66)</f>
        <v>1</v>
      </c>
      <c r="AN66" s="139">
        <f>RANK('Standardized Scores'!AN66,'Standardized Scores'!$E66:$DO66)</f>
        <v>1</v>
      </c>
      <c r="AO66" s="139">
        <f>RANK('Standardized Scores'!AO66,'Standardized Scores'!$E66:$DO66)</f>
        <v>1</v>
      </c>
      <c r="AP66" s="139">
        <f>RANK('Standardized Scores'!AP66,'Standardized Scores'!$E66:$DO66)</f>
        <v>47</v>
      </c>
      <c r="AQ66" s="139">
        <f>RANK('Standardized Scores'!AQ66,'Standardized Scores'!$E66:$DO66)</f>
        <v>1</v>
      </c>
      <c r="AR66" s="139">
        <f>RANK('Standardized Scores'!AR66,'Standardized Scores'!$E66:$DO66)</f>
        <v>47</v>
      </c>
      <c r="AS66" s="139">
        <f>RANK('Standardized Scores'!AS66,'Standardized Scores'!$E66:$DO66)</f>
        <v>47</v>
      </c>
      <c r="AT66" s="139">
        <f>RANK('Standardized Scores'!AT66,'Standardized Scores'!$E66:$DO66)</f>
        <v>47</v>
      </c>
      <c r="AU66" s="139">
        <f>RANK('Standardized Scores'!AU66,'Standardized Scores'!$E66:$DO66)</f>
        <v>47</v>
      </c>
      <c r="AV66" s="139">
        <f>RANK('Standardized Scores'!AV66,'Standardized Scores'!$E66:$DO66)</f>
        <v>47</v>
      </c>
      <c r="AW66" s="139">
        <f>RANK('Standardized Scores'!AW66,'Standardized Scores'!$E66:$DO66)</f>
        <v>1</v>
      </c>
      <c r="AX66" s="139">
        <f>RANK('Standardized Scores'!AX66,'Standardized Scores'!$E66:$DO66)</f>
        <v>47</v>
      </c>
      <c r="AY66" s="139">
        <f>RANK('Standardized Scores'!AY66,'Standardized Scores'!$E66:$DO66)</f>
        <v>47</v>
      </c>
      <c r="AZ66" s="139">
        <f>RANK('Standardized Scores'!AZ66,'Standardized Scores'!$E66:$DO66)</f>
        <v>47</v>
      </c>
      <c r="BA66" s="139">
        <f>RANK('Standardized Scores'!BA66,'Standardized Scores'!$E66:$DO66)</f>
        <v>47</v>
      </c>
      <c r="BB66" s="139">
        <f>RANK('Standardized Scores'!BB66,'Standardized Scores'!$E66:$DO66)</f>
        <v>47</v>
      </c>
      <c r="BC66" s="139">
        <f>RANK('Standardized Scores'!BC66,'Standardized Scores'!$E66:$DO66)</f>
        <v>1</v>
      </c>
      <c r="BD66" s="139">
        <f>RANK('Standardized Scores'!BD66,'Standardized Scores'!$E66:$DO66)</f>
        <v>1</v>
      </c>
      <c r="BE66" s="139">
        <f>RANK('Standardized Scores'!BE66,'Standardized Scores'!$E66:$DO66)</f>
        <v>47</v>
      </c>
      <c r="BF66" s="139">
        <f>RANK('Standardized Scores'!BF66,'Standardized Scores'!$E66:$DO66)</f>
        <v>47</v>
      </c>
      <c r="BG66" s="139">
        <f>RANK('Standardized Scores'!BG66,'Standardized Scores'!$E66:$DO66)</f>
        <v>47</v>
      </c>
      <c r="BH66" s="139">
        <f>RANK('Standardized Scores'!BH66,'Standardized Scores'!$E66:$DO66)</f>
        <v>1</v>
      </c>
      <c r="BI66" s="139">
        <f>RANK('Standardized Scores'!BI66,'Standardized Scores'!$E66:$DO66)</f>
        <v>47</v>
      </c>
      <c r="BJ66" s="139">
        <f>RANK('Standardized Scores'!BJ66,'Standardized Scores'!$E66:$DO66)</f>
        <v>39</v>
      </c>
      <c r="BK66" s="139">
        <f>RANK('Standardized Scores'!BK66,'Standardized Scores'!$E66:$DO66)</f>
        <v>47</v>
      </c>
      <c r="BL66" s="139">
        <f>RANK('Standardized Scores'!BL66,'Standardized Scores'!$E66:$DO66)</f>
        <v>47</v>
      </c>
      <c r="BM66" s="139">
        <f>RANK('Standardized Scores'!BM66,'Standardized Scores'!$E66:$DO66)</f>
        <v>47</v>
      </c>
      <c r="BN66" s="139">
        <f>RANK('Standardized Scores'!BN66,'Standardized Scores'!$E66:$DO66)</f>
        <v>47</v>
      </c>
      <c r="BO66" s="139">
        <f>RANK('Standardized Scores'!BO66,'Standardized Scores'!$E66:$DO66)</f>
        <v>47</v>
      </c>
      <c r="BP66" s="139">
        <f>RANK('Standardized Scores'!BP66,'Standardized Scores'!$E66:$DO66)</f>
        <v>1</v>
      </c>
      <c r="BQ66" s="139">
        <f>RANK('Standardized Scores'!BQ66,'Standardized Scores'!$E66:$DO66)</f>
        <v>47</v>
      </c>
      <c r="BR66" s="139">
        <f>RANK('Standardized Scores'!BR66,'Standardized Scores'!$E66:$DO66)</f>
        <v>1</v>
      </c>
      <c r="BS66" s="139">
        <f>RANK('Standardized Scores'!BS66,'Standardized Scores'!$E66:$DO66)</f>
        <v>47</v>
      </c>
      <c r="BT66" s="139">
        <f>RANK('Standardized Scores'!BT66,'Standardized Scores'!$E66:$DO66)</f>
        <v>47</v>
      </c>
      <c r="BU66" s="139">
        <f>RANK('Standardized Scores'!BU66,'Standardized Scores'!$E66:$DO66)</f>
        <v>1</v>
      </c>
      <c r="BV66" s="139">
        <f>RANK('Standardized Scores'!BV66,'Standardized Scores'!$E66:$DO66)</f>
        <v>47</v>
      </c>
      <c r="BW66" s="139">
        <f>RANK('Standardized Scores'!BW66,'Standardized Scores'!$E66:$DO66)</f>
        <v>47</v>
      </c>
      <c r="BX66" s="139">
        <f>RANK('Standardized Scores'!BX66,'Standardized Scores'!$E66:$DO66)</f>
        <v>1</v>
      </c>
      <c r="BY66" s="139">
        <f>RANK('Standardized Scores'!BY66,'Standardized Scores'!$E66:$DO66)</f>
        <v>47</v>
      </c>
      <c r="BZ66" s="139">
        <f>RANK('Standardized Scores'!BZ66,'Standardized Scores'!$E66:$DO66)</f>
        <v>47</v>
      </c>
      <c r="CA66" s="139">
        <f>RANK('Standardized Scores'!CA66,'Standardized Scores'!$E66:$DO66)</f>
        <v>47</v>
      </c>
      <c r="CB66" s="139">
        <f>RANK('Standardized Scores'!CB66,'Standardized Scores'!$E66:$DO66)</f>
        <v>47</v>
      </c>
      <c r="CC66" s="139">
        <f>RANK('Standardized Scores'!CC66,'Standardized Scores'!$E66:$DO66)</f>
        <v>47</v>
      </c>
      <c r="CD66" s="139">
        <f>RANK('Standardized Scores'!CD66,'Standardized Scores'!$E66:$DO66)</f>
        <v>47</v>
      </c>
      <c r="CE66" s="139">
        <f>RANK('Standardized Scores'!CE66,'Standardized Scores'!$E66:$DO66)</f>
        <v>47</v>
      </c>
      <c r="CF66" s="139">
        <f>RANK('Standardized Scores'!CF66,'Standardized Scores'!$E66:$DO66)</f>
        <v>47</v>
      </c>
      <c r="CG66" s="139">
        <f>RANK('Standardized Scores'!CG66,'Standardized Scores'!$E66:$DO66)</f>
        <v>1</v>
      </c>
      <c r="CH66" s="139">
        <f>RANK('Standardized Scores'!CH66,'Standardized Scores'!$E66:$DO66)</f>
        <v>47</v>
      </c>
      <c r="CI66" s="139">
        <f>RANK('Standardized Scores'!CI66,'Standardized Scores'!$E66:$DO66)</f>
        <v>1</v>
      </c>
      <c r="CJ66" s="139">
        <f>RANK('Standardized Scores'!CJ66,'Standardized Scores'!$E66:$DO66)</f>
        <v>47</v>
      </c>
      <c r="CK66" s="139">
        <f>RANK('Standardized Scores'!CK66,'Standardized Scores'!$E66:$DO66)</f>
        <v>1</v>
      </c>
      <c r="CL66" s="139">
        <f>RANK('Standardized Scores'!CL66,'Standardized Scores'!$E66:$DO66)</f>
        <v>47</v>
      </c>
      <c r="CM66" s="139">
        <f>RANK('Standardized Scores'!CM66,'Standardized Scores'!$E66:$DO66)</f>
        <v>47</v>
      </c>
      <c r="CN66" s="139">
        <f>RANK('Standardized Scores'!CN66,'Standardized Scores'!$E66:$DO66)</f>
        <v>47</v>
      </c>
      <c r="CO66" s="139">
        <f>RANK('Standardized Scores'!CO66,'Standardized Scores'!$E66:$DO66)</f>
        <v>47</v>
      </c>
      <c r="CP66" s="139">
        <f>RANK('Standardized Scores'!CP66,'Standardized Scores'!$E66:$DO66)</f>
        <v>47</v>
      </c>
      <c r="CQ66" s="139">
        <f>RANK('Standardized Scores'!CQ66,'Standardized Scores'!$E66:$DO66)</f>
        <v>47</v>
      </c>
      <c r="CR66" s="139">
        <f>RANK('Standardized Scores'!CR66,'Standardized Scores'!$E66:$DO66)</f>
        <v>47</v>
      </c>
      <c r="CS66" s="139">
        <f>RANK('Standardized Scores'!CS66,'Standardized Scores'!$E66:$DO66)</f>
        <v>47</v>
      </c>
      <c r="CT66" s="139">
        <f>RANK('Standardized Scores'!CT66,'Standardized Scores'!$E66:$DO66)</f>
        <v>1</v>
      </c>
      <c r="CU66" s="139">
        <f>RANK('Standardized Scores'!CU66,'Standardized Scores'!$E66:$DO66)</f>
        <v>47</v>
      </c>
      <c r="CV66" s="139">
        <f>RANK('Standardized Scores'!CV66,'Standardized Scores'!$E66:$DO66)</f>
        <v>47</v>
      </c>
      <c r="CW66" s="139">
        <f>RANK('Standardized Scores'!CW66,'Standardized Scores'!$E66:$DO66)</f>
        <v>1</v>
      </c>
      <c r="CX66" s="139">
        <f>RANK('Standardized Scores'!CX66,'Standardized Scores'!$E66:$DO66)</f>
        <v>1</v>
      </c>
      <c r="CY66" s="139">
        <f>RANK('Standardized Scores'!CY66,'Standardized Scores'!$E66:$DO66)</f>
        <v>47</v>
      </c>
      <c r="CZ66" s="139">
        <f>RANK('Standardized Scores'!CZ66,'Standardized Scores'!$E66:$DO66)</f>
        <v>47</v>
      </c>
      <c r="DA66" s="139">
        <f>RANK('Standardized Scores'!DA66,'Standardized Scores'!$E66:$DO66)</f>
        <v>47</v>
      </c>
      <c r="DB66" s="139">
        <f>RANK('Standardized Scores'!DB66,'Standardized Scores'!$E66:$DO66)</f>
        <v>47</v>
      </c>
      <c r="DC66" s="139">
        <f>RANK('Standardized Scores'!DC66,'Standardized Scores'!$E66:$DO66)</f>
        <v>47</v>
      </c>
      <c r="DD66" s="139">
        <f>RANK('Standardized Scores'!DD66,'Standardized Scores'!$E66:$DO66)</f>
        <v>1</v>
      </c>
      <c r="DE66" s="139">
        <f>RANK('Standardized Scores'!DE66,'Standardized Scores'!$E66:$DO66)</f>
        <v>47</v>
      </c>
      <c r="DF66" s="139">
        <f>RANK('Standardized Scores'!DF66,'Standardized Scores'!$E66:$DO66)</f>
        <v>47</v>
      </c>
      <c r="DG66" s="139">
        <f>RANK('Standardized Scores'!DG66,'Standardized Scores'!$E66:$DO66)</f>
        <v>47</v>
      </c>
      <c r="DH66" s="139">
        <f>RANK('Standardized Scores'!DH66,'Standardized Scores'!$E66:$DO66)</f>
        <v>1</v>
      </c>
      <c r="DI66" s="139">
        <f>RANK('Standardized Scores'!DI66,'Standardized Scores'!$E66:$DO66)</f>
        <v>47</v>
      </c>
      <c r="DJ66" s="139">
        <f>RANK('Standardized Scores'!DJ66,'Standardized Scores'!$E66:$DO66)</f>
        <v>47</v>
      </c>
      <c r="DK66" s="139">
        <f>RANK('Standardized Scores'!DK66,'Standardized Scores'!$E66:$DO66)</f>
        <v>47</v>
      </c>
      <c r="DL66" s="139">
        <f>RANK('Standardized Scores'!DL66,'Standardized Scores'!$E66:$DO66)</f>
        <v>47</v>
      </c>
      <c r="DM66" s="139">
        <f>RANK('Standardized Scores'!DM66,'Standardized Scores'!$E66:$DO66)</f>
        <v>47</v>
      </c>
      <c r="DN66" s="139">
        <f>RANK('Standardized Scores'!DN66,'Standardized Scores'!$E66:$DO66)</f>
        <v>47</v>
      </c>
      <c r="DO66" s="139">
        <f>RANK('Standardized Scores'!DO66,'Standardized Scores'!$E66:$DO66)</f>
        <v>39</v>
      </c>
    </row>
    <row r="67" spans="2:119" ht="12" customHeight="1" x14ac:dyDescent="0.25">
      <c r="B67" s="83" t="str">
        <f>'Standardized Scores'!B67</f>
        <v xml:space="preserve">         Gender balance in executive leadership positions in engineering industries</v>
      </c>
      <c r="C67" s="83" t="str">
        <f t="shared" si="0"/>
        <v>Gender balance in executive leadership positions in engineering industries</v>
      </c>
      <c r="D67" s="172">
        <f>'Standardized Scores'!D67</f>
        <v>0.125</v>
      </c>
      <c r="E67" s="139">
        <f>RANK('Standardized Scores'!E67,'Standardized Scores'!$E67:$DO67)</f>
        <v>70</v>
      </c>
      <c r="F67" s="139">
        <f>RANK('Standardized Scores'!F67,'Standardized Scores'!$E67:$DO67)</f>
        <v>70</v>
      </c>
      <c r="G67" s="139">
        <f>RANK('Standardized Scores'!G67,'Standardized Scores'!$E67:$DO67)</f>
        <v>70</v>
      </c>
      <c r="H67" s="139">
        <f>RANK('Standardized Scores'!H67,'Standardized Scores'!$E67:$DO67)</f>
        <v>70</v>
      </c>
      <c r="I67" s="139">
        <f>RANK('Standardized Scores'!I67,'Standardized Scores'!$E67:$DO67)</f>
        <v>70</v>
      </c>
      <c r="J67" s="139">
        <f>RANK('Standardized Scores'!J67,'Standardized Scores'!$E67:$DO67)</f>
        <v>41</v>
      </c>
      <c r="K67" s="139">
        <f>RANK('Standardized Scores'!K67,'Standardized Scores'!$E67:$DO67)</f>
        <v>36</v>
      </c>
      <c r="L67" s="139">
        <f>RANK('Standardized Scores'!L67,'Standardized Scores'!$E67:$DO67)</f>
        <v>70</v>
      </c>
      <c r="M67" s="139">
        <f>RANK('Standardized Scores'!M67,'Standardized Scores'!$E67:$DO67)</f>
        <v>70</v>
      </c>
      <c r="N67" s="139">
        <f>RANK('Standardized Scores'!N67,'Standardized Scores'!$E67:$DO67)</f>
        <v>70</v>
      </c>
      <c r="O67" s="139">
        <f>RANK('Standardized Scores'!O67,'Standardized Scores'!$E67:$DO67)</f>
        <v>70</v>
      </c>
      <c r="P67" s="139">
        <f>RANK('Standardized Scores'!P67,'Standardized Scores'!$E67:$DO67)</f>
        <v>37</v>
      </c>
      <c r="Q67" s="139">
        <f>RANK('Standardized Scores'!Q67,'Standardized Scores'!$E67:$DO67)</f>
        <v>70</v>
      </c>
      <c r="R67" s="139">
        <f>RANK('Standardized Scores'!R67,'Standardized Scores'!$E67:$DO67)</f>
        <v>70</v>
      </c>
      <c r="S67" s="139">
        <f>RANK('Standardized Scores'!S67,'Standardized Scores'!$E67:$DO67)</f>
        <v>70</v>
      </c>
      <c r="T67" s="139">
        <f>RANK('Standardized Scores'!T67,'Standardized Scores'!$E67:$DO67)</f>
        <v>66</v>
      </c>
      <c r="U67" s="139">
        <f>RANK('Standardized Scores'!U67,'Standardized Scores'!$E67:$DO67)</f>
        <v>48</v>
      </c>
      <c r="V67" s="139">
        <f>RANK('Standardized Scores'!V67,'Standardized Scores'!$E67:$DO67)</f>
        <v>70</v>
      </c>
      <c r="W67" s="139">
        <f>RANK('Standardized Scores'!W67,'Standardized Scores'!$E67:$DO67)</f>
        <v>33</v>
      </c>
      <c r="X67" s="139">
        <f>RANK('Standardized Scores'!X67,'Standardized Scores'!$E67:$DO67)</f>
        <v>20</v>
      </c>
      <c r="Y67" s="139">
        <f>RANK('Standardized Scores'!Y67,'Standardized Scores'!$E67:$DO67)</f>
        <v>34</v>
      </c>
      <c r="Z67" s="139">
        <f>RANK('Standardized Scores'!Z67,'Standardized Scores'!$E67:$DO67)</f>
        <v>45</v>
      </c>
      <c r="AA67" s="139">
        <f>RANK('Standardized Scores'!AA67,'Standardized Scores'!$E67:$DO67)</f>
        <v>70</v>
      </c>
      <c r="AB67" s="139">
        <f>RANK('Standardized Scores'!AB67,'Standardized Scores'!$E67:$DO67)</f>
        <v>70</v>
      </c>
      <c r="AC67" s="139">
        <f>RANK('Standardized Scores'!AC67,'Standardized Scores'!$E67:$DO67)</f>
        <v>64</v>
      </c>
      <c r="AD67" s="139">
        <f>RANK('Standardized Scores'!AD67,'Standardized Scores'!$E67:$DO67)</f>
        <v>19</v>
      </c>
      <c r="AE67" s="139">
        <f>RANK('Standardized Scores'!AE67,'Standardized Scores'!$E67:$DO67)</f>
        <v>49</v>
      </c>
      <c r="AF67" s="139">
        <f>RANK('Standardized Scores'!AF67,'Standardized Scores'!$E67:$DO67)</f>
        <v>38</v>
      </c>
      <c r="AG67" s="139">
        <f>RANK('Standardized Scores'!AG67,'Standardized Scores'!$E67:$DO67)</f>
        <v>70</v>
      </c>
      <c r="AH67" s="139">
        <f>RANK('Standardized Scores'!AH67,'Standardized Scores'!$E67:$DO67)</f>
        <v>70</v>
      </c>
      <c r="AI67" s="139">
        <f>RANK('Standardized Scores'!AI67,'Standardized Scores'!$E67:$DO67)</f>
        <v>61</v>
      </c>
      <c r="AJ67" s="139">
        <f>RANK('Standardized Scores'!AJ67,'Standardized Scores'!$E67:$DO67)</f>
        <v>70</v>
      </c>
      <c r="AK67" s="139">
        <f>RANK('Standardized Scores'!AK67,'Standardized Scores'!$E67:$DO67)</f>
        <v>11</v>
      </c>
      <c r="AL67" s="139">
        <f>RANK('Standardized Scores'!AL67,'Standardized Scores'!$E67:$DO67)</f>
        <v>70</v>
      </c>
      <c r="AM67" s="139">
        <f>RANK('Standardized Scores'!AM67,'Standardized Scores'!$E67:$DO67)</f>
        <v>25</v>
      </c>
      <c r="AN67" s="139">
        <f>RANK('Standardized Scores'!AN67,'Standardized Scores'!$E67:$DO67)</f>
        <v>58</v>
      </c>
      <c r="AO67" s="139">
        <f>RANK('Standardized Scores'!AO67,'Standardized Scores'!$E67:$DO67)</f>
        <v>70</v>
      </c>
      <c r="AP67" s="139">
        <f>RANK('Standardized Scores'!AP67,'Standardized Scores'!$E67:$DO67)</f>
        <v>63</v>
      </c>
      <c r="AQ67" s="139">
        <f>RANK('Standardized Scores'!AQ67,'Standardized Scores'!$E67:$DO67)</f>
        <v>70</v>
      </c>
      <c r="AR67" s="139">
        <f>RANK('Standardized Scores'!AR67,'Standardized Scores'!$E67:$DO67)</f>
        <v>6</v>
      </c>
      <c r="AS67" s="139">
        <f>RANK('Standardized Scores'!AS67,'Standardized Scores'!$E67:$DO67)</f>
        <v>70</v>
      </c>
      <c r="AT67" s="139">
        <f>RANK('Standardized Scores'!AT67,'Standardized Scores'!$E67:$DO67)</f>
        <v>70</v>
      </c>
      <c r="AU67" s="139">
        <f>RANK('Standardized Scores'!AU67,'Standardized Scores'!$E67:$DO67)</f>
        <v>4</v>
      </c>
      <c r="AV67" s="139">
        <f>RANK('Standardized Scores'!AV67,'Standardized Scores'!$E67:$DO67)</f>
        <v>52</v>
      </c>
      <c r="AW67" s="139">
        <f>RANK('Standardized Scores'!AW67,'Standardized Scores'!$E67:$DO67)</f>
        <v>15</v>
      </c>
      <c r="AX67" s="139">
        <f>RANK('Standardized Scores'!AX67,'Standardized Scores'!$E67:$DO67)</f>
        <v>7</v>
      </c>
      <c r="AY67" s="139">
        <f>RANK('Standardized Scores'!AY67,'Standardized Scores'!$E67:$DO67)</f>
        <v>9</v>
      </c>
      <c r="AZ67" s="139">
        <f>RANK('Standardized Scores'!AZ67,'Standardized Scores'!$E67:$DO67)</f>
        <v>70</v>
      </c>
      <c r="BA67" s="139">
        <f>RANK('Standardized Scores'!BA67,'Standardized Scores'!$E67:$DO67)</f>
        <v>70</v>
      </c>
      <c r="BB67" s="139">
        <f>RANK('Standardized Scores'!BB67,'Standardized Scores'!$E67:$DO67)</f>
        <v>47</v>
      </c>
      <c r="BC67" s="139">
        <f>RANK('Standardized Scores'!BC67,'Standardized Scores'!$E67:$DO67)</f>
        <v>28</v>
      </c>
      <c r="BD67" s="139">
        <f>RANK('Standardized Scores'!BD67,'Standardized Scores'!$E67:$DO67)</f>
        <v>67</v>
      </c>
      <c r="BE67" s="139">
        <f>RANK('Standardized Scores'!BE67,'Standardized Scores'!$E67:$DO67)</f>
        <v>69</v>
      </c>
      <c r="BF67" s="139">
        <f>RANK('Standardized Scores'!BF67,'Standardized Scores'!$E67:$DO67)</f>
        <v>39</v>
      </c>
      <c r="BG67" s="139">
        <f>RANK('Standardized Scores'!BG67,'Standardized Scores'!$E67:$DO67)</f>
        <v>16</v>
      </c>
      <c r="BH67" s="139">
        <f>RANK('Standardized Scores'!BH67,'Standardized Scores'!$E67:$DO67)</f>
        <v>10</v>
      </c>
      <c r="BI67" s="139">
        <f>RANK('Standardized Scores'!BI67,'Standardized Scores'!$E67:$DO67)</f>
        <v>56</v>
      </c>
      <c r="BJ67" s="139">
        <f>RANK('Standardized Scores'!BJ67,'Standardized Scores'!$E67:$DO67)</f>
        <v>70</v>
      </c>
      <c r="BK67" s="139">
        <f>RANK('Standardized Scores'!BK67,'Standardized Scores'!$E67:$DO67)</f>
        <v>23</v>
      </c>
      <c r="BL67" s="139">
        <f>RANK('Standardized Scores'!BL67,'Standardized Scores'!$E67:$DO67)</f>
        <v>70</v>
      </c>
      <c r="BM67" s="139">
        <f>RANK('Standardized Scores'!BM67,'Standardized Scores'!$E67:$DO67)</f>
        <v>26</v>
      </c>
      <c r="BN67" s="139">
        <f>RANK('Standardized Scores'!BN67,'Standardized Scores'!$E67:$DO67)</f>
        <v>60</v>
      </c>
      <c r="BO67" s="139">
        <f>RANK('Standardized Scores'!BO67,'Standardized Scores'!$E67:$DO67)</f>
        <v>70</v>
      </c>
      <c r="BP67" s="139">
        <f>RANK('Standardized Scores'!BP67,'Standardized Scores'!$E67:$DO67)</f>
        <v>3</v>
      </c>
      <c r="BQ67" s="139">
        <f>RANK('Standardized Scores'!BQ67,'Standardized Scores'!$E67:$DO67)</f>
        <v>70</v>
      </c>
      <c r="BR67" s="139">
        <f>RANK('Standardized Scores'!BR67,'Standardized Scores'!$E67:$DO67)</f>
        <v>18</v>
      </c>
      <c r="BS67" s="139">
        <f>RANK('Standardized Scores'!BS67,'Standardized Scores'!$E67:$DO67)</f>
        <v>62</v>
      </c>
      <c r="BT67" s="139">
        <f>RANK('Standardized Scores'!BT67,'Standardized Scores'!$E67:$DO67)</f>
        <v>70</v>
      </c>
      <c r="BU67" s="139">
        <f>RANK('Standardized Scores'!BU67,'Standardized Scores'!$E67:$DO67)</f>
        <v>70</v>
      </c>
      <c r="BV67" s="139">
        <f>RANK('Standardized Scores'!BV67,'Standardized Scores'!$E67:$DO67)</f>
        <v>24</v>
      </c>
      <c r="BW67" s="139">
        <f>RANK('Standardized Scores'!BW67,'Standardized Scores'!$E67:$DO67)</f>
        <v>70</v>
      </c>
      <c r="BX67" s="139">
        <f>RANK('Standardized Scores'!BX67,'Standardized Scores'!$E67:$DO67)</f>
        <v>70</v>
      </c>
      <c r="BY67" s="139">
        <f>RANK('Standardized Scores'!BY67,'Standardized Scores'!$E67:$DO67)</f>
        <v>70</v>
      </c>
      <c r="BZ67" s="139">
        <f>RANK('Standardized Scores'!BZ67,'Standardized Scores'!$E67:$DO67)</f>
        <v>44</v>
      </c>
      <c r="CA67" s="139">
        <f>RANK('Standardized Scores'!CA67,'Standardized Scores'!$E67:$DO67)</f>
        <v>17</v>
      </c>
      <c r="CB67" s="139">
        <f>RANK('Standardized Scores'!CB67,'Standardized Scores'!$E67:$DO67)</f>
        <v>30</v>
      </c>
      <c r="CC67" s="139">
        <f>RANK('Standardized Scores'!CC67,'Standardized Scores'!$E67:$DO67)</f>
        <v>59</v>
      </c>
      <c r="CD67" s="139">
        <f>RANK('Standardized Scores'!CD67,'Standardized Scores'!$E67:$DO67)</f>
        <v>70</v>
      </c>
      <c r="CE67" s="139">
        <f>RANK('Standardized Scores'!CE67,'Standardized Scores'!$E67:$DO67)</f>
        <v>70</v>
      </c>
      <c r="CF67" s="139">
        <f>RANK('Standardized Scores'!CF67,'Standardized Scores'!$E67:$DO67)</f>
        <v>70</v>
      </c>
      <c r="CG67" s="139">
        <f>RANK('Standardized Scores'!CG67,'Standardized Scores'!$E67:$DO67)</f>
        <v>70</v>
      </c>
      <c r="CH67" s="139">
        <f>RANK('Standardized Scores'!CH67,'Standardized Scores'!$E67:$DO67)</f>
        <v>8</v>
      </c>
      <c r="CI67" s="139">
        <f>RANK('Standardized Scores'!CI67,'Standardized Scores'!$E67:$DO67)</f>
        <v>12</v>
      </c>
      <c r="CJ67" s="139">
        <f>RANK('Standardized Scores'!CJ67,'Standardized Scores'!$E67:$DO67)</f>
        <v>22</v>
      </c>
      <c r="CK67" s="139">
        <f>RANK('Standardized Scores'!CK67,'Standardized Scores'!$E67:$DO67)</f>
        <v>53</v>
      </c>
      <c r="CL67" s="139">
        <f>RANK('Standardized Scores'!CL67,'Standardized Scores'!$E67:$DO67)</f>
        <v>57</v>
      </c>
      <c r="CM67" s="139">
        <f>RANK('Standardized Scores'!CM67,'Standardized Scores'!$E67:$DO67)</f>
        <v>27</v>
      </c>
      <c r="CN67" s="139">
        <f>RANK('Standardized Scores'!CN67,'Standardized Scores'!$E67:$DO67)</f>
        <v>54</v>
      </c>
      <c r="CO67" s="139">
        <f>RANK('Standardized Scores'!CO67,'Standardized Scores'!$E67:$DO67)</f>
        <v>70</v>
      </c>
      <c r="CP67" s="139">
        <f>RANK('Standardized Scores'!CP67,'Standardized Scores'!$E67:$DO67)</f>
        <v>70</v>
      </c>
      <c r="CQ67" s="139">
        <f>RANK('Standardized Scores'!CQ67,'Standardized Scores'!$E67:$DO67)</f>
        <v>70</v>
      </c>
      <c r="CR67" s="139">
        <f>RANK('Standardized Scores'!CR67,'Standardized Scores'!$E67:$DO67)</f>
        <v>35</v>
      </c>
      <c r="CS67" s="139">
        <f>RANK('Standardized Scores'!CS67,'Standardized Scores'!$E67:$DO67)</f>
        <v>2</v>
      </c>
      <c r="CT67" s="139">
        <f>RANK('Standardized Scores'!CT67,'Standardized Scores'!$E67:$DO67)</f>
        <v>68</v>
      </c>
      <c r="CU67" s="139">
        <f>RANK('Standardized Scores'!CU67,'Standardized Scores'!$E67:$DO67)</f>
        <v>29</v>
      </c>
      <c r="CV67" s="139">
        <f>RANK('Standardized Scores'!CV67,'Standardized Scores'!$E67:$DO67)</f>
        <v>31</v>
      </c>
      <c r="CW67" s="139">
        <f>RANK('Standardized Scores'!CW67,'Standardized Scores'!$E67:$DO67)</f>
        <v>65</v>
      </c>
      <c r="CX67" s="139">
        <f>RANK('Standardized Scores'!CX67,'Standardized Scores'!$E67:$DO67)</f>
        <v>50</v>
      </c>
      <c r="CY67" s="139">
        <f>RANK('Standardized Scores'!CY67,'Standardized Scores'!$E67:$DO67)</f>
        <v>42</v>
      </c>
      <c r="CZ67" s="139">
        <f>RANK('Standardized Scores'!CZ67,'Standardized Scores'!$E67:$DO67)</f>
        <v>40</v>
      </c>
      <c r="DA67" s="139">
        <f>RANK('Standardized Scores'!DA67,'Standardized Scores'!$E67:$DO67)</f>
        <v>51</v>
      </c>
      <c r="DB67" s="139">
        <f>RANK('Standardized Scores'!DB67,'Standardized Scores'!$E67:$DO67)</f>
        <v>5</v>
      </c>
      <c r="DC67" s="139">
        <f>RANK('Standardized Scores'!DC67,'Standardized Scores'!$E67:$DO67)</f>
        <v>70</v>
      </c>
      <c r="DD67" s="139">
        <f>RANK('Standardized Scores'!DD67,'Standardized Scores'!$E67:$DO67)</f>
        <v>13</v>
      </c>
      <c r="DE67" s="139">
        <f>RANK('Standardized Scores'!DE67,'Standardized Scores'!$E67:$DO67)</f>
        <v>70</v>
      </c>
      <c r="DF67" s="139">
        <f>RANK('Standardized Scores'!DF67,'Standardized Scores'!$E67:$DO67)</f>
        <v>46</v>
      </c>
      <c r="DG67" s="139">
        <f>RANK('Standardized Scores'!DG67,'Standardized Scores'!$E67:$DO67)</f>
        <v>70</v>
      </c>
      <c r="DH67" s="139">
        <f>RANK('Standardized Scores'!DH67,'Standardized Scores'!$E67:$DO67)</f>
        <v>43</v>
      </c>
      <c r="DI67" s="139">
        <f>RANK('Standardized Scores'!DI67,'Standardized Scores'!$E67:$DO67)</f>
        <v>55</v>
      </c>
      <c r="DJ67" s="139">
        <f>RANK('Standardized Scores'!DJ67,'Standardized Scores'!$E67:$DO67)</f>
        <v>32</v>
      </c>
      <c r="DK67" s="139">
        <f>RANK('Standardized Scores'!DK67,'Standardized Scores'!$E67:$DO67)</f>
        <v>21</v>
      </c>
      <c r="DL67" s="139">
        <f>RANK('Standardized Scores'!DL67,'Standardized Scores'!$E67:$DO67)</f>
        <v>70</v>
      </c>
      <c r="DM67" s="139">
        <f>RANK('Standardized Scores'!DM67,'Standardized Scores'!$E67:$DO67)</f>
        <v>14</v>
      </c>
      <c r="DN67" s="139">
        <f>RANK('Standardized Scores'!DN67,'Standardized Scores'!$E67:$DO67)</f>
        <v>70</v>
      </c>
      <c r="DO67" s="139">
        <f>RANK('Standardized Scores'!DO67,'Standardized Scores'!$E67:$DO67)</f>
        <v>1</v>
      </c>
    </row>
    <row r="68" spans="2:119" ht="12" customHeight="1" x14ac:dyDescent="0.25">
      <c r="B68" s="83" t="str">
        <f>'Standardized Scores'!B68</f>
        <v xml:space="preserve">         Gender balance on industry boards of companies in engineering industries</v>
      </c>
      <c r="C68" s="83" t="str">
        <f t="shared" si="0"/>
        <v>Gender balance on industry boards of companies in engineering industries</v>
      </c>
      <c r="D68" s="172">
        <f>'Standardized Scores'!D68</f>
        <v>0.125</v>
      </c>
      <c r="E68" s="139">
        <f>RANK('Standardized Scores'!E68,'Standardized Scores'!$E68:$DO68)</f>
        <v>66</v>
      </c>
      <c r="F68" s="139">
        <f>RANK('Standardized Scores'!F68,'Standardized Scores'!$E68:$DO68)</f>
        <v>66</v>
      </c>
      <c r="G68" s="139">
        <f>RANK('Standardized Scores'!G68,'Standardized Scores'!$E68:$DO68)</f>
        <v>66</v>
      </c>
      <c r="H68" s="139">
        <f>RANK('Standardized Scores'!H68,'Standardized Scores'!$E68:$DO68)</f>
        <v>66</v>
      </c>
      <c r="I68" s="139">
        <f>RANK('Standardized Scores'!I68,'Standardized Scores'!$E68:$DO68)</f>
        <v>66</v>
      </c>
      <c r="J68" s="139">
        <f>RANK('Standardized Scores'!J68,'Standardized Scores'!$E68:$DO68)</f>
        <v>41</v>
      </c>
      <c r="K68" s="139">
        <f>RANK('Standardized Scores'!K68,'Standardized Scores'!$E68:$DO68)</f>
        <v>21</v>
      </c>
      <c r="L68" s="139">
        <f>RANK('Standardized Scores'!L68,'Standardized Scores'!$E68:$DO68)</f>
        <v>66</v>
      </c>
      <c r="M68" s="139">
        <f>RANK('Standardized Scores'!M68,'Standardized Scores'!$E68:$DO68)</f>
        <v>66</v>
      </c>
      <c r="N68" s="139">
        <f>RANK('Standardized Scores'!N68,'Standardized Scores'!$E68:$DO68)</f>
        <v>66</v>
      </c>
      <c r="O68" s="139">
        <f>RANK('Standardized Scores'!O68,'Standardized Scores'!$E68:$DO68)</f>
        <v>66</v>
      </c>
      <c r="P68" s="139">
        <f>RANK('Standardized Scores'!P68,'Standardized Scores'!$E68:$DO68)</f>
        <v>35</v>
      </c>
      <c r="Q68" s="139">
        <f>RANK('Standardized Scores'!Q68,'Standardized Scores'!$E68:$DO68)</f>
        <v>66</v>
      </c>
      <c r="R68" s="139">
        <f>RANK('Standardized Scores'!R68,'Standardized Scores'!$E68:$DO68)</f>
        <v>66</v>
      </c>
      <c r="S68" s="139">
        <f>RANK('Standardized Scores'!S68,'Standardized Scores'!$E68:$DO68)</f>
        <v>66</v>
      </c>
      <c r="T68" s="139">
        <f>RANK('Standardized Scores'!T68,'Standardized Scores'!$E68:$DO68)</f>
        <v>61</v>
      </c>
      <c r="U68" s="139">
        <f>RANK('Standardized Scores'!U68,'Standardized Scores'!$E68:$DO68)</f>
        <v>30</v>
      </c>
      <c r="V68" s="139">
        <f>RANK('Standardized Scores'!V68,'Standardized Scores'!$E68:$DO68)</f>
        <v>66</v>
      </c>
      <c r="W68" s="139">
        <f>RANK('Standardized Scores'!W68,'Standardized Scores'!$E68:$DO68)</f>
        <v>29</v>
      </c>
      <c r="X68" s="139">
        <f>RANK('Standardized Scores'!X68,'Standardized Scores'!$E68:$DO68)</f>
        <v>39</v>
      </c>
      <c r="Y68" s="139">
        <f>RANK('Standardized Scores'!Y68,'Standardized Scores'!$E68:$DO68)</f>
        <v>40</v>
      </c>
      <c r="Z68" s="139">
        <f>RANK('Standardized Scores'!Z68,'Standardized Scores'!$E68:$DO68)</f>
        <v>51</v>
      </c>
      <c r="AA68" s="139">
        <f>RANK('Standardized Scores'!AA68,'Standardized Scores'!$E68:$DO68)</f>
        <v>66</v>
      </c>
      <c r="AB68" s="139">
        <f>RANK('Standardized Scores'!AB68,'Standardized Scores'!$E68:$DO68)</f>
        <v>66</v>
      </c>
      <c r="AC68" s="139">
        <f>RANK('Standardized Scores'!AC68,'Standardized Scores'!$E68:$DO68)</f>
        <v>37</v>
      </c>
      <c r="AD68" s="139">
        <f>RANK('Standardized Scores'!AD68,'Standardized Scores'!$E68:$DO68)</f>
        <v>19</v>
      </c>
      <c r="AE68" s="139">
        <f>RANK('Standardized Scores'!AE68,'Standardized Scores'!$E68:$DO68)</f>
        <v>47</v>
      </c>
      <c r="AF68" s="139">
        <f>RANK('Standardized Scores'!AF68,'Standardized Scores'!$E68:$DO68)</f>
        <v>27</v>
      </c>
      <c r="AG68" s="139">
        <f>RANK('Standardized Scores'!AG68,'Standardized Scores'!$E68:$DO68)</f>
        <v>66</v>
      </c>
      <c r="AH68" s="139">
        <f>RANK('Standardized Scores'!AH68,'Standardized Scores'!$E68:$DO68)</f>
        <v>66</v>
      </c>
      <c r="AI68" s="139">
        <f>RANK('Standardized Scores'!AI68,'Standardized Scores'!$E68:$DO68)</f>
        <v>54</v>
      </c>
      <c r="AJ68" s="139">
        <f>RANK('Standardized Scores'!AJ68,'Standardized Scores'!$E68:$DO68)</f>
        <v>66</v>
      </c>
      <c r="AK68" s="139">
        <f>RANK('Standardized Scores'!AK68,'Standardized Scores'!$E68:$DO68)</f>
        <v>34</v>
      </c>
      <c r="AL68" s="139">
        <f>RANK('Standardized Scores'!AL68,'Standardized Scores'!$E68:$DO68)</f>
        <v>66</v>
      </c>
      <c r="AM68" s="139">
        <f>RANK('Standardized Scores'!AM68,'Standardized Scores'!$E68:$DO68)</f>
        <v>25</v>
      </c>
      <c r="AN68" s="139">
        <f>RANK('Standardized Scores'!AN68,'Standardized Scores'!$E68:$DO68)</f>
        <v>55</v>
      </c>
      <c r="AO68" s="139">
        <f>RANK('Standardized Scores'!AO68,'Standardized Scores'!$E68:$DO68)</f>
        <v>66</v>
      </c>
      <c r="AP68" s="139">
        <f>RANK('Standardized Scores'!AP68,'Standardized Scores'!$E68:$DO68)</f>
        <v>59</v>
      </c>
      <c r="AQ68" s="139">
        <f>RANK('Standardized Scores'!AQ68,'Standardized Scores'!$E68:$DO68)</f>
        <v>66</v>
      </c>
      <c r="AR68" s="139">
        <f>RANK('Standardized Scores'!AR68,'Standardized Scores'!$E68:$DO68)</f>
        <v>6</v>
      </c>
      <c r="AS68" s="139">
        <f>RANK('Standardized Scores'!AS68,'Standardized Scores'!$E68:$DO68)</f>
        <v>66</v>
      </c>
      <c r="AT68" s="139">
        <f>RANK('Standardized Scores'!AT68,'Standardized Scores'!$E68:$DO68)</f>
        <v>66</v>
      </c>
      <c r="AU68" s="139">
        <f>RANK('Standardized Scores'!AU68,'Standardized Scores'!$E68:$DO68)</f>
        <v>3</v>
      </c>
      <c r="AV68" s="139">
        <f>RANK('Standardized Scores'!AV68,'Standardized Scores'!$E68:$DO68)</f>
        <v>58</v>
      </c>
      <c r="AW68" s="139">
        <f>RANK('Standardized Scores'!AW68,'Standardized Scores'!$E68:$DO68)</f>
        <v>24</v>
      </c>
      <c r="AX68" s="139">
        <f>RANK('Standardized Scores'!AX68,'Standardized Scores'!$E68:$DO68)</f>
        <v>5</v>
      </c>
      <c r="AY68" s="139">
        <f>RANK('Standardized Scores'!AY68,'Standardized Scores'!$E68:$DO68)</f>
        <v>9</v>
      </c>
      <c r="AZ68" s="139">
        <f>RANK('Standardized Scores'!AZ68,'Standardized Scores'!$E68:$DO68)</f>
        <v>66</v>
      </c>
      <c r="BA68" s="139">
        <f>RANK('Standardized Scores'!BA68,'Standardized Scores'!$E68:$DO68)</f>
        <v>66</v>
      </c>
      <c r="BB68" s="139">
        <f>RANK('Standardized Scores'!BB68,'Standardized Scores'!$E68:$DO68)</f>
        <v>38</v>
      </c>
      <c r="BC68" s="139">
        <f>RANK('Standardized Scores'!BC68,'Standardized Scores'!$E68:$DO68)</f>
        <v>11</v>
      </c>
      <c r="BD68" s="139">
        <f>RANK('Standardized Scores'!BD68,'Standardized Scores'!$E68:$DO68)</f>
        <v>57</v>
      </c>
      <c r="BE68" s="139">
        <f>RANK('Standardized Scores'!BE68,'Standardized Scores'!$E68:$DO68)</f>
        <v>65</v>
      </c>
      <c r="BF68" s="139">
        <f>RANK('Standardized Scores'!BF68,'Standardized Scores'!$E68:$DO68)</f>
        <v>45</v>
      </c>
      <c r="BG68" s="139">
        <f>RANK('Standardized Scores'!BG68,'Standardized Scores'!$E68:$DO68)</f>
        <v>4</v>
      </c>
      <c r="BH68" s="139">
        <f>RANK('Standardized Scores'!BH68,'Standardized Scores'!$E68:$DO68)</f>
        <v>66</v>
      </c>
      <c r="BI68" s="139">
        <f>RANK('Standardized Scores'!BI68,'Standardized Scores'!$E68:$DO68)</f>
        <v>66</v>
      </c>
      <c r="BJ68" s="139">
        <f>RANK('Standardized Scores'!BJ68,'Standardized Scores'!$E68:$DO68)</f>
        <v>66</v>
      </c>
      <c r="BK68" s="139">
        <f>RANK('Standardized Scores'!BK68,'Standardized Scores'!$E68:$DO68)</f>
        <v>32</v>
      </c>
      <c r="BL68" s="139">
        <f>RANK('Standardized Scores'!BL68,'Standardized Scores'!$E68:$DO68)</f>
        <v>66</v>
      </c>
      <c r="BM68" s="139">
        <f>RANK('Standardized Scores'!BM68,'Standardized Scores'!$E68:$DO68)</f>
        <v>44</v>
      </c>
      <c r="BN68" s="139">
        <f>RANK('Standardized Scores'!BN68,'Standardized Scores'!$E68:$DO68)</f>
        <v>66</v>
      </c>
      <c r="BO68" s="139">
        <f>RANK('Standardized Scores'!BO68,'Standardized Scores'!$E68:$DO68)</f>
        <v>66</v>
      </c>
      <c r="BP68" s="139">
        <f>RANK('Standardized Scores'!BP68,'Standardized Scores'!$E68:$DO68)</f>
        <v>2</v>
      </c>
      <c r="BQ68" s="139">
        <f>RANK('Standardized Scores'!BQ68,'Standardized Scores'!$E68:$DO68)</f>
        <v>66</v>
      </c>
      <c r="BR68" s="139">
        <f>RANK('Standardized Scores'!BR68,'Standardized Scores'!$E68:$DO68)</f>
        <v>36</v>
      </c>
      <c r="BS68" s="139">
        <f>RANK('Standardized Scores'!BS68,'Standardized Scores'!$E68:$DO68)</f>
        <v>60</v>
      </c>
      <c r="BT68" s="139">
        <f>RANK('Standardized Scores'!BT68,'Standardized Scores'!$E68:$DO68)</f>
        <v>66</v>
      </c>
      <c r="BU68" s="139">
        <f>RANK('Standardized Scores'!BU68,'Standardized Scores'!$E68:$DO68)</f>
        <v>66</v>
      </c>
      <c r="BV68" s="139">
        <f>RANK('Standardized Scores'!BV68,'Standardized Scores'!$E68:$DO68)</f>
        <v>13</v>
      </c>
      <c r="BW68" s="139">
        <f>RANK('Standardized Scores'!BW68,'Standardized Scores'!$E68:$DO68)</f>
        <v>66</v>
      </c>
      <c r="BX68" s="139">
        <f>RANK('Standardized Scores'!BX68,'Standardized Scores'!$E68:$DO68)</f>
        <v>66</v>
      </c>
      <c r="BY68" s="139">
        <f>RANK('Standardized Scores'!BY68,'Standardized Scores'!$E68:$DO68)</f>
        <v>66</v>
      </c>
      <c r="BZ68" s="139">
        <f>RANK('Standardized Scores'!BZ68,'Standardized Scores'!$E68:$DO68)</f>
        <v>28</v>
      </c>
      <c r="CA68" s="139">
        <f>RANK('Standardized Scores'!CA68,'Standardized Scores'!$E68:$DO68)</f>
        <v>18</v>
      </c>
      <c r="CB68" s="139">
        <f>RANK('Standardized Scores'!CB68,'Standardized Scores'!$E68:$DO68)</f>
        <v>48</v>
      </c>
      <c r="CC68" s="139">
        <f>RANK('Standardized Scores'!CC68,'Standardized Scores'!$E68:$DO68)</f>
        <v>46</v>
      </c>
      <c r="CD68" s="139">
        <f>RANK('Standardized Scores'!CD68,'Standardized Scores'!$E68:$DO68)</f>
        <v>66</v>
      </c>
      <c r="CE68" s="139">
        <f>RANK('Standardized Scores'!CE68,'Standardized Scores'!$E68:$DO68)</f>
        <v>66</v>
      </c>
      <c r="CF68" s="139">
        <f>RANK('Standardized Scores'!CF68,'Standardized Scores'!$E68:$DO68)</f>
        <v>66</v>
      </c>
      <c r="CG68" s="139">
        <f>RANK('Standardized Scores'!CG68,'Standardized Scores'!$E68:$DO68)</f>
        <v>66</v>
      </c>
      <c r="CH68" s="139">
        <f>RANK('Standardized Scores'!CH68,'Standardized Scores'!$E68:$DO68)</f>
        <v>14</v>
      </c>
      <c r="CI68" s="139">
        <f>RANK('Standardized Scores'!CI68,'Standardized Scores'!$E68:$DO68)</f>
        <v>12</v>
      </c>
      <c r="CJ68" s="139">
        <f>RANK('Standardized Scores'!CJ68,'Standardized Scores'!$E68:$DO68)</f>
        <v>17</v>
      </c>
      <c r="CK68" s="139">
        <f>RANK('Standardized Scores'!CK68,'Standardized Scores'!$E68:$DO68)</f>
        <v>53</v>
      </c>
      <c r="CL68" s="139">
        <f>RANK('Standardized Scores'!CL68,'Standardized Scores'!$E68:$DO68)</f>
        <v>42</v>
      </c>
      <c r="CM68" s="139">
        <f>RANK('Standardized Scores'!CM68,'Standardized Scores'!$E68:$DO68)</f>
        <v>20</v>
      </c>
      <c r="CN68" s="139">
        <f>RANK('Standardized Scores'!CN68,'Standardized Scores'!$E68:$DO68)</f>
        <v>52</v>
      </c>
      <c r="CO68" s="139">
        <f>RANK('Standardized Scores'!CO68,'Standardized Scores'!$E68:$DO68)</f>
        <v>66</v>
      </c>
      <c r="CP68" s="139">
        <f>RANK('Standardized Scores'!CP68,'Standardized Scores'!$E68:$DO68)</f>
        <v>66</v>
      </c>
      <c r="CQ68" s="139">
        <f>RANK('Standardized Scores'!CQ68,'Standardized Scores'!$E68:$DO68)</f>
        <v>66</v>
      </c>
      <c r="CR68" s="139">
        <f>RANK('Standardized Scores'!CR68,'Standardized Scores'!$E68:$DO68)</f>
        <v>23</v>
      </c>
      <c r="CS68" s="139">
        <f>RANK('Standardized Scores'!CS68,'Standardized Scores'!$E68:$DO68)</f>
        <v>7</v>
      </c>
      <c r="CT68" s="139">
        <f>RANK('Standardized Scores'!CT68,'Standardized Scores'!$E68:$DO68)</f>
        <v>64</v>
      </c>
      <c r="CU68" s="139">
        <f>RANK('Standardized Scores'!CU68,'Standardized Scores'!$E68:$DO68)</f>
        <v>26</v>
      </c>
      <c r="CV68" s="139">
        <f>RANK('Standardized Scores'!CV68,'Standardized Scores'!$E68:$DO68)</f>
        <v>16</v>
      </c>
      <c r="CW68" s="139">
        <f>RANK('Standardized Scores'!CW68,'Standardized Scores'!$E68:$DO68)</f>
        <v>62</v>
      </c>
      <c r="CX68" s="139">
        <f>RANK('Standardized Scores'!CX68,'Standardized Scores'!$E68:$DO68)</f>
        <v>50</v>
      </c>
      <c r="CY68" s="139">
        <f>RANK('Standardized Scores'!CY68,'Standardized Scores'!$E68:$DO68)</f>
        <v>66</v>
      </c>
      <c r="CZ68" s="139">
        <f>RANK('Standardized Scores'!CZ68,'Standardized Scores'!$E68:$DO68)</f>
        <v>22</v>
      </c>
      <c r="DA68" s="139">
        <f>RANK('Standardized Scores'!DA68,'Standardized Scores'!$E68:$DO68)</f>
        <v>33</v>
      </c>
      <c r="DB68" s="139">
        <f>RANK('Standardized Scores'!DB68,'Standardized Scores'!$E68:$DO68)</f>
        <v>15</v>
      </c>
      <c r="DC68" s="139">
        <f>RANK('Standardized Scores'!DC68,'Standardized Scores'!$E68:$DO68)</f>
        <v>66</v>
      </c>
      <c r="DD68" s="139">
        <f>RANK('Standardized Scores'!DD68,'Standardized Scores'!$E68:$DO68)</f>
        <v>10</v>
      </c>
      <c r="DE68" s="139">
        <f>RANK('Standardized Scores'!DE68,'Standardized Scores'!$E68:$DO68)</f>
        <v>66</v>
      </c>
      <c r="DF68" s="139">
        <f>RANK('Standardized Scores'!DF68,'Standardized Scores'!$E68:$DO68)</f>
        <v>49</v>
      </c>
      <c r="DG68" s="139">
        <f>RANK('Standardized Scores'!DG68,'Standardized Scores'!$E68:$DO68)</f>
        <v>66</v>
      </c>
      <c r="DH68" s="139">
        <f>RANK('Standardized Scores'!DH68,'Standardized Scores'!$E68:$DO68)</f>
        <v>63</v>
      </c>
      <c r="DI68" s="139">
        <f>RANK('Standardized Scores'!DI68,'Standardized Scores'!$E68:$DO68)</f>
        <v>56</v>
      </c>
      <c r="DJ68" s="139">
        <f>RANK('Standardized Scores'!DJ68,'Standardized Scores'!$E68:$DO68)</f>
        <v>43</v>
      </c>
      <c r="DK68" s="139">
        <f>RANK('Standardized Scores'!DK68,'Standardized Scores'!$E68:$DO68)</f>
        <v>31</v>
      </c>
      <c r="DL68" s="139">
        <f>RANK('Standardized Scores'!DL68,'Standardized Scores'!$E68:$DO68)</f>
        <v>66</v>
      </c>
      <c r="DM68" s="139">
        <f>RANK('Standardized Scores'!DM68,'Standardized Scores'!$E68:$DO68)</f>
        <v>8</v>
      </c>
      <c r="DN68" s="139">
        <f>RANK('Standardized Scores'!DN68,'Standardized Scores'!$E68:$DO68)</f>
        <v>66</v>
      </c>
      <c r="DO68" s="139">
        <f>RANK('Standardized Scores'!DO68,'Standardized Scores'!$E68:$DO68)</f>
        <v>1</v>
      </c>
    </row>
    <row r="69" spans="2:119" ht="12" customHeight="1" x14ac:dyDescent="0.25">
      <c r="B69" s="83" t="str">
        <f>'Standardized Scores'!B69</f>
        <v xml:space="preserve">         Extent of active standard that promotes, diversity, equity, and inclusion in the workplace?</v>
      </c>
      <c r="C69" s="83" t="str">
        <f t="shared" si="0"/>
        <v>Extent of active standard that promotes, diversity, equity, and inclusion in the workplace?</v>
      </c>
      <c r="D69" s="172">
        <f>'Standardized Scores'!D69</f>
        <v>0.125</v>
      </c>
      <c r="E69" s="139">
        <f>RANK('Standardized Scores'!E69,'Standardized Scores'!$E69:$DO69)</f>
        <v>31</v>
      </c>
      <c r="F69" s="139">
        <f>RANK('Standardized Scores'!F69,'Standardized Scores'!$E69:$DO69)</f>
        <v>66</v>
      </c>
      <c r="G69" s="139">
        <f>RANK('Standardized Scores'!G69,'Standardized Scores'!$E69:$DO69)</f>
        <v>31</v>
      </c>
      <c r="H69" s="139">
        <f>RANK('Standardized Scores'!H69,'Standardized Scores'!$E69:$DO69)</f>
        <v>66</v>
      </c>
      <c r="I69" s="139">
        <f>RANK('Standardized Scores'!I69,'Standardized Scores'!$E69:$DO69)</f>
        <v>31</v>
      </c>
      <c r="J69" s="139">
        <f>RANK('Standardized Scores'!J69,'Standardized Scores'!$E69:$DO69)</f>
        <v>5</v>
      </c>
      <c r="K69" s="139">
        <f>RANK('Standardized Scores'!K69,'Standardized Scores'!$E69:$DO69)</f>
        <v>66</v>
      </c>
      <c r="L69" s="139">
        <f>RANK('Standardized Scores'!L69,'Standardized Scores'!$E69:$DO69)</f>
        <v>31</v>
      </c>
      <c r="M69" s="139">
        <f>RANK('Standardized Scores'!M69,'Standardized Scores'!$E69:$DO69)</f>
        <v>66</v>
      </c>
      <c r="N69" s="139">
        <f>RANK('Standardized Scores'!N69,'Standardized Scores'!$E69:$DO69)</f>
        <v>31</v>
      </c>
      <c r="O69" s="139">
        <f>RANK('Standardized Scores'!O69,'Standardized Scores'!$E69:$DO69)</f>
        <v>66</v>
      </c>
      <c r="P69" s="139">
        <f>RANK('Standardized Scores'!P69,'Standardized Scores'!$E69:$DO69)</f>
        <v>5</v>
      </c>
      <c r="Q69" s="139">
        <f>RANK('Standardized Scores'!Q69,'Standardized Scores'!$E69:$DO69)</f>
        <v>31</v>
      </c>
      <c r="R69" s="139">
        <f>RANK('Standardized Scores'!R69,'Standardized Scores'!$E69:$DO69)</f>
        <v>31</v>
      </c>
      <c r="S69" s="139">
        <f>RANK('Standardized Scores'!S69,'Standardized Scores'!$E69:$DO69)</f>
        <v>22</v>
      </c>
      <c r="T69" s="139">
        <f>RANK('Standardized Scores'!T69,'Standardized Scores'!$E69:$DO69)</f>
        <v>31</v>
      </c>
      <c r="U69" s="139">
        <f>RANK('Standardized Scores'!U69,'Standardized Scores'!$E69:$DO69)</f>
        <v>5</v>
      </c>
      <c r="V69" s="139">
        <f>RANK('Standardized Scores'!V69,'Standardized Scores'!$E69:$DO69)</f>
        <v>31</v>
      </c>
      <c r="W69" s="139">
        <f>RANK('Standardized Scores'!W69,'Standardized Scores'!$E69:$DO69)</f>
        <v>22</v>
      </c>
      <c r="X69" s="139">
        <f>RANK('Standardized Scores'!X69,'Standardized Scores'!$E69:$DO69)</f>
        <v>66</v>
      </c>
      <c r="Y69" s="139">
        <f>RANK('Standardized Scores'!Y69,'Standardized Scores'!$E69:$DO69)</f>
        <v>31</v>
      </c>
      <c r="Z69" s="139">
        <f>RANK('Standardized Scores'!Z69,'Standardized Scores'!$E69:$DO69)</f>
        <v>66</v>
      </c>
      <c r="AA69" s="139">
        <f>RANK('Standardized Scores'!AA69,'Standardized Scores'!$E69:$DO69)</f>
        <v>106</v>
      </c>
      <c r="AB69" s="139">
        <f>RANK('Standardized Scores'!AB69,'Standardized Scores'!$E69:$DO69)</f>
        <v>31</v>
      </c>
      <c r="AC69" s="139">
        <f>RANK('Standardized Scores'!AC69,'Standardized Scores'!$E69:$DO69)</f>
        <v>5</v>
      </c>
      <c r="AD69" s="139">
        <f>RANK('Standardized Scores'!AD69,'Standardized Scores'!$E69:$DO69)</f>
        <v>5</v>
      </c>
      <c r="AE69" s="139">
        <f>RANK('Standardized Scores'!AE69,'Standardized Scores'!$E69:$DO69)</f>
        <v>2</v>
      </c>
      <c r="AF69" s="139">
        <f>RANK('Standardized Scores'!AF69,'Standardized Scores'!$E69:$DO69)</f>
        <v>66</v>
      </c>
      <c r="AG69" s="139">
        <f>RANK('Standardized Scores'!AG69,'Standardized Scores'!$E69:$DO69)</f>
        <v>31</v>
      </c>
      <c r="AH69" s="139">
        <f>RANK('Standardized Scores'!AH69,'Standardized Scores'!$E69:$DO69)</f>
        <v>31</v>
      </c>
      <c r="AI69" s="139">
        <f>RANK('Standardized Scores'!AI69,'Standardized Scores'!$E69:$DO69)</f>
        <v>66</v>
      </c>
      <c r="AJ69" s="139">
        <f>RANK('Standardized Scores'!AJ69,'Standardized Scores'!$E69:$DO69)</f>
        <v>31</v>
      </c>
      <c r="AK69" s="139">
        <f>RANK('Standardized Scores'!AK69,'Standardized Scores'!$E69:$DO69)</f>
        <v>5</v>
      </c>
      <c r="AL69" s="139">
        <f>RANK('Standardized Scores'!AL69,'Standardized Scores'!$E69:$DO69)</f>
        <v>66</v>
      </c>
      <c r="AM69" s="139">
        <f>RANK('Standardized Scores'!AM69,'Standardized Scores'!$E69:$DO69)</f>
        <v>5</v>
      </c>
      <c r="AN69" s="139">
        <f>RANK('Standardized Scores'!AN69,'Standardized Scores'!$E69:$DO69)</f>
        <v>2</v>
      </c>
      <c r="AO69" s="139">
        <f>RANK('Standardized Scores'!AO69,'Standardized Scores'!$E69:$DO69)</f>
        <v>66</v>
      </c>
      <c r="AP69" s="139">
        <f>RANK('Standardized Scores'!AP69,'Standardized Scores'!$E69:$DO69)</f>
        <v>31</v>
      </c>
      <c r="AQ69" s="139">
        <f>RANK('Standardized Scores'!AQ69,'Standardized Scores'!$E69:$DO69)</f>
        <v>66</v>
      </c>
      <c r="AR69" s="139">
        <f>RANK('Standardized Scores'!AR69,'Standardized Scores'!$E69:$DO69)</f>
        <v>5</v>
      </c>
      <c r="AS69" s="139">
        <f>RANK('Standardized Scores'!AS69,'Standardized Scores'!$E69:$DO69)</f>
        <v>31</v>
      </c>
      <c r="AT69" s="139">
        <f>RANK('Standardized Scores'!AT69,'Standardized Scores'!$E69:$DO69)</f>
        <v>31</v>
      </c>
      <c r="AU69" s="139">
        <f>RANK('Standardized Scores'!AU69,'Standardized Scores'!$E69:$DO69)</f>
        <v>31</v>
      </c>
      <c r="AV69" s="139">
        <f>RANK('Standardized Scores'!AV69,'Standardized Scores'!$E69:$DO69)</f>
        <v>5</v>
      </c>
      <c r="AW69" s="139">
        <f>RANK('Standardized Scores'!AW69,'Standardized Scores'!$E69:$DO69)</f>
        <v>31</v>
      </c>
      <c r="AX69" s="139">
        <f>RANK('Standardized Scores'!AX69,'Standardized Scores'!$E69:$DO69)</f>
        <v>22</v>
      </c>
      <c r="AY69" s="139">
        <f>RANK('Standardized Scores'!AY69,'Standardized Scores'!$E69:$DO69)</f>
        <v>31</v>
      </c>
      <c r="AZ69" s="139">
        <f>RANK('Standardized Scores'!AZ69,'Standardized Scores'!$E69:$DO69)</f>
        <v>66</v>
      </c>
      <c r="BA69" s="139">
        <f>RANK('Standardized Scores'!BA69,'Standardized Scores'!$E69:$DO69)</f>
        <v>66</v>
      </c>
      <c r="BB69" s="139">
        <f>RANK('Standardized Scores'!BB69,'Standardized Scores'!$E69:$DO69)</f>
        <v>2</v>
      </c>
      <c r="BC69" s="139">
        <f>RANK('Standardized Scores'!BC69,'Standardized Scores'!$E69:$DO69)</f>
        <v>22</v>
      </c>
      <c r="BD69" s="139">
        <f>RANK('Standardized Scores'!BD69,'Standardized Scores'!$E69:$DO69)</f>
        <v>66</v>
      </c>
      <c r="BE69" s="139">
        <f>RANK('Standardized Scores'!BE69,'Standardized Scores'!$E69:$DO69)</f>
        <v>22</v>
      </c>
      <c r="BF69" s="139">
        <f>RANK('Standardized Scores'!BF69,'Standardized Scores'!$E69:$DO69)</f>
        <v>31</v>
      </c>
      <c r="BG69" s="139">
        <f>RANK('Standardized Scores'!BG69,'Standardized Scores'!$E69:$DO69)</f>
        <v>66</v>
      </c>
      <c r="BH69" s="139">
        <f>RANK('Standardized Scores'!BH69,'Standardized Scores'!$E69:$DO69)</f>
        <v>31</v>
      </c>
      <c r="BI69" s="139">
        <f>RANK('Standardized Scores'!BI69,'Standardized Scores'!$E69:$DO69)</f>
        <v>66</v>
      </c>
      <c r="BJ69" s="139">
        <f>RANK('Standardized Scores'!BJ69,'Standardized Scores'!$E69:$DO69)</f>
        <v>31</v>
      </c>
      <c r="BK69" s="139">
        <f>RANK('Standardized Scores'!BK69,'Standardized Scores'!$E69:$DO69)</f>
        <v>5</v>
      </c>
      <c r="BL69" s="139">
        <f>RANK('Standardized Scores'!BL69,'Standardized Scores'!$E69:$DO69)</f>
        <v>31</v>
      </c>
      <c r="BM69" s="139">
        <f>RANK('Standardized Scores'!BM69,'Standardized Scores'!$E69:$DO69)</f>
        <v>5</v>
      </c>
      <c r="BN69" s="139">
        <f>RANK('Standardized Scores'!BN69,'Standardized Scores'!$E69:$DO69)</f>
        <v>5</v>
      </c>
      <c r="BO69" s="139">
        <f>RANK('Standardized Scores'!BO69,'Standardized Scores'!$E69:$DO69)</f>
        <v>31</v>
      </c>
      <c r="BP69" s="139">
        <f>RANK('Standardized Scores'!BP69,'Standardized Scores'!$E69:$DO69)</f>
        <v>31</v>
      </c>
      <c r="BQ69" s="139">
        <f>RANK('Standardized Scores'!BQ69,'Standardized Scores'!$E69:$DO69)</f>
        <v>5</v>
      </c>
      <c r="BR69" s="139">
        <f>RANK('Standardized Scores'!BR69,'Standardized Scores'!$E69:$DO69)</f>
        <v>31</v>
      </c>
      <c r="BS69" s="139">
        <f>RANK('Standardized Scores'!BS69,'Standardized Scores'!$E69:$DO69)</f>
        <v>31</v>
      </c>
      <c r="BT69" s="139">
        <f>RANK('Standardized Scores'!BT69,'Standardized Scores'!$E69:$DO69)</f>
        <v>66</v>
      </c>
      <c r="BU69" s="139">
        <f>RANK('Standardized Scores'!BU69,'Standardized Scores'!$E69:$DO69)</f>
        <v>66</v>
      </c>
      <c r="BV69" s="139">
        <f>RANK('Standardized Scores'!BV69,'Standardized Scores'!$E69:$DO69)</f>
        <v>106</v>
      </c>
      <c r="BW69" s="139">
        <f>RANK('Standardized Scores'!BW69,'Standardized Scores'!$E69:$DO69)</f>
        <v>66</v>
      </c>
      <c r="BX69" s="139">
        <f>RANK('Standardized Scores'!BX69,'Standardized Scores'!$E69:$DO69)</f>
        <v>66</v>
      </c>
      <c r="BY69" s="139">
        <f>RANK('Standardized Scores'!BY69,'Standardized Scores'!$E69:$DO69)</f>
        <v>66</v>
      </c>
      <c r="BZ69" s="139">
        <f>RANK('Standardized Scores'!BZ69,'Standardized Scores'!$E69:$DO69)</f>
        <v>31</v>
      </c>
      <c r="CA69" s="139">
        <f>RANK('Standardized Scores'!CA69,'Standardized Scores'!$E69:$DO69)</f>
        <v>66</v>
      </c>
      <c r="CB69" s="139">
        <f>RANK('Standardized Scores'!CB69,'Standardized Scores'!$E69:$DO69)</f>
        <v>66</v>
      </c>
      <c r="CC69" s="139">
        <f>RANK('Standardized Scores'!CC69,'Standardized Scores'!$E69:$DO69)</f>
        <v>66</v>
      </c>
      <c r="CD69" s="139">
        <f>RANK('Standardized Scores'!CD69,'Standardized Scores'!$E69:$DO69)</f>
        <v>106</v>
      </c>
      <c r="CE69" s="139">
        <f>RANK('Standardized Scores'!CE69,'Standardized Scores'!$E69:$DO69)</f>
        <v>106</v>
      </c>
      <c r="CF69" s="139">
        <f>RANK('Standardized Scores'!CF69,'Standardized Scores'!$E69:$DO69)</f>
        <v>66</v>
      </c>
      <c r="CG69" s="139">
        <f>RANK('Standardized Scores'!CG69,'Standardized Scores'!$E69:$DO69)</f>
        <v>66</v>
      </c>
      <c r="CH69" s="139">
        <f>RANK('Standardized Scores'!CH69,'Standardized Scores'!$E69:$DO69)</f>
        <v>106</v>
      </c>
      <c r="CI69" s="139">
        <f>RANK('Standardized Scores'!CI69,'Standardized Scores'!$E69:$DO69)</f>
        <v>66</v>
      </c>
      <c r="CJ69" s="139">
        <f>RANK('Standardized Scores'!CJ69,'Standardized Scores'!$E69:$DO69)</f>
        <v>5</v>
      </c>
      <c r="CK69" s="139">
        <f>RANK('Standardized Scores'!CK69,'Standardized Scores'!$E69:$DO69)</f>
        <v>22</v>
      </c>
      <c r="CL69" s="139">
        <f>RANK('Standardized Scores'!CL69,'Standardized Scores'!$E69:$DO69)</f>
        <v>106</v>
      </c>
      <c r="CM69" s="139">
        <f>RANK('Standardized Scores'!CM69,'Standardized Scores'!$E69:$DO69)</f>
        <v>22</v>
      </c>
      <c r="CN69" s="139">
        <f>RANK('Standardized Scores'!CN69,'Standardized Scores'!$E69:$DO69)</f>
        <v>66</v>
      </c>
      <c r="CO69" s="139">
        <f>RANK('Standardized Scores'!CO69,'Standardized Scores'!$E69:$DO69)</f>
        <v>66</v>
      </c>
      <c r="CP69" s="139">
        <f>RANK('Standardized Scores'!CP69,'Standardized Scores'!$E69:$DO69)</f>
        <v>31</v>
      </c>
      <c r="CQ69" s="139">
        <f>RANK('Standardized Scores'!CQ69,'Standardized Scores'!$E69:$DO69)</f>
        <v>66</v>
      </c>
      <c r="CR69" s="139">
        <f>RANK('Standardized Scores'!CR69,'Standardized Scores'!$E69:$DO69)</f>
        <v>66</v>
      </c>
      <c r="CS69" s="139">
        <f>RANK('Standardized Scores'!CS69,'Standardized Scores'!$E69:$DO69)</f>
        <v>31</v>
      </c>
      <c r="CT69" s="139">
        <f>RANK('Standardized Scores'!CT69,'Standardized Scores'!$E69:$DO69)</f>
        <v>22</v>
      </c>
      <c r="CU69" s="139">
        <f>RANK('Standardized Scores'!CU69,'Standardized Scores'!$E69:$DO69)</f>
        <v>22</v>
      </c>
      <c r="CV69" s="139">
        <f>RANK('Standardized Scores'!CV69,'Standardized Scores'!$E69:$DO69)</f>
        <v>31</v>
      </c>
      <c r="CW69" s="139">
        <f>RANK('Standardized Scores'!CW69,'Standardized Scores'!$E69:$DO69)</f>
        <v>5</v>
      </c>
      <c r="CX69" s="139">
        <f>RANK('Standardized Scores'!CX69,'Standardized Scores'!$E69:$DO69)</f>
        <v>66</v>
      </c>
      <c r="CY69" s="139">
        <f>RANK('Standardized Scores'!CY69,'Standardized Scores'!$E69:$DO69)</f>
        <v>106</v>
      </c>
      <c r="CZ69" s="139">
        <f>RANK('Standardized Scores'!CZ69,'Standardized Scores'!$E69:$DO69)</f>
        <v>5</v>
      </c>
      <c r="DA69" s="139">
        <f>RANK('Standardized Scores'!DA69,'Standardized Scores'!$E69:$DO69)</f>
        <v>31</v>
      </c>
      <c r="DB69" s="139">
        <f>RANK('Standardized Scores'!DB69,'Standardized Scores'!$E69:$DO69)</f>
        <v>31</v>
      </c>
      <c r="DC69" s="139">
        <f>RANK('Standardized Scores'!DC69,'Standardized Scores'!$E69:$DO69)</f>
        <v>106</v>
      </c>
      <c r="DD69" s="139">
        <f>RANK('Standardized Scores'!DD69,'Standardized Scores'!$E69:$DO69)</f>
        <v>66</v>
      </c>
      <c r="DE69" s="139">
        <f>RANK('Standardized Scores'!DE69,'Standardized Scores'!$E69:$DO69)</f>
        <v>106</v>
      </c>
      <c r="DF69" s="139">
        <f>RANK('Standardized Scores'!DF69,'Standardized Scores'!$E69:$DO69)</f>
        <v>31</v>
      </c>
      <c r="DG69" s="139">
        <f>RANK('Standardized Scores'!DG69,'Standardized Scores'!$E69:$DO69)</f>
        <v>106</v>
      </c>
      <c r="DH69" s="139">
        <f>RANK('Standardized Scores'!DH69,'Standardized Scores'!$E69:$DO69)</f>
        <v>66</v>
      </c>
      <c r="DI69" s="139">
        <f>RANK('Standardized Scores'!DI69,'Standardized Scores'!$E69:$DO69)</f>
        <v>66</v>
      </c>
      <c r="DJ69" s="139">
        <f>RANK('Standardized Scores'!DJ69,'Standardized Scores'!$E69:$DO69)</f>
        <v>5</v>
      </c>
      <c r="DK69" s="139">
        <f>RANK('Standardized Scores'!DK69,'Standardized Scores'!$E69:$DO69)</f>
        <v>1</v>
      </c>
      <c r="DL69" s="139">
        <f>RANK('Standardized Scores'!DL69,'Standardized Scores'!$E69:$DO69)</f>
        <v>66</v>
      </c>
      <c r="DM69" s="139">
        <f>RANK('Standardized Scores'!DM69,'Standardized Scores'!$E69:$DO69)</f>
        <v>66</v>
      </c>
      <c r="DN69" s="139">
        <f>RANK('Standardized Scores'!DN69,'Standardized Scores'!$E69:$DO69)</f>
        <v>66</v>
      </c>
      <c r="DO69" s="139">
        <f>RANK('Standardized Scores'!DO69,'Standardized Scores'!$E69:$DO69)</f>
        <v>66</v>
      </c>
    </row>
    <row r="70" spans="2:119" ht="12" customHeight="1" x14ac:dyDescent="0.25">
      <c r="B70" s="83" t="str">
        <f>'Standardized Scores'!B70</f>
        <v xml:space="preserve">         Extent of active standard in place that promotes the inclusion of indigenous peoples and/or local populations in projects?</v>
      </c>
      <c r="C70" s="83" t="str">
        <f t="shared" si="0"/>
        <v>Extent of active standard in place that promotes the inclusion of indigenous peoples and/or local populations in projects?</v>
      </c>
      <c r="D70" s="172">
        <f>'Standardized Scores'!D70</f>
        <v>0.125</v>
      </c>
      <c r="E70" s="139">
        <f>RANK('Standardized Scores'!E70,'Standardized Scores'!$E70:$DO70)</f>
        <v>30</v>
      </c>
      <c r="F70" s="139">
        <f>RANK('Standardized Scores'!F70,'Standardized Scores'!$E70:$DO70)</f>
        <v>65</v>
      </c>
      <c r="G70" s="139">
        <f>RANK('Standardized Scores'!G70,'Standardized Scores'!$E70:$DO70)</f>
        <v>30</v>
      </c>
      <c r="H70" s="139">
        <f>RANK('Standardized Scores'!H70,'Standardized Scores'!$E70:$DO70)</f>
        <v>65</v>
      </c>
      <c r="I70" s="139">
        <f>RANK('Standardized Scores'!I70,'Standardized Scores'!$E70:$DO70)</f>
        <v>30</v>
      </c>
      <c r="J70" s="139">
        <f>RANK('Standardized Scores'!J70,'Standardized Scores'!$E70:$DO70)</f>
        <v>4</v>
      </c>
      <c r="K70" s="139">
        <f>RANK('Standardized Scores'!K70,'Standardized Scores'!$E70:$DO70)</f>
        <v>65</v>
      </c>
      <c r="L70" s="139">
        <f>RANK('Standardized Scores'!L70,'Standardized Scores'!$E70:$DO70)</f>
        <v>30</v>
      </c>
      <c r="M70" s="139">
        <f>RANK('Standardized Scores'!M70,'Standardized Scores'!$E70:$DO70)</f>
        <v>65</v>
      </c>
      <c r="N70" s="139">
        <f>RANK('Standardized Scores'!N70,'Standardized Scores'!$E70:$DO70)</f>
        <v>30</v>
      </c>
      <c r="O70" s="139">
        <f>RANK('Standardized Scores'!O70,'Standardized Scores'!$E70:$DO70)</f>
        <v>65</v>
      </c>
      <c r="P70" s="139">
        <f>RANK('Standardized Scores'!P70,'Standardized Scores'!$E70:$DO70)</f>
        <v>4</v>
      </c>
      <c r="Q70" s="139">
        <f>RANK('Standardized Scores'!Q70,'Standardized Scores'!$E70:$DO70)</f>
        <v>30</v>
      </c>
      <c r="R70" s="139">
        <f>RANK('Standardized Scores'!R70,'Standardized Scores'!$E70:$DO70)</f>
        <v>30</v>
      </c>
      <c r="S70" s="139">
        <f>RANK('Standardized Scores'!S70,'Standardized Scores'!$E70:$DO70)</f>
        <v>23</v>
      </c>
      <c r="T70" s="139">
        <f>RANK('Standardized Scores'!T70,'Standardized Scores'!$E70:$DO70)</f>
        <v>30</v>
      </c>
      <c r="U70" s="139">
        <f>RANK('Standardized Scores'!U70,'Standardized Scores'!$E70:$DO70)</f>
        <v>4</v>
      </c>
      <c r="V70" s="139">
        <f>RANK('Standardized Scores'!V70,'Standardized Scores'!$E70:$DO70)</f>
        <v>30</v>
      </c>
      <c r="W70" s="139">
        <f>RANK('Standardized Scores'!W70,'Standardized Scores'!$E70:$DO70)</f>
        <v>4</v>
      </c>
      <c r="X70" s="139">
        <f>RANK('Standardized Scores'!X70,'Standardized Scores'!$E70:$DO70)</f>
        <v>65</v>
      </c>
      <c r="Y70" s="139">
        <f>RANK('Standardized Scores'!Y70,'Standardized Scores'!$E70:$DO70)</f>
        <v>30</v>
      </c>
      <c r="Z70" s="139">
        <f>RANK('Standardized Scores'!Z70,'Standardized Scores'!$E70:$DO70)</f>
        <v>65</v>
      </c>
      <c r="AA70" s="139">
        <f>RANK('Standardized Scores'!AA70,'Standardized Scores'!$E70:$DO70)</f>
        <v>106</v>
      </c>
      <c r="AB70" s="139">
        <f>RANK('Standardized Scores'!AB70,'Standardized Scores'!$E70:$DO70)</f>
        <v>30</v>
      </c>
      <c r="AC70" s="139">
        <f>RANK('Standardized Scores'!AC70,'Standardized Scores'!$E70:$DO70)</f>
        <v>4</v>
      </c>
      <c r="AD70" s="139">
        <f>RANK('Standardized Scores'!AD70,'Standardized Scores'!$E70:$DO70)</f>
        <v>4</v>
      </c>
      <c r="AE70" s="139">
        <f>RANK('Standardized Scores'!AE70,'Standardized Scores'!$E70:$DO70)</f>
        <v>2</v>
      </c>
      <c r="AF70" s="139">
        <f>RANK('Standardized Scores'!AF70,'Standardized Scores'!$E70:$DO70)</f>
        <v>65</v>
      </c>
      <c r="AG70" s="139">
        <f>RANK('Standardized Scores'!AG70,'Standardized Scores'!$E70:$DO70)</f>
        <v>30</v>
      </c>
      <c r="AH70" s="139">
        <f>RANK('Standardized Scores'!AH70,'Standardized Scores'!$E70:$DO70)</f>
        <v>30</v>
      </c>
      <c r="AI70" s="139">
        <f>RANK('Standardized Scores'!AI70,'Standardized Scores'!$E70:$DO70)</f>
        <v>65</v>
      </c>
      <c r="AJ70" s="139">
        <f>RANK('Standardized Scores'!AJ70,'Standardized Scores'!$E70:$DO70)</f>
        <v>30</v>
      </c>
      <c r="AK70" s="139">
        <f>RANK('Standardized Scores'!AK70,'Standardized Scores'!$E70:$DO70)</f>
        <v>4</v>
      </c>
      <c r="AL70" s="139">
        <f>RANK('Standardized Scores'!AL70,'Standardized Scores'!$E70:$DO70)</f>
        <v>65</v>
      </c>
      <c r="AM70" s="139">
        <f>RANK('Standardized Scores'!AM70,'Standardized Scores'!$E70:$DO70)</f>
        <v>4</v>
      </c>
      <c r="AN70" s="139">
        <f>RANK('Standardized Scores'!AN70,'Standardized Scores'!$E70:$DO70)</f>
        <v>30</v>
      </c>
      <c r="AO70" s="139">
        <f>RANK('Standardized Scores'!AO70,'Standardized Scores'!$E70:$DO70)</f>
        <v>65</v>
      </c>
      <c r="AP70" s="139">
        <f>RANK('Standardized Scores'!AP70,'Standardized Scores'!$E70:$DO70)</f>
        <v>30</v>
      </c>
      <c r="AQ70" s="139">
        <f>RANK('Standardized Scores'!AQ70,'Standardized Scores'!$E70:$DO70)</f>
        <v>65</v>
      </c>
      <c r="AR70" s="139">
        <f>RANK('Standardized Scores'!AR70,'Standardized Scores'!$E70:$DO70)</f>
        <v>4</v>
      </c>
      <c r="AS70" s="139">
        <f>RANK('Standardized Scores'!AS70,'Standardized Scores'!$E70:$DO70)</f>
        <v>30</v>
      </c>
      <c r="AT70" s="139">
        <f>RANK('Standardized Scores'!AT70,'Standardized Scores'!$E70:$DO70)</f>
        <v>30</v>
      </c>
      <c r="AU70" s="139">
        <f>RANK('Standardized Scores'!AU70,'Standardized Scores'!$E70:$DO70)</f>
        <v>30</v>
      </c>
      <c r="AV70" s="139">
        <f>RANK('Standardized Scores'!AV70,'Standardized Scores'!$E70:$DO70)</f>
        <v>4</v>
      </c>
      <c r="AW70" s="139">
        <f>RANK('Standardized Scores'!AW70,'Standardized Scores'!$E70:$DO70)</f>
        <v>30</v>
      </c>
      <c r="AX70" s="139">
        <f>RANK('Standardized Scores'!AX70,'Standardized Scores'!$E70:$DO70)</f>
        <v>23</v>
      </c>
      <c r="AY70" s="139">
        <f>RANK('Standardized Scores'!AY70,'Standardized Scores'!$E70:$DO70)</f>
        <v>30</v>
      </c>
      <c r="AZ70" s="139">
        <f>RANK('Standardized Scores'!AZ70,'Standardized Scores'!$E70:$DO70)</f>
        <v>65</v>
      </c>
      <c r="BA70" s="139">
        <f>RANK('Standardized Scores'!BA70,'Standardized Scores'!$E70:$DO70)</f>
        <v>65</v>
      </c>
      <c r="BB70" s="139">
        <f>RANK('Standardized Scores'!BB70,'Standardized Scores'!$E70:$DO70)</f>
        <v>2</v>
      </c>
      <c r="BC70" s="139">
        <f>RANK('Standardized Scores'!BC70,'Standardized Scores'!$E70:$DO70)</f>
        <v>23</v>
      </c>
      <c r="BD70" s="139">
        <f>RANK('Standardized Scores'!BD70,'Standardized Scores'!$E70:$DO70)</f>
        <v>65</v>
      </c>
      <c r="BE70" s="139">
        <f>RANK('Standardized Scores'!BE70,'Standardized Scores'!$E70:$DO70)</f>
        <v>65</v>
      </c>
      <c r="BF70" s="139">
        <f>RANK('Standardized Scores'!BF70,'Standardized Scores'!$E70:$DO70)</f>
        <v>30</v>
      </c>
      <c r="BG70" s="139">
        <f>RANK('Standardized Scores'!BG70,'Standardized Scores'!$E70:$DO70)</f>
        <v>65</v>
      </c>
      <c r="BH70" s="139">
        <f>RANK('Standardized Scores'!BH70,'Standardized Scores'!$E70:$DO70)</f>
        <v>30</v>
      </c>
      <c r="BI70" s="139">
        <f>RANK('Standardized Scores'!BI70,'Standardized Scores'!$E70:$DO70)</f>
        <v>65</v>
      </c>
      <c r="BJ70" s="139">
        <f>RANK('Standardized Scores'!BJ70,'Standardized Scores'!$E70:$DO70)</f>
        <v>30</v>
      </c>
      <c r="BK70" s="139">
        <f>RANK('Standardized Scores'!BK70,'Standardized Scores'!$E70:$DO70)</f>
        <v>4</v>
      </c>
      <c r="BL70" s="139">
        <f>RANK('Standardized Scores'!BL70,'Standardized Scores'!$E70:$DO70)</f>
        <v>30</v>
      </c>
      <c r="BM70" s="139">
        <f>RANK('Standardized Scores'!BM70,'Standardized Scores'!$E70:$DO70)</f>
        <v>4</v>
      </c>
      <c r="BN70" s="139">
        <f>RANK('Standardized Scores'!BN70,'Standardized Scores'!$E70:$DO70)</f>
        <v>4</v>
      </c>
      <c r="BO70" s="139">
        <f>RANK('Standardized Scores'!BO70,'Standardized Scores'!$E70:$DO70)</f>
        <v>30</v>
      </c>
      <c r="BP70" s="139">
        <f>RANK('Standardized Scores'!BP70,'Standardized Scores'!$E70:$DO70)</f>
        <v>30</v>
      </c>
      <c r="BQ70" s="139">
        <f>RANK('Standardized Scores'!BQ70,'Standardized Scores'!$E70:$DO70)</f>
        <v>4</v>
      </c>
      <c r="BR70" s="139">
        <f>RANK('Standardized Scores'!BR70,'Standardized Scores'!$E70:$DO70)</f>
        <v>30</v>
      </c>
      <c r="BS70" s="139">
        <f>RANK('Standardized Scores'!BS70,'Standardized Scores'!$E70:$DO70)</f>
        <v>30</v>
      </c>
      <c r="BT70" s="139">
        <f>RANK('Standardized Scores'!BT70,'Standardized Scores'!$E70:$DO70)</f>
        <v>65</v>
      </c>
      <c r="BU70" s="139">
        <f>RANK('Standardized Scores'!BU70,'Standardized Scores'!$E70:$DO70)</f>
        <v>65</v>
      </c>
      <c r="BV70" s="139">
        <f>RANK('Standardized Scores'!BV70,'Standardized Scores'!$E70:$DO70)</f>
        <v>106</v>
      </c>
      <c r="BW70" s="139">
        <f>RANK('Standardized Scores'!BW70,'Standardized Scores'!$E70:$DO70)</f>
        <v>65</v>
      </c>
      <c r="BX70" s="139">
        <f>RANK('Standardized Scores'!BX70,'Standardized Scores'!$E70:$DO70)</f>
        <v>65</v>
      </c>
      <c r="BY70" s="139">
        <f>RANK('Standardized Scores'!BY70,'Standardized Scores'!$E70:$DO70)</f>
        <v>65</v>
      </c>
      <c r="BZ70" s="139">
        <f>RANK('Standardized Scores'!BZ70,'Standardized Scores'!$E70:$DO70)</f>
        <v>30</v>
      </c>
      <c r="CA70" s="139">
        <f>RANK('Standardized Scores'!CA70,'Standardized Scores'!$E70:$DO70)</f>
        <v>65</v>
      </c>
      <c r="CB70" s="139">
        <f>RANK('Standardized Scores'!CB70,'Standardized Scores'!$E70:$DO70)</f>
        <v>65</v>
      </c>
      <c r="CC70" s="139">
        <f>RANK('Standardized Scores'!CC70,'Standardized Scores'!$E70:$DO70)</f>
        <v>65</v>
      </c>
      <c r="CD70" s="139">
        <f>RANK('Standardized Scores'!CD70,'Standardized Scores'!$E70:$DO70)</f>
        <v>106</v>
      </c>
      <c r="CE70" s="139">
        <f>RANK('Standardized Scores'!CE70,'Standardized Scores'!$E70:$DO70)</f>
        <v>106</v>
      </c>
      <c r="CF70" s="139">
        <f>RANK('Standardized Scores'!CF70,'Standardized Scores'!$E70:$DO70)</f>
        <v>65</v>
      </c>
      <c r="CG70" s="139">
        <f>RANK('Standardized Scores'!CG70,'Standardized Scores'!$E70:$DO70)</f>
        <v>65</v>
      </c>
      <c r="CH70" s="139">
        <f>RANK('Standardized Scores'!CH70,'Standardized Scores'!$E70:$DO70)</f>
        <v>106</v>
      </c>
      <c r="CI70" s="139">
        <f>RANK('Standardized Scores'!CI70,'Standardized Scores'!$E70:$DO70)</f>
        <v>65</v>
      </c>
      <c r="CJ70" s="139">
        <f>RANK('Standardized Scores'!CJ70,'Standardized Scores'!$E70:$DO70)</f>
        <v>4</v>
      </c>
      <c r="CK70" s="139">
        <f>RANK('Standardized Scores'!CK70,'Standardized Scores'!$E70:$DO70)</f>
        <v>23</v>
      </c>
      <c r="CL70" s="139">
        <f>RANK('Standardized Scores'!CL70,'Standardized Scores'!$E70:$DO70)</f>
        <v>106</v>
      </c>
      <c r="CM70" s="139">
        <f>RANK('Standardized Scores'!CM70,'Standardized Scores'!$E70:$DO70)</f>
        <v>23</v>
      </c>
      <c r="CN70" s="139">
        <f>RANK('Standardized Scores'!CN70,'Standardized Scores'!$E70:$DO70)</f>
        <v>65</v>
      </c>
      <c r="CO70" s="139">
        <f>RANK('Standardized Scores'!CO70,'Standardized Scores'!$E70:$DO70)</f>
        <v>65</v>
      </c>
      <c r="CP70" s="139">
        <f>RANK('Standardized Scores'!CP70,'Standardized Scores'!$E70:$DO70)</f>
        <v>30</v>
      </c>
      <c r="CQ70" s="139">
        <f>RANK('Standardized Scores'!CQ70,'Standardized Scores'!$E70:$DO70)</f>
        <v>65</v>
      </c>
      <c r="CR70" s="139">
        <f>RANK('Standardized Scores'!CR70,'Standardized Scores'!$E70:$DO70)</f>
        <v>65</v>
      </c>
      <c r="CS70" s="139">
        <f>RANK('Standardized Scores'!CS70,'Standardized Scores'!$E70:$DO70)</f>
        <v>30</v>
      </c>
      <c r="CT70" s="139">
        <f>RANK('Standardized Scores'!CT70,'Standardized Scores'!$E70:$DO70)</f>
        <v>23</v>
      </c>
      <c r="CU70" s="139">
        <f>RANK('Standardized Scores'!CU70,'Standardized Scores'!$E70:$DO70)</f>
        <v>23</v>
      </c>
      <c r="CV70" s="139">
        <f>RANK('Standardized Scores'!CV70,'Standardized Scores'!$E70:$DO70)</f>
        <v>30</v>
      </c>
      <c r="CW70" s="139">
        <f>RANK('Standardized Scores'!CW70,'Standardized Scores'!$E70:$DO70)</f>
        <v>4</v>
      </c>
      <c r="CX70" s="139">
        <f>RANK('Standardized Scores'!CX70,'Standardized Scores'!$E70:$DO70)</f>
        <v>65</v>
      </c>
      <c r="CY70" s="139">
        <f>RANK('Standardized Scores'!CY70,'Standardized Scores'!$E70:$DO70)</f>
        <v>106</v>
      </c>
      <c r="CZ70" s="139">
        <f>RANK('Standardized Scores'!CZ70,'Standardized Scores'!$E70:$DO70)</f>
        <v>4</v>
      </c>
      <c r="DA70" s="139">
        <f>RANK('Standardized Scores'!DA70,'Standardized Scores'!$E70:$DO70)</f>
        <v>4</v>
      </c>
      <c r="DB70" s="139">
        <f>RANK('Standardized Scores'!DB70,'Standardized Scores'!$E70:$DO70)</f>
        <v>30</v>
      </c>
      <c r="DC70" s="139">
        <f>RANK('Standardized Scores'!DC70,'Standardized Scores'!$E70:$DO70)</f>
        <v>106</v>
      </c>
      <c r="DD70" s="139">
        <f>RANK('Standardized Scores'!DD70,'Standardized Scores'!$E70:$DO70)</f>
        <v>65</v>
      </c>
      <c r="DE70" s="139">
        <f>RANK('Standardized Scores'!DE70,'Standardized Scores'!$E70:$DO70)</f>
        <v>106</v>
      </c>
      <c r="DF70" s="139">
        <f>RANK('Standardized Scores'!DF70,'Standardized Scores'!$E70:$DO70)</f>
        <v>30</v>
      </c>
      <c r="DG70" s="139">
        <f>RANK('Standardized Scores'!DG70,'Standardized Scores'!$E70:$DO70)</f>
        <v>106</v>
      </c>
      <c r="DH70" s="139">
        <f>RANK('Standardized Scores'!DH70,'Standardized Scores'!$E70:$DO70)</f>
        <v>65</v>
      </c>
      <c r="DI70" s="139">
        <f>RANK('Standardized Scores'!DI70,'Standardized Scores'!$E70:$DO70)</f>
        <v>65</v>
      </c>
      <c r="DJ70" s="139">
        <f>RANK('Standardized Scores'!DJ70,'Standardized Scores'!$E70:$DO70)</f>
        <v>4</v>
      </c>
      <c r="DK70" s="139">
        <f>RANK('Standardized Scores'!DK70,'Standardized Scores'!$E70:$DO70)</f>
        <v>1</v>
      </c>
      <c r="DL70" s="139">
        <f>RANK('Standardized Scores'!DL70,'Standardized Scores'!$E70:$DO70)</f>
        <v>65</v>
      </c>
      <c r="DM70" s="139">
        <f>RANK('Standardized Scores'!DM70,'Standardized Scores'!$E70:$DO70)</f>
        <v>65</v>
      </c>
      <c r="DN70" s="139">
        <f>RANK('Standardized Scores'!DN70,'Standardized Scores'!$E70:$DO70)</f>
        <v>65</v>
      </c>
      <c r="DO70" s="139">
        <f>RANK('Standardized Scores'!DO70,'Standardized Scores'!$E70:$DO70)</f>
        <v>65</v>
      </c>
    </row>
    <row r="71" spans="2:119" ht="12" customHeight="1" x14ac:dyDescent="0.25">
      <c r="B71" s="83" t="str">
        <f>'Standardized Scores'!B71</f>
        <v xml:space="preserve">         Extent of active standards in place that promotes ethical governance?</v>
      </c>
      <c r="C71" s="83" t="str">
        <f t="shared" si="0"/>
        <v>Extent of active standards in place that promotes ethical governance?</v>
      </c>
      <c r="D71" s="172">
        <f>'Standardized Scores'!D71</f>
        <v>0.125</v>
      </c>
      <c r="E71" s="139">
        <f>RANK('Standardized Scores'!E71,'Standardized Scores'!$E71:$DO71)</f>
        <v>31</v>
      </c>
      <c r="F71" s="139">
        <f>RANK('Standardized Scores'!F71,'Standardized Scores'!$E71:$DO71)</f>
        <v>64</v>
      </c>
      <c r="G71" s="139">
        <f>RANK('Standardized Scores'!G71,'Standardized Scores'!$E71:$DO71)</f>
        <v>31</v>
      </c>
      <c r="H71" s="139">
        <f>RANK('Standardized Scores'!H71,'Standardized Scores'!$E71:$DO71)</f>
        <v>64</v>
      </c>
      <c r="I71" s="139">
        <f>RANK('Standardized Scores'!I71,'Standardized Scores'!$E71:$DO71)</f>
        <v>31</v>
      </c>
      <c r="J71" s="139">
        <f>RANK('Standardized Scores'!J71,'Standardized Scores'!$E71:$DO71)</f>
        <v>6</v>
      </c>
      <c r="K71" s="139">
        <f>RANK('Standardized Scores'!K71,'Standardized Scores'!$E71:$DO71)</f>
        <v>6</v>
      </c>
      <c r="L71" s="139">
        <f>RANK('Standardized Scores'!L71,'Standardized Scores'!$E71:$DO71)</f>
        <v>31</v>
      </c>
      <c r="M71" s="139">
        <f>RANK('Standardized Scores'!M71,'Standardized Scores'!$E71:$DO71)</f>
        <v>64</v>
      </c>
      <c r="N71" s="139">
        <f>RANK('Standardized Scores'!N71,'Standardized Scores'!$E71:$DO71)</f>
        <v>31</v>
      </c>
      <c r="O71" s="139">
        <f>RANK('Standardized Scores'!O71,'Standardized Scores'!$E71:$DO71)</f>
        <v>64</v>
      </c>
      <c r="P71" s="139">
        <f>RANK('Standardized Scores'!P71,'Standardized Scores'!$E71:$DO71)</f>
        <v>6</v>
      </c>
      <c r="Q71" s="139">
        <f>RANK('Standardized Scores'!Q71,'Standardized Scores'!$E71:$DO71)</f>
        <v>31</v>
      </c>
      <c r="R71" s="139">
        <f>RANK('Standardized Scores'!R71,'Standardized Scores'!$E71:$DO71)</f>
        <v>31</v>
      </c>
      <c r="S71" s="139">
        <f>RANK('Standardized Scores'!S71,'Standardized Scores'!$E71:$DO71)</f>
        <v>23</v>
      </c>
      <c r="T71" s="139">
        <f>RANK('Standardized Scores'!T71,'Standardized Scores'!$E71:$DO71)</f>
        <v>31</v>
      </c>
      <c r="U71" s="139">
        <f>RANK('Standardized Scores'!U71,'Standardized Scores'!$E71:$DO71)</f>
        <v>6</v>
      </c>
      <c r="V71" s="139">
        <f>RANK('Standardized Scores'!V71,'Standardized Scores'!$E71:$DO71)</f>
        <v>31</v>
      </c>
      <c r="W71" s="139">
        <f>RANK('Standardized Scores'!W71,'Standardized Scores'!$E71:$DO71)</f>
        <v>23</v>
      </c>
      <c r="X71" s="139">
        <f>RANK('Standardized Scores'!X71,'Standardized Scores'!$E71:$DO71)</f>
        <v>64</v>
      </c>
      <c r="Y71" s="139">
        <f>RANK('Standardized Scores'!Y71,'Standardized Scores'!$E71:$DO71)</f>
        <v>31</v>
      </c>
      <c r="Z71" s="139">
        <f>RANK('Standardized Scores'!Z71,'Standardized Scores'!$E71:$DO71)</f>
        <v>64</v>
      </c>
      <c r="AA71" s="139">
        <f>RANK('Standardized Scores'!AA71,'Standardized Scores'!$E71:$DO71)</f>
        <v>106</v>
      </c>
      <c r="AB71" s="139">
        <f>RANK('Standardized Scores'!AB71,'Standardized Scores'!$E71:$DO71)</f>
        <v>31</v>
      </c>
      <c r="AC71" s="139">
        <f>RANK('Standardized Scores'!AC71,'Standardized Scores'!$E71:$DO71)</f>
        <v>6</v>
      </c>
      <c r="AD71" s="139">
        <f>RANK('Standardized Scores'!AD71,'Standardized Scores'!$E71:$DO71)</f>
        <v>6</v>
      </c>
      <c r="AE71" s="139">
        <f>RANK('Standardized Scores'!AE71,'Standardized Scores'!$E71:$DO71)</f>
        <v>2</v>
      </c>
      <c r="AF71" s="139">
        <f>RANK('Standardized Scores'!AF71,'Standardized Scores'!$E71:$DO71)</f>
        <v>64</v>
      </c>
      <c r="AG71" s="139">
        <f>RANK('Standardized Scores'!AG71,'Standardized Scores'!$E71:$DO71)</f>
        <v>31</v>
      </c>
      <c r="AH71" s="139">
        <f>RANK('Standardized Scores'!AH71,'Standardized Scores'!$E71:$DO71)</f>
        <v>31</v>
      </c>
      <c r="AI71" s="139">
        <f>RANK('Standardized Scores'!AI71,'Standardized Scores'!$E71:$DO71)</f>
        <v>64</v>
      </c>
      <c r="AJ71" s="139">
        <f>RANK('Standardized Scores'!AJ71,'Standardized Scores'!$E71:$DO71)</f>
        <v>31</v>
      </c>
      <c r="AK71" s="139">
        <f>RANK('Standardized Scores'!AK71,'Standardized Scores'!$E71:$DO71)</f>
        <v>6</v>
      </c>
      <c r="AL71" s="139">
        <f>RANK('Standardized Scores'!AL71,'Standardized Scores'!$E71:$DO71)</f>
        <v>64</v>
      </c>
      <c r="AM71" s="139">
        <f>RANK('Standardized Scores'!AM71,'Standardized Scores'!$E71:$DO71)</f>
        <v>6</v>
      </c>
      <c r="AN71" s="139">
        <f>RANK('Standardized Scores'!AN71,'Standardized Scores'!$E71:$DO71)</f>
        <v>2</v>
      </c>
      <c r="AO71" s="139">
        <f>RANK('Standardized Scores'!AO71,'Standardized Scores'!$E71:$DO71)</f>
        <v>64</v>
      </c>
      <c r="AP71" s="139">
        <f>RANK('Standardized Scores'!AP71,'Standardized Scores'!$E71:$DO71)</f>
        <v>64</v>
      </c>
      <c r="AQ71" s="139">
        <f>RANK('Standardized Scores'!AQ71,'Standardized Scores'!$E71:$DO71)</f>
        <v>64</v>
      </c>
      <c r="AR71" s="139">
        <f>RANK('Standardized Scores'!AR71,'Standardized Scores'!$E71:$DO71)</f>
        <v>6</v>
      </c>
      <c r="AS71" s="139">
        <f>RANK('Standardized Scores'!AS71,'Standardized Scores'!$E71:$DO71)</f>
        <v>31</v>
      </c>
      <c r="AT71" s="139">
        <f>RANK('Standardized Scores'!AT71,'Standardized Scores'!$E71:$DO71)</f>
        <v>31</v>
      </c>
      <c r="AU71" s="139">
        <f>RANK('Standardized Scores'!AU71,'Standardized Scores'!$E71:$DO71)</f>
        <v>31</v>
      </c>
      <c r="AV71" s="139">
        <f>RANK('Standardized Scores'!AV71,'Standardized Scores'!$E71:$DO71)</f>
        <v>6</v>
      </c>
      <c r="AW71" s="139">
        <f>RANK('Standardized Scores'!AW71,'Standardized Scores'!$E71:$DO71)</f>
        <v>31</v>
      </c>
      <c r="AX71" s="139">
        <f>RANK('Standardized Scores'!AX71,'Standardized Scores'!$E71:$DO71)</f>
        <v>23</v>
      </c>
      <c r="AY71" s="139">
        <f>RANK('Standardized Scores'!AY71,'Standardized Scores'!$E71:$DO71)</f>
        <v>31</v>
      </c>
      <c r="AZ71" s="139">
        <f>RANK('Standardized Scores'!AZ71,'Standardized Scores'!$E71:$DO71)</f>
        <v>64</v>
      </c>
      <c r="BA71" s="139">
        <f>RANK('Standardized Scores'!BA71,'Standardized Scores'!$E71:$DO71)</f>
        <v>64</v>
      </c>
      <c r="BB71" s="139">
        <f>RANK('Standardized Scores'!BB71,'Standardized Scores'!$E71:$DO71)</f>
        <v>2</v>
      </c>
      <c r="BC71" s="139">
        <f>RANK('Standardized Scores'!BC71,'Standardized Scores'!$E71:$DO71)</f>
        <v>23</v>
      </c>
      <c r="BD71" s="139">
        <f>RANK('Standardized Scores'!BD71,'Standardized Scores'!$E71:$DO71)</f>
        <v>64</v>
      </c>
      <c r="BE71" s="139">
        <f>RANK('Standardized Scores'!BE71,'Standardized Scores'!$E71:$DO71)</f>
        <v>64</v>
      </c>
      <c r="BF71" s="139">
        <f>RANK('Standardized Scores'!BF71,'Standardized Scores'!$E71:$DO71)</f>
        <v>31</v>
      </c>
      <c r="BG71" s="139">
        <f>RANK('Standardized Scores'!BG71,'Standardized Scores'!$E71:$DO71)</f>
        <v>64</v>
      </c>
      <c r="BH71" s="139">
        <f>RANK('Standardized Scores'!BH71,'Standardized Scores'!$E71:$DO71)</f>
        <v>31</v>
      </c>
      <c r="BI71" s="139">
        <f>RANK('Standardized Scores'!BI71,'Standardized Scores'!$E71:$DO71)</f>
        <v>64</v>
      </c>
      <c r="BJ71" s="139">
        <f>RANK('Standardized Scores'!BJ71,'Standardized Scores'!$E71:$DO71)</f>
        <v>31</v>
      </c>
      <c r="BK71" s="139">
        <f>RANK('Standardized Scores'!BK71,'Standardized Scores'!$E71:$DO71)</f>
        <v>6</v>
      </c>
      <c r="BL71" s="139">
        <f>RANK('Standardized Scores'!BL71,'Standardized Scores'!$E71:$DO71)</f>
        <v>31</v>
      </c>
      <c r="BM71" s="139">
        <f>RANK('Standardized Scores'!BM71,'Standardized Scores'!$E71:$DO71)</f>
        <v>6</v>
      </c>
      <c r="BN71" s="139">
        <f>RANK('Standardized Scores'!BN71,'Standardized Scores'!$E71:$DO71)</f>
        <v>6</v>
      </c>
      <c r="BO71" s="139">
        <f>RANK('Standardized Scores'!BO71,'Standardized Scores'!$E71:$DO71)</f>
        <v>31</v>
      </c>
      <c r="BP71" s="139">
        <f>RANK('Standardized Scores'!BP71,'Standardized Scores'!$E71:$DO71)</f>
        <v>31</v>
      </c>
      <c r="BQ71" s="139">
        <f>RANK('Standardized Scores'!BQ71,'Standardized Scores'!$E71:$DO71)</f>
        <v>6</v>
      </c>
      <c r="BR71" s="139">
        <f>RANK('Standardized Scores'!BR71,'Standardized Scores'!$E71:$DO71)</f>
        <v>31</v>
      </c>
      <c r="BS71" s="139">
        <f>RANK('Standardized Scores'!BS71,'Standardized Scores'!$E71:$DO71)</f>
        <v>31</v>
      </c>
      <c r="BT71" s="139">
        <f>RANK('Standardized Scores'!BT71,'Standardized Scores'!$E71:$DO71)</f>
        <v>64</v>
      </c>
      <c r="BU71" s="139">
        <f>RANK('Standardized Scores'!BU71,'Standardized Scores'!$E71:$DO71)</f>
        <v>64</v>
      </c>
      <c r="BV71" s="139">
        <f>RANK('Standardized Scores'!BV71,'Standardized Scores'!$E71:$DO71)</f>
        <v>106</v>
      </c>
      <c r="BW71" s="139">
        <f>RANK('Standardized Scores'!BW71,'Standardized Scores'!$E71:$DO71)</f>
        <v>64</v>
      </c>
      <c r="BX71" s="139">
        <f>RANK('Standardized Scores'!BX71,'Standardized Scores'!$E71:$DO71)</f>
        <v>64</v>
      </c>
      <c r="BY71" s="139">
        <f>RANK('Standardized Scores'!BY71,'Standardized Scores'!$E71:$DO71)</f>
        <v>64</v>
      </c>
      <c r="BZ71" s="139">
        <f>RANK('Standardized Scores'!BZ71,'Standardized Scores'!$E71:$DO71)</f>
        <v>31</v>
      </c>
      <c r="CA71" s="139">
        <f>RANK('Standardized Scores'!CA71,'Standardized Scores'!$E71:$DO71)</f>
        <v>64</v>
      </c>
      <c r="CB71" s="139">
        <f>RANK('Standardized Scores'!CB71,'Standardized Scores'!$E71:$DO71)</f>
        <v>64</v>
      </c>
      <c r="CC71" s="139">
        <f>RANK('Standardized Scores'!CC71,'Standardized Scores'!$E71:$DO71)</f>
        <v>64</v>
      </c>
      <c r="CD71" s="139">
        <f>RANK('Standardized Scores'!CD71,'Standardized Scores'!$E71:$DO71)</f>
        <v>106</v>
      </c>
      <c r="CE71" s="139">
        <f>RANK('Standardized Scores'!CE71,'Standardized Scores'!$E71:$DO71)</f>
        <v>106</v>
      </c>
      <c r="CF71" s="139">
        <f>RANK('Standardized Scores'!CF71,'Standardized Scores'!$E71:$DO71)</f>
        <v>64</v>
      </c>
      <c r="CG71" s="139">
        <f>RANK('Standardized Scores'!CG71,'Standardized Scores'!$E71:$DO71)</f>
        <v>64</v>
      </c>
      <c r="CH71" s="139">
        <f>RANK('Standardized Scores'!CH71,'Standardized Scores'!$E71:$DO71)</f>
        <v>106</v>
      </c>
      <c r="CI71" s="139">
        <f>RANK('Standardized Scores'!CI71,'Standardized Scores'!$E71:$DO71)</f>
        <v>64</v>
      </c>
      <c r="CJ71" s="139">
        <f>RANK('Standardized Scores'!CJ71,'Standardized Scores'!$E71:$DO71)</f>
        <v>6</v>
      </c>
      <c r="CK71" s="139">
        <f>RANK('Standardized Scores'!CK71,'Standardized Scores'!$E71:$DO71)</f>
        <v>23</v>
      </c>
      <c r="CL71" s="139">
        <f>RANK('Standardized Scores'!CL71,'Standardized Scores'!$E71:$DO71)</f>
        <v>106</v>
      </c>
      <c r="CM71" s="139">
        <f>RANK('Standardized Scores'!CM71,'Standardized Scores'!$E71:$DO71)</f>
        <v>23</v>
      </c>
      <c r="CN71" s="139">
        <f>RANK('Standardized Scores'!CN71,'Standardized Scores'!$E71:$DO71)</f>
        <v>64</v>
      </c>
      <c r="CO71" s="139">
        <f>RANK('Standardized Scores'!CO71,'Standardized Scores'!$E71:$DO71)</f>
        <v>64</v>
      </c>
      <c r="CP71" s="139">
        <f>RANK('Standardized Scores'!CP71,'Standardized Scores'!$E71:$DO71)</f>
        <v>31</v>
      </c>
      <c r="CQ71" s="139">
        <f>RANK('Standardized Scores'!CQ71,'Standardized Scores'!$E71:$DO71)</f>
        <v>64</v>
      </c>
      <c r="CR71" s="139">
        <f>RANK('Standardized Scores'!CR71,'Standardized Scores'!$E71:$DO71)</f>
        <v>64</v>
      </c>
      <c r="CS71" s="139">
        <f>RANK('Standardized Scores'!CS71,'Standardized Scores'!$E71:$DO71)</f>
        <v>64</v>
      </c>
      <c r="CT71" s="139">
        <f>RANK('Standardized Scores'!CT71,'Standardized Scores'!$E71:$DO71)</f>
        <v>23</v>
      </c>
      <c r="CU71" s="139">
        <f>RANK('Standardized Scores'!CU71,'Standardized Scores'!$E71:$DO71)</f>
        <v>23</v>
      </c>
      <c r="CV71" s="139">
        <f>RANK('Standardized Scores'!CV71,'Standardized Scores'!$E71:$DO71)</f>
        <v>31</v>
      </c>
      <c r="CW71" s="139">
        <f>RANK('Standardized Scores'!CW71,'Standardized Scores'!$E71:$DO71)</f>
        <v>6</v>
      </c>
      <c r="CX71" s="139">
        <f>RANK('Standardized Scores'!CX71,'Standardized Scores'!$E71:$DO71)</f>
        <v>64</v>
      </c>
      <c r="CY71" s="139">
        <f>RANK('Standardized Scores'!CY71,'Standardized Scores'!$E71:$DO71)</f>
        <v>106</v>
      </c>
      <c r="CZ71" s="139">
        <f>RANK('Standardized Scores'!CZ71,'Standardized Scores'!$E71:$DO71)</f>
        <v>6</v>
      </c>
      <c r="DA71" s="139">
        <f>RANK('Standardized Scores'!DA71,'Standardized Scores'!$E71:$DO71)</f>
        <v>31</v>
      </c>
      <c r="DB71" s="139">
        <f>RANK('Standardized Scores'!DB71,'Standardized Scores'!$E71:$DO71)</f>
        <v>31</v>
      </c>
      <c r="DC71" s="139">
        <f>RANK('Standardized Scores'!DC71,'Standardized Scores'!$E71:$DO71)</f>
        <v>106</v>
      </c>
      <c r="DD71" s="139">
        <f>RANK('Standardized Scores'!DD71,'Standardized Scores'!$E71:$DO71)</f>
        <v>64</v>
      </c>
      <c r="DE71" s="139">
        <f>RANK('Standardized Scores'!DE71,'Standardized Scores'!$E71:$DO71)</f>
        <v>106</v>
      </c>
      <c r="DF71" s="139">
        <f>RANK('Standardized Scores'!DF71,'Standardized Scores'!$E71:$DO71)</f>
        <v>31</v>
      </c>
      <c r="DG71" s="139">
        <f>RANK('Standardized Scores'!DG71,'Standardized Scores'!$E71:$DO71)</f>
        <v>106</v>
      </c>
      <c r="DH71" s="139">
        <f>RANK('Standardized Scores'!DH71,'Standardized Scores'!$E71:$DO71)</f>
        <v>64</v>
      </c>
      <c r="DI71" s="139">
        <f>RANK('Standardized Scores'!DI71,'Standardized Scores'!$E71:$DO71)</f>
        <v>64</v>
      </c>
      <c r="DJ71" s="139">
        <f>RANK('Standardized Scores'!DJ71,'Standardized Scores'!$E71:$DO71)</f>
        <v>2</v>
      </c>
      <c r="DK71" s="139">
        <f>RANK('Standardized Scores'!DK71,'Standardized Scores'!$E71:$DO71)</f>
        <v>1</v>
      </c>
      <c r="DL71" s="139">
        <f>RANK('Standardized Scores'!DL71,'Standardized Scores'!$E71:$DO71)</f>
        <v>64</v>
      </c>
      <c r="DM71" s="139">
        <f>RANK('Standardized Scores'!DM71,'Standardized Scores'!$E71:$DO71)</f>
        <v>64</v>
      </c>
      <c r="DN71" s="139">
        <f>RANK('Standardized Scores'!DN71,'Standardized Scores'!$E71:$DO71)</f>
        <v>64</v>
      </c>
      <c r="DO71" s="139">
        <f>RANK('Standardized Scores'!DO71,'Standardized Scores'!$E71:$DO71)</f>
        <v>64</v>
      </c>
    </row>
    <row r="72" spans="2:119" ht="12" customHeight="1" x14ac:dyDescent="0.25">
      <c r="B72" s="83" t="str">
        <f>'Standardized Scores'!B72</f>
        <v xml:space="preserve">         Count of Management System Certifications</v>
      </c>
      <c r="C72" s="83"/>
      <c r="D72" s="172">
        <f>'Standardized Scores'!D72</f>
        <v>0.17499999999999999</v>
      </c>
      <c r="E72" s="139">
        <f>RANK('Standardized Scores'!E72,'Standardized Scores'!$E72:$DO72)</f>
        <v>48</v>
      </c>
      <c r="F72" s="139">
        <f>RANK('Standardized Scores'!F72,'Standardized Scores'!$E72:$DO72)</f>
        <v>67</v>
      </c>
      <c r="G72" s="139">
        <f>RANK('Standardized Scores'!G72,'Standardized Scores'!$E72:$DO72)</f>
        <v>94</v>
      </c>
      <c r="H72" s="139">
        <f>RANK('Standardized Scores'!H72,'Standardized Scores'!$E72:$DO72)</f>
        <v>52</v>
      </c>
      <c r="I72" s="139">
        <f>RANK('Standardized Scores'!I72,'Standardized Scores'!$E72:$DO72)</f>
        <v>77</v>
      </c>
      <c r="J72" s="139">
        <f>RANK('Standardized Scores'!J72,'Standardized Scores'!$E72:$DO72)</f>
        <v>24</v>
      </c>
      <c r="K72" s="139">
        <f>RANK('Standardized Scores'!K72,'Standardized Scores'!$E72:$DO72)</f>
        <v>47</v>
      </c>
      <c r="L72" s="139">
        <f>RANK('Standardized Scores'!L72,'Standardized Scores'!$E72:$DO72)</f>
        <v>48</v>
      </c>
      <c r="M72" s="139">
        <f>RANK('Standardized Scores'!M72,'Standardized Scores'!$E72:$DO72)</f>
        <v>94</v>
      </c>
      <c r="N72" s="139">
        <f>RANK('Standardized Scores'!N72,'Standardized Scores'!$E72:$DO72)</f>
        <v>67</v>
      </c>
      <c r="O72" s="139">
        <f>RANK('Standardized Scores'!O72,'Standardized Scores'!$E72:$DO72)</f>
        <v>23</v>
      </c>
      <c r="P72" s="139">
        <f>RANK('Standardized Scores'!P72,'Standardized Scores'!$E72:$DO72)</f>
        <v>34</v>
      </c>
      <c r="Q72" s="139">
        <f>RANK('Standardized Scores'!Q72,'Standardized Scores'!$E72:$DO72)</f>
        <v>77</v>
      </c>
      <c r="R72" s="139">
        <f>RANK('Standardized Scores'!R72,'Standardized Scores'!$E72:$DO72)</f>
        <v>77</v>
      </c>
      <c r="S72" s="139">
        <f>RANK('Standardized Scores'!S72,'Standardized Scores'!$E72:$DO72)</f>
        <v>94</v>
      </c>
      <c r="T72" s="139">
        <f>RANK('Standardized Scores'!T72,'Standardized Scores'!$E72:$DO72)</f>
        <v>12</v>
      </c>
      <c r="U72" s="139">
        <f>RANK('Standardized Scores'!U72,'Standardized Scores'!$E72:$DO72)</f>
        <v>43</v>
      </c>
      <c r="V72" s="139">
        <f>RANK('Standardized Scores'!V72,'Standardized Scores'!$E72:$DO72)</f>
        <v>94</v>
      </c>
      <c r="W72" s="139">
        <f>RANK('Standardized Scores'!W72,'Standardized Scores'!$E72:$DO72)</f>
        <v>33</v>
      </c>
      <c r="X72" s="139">
        <f>RANK('Standardized Scores'!X72,'Standardized Scores'!$E72:$DO72)</f>
        <v>21</v>
      </c>
      <c r="Y72" s="139">
        <f>RANK('Standardized Scores'!Y72,'Standardized Scores'!$E72:$DO72)</f>
        <v>1</v>
      </c>
      <c r="Z72" s="139">
        <f>RANK('Standardized Scores'!Z72,'Standardized Scores'!$E72:$DO72)</f>
        <v>40</v>
      </c>
      <c r="AA72" s="139">
        <f>RANK('Standardized Scores'!AA72,'Standardized Scores'!$E72:$DO72)</f>
        <v>94</v>
      </c>
      <c r="AB72" s="139">
        <f>RANK('Standardized Scores'!AB72,'Standardized Scores'!$E72:$DO72)</f>
        <v>77</v>
      </c>
      <c r="AC72" s="139">
        <f>RANK('Standardized Scores'!AC72,'Standardized Scores'!$E72:$DO72)</f>
        <v>48</v>
      </c>
      <c r="AD72" s="139">
        <f>RANK('Standardized Scores'!AD72,'Standardized Scores'!$E72:$DO72)</f>
        <v>65</v>
      </c>
      <c r="AE72" s="139">
        <f>RANK('Standardized Scores'!AE72,'Standardized Scores'!$E72:$DO72)</f>
        <v>22</v>
      </c>
      <c r="AF72" s="139">
        <f>RANK('Standardized Scores'!AF72,'Standardized Scores'!$E72:$DO72)</f>
        <v>37</v>
      </c>
      <c r="AG72" s="139">
        <f>RANK('Standardized Scores'!AG72,'Standardized Scores'!$E72:$DO72)</f>
        <v>77</v>
      </c>
      <c r="AH72" s="139">
        <f>RANK('Standardized Scores'!AH72,'Standardized Scores'!$E72:$DO72)</f>
        <v>59</v>
      </c>
      <c r="AI72" s="139">
        <f>RANK('Standardized Scores'!AI72,'Standardized Scores'!$E72:$DO72)</f>
        <v>28</v>
      </c>
      <c r="AJ72" s="139">
        <f>RANK('Standardized Scores'!AJ72,'Standardized Scores'!$E72:$DO72)</f>
        <v>94</v>
      </c>
      <c r="AK72" s="139">
        <f>RANK('Standardized Scores'!AK72,'Standardized Scores'!$E72:$DO72)</f>
        <v>61</v>
      </c>
      <c r="AL72" s="139">
        <f>RANK('Standardized Scores'!AL72,'Standardized Scores'!$E72:$DO72)</f>
        <v>67</v>
      </c>
      <c r="AM72" s="139">
        <f>RANK('Standardized Scores'!AM72,'Standardized Scores'!$E72:$DO72)</f>
        <v>46</v>
      </c>
      <c r="AN72" s="139">
        <f>RANK('Standardized Scores'!AN72,'Standardized Scores'!$E72:$DO72)</f>
        <v>26</v>
      </c>
      <c r="AO72" s="139">
        <f>RANK('Standardized Scores'!AO72,'Standardized Scores'!$E72:$DO72)</f>
        <v>94</v>
      </c>
      <c r="AP72" s="139">
        <f>RANK('Standardized Scores'!AP72,'Standardized Scores'!$E72:$DO72)</f>
        <v>2</v>
      </c>
      <c r="AQ72" s="139">
        <f>RANK('Standardized Scores'!AQ72,'Standardized Scores'!$E72:$DO72)</f>
        <v>77</v>
      </c>
      <c r="AR72" s="139">
        <f>RANK('Standardized Scores'!AR72,'Standardized Scores'!$E72:$DO72)</f>
        <v>32</v>
      </c>
      <c r="AS72" s="139">
        <f>RANK('Standardized Scores'!AS72,'Standardized Scores'!$E72:$DO72)</f>
        <v>94</v>
      </c>
      <c r="AT72" s="139">
        <f>RANK('Standardized Scores'!AT72,'Standardized Scores'!$E72:$DO72)</f>
        <v>94</v>
      </c>
      <c r="AU72" s="139">
        <f>RANK('Standardized Scores'!AU72,'Standardized Scores'!$E72:$DO72)</f>
        <v>41</v>
      </c>
      <c r="AV72" s="139">
        <f>RANK('Standardized Scores'!AV72,'Standardized Scores'!$E72:$DO72)</f>
        <v>24</v>
      </c>
      <c r="AW72" s="139">
        <f>RANK('Standardized Scores'!AW72,'Standardized Scores'!$E72:$DO72)</f>
        <v>75</v>
      </c>
      <c r="AX72" s="139">
        <f>RANK('Standardized Scores'!AX72,'Standardized Scores'!$E72:$DO72)</f>
        <v>9</v>
      </c>
      <c r="AY72" s="139">
        <f>RANK('Standardized Scores'!AY72,'Standardized Scores'!$E72:$DO72)</f>
        <v>4</v>
      </c>
      <c r="AZ72" s="139">
        <f>RANK('Standardized Scores'!AZ72,'Standardized Scores'!$E72:$DO72)</f>
        <v>77</v>
      </c>
      <c r="BA72" s="139">
        <f>RANK('Standardized Scores'!BA72,'Standardized Scores'!$E72:$DO72)</f>
        <v>94</v>
      </c>
      <c r="BB72" s="139">
        <f>RANK('Standardized Scores'!BB72,'Standardized Scores'!$E72:$DO72)</f>
        <v>55</v>
      </c>
      <c r="BC72" s="139">
        <f>RANK('Standardized Scores'!BC72,'Standardized Scores'!$E72:$DO72)</f>
        <v>48</v>
      </c>
      <c r="BD72" s="139">
        <f>RANK('Standardized Scores'!BD72,'Standardized Scores'!$E72:$DO72)</f>
        <v>8</v>
      </c>
      <c r="BE72" s="139">
        <f>RANK('Standardized Scores'!BE72,'Standardized Scores'!$E72:$DO72)</f>
        <v>13</v>
      </c>
      <c r="BF72" s="139">
        <f>RANK('Standardized Scores'!BF72,'Standardized Scores'!$E72:$DO72)</f>
        <v>94</v>
      </c>
      <c r="BG72" s="139">
        <f>RANK('Standardized Scores'!BG72,'Standardized Scores'!$E72:$DO72)</f>
        <v>19</v>
      </c>
      <c r="BH72" s="139">
        <f>RANK('Standardized Scores'!BH72,'Standardized Scores'!$E72:$DO72)</f>
        <v>61</v>
      </c>
      <c r="BI72" s="139">
        <f>RANK('Standardized Scores'!BI72,'Standardized Scores'!$E72:$DO72)</f>
        <v>94</v>
      </c>
      <c r="BJ72" s="139">
        <f>RANK('Standardized Scores'!BJ72,'Standardized Scores'!$E72:$DO72)</f>
        <v>94</v>
      </c>
      <c r="BK72" s="139">
        <f>RANK('Standardized Scores'!BK72,'Standardized Scores'!$E72:$DO72)</f>
        <v>55</v>
      </c>
      <c r="BL72" s="139">
        <f>RANK('Standardized Scores'!BL72,'Standardized Scores'!$E72:$DO72)</f>
        <v>77</v>
      </c>
      <c r="BM72" s="139">
        <f>RANK('Standardized Scores'!BM72,'Standardized Scores'!$E72:$DO72)</f>
        <v>61</v>
      </c>
      <c r="BN72" s="139">
        <f>RANK('Standardized Scores'!BN72,'Standardized Scores'!$E72:$DO72)</f>
        <v>61</v>
      </c>
      <c r="BO72" s="139">
        <f>RANK('Standardized Scores'!BO72,'Standardized Scores'!$E72:$DO72)</f>
        <v>94</v>
      </c>
      <c r="BP72" s="139">
        <f>RANK('Standardized Scores'!BP72,'Standardized Scores'!$E72:$DO72)</f>
        <v>5</v>
      </c>
      <c r="BQ72" s="139">
        <f>RANK('Standardized Scores'!BQ72,'Standardized Scores'!$E72:$DO72)</f>
        <v>67</v>
      </c>
      <c r="BR72" s="139">
        <f>RANK('Standardized Scores'!BR72,'Standardized Scores'!$E72:$DO72)</f>
        <v>77</v>
      </c>
      <c r="BS72" s="139">
        <f>RANK('Standardized Scores'!BS72,'Standardized Scores'!$E72:$DO72)</f>
        <v>10</v>
      </c>
      <c r="BT72" s="139">
        <f>RANK('Standardized Scores'!BT72,'Standardized Scores'!$E72:$DO72)</f>
        <v>75</v>
      </c>
      <c r="BU72" s="139">
        <f>RANK('Standardized Scores'!BU72,'Standardized Scores'!$E72:$DO72)</f>
        <v>67</v>
      </c>
      <c r="BV72" s="139">
        <f>RANK('Standardized Scores'!BV72,'Standardized Scores'!$E72:$DO72)</f>
        <v>77</v>
      </c>
      <c r="BW72" s="139">
        <f>RANK('Standardized Scores'!BW72,'Standardized Scores'!$E72:$DO72)</f>
        <v>94</v>
      </c>
      <c r="BX72" s="139">
        <f>RANK('Standardized Scores'!BX72,'Standardized Scores'!$E72:$DO72)</f>
        <v>77</v>
      </c>
      <c r="BY72" s="139">
        <f>RANK('Standardized Scores'!BY72,'Standardized Scores'!$E72:$DO72)</f>
        <v>77</v>
      </c>
      <c r="BZ72" s="139">
        <f>RANK('Standardized Scores'!BZ72,'Standardized Scores'!$E72:$DO72)</f>
        <v>16</v>
      </c>
      <c r="CA72" s="139">
        <f>RANK('Standardized Scores'!CA72,'Standardized Scores'!$E72:$DO72)</f>
        <v>55</v>
      </c>
      <c r="CB72" s="139">
        <f>RANK('Standardized Scores'!CB72,'Standardized Scores'!$E72:$DO72)</f>
        <v>67</v>
      </c>
      <c r="CC72" s="139">
        <f>RANK('Standardized Scores'!CC72,'Standardized Scores'!$E72:$DO72)</f>
        <v>18</v>
      </c>
      <c r="CD72" s="139">
        <f>RANK('Standardized Scores'!CD72,'Standardized Scores'!$E72:$DO72)</f>
        <v>77</v>
      </c>
      <c r="CE72" s="139">
        <f>RANK('Standardized Scores'!CE72,'Standardized Scores'!$E72:$DO72)</f>
        <v>55</v>
      </c>
      <c r="CF72" s="139">
        <f>RANK('Standardized Scores'!CF72,'Standardized Scores'!$E72:$DO72)</f>
        <v>94</v>
      </c>
      <c r="CG72" s="139">
        <f>RANK('Standardized Scores'!CG72,'Standardized Scores'!$E72:$DO72)</f>
        <v>94</v>
      </c>
      <c r="CH72" s="139">
        <f>RANK('Standardized Scores'!CH72,'Standardized Scores'!$E72:$DO72)</f>
        <v>52</v>
      </c>
      <c r="CI72" s="139">
        <f>RANK('Standardized Scores'!CI72,'Standardized Scores'!$E72:$DO72)</f>
        <v>77</v>
      </c>
      <c r="CJ72" s="139">
        <f>RANK('Standardized Scores'!CJ72,'Standardized Scores'!$E72:$DO72)</f>
        <v>29</v>
      </c>
      <c r="CK72" s="139">
        <f>RANK('Standardized Scores'!CK72,'Standardized Scores'!$E72:$DO72)</f>
        <v>52</v>
      </c>
      <c r="CL72" s="139">
        <f>RANK('Standardized Scores'!CL72,'Standardized Scores'!$E72:$DO72)</f>
        <v>94</v>
      </c>
      <c r="CM72" s="139">
        <f>RANK('Standardized Scores'!CM72,'Standardized Scores'!$E72:$DO72)</f>
        <v>37</v>
      </c>
      <c r="CN72" s="139">
        <f>RANK('Standardized Scores'!CN72,'Standardized Scores'!$E72:$DO72)</f>
        <v>7</v>
      </c>
      <c r="CO72" s="139">
        <f>RANK('Standardized Scores'!CO72,'Standardized Scores'!$E72:$DO72)</f>
        <v>77</v>
      </c>
      <c r="CP72" s="139">
        <f>RANK('Standardized Scores'!CP72,'Standardized Scores'!$E72:$DO72)</f>
        <v>94</v>
      </c>
      <c r="CQ72" s="139">
        <f>RANK('Standardized Scores'!CQ72,'Standardized Scores'!$E72:$DO72)</f>
        <v>94</v>
      </c>
      <c r="CR72" s="139">
        <f>RANK('Standardized Scores'!CR72,'Standardized Scores'!$E72:$DO72)</f>
        <v>44</v>
      </c>
      <c r="CS72" s="139">
        <f>RANK('Standardized Scores'!CS72,'Standardized Scores'!$E72:$DO72)</f>
        <v>35</v>
      </c>
      <c r="CT72" s="139">
        <f>RANK('Standardized Scores'!CT72,'Standardized Scores'!$E72:$DO72)</f>
        <v>31</v>
      </c>
      <c r="CU72" s="139">
        <f>RANK('Standardized Scores'!CU72,'Standardized Scores'!$E72:$DO72)</f>
        <v>67</v>
      </c>
      <c r="CV72" s="139">
        <f>RANK('Standardized Scores'!CV72,'Standardized Scores'!$E72:$DO72)</f>
        <v>15</v>
      </c>
      <c r="CW72" s="139">
        <f>RANK('Standardized Scores'!CW72,'Standardized Scores'!$E72:$DO72)</f>
        <v>17</v>
      </c>
      <c r="CX72" s="139">
        <f>RANK('Standardized Scores'!CX72,'Standardized Scores'!$E72:$DO72)</f>
        <v>30</v>
      </c>
      <c r="CY72" s="139">
        <f>RANK('Standardized Scores'!CY72,'Standardized Scores'!$E72:$DO72)</f>
        <v>67</v>
      </c>
      <c r="CZ72" s="139">
        <f>RANK('Standardized Scores'!CZ72,'Standardized Scores'!$E72:$DO72)</f>
        <v>41</v>
      </c>
      <c r="DA72" s="139">
        <f>RANK('Standardized Scores'!DA72,'Standardized Scores'!$E72:$DO72)</f>
        <v>39</v>
      </c>
      <c r="DB72" s="139">
        <f>RANK('Standardized Scores'!DB72,'Standardized Scores'!$E72:$DO72)</f>
        <v>35</v>
      </c>
      <c r="DC72" s="139">
        <f>RANK('Standardized Scores'!DC72,'Standardized Scores'!$E72:$DO72)</f>
        <v>94</v>
      </c>
      <c r="DD72" s="139">
        <f>RANK('Standardized Scores'!DD72,'Standardized Scores'!$E72:$DO72)</f>
        <v>44</v>
      </c>
      <c r="DE72" s="139">
        <f>RANK('Standardized Scores'!DE72,'Standardized Scores'!$E72:$DO72)</f>
        <v>59</v>
      </c>
      <c r="DF72" s="139">
        <f>RANK('Standardized Scores'!DF72,'Standardized Scores'!$E72:$DO72)</f>
        <v>11</v>
      </c>
      <c r="DG72" s="139">
        <f>RANK('Standardized Scores'!DG72,'Standardized Scores'!$E72:$DO72)</f>
        <v>77</v>
      </c>
      <c r="DH72" s="139">
        <f>RANK('Standardized Scores'!DH72,'Standardized Scores'!$E72:$DO72)</f>
        <v>14</v>
      </c>
      <c r="DI72" s="139">
        <f>RANK('Standardized Scores'!DI72,'Standardized Scores'!$E72:$DO72)</f>
        <v>20</v>
      </c>
      <c r="DJ72" s="139">
        <f>RANK('Standardized Scores'!DJ72,'Standardized Scores'!$E72:$DO72)</f>
        <v>6</v>
      </c>
      <c r="DK72" s="139">
        <f>RANK('Standardized Scores'!DK72,'Standardized Scores'!$E72:$DO72)</f>
        <v>3</v>
      </c>
      <c r="DL72" s="139">
        <f>RANK('Standardized Scores'!DL72,'Standardized Scores'!$E72:$DO72)</f>
        <v>65</v>
      </c>
      <c r="DM72" s="139">
        <f>RANK('Standardized Scores'!DM72,'Standardized Scores'!$E72:$DO72)</f>
        <v>26</v>
      </c>
      <c r="DN72" s="139">
        <f>RANK('Standardized Scores'!DN72,'Standardized Scores'!$E72:$DO72)</f>
        <v>94</v>
      </c>
      <c r="DO72" s="139">
        <f>RANK('Standardized Scores'!DO72,'Standardized Scores'!$E72:$DO72)</f>
        <v>77</v>
      </c>
    </row>
    <row r="73" spans="2:119" ht="12" customHeight="1" x14ac:dyDescent="0.25">
      <c r="B73" s="83" t="str">
        <f>'Standardized Scores'!B73</f>
        <v xml:space="preserve">         Engineering sector risk score</v>
      </c>
      <c r="C73" s="83" t="str">
        <f t="shared" si="0"/>
        <v>Engineering sector risk score</v>
      </c>
      <c r="D73" s="172">
        <f>'Standardized Scores'!D73</f>
        <v>0.1</v>
      </c>
      <c r="E73" s="139">
        <f>RANK('Standardized Scores'!E73,'Standardized Scores'!$E73:$DO73)</f>
        <v>74</v>
      </c>
      <c r="F73" s="139">
        <f>RANK('Standardized Scores'!F73,'Standardized Scores'!$E73:$DO73)</f>
        <v>96</v>
      </c>
      <c r="G73" s="139">
        <f>RANK('Standardized Scores'!G73,'Standardized Scores'!$E73:$DO73)</f>
        <v>20</v>
      </c>
      <c r="H73" s="139">
        <f>RANK('Standardized Scores'!H73,'Standardized Scores'!$E73:$DO73)</f>
        <v>109</v>
      </c>
      <c r="I73" s="139">
        <f>RANK('Standardized Scores'!I73,'Standardized Scores'!$E73:$DO73)</f>
        <v>74</v>
      </c>
      <c r="J73" s="139">
        <f>RANK('Standardized Scores'!J73,'Standardized Scores'!$E73:$DO73)</f>
        <v>48</v>
      </c>
      <c r="K73" s="139">
        <f>RANK('Standardized Scores'!K73,'Standardized Scores'!$E73:$DO73)</f>
        <v>5</v>
      </c>
      <c r="L73" s="139">
        <f>RANK('Standardized Scores'!L73,'Standardized Scores'!$E73:$DO73)</f>
        <v>88</v>
      </c>
      <c r="M73" s="139">
        <f>RANK('Standardized Scores'!M73,'Standardized Scores'!$E73:$DO73)</f>
        <v>63</v>
      </c>
      <c r="N73" s="139">
        <f>RANK('Standardized Scores'!N73,'Standardized Scores'!$E73:$DO73)</f>
        <v>104</v>
      </c>
      <c r="O73" s="139">
        <f>RANK('Standardized Scores'!O73,'Standardized Scores'!$E73:$DO73)</f>
        <v>74</v>
      </c>
      <c r="P73" s="139">
        <f>RANK('Standardized Scores'!P73,'Standardized Scores'!$E73:$DO73)</f>
        <v>74</v>
      </c>
      <c r="Q73" s="139">
        <f>RANK('Standardized Scores'!Q73,'Standardized Scores'!$E73:$DO73)</f>
        <v>106</v>
      </c>
      <c r="R73" s="139">
        <f>RANK('Standardized Scores'!R73,'Standardized Scores'!$E73:$DO73)</f>
        <v>74</v>
      </c>
      <c r="S73" s="139">
        <f>RANK('Standardized Scores'!S73,'Standardized Scores'!$E73:$DO73)</f>
        <v>20</v>
      </c>
      <c r="T73" s="139">
        <f>RANK('Standardized Scores'!T73,'Standardized Scores'!$E73:$DO73)</f>
        <v>50</v>
      </c>
      <c r="U73" s="139">
        <f>RANK('Standardized Scores'!U73,'Standardized Scores'!$E73:$DO73)</f>
        <v>38</v>
      </c>
      <c r="V73" s="139">
        <f>RANK('Standardized Scores'!V73,'Standardized Scores'!$E73:$DO73)</f>
        <v>63</v>
      </c>
      <c r="W73" s="139">
        <f>RANK('Standardized Scores'!W73,'Standardized Scores'!$E73:$DO73)</f>
        <v>5</v>
      </c>
      <c r="X73" s="139">
        <f>RANK('Standardized Scores'!X73,'Standardized Scores'!$E73:$DO73)</f>
        <v>48</v>
      </c>
      <c r="Y73" s="139">
        <f>RANK('Standardized Scores'!Y73,'Standardized Scores'!$E73:$DO73)</f>
        <v>96</v>
      </c>
      <c r="Z73" s="139">
        <f>RANK('Standardized Scores'!Z73,'Standardized Scores'!$E73:$DO73)</f>
        <v>94</v>
      </c>
      <c r="AA73" s="139">
        <f>RANK('Standardized Scores'!AA73,'Standardized Scores'!$E73:$DO73)</f>
        <v>20</v>
      </c>
      <c r="AB73" s="139">
        <f>RANK('Standardized Scores'!AB73,'Standardized Scores'!$E73:$DO73)</f>
        <v>9</v>
      </c>
      <c r="AC73" s="139">
        <f>RANK('Standardized Scores'!AC73,'Standardized Scores'!$E73:$DO73)</f>
        <v>74</v>
      </c>
      <c r="AD73" s="139">
        <f>RANK('Standardized Scores'!AD73,'Standardized Scores'!$E73:$DO73)</f>
        <v>74</v>
      </c>
      <c r="AE73" s="139">
        <f>RANK('Standardized Scores'!AE73,'Standardized Scores'!$E73:$DO73)</f>
        <v>9</v>
      </c>
      <c r="AF73" s="139">
        <f>RANK('Standardized Scores'!AF73,'Standardized Scores'!$E73:$DO73)</f>
        <v>9</v>
      </c>
      <c r="AG73" s="139">
        <f>RANK('Standardized Scores'!AG73,'Standardized Scores'!$E73:$DO73)</f>
        <v>63</v>
      </c>
      <c r="AH73" s="139">
        <f>RANK('Standardized Scores'!AH73,'Standardized Scores'!$E73:$DO73)</f>
        <v>110</v>
      </c>
      <c r="AI73" s="139">
        <f>RANK('Standardized Scores'!AI73,'Standardized Scores'!$E73:$DO73)</f>
        <v>110</v>
      </c>
      <c r="AJ73" s="139">
        <f>RANK('Standardized Scores'!AJ73,'Standardized Scores'!$E73:$DO73)</f>
        <v>63</v>
      </c>
      <c r="AK73" s="139">
        <f>RANK('Standardized Scores'!AK73,'Standardized Scores'!$E73:$DO73)</f>
        <v>38</v>
      </c>
      <c r="AL73" s="139">
        <f>RANK('Standardized Scores'!AL73,'Standardized Scores'!$E73:$DO73)</f>
        <v>20</v>
      </c>
      <c r="AM73" s="139">
        <f>RANK('Standardized Scores'!AM73,'Standardized Scores'!$E73:$DO73)</f>
        <v>15</v>
      </c>
      <c r="AN73" s="139">
        <f>RANK('Standardized Scores'!AN73,'Standardized Scores'!$E73:$DO73)</f>
        <v>60</v>
      </c>
      <c r="AO73" s="139">
        <f>RANK('Standardized Scores'!AO73,'Standardized Scores'!$E73:$DO73)</f>
        <v>74</v>
      </c>
      <c r="AP73" s="139">
        <f>RANK('Standardized Scores'!AP73,'Standardized Scores'!$E73:$DO73)</f>
        <v>38</v>
      </c>
      <c r="AQ73" s="139">
        <f>RANK('Standardized Scores'!AQ73,'Standardized Scores'!$E73:$DO73)</f>
        <v>68</v>
      </c>
      <c r="AR73" s="139">
        <f>RANK('Standardized Scores'!AR73,'Standardized Scores'!$E73:$DO73)</f>
        <v>94</v>
      </c>
      <c r="AS73" s="139">
        <f>RANK('Standardized Scores'!AS73,'Standardized Scores'!$E73:$DO73)</f>
        <v>68</v>
      </c>
      <c r="AT73" s="139">
        <f>RANK('Standardized Scores'!AT73,'Standardized Scores'!$E73:$DO73)</f>
        <v>60</v>
      </c>
      <c r="AU73" s="139">
        <f>RANK('Standardized Scores'!AU73,'Standardized Scores'!$E73:$DO73)</f>
        <v>20</v>
      </c>
      <c r="AV73" s="139">
        <f>RANK('Standardized Scores'!AV73,'Standardized Scores'!$E73:$DO73)</f>
        <v>15</v>
      </c>
      <c r="AW73" s="139">
        <f>RANK('Standardized Scores'!AW73,'Standardized Scores'!$E73:$DO73)</f>
        <v>38</v>
      </c>
      <c r="AX73" s="139">
        <f>RANK('Standardized Scores'!AX73,'Standardized Scores'!$E73:$DO73)</f>
        <v>88</v>
      </c>
      <c r="AY73" s="139">
        <f>RANK('Standardized Scores'!AY73,'Standardized Scores'!$E73:$DO73)</f>
        <v>110</v>
      </c>
      <c r="AZ73" s="139">
        <f>RANK('Standardized Scores'!AZ73,'Standardized Scores'!$E73:$DO73)</f>
        <v>115</v>
      </c>
      <c r="BA73" s="139">
        <f>RANK('Standardized Scores'!BA73,'Standardized Scores'!$E73:$DO73)</f>
        <v>96</v>
      </c>
      <c r="BB73" s="139">
        <f>RANK('Standardized Scores'!BB73,'Standardized Scores'!$E73:$DO73)</f>
        <v>55</v>
      </c>
      <c r="BC73" s="139">
        <f>RANK('Standardized Scores'!BC73,'Standardized Scores'!$E73:$DO73)</f>
        <v>68</v>
      </c>
      <c r="BD73" s="139">
        <f>RANK('Standardized Scores'!BD73,'Standardized Scores'!$E73:$DO73)</f>
        <v>38</v>
      </c>
      <c r="BE73" s="139">
        <f>RANK('Standardized Scores'!BE73,'Standardized Scores'!$E73:$DO73)</f>
        <v>15</v>
      </c>
      <c r="BF73" s="139">
        <f>RANK('Standardized Scores'!BF73,'Standardized Scores'!$E73:$DO73)</f>
        <v>36</v>
      </c>
      <c r="BG73" s="139">
        <f>RANK('Standardized Scores'!BG73,'Standardized Scores'!$E73:$DO73)</f>
        <v>88</v>
      </c>
      <c r="BH73" s="139">
        <f>RANK('Standardized Scores'!BH73,'Standardized Scores'!$E73:$DO73)</f>
        <v>100</v>
      </c>
      <c r="BI73" s="139">
        <f>RANK('Standardized Scores'!BI73,'Standardized Scores'!$E73:$DO73)</f>
        <v>15</v>
      </c>
      <c r="BJ73" s="139">
        <f>RANK('Standardized Scores'!BJ73,'Standardized Scores'!$E73:$DO73)</f>
        <v>88</v>
      </c>
      <c r="BK73" s="139">
        <f>RANK('Standardized Scores'!BK73,'Standardized Scores'!$E73:$DO73)</f>
        <v>74</v>
      </c>
      <c r="BL73" s="139">
        <f>RANK('Standardized Scores'!BL73,'Standardized Scores'!$E73:$DO73)</f>
        <v>96</v>
      </c>
      <c r="BM73" s="139">
        <f>RANK('Standardized Scores'!BM73,'Standardized Scores'!$E73:$DO73)</f>
        <v>74</v>
      </c>
      <c r="BN73" s="139">
        <f>RANK('Standardized Scores'!BN73,'Standardized Scores'!$E73:$DO73)</f>
        <v>38</v>
      </c>
      <c r="BO73" s="139">
        <f>RANK('Standardized Scores'!BO73,'Standardized Scores'!$E73:$DO73)</f>
        <v>20</v>
      </c>
      <c r="BP73" s="139">
        <f>RANK('Standardized Scores'!BP73,'Standardized Scores'!$E73:$DO73)</f>
        <v>60</v>
      </c>
      <c r="BQ73" s="139">
        <f>RANK('Standardized Scores'!BQ73,'Standardized Scores'!$E73:$DO73)</f>
        <v>38</v>
      </c>
      <c r="BR73" s="139">
        <f>RANK('Standardized Scores'!BR73,'Standardized Scores'!$E73:$DO73)</f>
        <v>20</v>
      </c>
      <c r="BS73" s="139">
        <f>RANK('Standardized Scores'!BS73,'Standardized Scores'!$E73:$DO73)</f>
        <v>50</v>
      </c>
      <c r="BT73" s="139">
        <f>RANK('Standardized Scores'!BT73,'Standardized Scores'!$E73:$DO73)</f>
        <v>88</v>
      </c>
      <c r="BU73" s="139">
        <f>RANK('Standardized Scores'!BU73,'Standardized Scores'!$E73:$DO73)</f>
        <v>74</v>
      </c>
      <c r="BV73" s="139">
        <f>RANK('Standardized Scores'!BV73,'Standardized Scores'!$E73:$DO73)</f>
        <v>55</v>
      </c>
      <c r="BW73" s="139">
        <f>RANK('Standardized Scores'!BW73,'Standardized Scores'!$E73:$DO73)</f>
        <v>20</v>
      </c>
      <c r="BX73" s="139">
        <f>RANK('Standardized Scores'!BX73,'Standardized Scores'!$E73:$DO73)</f>
        <v>20</v>
      </c>
      <c r="BY73" s="139">
        <f>RANK('Standardized Scores'!BY73,'Standardized Scores'!$E73:$DO73)</f>
        <v>88</v>
      </c>
      <c r="BZ73" s="139">
        <f>RANK('Standardized Scores'!BZ73,'Standardized Scores'!$E73:$DO73)</f>
        <v>2</v>
      </c>
      <c r="CA73" s="139">
        <f>RANK('Standardized Scores'!CA73,'Standardized Scores'!$E73:$DO73)</f>
        <v>20</v>
      </c>
      <c r="CB73" s="139">
        <f>RANK('Standardized Scores'!CB73,'Standardized Scores'!$E73:$DO73)</f>
        <v>20</v>
      </c>
      <c r="CC73" s="139">
        <f>RANK('Standardized Scores'!CC73,'Standardized Scores'!$E73:$DO73)</f>
        <v>50</v>
      </c>
      <c r="CD73" s="139">
        <f>RANK('Standardized Scores'!CD73,'Standardized Scores'!$E73:$DO73)</f>
        <v>68</v>
      </c>
      <c r="CE73" s="139">
        <f>RANK('Standardized Scores'!CE73,'Standardized Scores'!$E73:$DO73)</f>
        <v>36</v>
      </c>
      <c r="CF73" s="139">
        <f>RANK('Standardized Scores'!CF73,'Standardized Scores'!$E73:$DO73)</f>
        <v>50</v>
      </c>
      <c r="CG73" s="139">
        <f>RANK('Standardized Scores'!CG73,'Standardized Scores'!$E73:$DO73)</f>
        <v>63</v>
      </c>
      <c r="CH73" s="139">
        <f>RANK('Standardized Scores'!CH73,'Standardized Scores'!$E73:$DO73)</f>
        <v>50</v>
      </c>
      <c r="CI73" s="139">
        <f>RANK('Standardized Scores'!CI73,'Standardized Scores'!$E73:$DO73)</f>
        <v>102</v>
      </c>
      <c r="CJ73" s="139">
        <f>RANK('Standardized Scores'!CJ73,'Standardized Scores'!$E73:$DO73)</f>
        <v>38</v>
      </c>
      <c r="CK73" s="139">
        <f>RANK('Standardized Scores'!CK73,'Standardized Scores'!$E73:$DO73)</f>
        <v>100</v>
      </c>
      <c r="CL73" s="139">
        <f>RANK('Standardized Scores'!CL73,'Standardized Scores'!$E73:$DO73)</f>
        <v>38</v>
      </c>
      <c r="CM73" s="139">
        <f>RANK('Standardized Scores'!CM73,'Standardized Scores'!$E73:$DO73)</f>
        <v>5</v>
      </c>
      <c r="CN73" s="139">
        <f>RANK('Standardized Scores'!CN73,'Standardized Scores'!$E73:$DO73)</f>
        <v>106</v>
      </c>
      <c r="CO73" s="139">
        <f>RANK('Standardized Scores'!CO73,'Standardized Scores'!$E73:$DO73)</f>
        <v>20</v>
      </c>
      <c r="CP73" s="139">
        <f>RANK('Standardized Scores'!CP73,'Standardized Scores'!$E73:$DO73)</f>
        <v>104</v>
      </c>
      <c r="CQ73" s="139">
        <f>RANK('Standardized Scores'!CQ73,'Standardized Scores'!$E73:$DO73)</f>
        <v>55</v>
      </c>
      <c r="CR73" s="139">
        <f>RANK('Standardized Scores'!CR73,'Standardized Scores'!$E73:$DO73)</f>
        <v>74</v>
      </c>
      <c r="CS73" s="139">
        <f>RANK('Standardized Scores'!CS73,'Standardized Scores'!$E73:$DO73)</f>
        <v>68</v>
      </c>
      <c r="CT73" s="139">
        <f>RANK('Standardized Scores'!CT73,'Standardized Scores'!$E73:$DO73)</f>
        <v>1</v>
      </c>
      <c r="CU73" s="139">
        <f>RANK('Standardized Scores'!CU73,'Standardized Scores'!$E73:$DO73)</f>
        <v>74</v>
      </c>
      <c r="CV73" s="139">
        <f>RANK('Standardized Scores'!CV73,'Standardized Scores'!$E73:$DO73)</f>
        <v>9</v>
      </c>
      <c r="CW73" s="139">
        <f>RANK('Standardized Scores'!CW73,'Standardized Scores'!$E73:$DO73)</f>
        <v>9</v>
      </c>
      <c r="CX73" s="139">
        <f>RANK('Standardized Scores'!CX73,'Standardized Scores'!$E73:$DO73)</f>
        <v>68</v>
      </c>
      <c r="CY73" s="139">
        <f>RANK('Standardized Scores'!CY73,'Standardized Scores'!$E73:$DO73)</f>
        <v>110</v>
      </c>
      <c r="CZ73" s="139">
        <f>RANK('Standardized Scores'!CZ73,'Standardized Scores'!$E73:$DO73)</f>
        <v>9</v>
      </c>
      <c r="DA73" s="139">
        <f>RANK('Standardized Scores'!DA73,'Standardized Scores'!$E73:$DO73)</f>
        <v>15</v>
      </c>
      <c r="DB73" s="139">
        <f>RANK('Standardized Scores'!DB73,'Standardized Scores'!$E73:$DO73)</f>
        <v>55</v>
      </c>
      <c r="DC73" s="139">
        <f>RANK('Standardized Scores'!DC73,'Standardized Scores'!$E73:$DO73)</f>
        <v>20</v>
      </c>
      <c r="DD73" s="139">
        <f>RANK('Standardized Scores'!DD73,'Standardized Scores'!$E73:$DO73)</f>
        <v>74</v>
      </c>
      <c r="DE73" s="139">
        <f>RANK('Standardized Scores'!DE73,'Standardized Scores'!$E73:$DO73)</f>
        <v>106</v>
      </c>
      <c r="DF73" s="139">
        <f>RANK('Standardized Scores'!DF73,'Standardized Scores'!$E73:$DO73)</f>
        <v>55</v>
      </c>
      <c r="DG73" s="139">
        <f>RANK('Standardized Scores'!DG73,'Standardized Scores'!$E73:$DO73)</f>
        <v>20</v>
      </c>
      <c r="DH73" s="139">
        <f>RANK('Standardized Scores'!DH73,'Standardized Scores'!$E73:$DO73)</f>
        <v>114</v>
      </c>
      <c r="DI73" s="139">
        <f>RANK('Standardized Scores'!DI73,'Standardized Scores'!$E73:$DO73)</f>
        <v>3</v>
      </c>
      <c r="DJ73" s="139">
        <f>RANK('Standardized Scores'!DJ73,'Standardized Scores'!$E73:$DO73)</f>
        <v>38</v>
      </c>
      <c r="DK73" s="139">
        <f>RANK('Standardized Scores'!DK73,'Standardized Scores'!$E73:$DO73)</f>
        <v>3</v>
      </c>
      <c r="DL73" s="139">
        <f>RANK('Standardized Scores'!DL73,'Standardized Scores'!$E73:$DO73)</f>
        <v>5</v>
      </c>
      <c r="DM73" s="139">
        <f>RANK('Standardized Scores'!DM73,'Standardized Scores'!$E73:$DO73)</f>
        <v>102</v>
      </c>
      <c r="DN73" s="139">
        <f>RANK('Standardized Scores'!DN73,'Standardized Scores'!$E73:$DO73)</f>
        <v>20</v>
      </c>
      <c r="DO73" s="139">
        <f>RANK('Standardized Scores'!DO73,'Standardized Scores'!$E73:$DO73)</f>
        <v>20</v>
      </c>
    </row>
    <row r="74" spans="2:119" ht="12" customHeight="1" x14ac:dyDescent="0.25">
      <c r="B74" s="86" t="str">
        <f>'Standardized Scores'!B74</f>
        <v xml:space="preserve">      Partnerships</v>
      </c>
      <c r="C74" s="86" t="s">
        <v>212</v>
      </c>
      <c r="D74" s="171">
        <f>'Standardized Scores'!D74</f>
        <v>0.25</v>
      </c>
      <c r="E74" s="138">
        <f>RANK('Standardized Scores'!E74,'Standardized Scores'!$E74:$DO74)</f>
        <v>90</v>
      </c>
      <c r="F74" s="138">
        <f>RANK('Standardized Scores'!F74,'Standardized Scores'!$E74:$DO74)</f>
        <v>63</v>
      </c>
      <c r="G74" s="138">
        <f>RANK('Standardized Scores'!G74,'Standardized Scores'!$E74:$DO74)</f>
        <v>104</v>
      </c>
      <c r="H74" s="138">
        <f>RANK('Standardized Scores'!H74,'Standardized Scores'!$E74:$DO74)</f>
        <v>64</v>
      </c>
      <c r="I74" s="138">
        <f>RANK('Standardized Scores'!I74,'Standardized Scores'!$E74:$DO74)</f>
        <v>41</v>
      </c>
      <c r="J74" s="138">
        <f>RANK('Standardized Scores'!J74,'Standardized Scores'!$E74:$DO74)</f>
        <v>11</v>
      </c>
      <c r="K74" s="138">
        <f>RANK('Standardized Scores'!K74,'Standardized Scores'!$E74:$DO74)</f>
        <v>53</v>
      </c>
      <c r="L74" s="138">
        <f>RANK('Standardized Scores'!L74,'Standardized Scores'!$E74:$DO74)</f>
        <v>84</v>
      </c>
      <c r="M74" s="138">
        <f>RANK('Standardized Scores'!M74,'Standardized Scores'!$E74:$DO74)</f>
        <v>77</v>
      </c>
      <c r="N74" s="138">
        <f>RANK('Standardized Scores'!N74,'Standardized Scores'!$E74:$DO74)</f>
        <v>76</v>
      </c>
      <c r="O74" s="138">
        <f>RANK('Standardized Scores'!O74,'Standardized Scores'!$E74:$DO74)</f>
        <v>25</v>
      </c>
      <c r="P74" s="138">
        <f>RANK('Standardized Scores'!P74,'Standardized Scores'!$E74:$DO74)</f>
        <v>48</v>
      </c>
      <c r="Q74" s="138">
        <f>RANK('Standardized Scores'!Q74,'Standardized Scores'!$E74:$DO74)</f>
        <v>110</v>
      </c>
      <c r="R74" s="138">
        <f>RANK('Standardized Scores'!R74,'Standardized Scores'!$E74:$DO74)</f>
        <v>88</v>
      </c>
      <c r="S74" s="138">
        <f>RANK('Standardized Scores'!S74,'Standardized Scores'!$E74:$DO74)</f>
        <v>54</v>
      </c>
      <c r="T74" s="138">
        <f>RANK('Standardized Scores'!T74,'Standardized Scores'!$E74:$DO74)</f>
        <v>73</v>
      </c>
      <c r="U74" s="138">
        <f>RANK('Standardized Scores'!U74,'Standardized Scores'!$E74:$DO74)</f>
        <v>74</v>
      </c>
      <c r="V74" s="138">
        <f>RANK('Standardized Scores'!V74,'Standardized Scores'!$E74:$DO74)</f>
        <v>38</v>
      </c>
      <c r="W74" s="138">
        <f>RANK('Standardized Scores'!W74,'Standardized Scores'!$E74:$DO74)</f>
        <v>37</v>
      </c>
      <c r="X74" s="138">
        <f>RANK('Standardized Scores'!X74,'Standardized Scores'!$E74:$DO74)</f>
        <v>23</v>
      </c>
      <c r="Y74" s="138">
        <f>RANK('Standardized Scores'!Y74,'Standardized Scores'!$E74:$DO74)</f>
        <v>4</v>
      </c>
      <c r="Z74" s="138">
        <f>RANK('Standardized Scores'!Z74,'Standardized Scores'!$E74:$DO74)</f>
        <v>83</v>
      </c>
      <c r="AA74" s="138">
        <f>RANK('Standardized Scores'!AA74,'Standardized Scores'!$E74:$DO74)</f>
        <v>96</v>
      </c>
      <c r="AB74" s="138">
        <f>RANK('Standardized Scores'!AB74,'Standardized Scores'!$E74:$DO74)</f>
        <v>72</v>
      </c>
      <c r="AC74" s="138">
        <f>RANK('Standardized Scores'!AC74,'Standardized Scores'!$E74:$DO74)</f>
        <v>68</v>
      </c>
      <c r="AD74" s="138">
        <f>RANK('Standardized Scores'!AD74,'Standardized Scores'!$E74:$DO74)</f>
        <v>56</v>
      </c>
      <c r="AE74" s="138">
        <f>RANK('Standardized Scores'!AE74,'Standardized Scores'!$E74:$DO74)</f>
        <v>7</v>
      </c>
      <c r="AF74" s="138">
        <f>RANK('Standardized Scores'!AF74,'Standardized Scores'!$E74:$DO74)</f>
        <v>67</v>
      </c>
      <c r="AG74" s="138">
        <f>RANK('Standardized Scores'!AG74,'Standardized Scores'!$E74:$DO74)</f>
        <v>93</v>
      </c>
      <c r="AH74" s="138">
        <f>RANK('Standardized Scores'!AH74,'Standardized Scores'!$E74:$DO74)</f>
        <v>55</v>
      </c>
      <c r="AI74" s="138">
        <f>RANK('Standardized Scores'!AI74,'Standardized Scores'!$E74:$DO74)</f>
        <v>65</v>
      </c>
      <c r="AJ74" s="138">
        <f>RANK('Standardized Scores'!AJ74,'Standardized Scores'!$E74:$DO74)</f>
        <v>85</v>
      </c>
      <c r="AK74" s="138">
        <f>RANK('Standardized Scores'!AK74,'Standardized Scores'!$E74:$DO74)</f>
        <v>106</v>
      </c>
      <c r="AL74" s="138">
        <f>RANK('Standardized Scores'!AL74,'Standardized Scores'!$E74:$DO74)</f>
        <v>32</v>
      </c>
      <c r="AM74" s="138">
        <f>RANK('Standardized Scores'!AM74,'Standardized Scores'!$E74:$DO74)</f>
        <v>6</v>
      </c>
      <c r="AN74" s="138">
        <f>RANK('Standardized Scores'!AN74,'Standardized Scores'!$E74:$DO74)</f>
        <v>18</v>
      </c>
      <c r="AO74" s="138">
        <f>RANK('Standardized Scores'!AO74,'Standardized Scores'!$E74:$DO74)</f>
        <v>71</v>
      </c>
      <c r="AP74" s="138">
        <f>RANK('Standardized Scores'!AP74,'Standardized Scores'!$E74:$DO74)</f>
        <v>9</v>
      </c>
      <c r="AQ74" s="138">
        <f>RANK('Standardized Scores'!AQ74,'Standardized Scores'!$E74:$DO74)</f>
        <v>51</v>
      </c>
      <c r="AR74" s="138">
        <f>RANK('Standardized Scores'!AR74,'Standardized Scores'!$E74:$DO74)</f>
        <v>80</v>
      </c>
      <c r="AS74" s="138">
        <f>RANK('Standardized Scores'!AS74,'Standardized Scores'!$E74:$DO74)</f>
        <v>101</v>
      </c>
      <c r="AT74" s="138">
        <f>RANK('Standardized Scores'!AT74,'Standardized Scores'!$E74:$DO74)</f>
        <v>113</v>
      </c>
      <c r="AU74" s="138">
        <f>RANK('Standardized Scores'!AU74,'Standardized Scores'!$E74:$DO74)</f>
        <v>78</v>
      </c>
      <c r="AV74" s="138">
        <f>RANK('Standardized Scores'!AV74,'Standardized Scores'!$E74:$DO74)</f>
        <v>47</v>
      </c>
      <c r="AW74" s="138">
        <f>RANK('Standardized Scores'!AW74,'Standardized Scores'!$E74:$DO74)</f>
        <v>33</v>
      </c>
      <c r="AX74" s="138">
        <f>RANK('Standardized Scores'!AX74,'Standardized Scores'!$E74:$DO74)</f>
        <v>15</v>
      </c>
      <c r="AY74" s="138">
        <f>RANK('Standardized Scores'!AY74,'Standardized Scores'!$E74:$DO74)</f>
        <v>27</v>
      </c>
      <c r="AZ74" s="138">
        <f>RANK('Standardized Scores'!AZ74,'Standardized Scores'!$E74:$DO74)</f>
        <v>17</v>
      </c>
      <c r="BA74" s="138">
        <f>RANK('Standardized Scores'!BA74,'Standardized Scores'!$E74:$DO74)</f>
        <v>45</v>
      </c>
      <c r="BB74" s="138">
        <f>RANK('Standardized Scores'!BB74,'Standardized Scores'!$E74:$DO74)</f>
        <v>28</v>
      </c>
      <c r="BC74" s="138">
        <f>RANK('Standardized Scores'!BC74,'Standardized Scores'!$E74:$DO74)</f>
        <v>19</v>
      </c>
      <c r="BD74" s="138">
        <f>RANK('Standardized Scores'!BD74,'Standardized Scores'!$E74:$DO74)</f>
        <v>2</v>
      </c>
      <c r="BE74" s="138">
        <f>RANK('Standardized Scores'!BE74,'Standardized Scores'!$E74:$DO74)</f>
        <v>16</v>
      </c>
      <c r="BF74" s="138">
        <f>RANK('Standardized Scores'!BF74,'Standardized Scores'!$E74:$DO74)</f>
        <v>69</v>
      </c>
      <c r="BG74" s="138">
        <f>RANK('Standardized Scores'!BG74,'Standardized Scores'!$E74:$DO74)</f>
        <v>66</v>
      </c>
      <c r="BH74" s="138">
        <f>RANK('Standardized Scores'!BH74,'Standardized Scores'!$E74:$DO74)</f>
        <v>102</v>
      </c>
      <c r="BI74" s="138">
        <f>RANK('Standardized Scores'!BI74,'Standardized Scores'!$E74:$DO74)</f>
        <v>105</v>
      </c>
      <c r="BJ74" s="138">
        <f>RANK('Standardized Scores'!BJ74,'Standardized Scores'!$E74:$DO74)</f>
        <v>114</v>
      </c>
      <c r="BK74" s="138">
        <f>RANK('Standardized Scores'!BK74,'Standardized Scores'!$E74:$DO74)</f>
        <v>99</v>
      </c>
      <c r="BL74" s="138">
        <f>RANK('Standardized Scores'!BL74,'Standardized Scores'!$E74:$DO74)</f>
        <v>95</v>
      </c>
      <c r="BM74" s="138">
        <f>RANK('Standardized Scores'!BM74,'Standardized Scores'!$E74:$DO74)</f>
        <v>61</v>
      </c>
      <c r="BN74" s="138">
        <f>RANK('Standardized Scores'!BN74,'Standardized Scores'!$E74:$DO74)</f>
        <v>75</v>
      </c>
      <c r="BO74" s="138">
        <f>RANK('Standardized Scores'!BO74,'Standardized Scores'!$E74:$DO74)</f>
        <v>107</v>
      </c>
      <c r="BP74" s="138">
        <f>RANK('Standardized Scores'!BP74,'Standardized Scores'!$E74:$DO74)</f>
        <v>57</v>
      </c>
      <c r="BQ74" s="138">
        <f>RANK('Standardized Scores'!BQ74,'Standardized Scores'!$E74:$DO74)</f>
        <v>97</v>
      </c>
      <c r="BR74" s="138">
        <f>RANK('Standardized Scores'!BR74,'Standardized Scores'!$E74:$DO74)</f>
        <v>52</v>
      </c>
      <c r="BS74" s="138">
        <f>RANK('Standardized Scores'!BS74,'Standardized Scores'!$E74:$DO74)</f>
        <v>86</v>
      </c>
      <c r="BT74" s="138">
        <f>RANK('Standardized Scores'!BT74,'Standardized Scores'!$E74:$DO74)</f>
        <v>30</v>
      </c>
      <c r="BU74" s="138">
        <f>RANK('Standardized Scores'!BU74,'Standardized Scores'!$E74:$DO74)</f>
        <v>100</v>
      </c>
      <c r="BV74" s="138">
        <f>RANK('Standardized Scores'!BV74,'Standardized Scores'!$E74:$DO74)</f>
        <v>89</v>
      </c>
      <c r="BW74" s="138">
        <f>RANK('Standardized Scores'!BW74,'Standardized Scores'!$E74:$DO74)</f>
        <v>103</v>
      </c>
      <c r="BX74" s="138">
        <f>RANK('Standardized Scores'!BX74,'Standardized Scores'!$E74:$DO74)</f>
        <v>79</v>
      </c>
      <c r="BY74" s="138">
        <f>RANK('Standardized Scores'!BY74,'Standardized Scores'!$E74:$DO74)</f>
        <v>21</v>
      </c>
      <c r="BZ74" s="138">
        <f>RANK('Standardized Scores'!BZ74,'Standardized Scores'!$E74:$DO74)</f>
        <v>12</v>
      </c>
      <c r="CA74" s="138">
        <f>RANK('Standardized Scores'!CA74,'Standardized Scores'!$E74:$DO74)</f>
        <v>82</v>
      </c>
      <c r="CB74" s="138">
        <f>RANK('Standardized Scores'!CB74,'Standardized Scores'!$E74:$DO74)</f>
        <v>34</v>
      </c>
      <c r="CC74" s="138">
        <f>RANK('Standardized Scores'!CC74,'Standardized Scores'!$E74:$DO74)</f>
        <v>42</v>
      </c>
      <c r="CD74" s="138">
        <f>RANK('Standardized Scores'!CD74,'Standardized Scores'!$E74:$DO74)</f>
        <v>49</v>
      </c>
      <c r="CE74" s="138">
        <f>RANK('Standardized Scores'!CE74,'Standardized Scores'!$E74:$DO74)</f>
        <v>81</v>
      </c>
      <c r="CF74" s="138">
        <f>RANK('Standardized Scores'!CF74,'Standardized Scores'!$E74:$DO74)</f>
        <v>92</v>
      </c>
      <c r="CG74" s="138">
        <f>RANK('Standardized Scores'!CG74,'Standardized Scores'!$E74:$DO74)</f>
        <v>112</v>
      </c>
      <c r="CH74" s="138">
        <f>RANK('Standardized Scores'!CH74,'Standardized Scores'!$E74:$DO74)</f>
        <v>58</v>
      </c>
      <c r="CI74" s="138">
        <f>RANK('Standardized Scores'!CI74,'Standardized Scores'!$E74:$DO74)</f>
        <v>26</v>
      </c>
      <c r="CJ74" s="138">
        <f>RANK('Standardized Scores'!CJ74,'Standardized Scores'!$E74:$DO74)</f>
        <v>13</v>
      </c>
      <c r="CK74" s="138">
        <f>RANK('Standardized Scores'!CK74,'Standardized Scores'!$E74:$DO74)</f>
        <v>36</v>
      </c>
      <c r="CL74" s="138">
        <f>RANK('Standardized Scores'!CL74,'Standardized Scores'!$E74:$DO74)</f>
        <v>20</v>
      </c>
      <c r="CM74" s="138">
        <f>RANK('Standardized Scores'!CM74,'Standardized Scores'!$E74:$DO74)</f>
        <v>5</v>
      </c>
      <c r="CN74" s="138">
        <f>RANK('Standardized Scores'!CN74,'Standardized Scores'!$E74:$DO74)</f>
        <v>46</v>
      </c>
      <c r="CO74" s="138">
        <f>RANK('Standardized Scores'!CO74,'Standardized Scores'!$E74:$DO74)</f>
        <v>109</v>
      </c>
      <c r="CP74" s="138">
        <f>RANK('Standardized Scores'!CP74,'Standardized Scores'!$E74:$DO74)</f>
        <v>59</v>
      </c>
      <c r="CQ74" s="138">
        <f>RANK('Standardized Scores'!CQ74,'Standardized Scores'!$E74:$DO74)</f>
        <v>35</v>
      </c>
      <c r="CR74" s="138">
        <f>RANK('Standardized Scores'!CR74,'Standardized Scores'!$E74:$DO74)</f>
        <v>60</v>
      </c>
      <c r="CS74" s="138">
        <f>RANK('Standardized Scores'!CS74,'Standardized Scores'!$E74:$DO74)</f>
        <v>39</v>
      </c>
      <c r="CT74" s="138">
        <f>RANK('Standardized Scores'!CT74,'Standardized Scores'!$E74:$DO74)</f>
        <v>43</v>
      </c>
      <c r="CU74" s="138">
        <f>RANK('Standardized Scores'!CU74,'Standardized Scores'!$E74:$DO74)</f>
        <v>44</v>
      </c>
      <c r="CV74" s="138">
        <f>RANK('Standardized Scores'!CV74,'Standardized Scores'!$E74:$DO74)</f>
        <v>14</v>
      </c>
      <c r="CW74" s="138">
        <f>RANK('Standardized Scores'!CW74,'Standardized Scores'!$E74:$DO74)</f>
        <v>3</v>
      </c>
      <c r="CX74" s="138">
        <f>RANK('Standardized Scores'!CX74,'Standardized Scores'!$E74:$DO74)</f>
        <v>29</v>
      </c>
      <c r="CY74" s="138">
        <f>RANK('Standardized Scores'!CY74,'Standardized Scores'!$E74:$DO74)</f>
        <v>24</v>
      </c>
      <c r="CZ74" s="138">
        <f>RANK('Standardized Scores'!CZ74,'Standardized Scores'!$E74:$DO74)</f>
        <v>8</v>
      </c>
      <c r="DA74" s="138">
        <f>RANK('Standardized Scores'!DA74,'Standardized Scores'!$E74:$DO74)</f>
        <v>62</v>
      </c>
      <c r="DB74" s="138">
        <f>RANK('Standardized Scores'!DB74,'Standardized Scores'!$E74:$DO74)</f>
        <v>115</v>
      </c>
      <c r="DC74" s="138">
        <f>RANK('Standardized Scores'!DC74,'Standardized Scores'!$E74:$DO74)</f>
        <v>87</v>
      </c>
      <c r="DD74" s="138">
        <f>RANK('Standardized Scores'!DD74,'Standardized Scores'!$E74:$DO74)</f>
        <v>70</v>
      </c>
      <c r="DE74" s="138">
        <f>RANK('Standardized Scores'!DE74,'Standardized Scores'!$E74:$DO74)</f>
        <v>31</v>
      </c>
      <c r="DF74" s="138">
        <f>RANK('Standardized Scores'!DF74,'Standardized Scores'!$E74:$DO74)</f>
        <v>91</v>
      </c>
      <c r="DG74" s="138">
        <f>RANK('Standardized Scores'!DG74,'Standardized Scores'!$E74:$DO74)</f>
        <v>50</v>
      </c>
      <c r="DH74" s="138">
        <f>RANK('Standardized Scores'!DH74,'Standardized Scores'!$E74:$DO74)</f>
        <v>40</v>
      </c>
      <c r="DI74" s="138">
        <f>RANK('Standardized Scores'!DI74,'Standardized Scores'!$E74:$DO74)</f>
        <v>22</v>
      </c>
      <c r="DJ74" s="138">
        <f>RANK('Standardized Scores'!DJ74,'Standardized Scores'!$E74:$DO74)</f>
        <v>1</v>
      </c>
      <c r="DK74" s="138">
        <f>RANK('Standardized Scores'!DK74,'Standardized Scores'!$E74:$DO74)</f>
        <v>10</v>
      </c>
      <c r="DL74" s="138">
        <f>RANK('Standardized Scores'!DL74,'Standardized Scores'!$E74:$DO74)</f>
        <v>111</v>
      </c>
      <c r="DM74" s="138">
        <f>RANK('Standardized Scores'!DM74,'Standardized Scores'!$E74:$DO74)</f>
        <v>94</v>
      </c>
      <c r="DN74" s="138">
        <f>RANK('Standardized Scores'!DN74,'Standardized Scores'!$E74:$DO74)</f>
        <v>108</v>
      </c>
      <c r="DO74" s="138">
        <f>RANK('Standardized Scores'!DO74,'Standardized Scores'!$E74:$DO74)</f>
        <v>98</v>
      </c>
    </row>
    <row r="75" spans="2:119" ht="12" customHeight="1" x14ac:dyDescent="0.25">
      <c r="B75" s="83" t="str">
        <f>'Standardized Scores'!B75</f>
        <v xml:space="preserve">         Membership in International Standards Organization (ISO)?</v>
      </c>
      <c r="C75" s="83" t="str">
        <f t="shared" si="0"/>
        <v>Membership in International Standards Organization (ISO)?</v>
      </c>
      <c r="D75" s="172">
        <f>'Standardized Scores'!D75</f>
        <v>0.1</v>
      </c>
      <c r="E75" s="139">
        <f>RANK('Standardized Scores'!E75,'Standardized Scores'!$E75:$DO75)</f>
        <v>103</v>
      </c>
      <c r="F75" s="139">
        <f>RANK('Standardized Scores'!F75,'Standardized Scores'!$E75:$DO75)</f>
        <v>1</v>
      </c>
      <c r="G75" s="139">
        <f>RANK('Standardized Scores'!G75,'Standardized Scores'!$E75:$DO75)</f>
        <v>103</v>
      </c>
      <c r="H75" s="139">
        <f>RANK('Standardized Scores'!H75,'Standardized Scores'!$E75:$DO75)</f>
        <v>1</v>
      </c>
      <c r="I75" s="139">
        <f>RANK('Standardized Scores'!I75,'Standardized Scores'!$E75:$DO75)</f>
        <v>1</v>
      </c>
      <c r="J75" s="139">
        <f>RANK('Standardized Scores'!J75,'Standardized Scores'!$E75:$DO75)</f>
        <v>1</v>
      </c>
      <c r="K75" s="139">
        <f>RANK('Standardized Scores'!K75,'Standardized Scores'!$E75:$DO75)</f>
        <v>1</v>
      </c>
      <c r="L75" s="139">
        <f>RANK('Standardized Scores'!L75,'Standardized Scores'!$E75:$DO75)</f>
        <v>1</v>
      </c>
      <c r="M75" s="139">
        <f>RANK('Standardized Scores'!M75,'Standardized Scores'!$E75:$DO75)</f>
        <v>1</v>
      </c>
      <c r="N75" s="139">
        <f>RANK('Standardized Scores'!N75,'Standardized Scores'!$E75:$DO75)</f>
        <v>1</v>
      </c>
      <c r="O75" s="139">
        <f>RANK('Standardized Scores'!O75,'Standardized Scores'!$E75:$DO75)</f>
        <v>1</v>
      </c>
      <c r="P75" s="139">
        <f>RANK('Standardized Scores'!P75,'Standardized Scores'!$E75:$DO75)</f>
        <v>1</v>
      </c>
      <c r="Q75" s="139">
        <f>RANK('Standardized Scores'!Q75,'Standardized Scores'!$E75:$DO75)</f>
        <v>113</v>
      </c>
      <c r="R75" s="139">
        <f>RANK('Standardized Scores'!R75,'Standardized Scores'!$E75:$DO75)</f>
        <v>1</v>
      </c>
      <c r="S75" s="139">
        <f>RANK('Standardized Scores'!S75,'Standardized Scores'!$E75:$DO75)</f>
        <v>1</v>
      </c>
      <c r="T75" s="139">
        <f>RANK('Standardized Scores'!T75,'Standardized Scores'!$E75:$DO75)</f>
        <v>1</v>
      </c>
      <c r="U75" s="139">
        <f>RANK('Standardized Scores'!U75,'Standardized Scores'!$E75:$DO75)</f>
        <v>1</v>
      </c>
      <c r="V75" s="139">
        <f>RANK('Standardized Scores'!V75,'Standardized Scores'!$E75:$DO75)</f>
        <v>1</v>
      </c>
      <c r="W75" s="139">
        <f>RANK('Standardized Scores'!W75,'Standardized Scores'!$E75:$DO75)</f>
        <v>1</v>
      </c>
      <c r="X75" s="139">
        <f>RANK('Standardized Scores'!X75,'Standardized Scores'!$E75:$DO75)</f>
        <v>1</v>
      </c>
      <c r="Y75" s="139">
        <f>RANK('Standardized Scores'!Y75,'Standardized Scores'!$E75:$DO75)</f>
        <v>1</v>
      </c>
      <c r="Z75" s="139">
        <f>RANK('Standardized Scores'!Z75,'Standardized Scores'!$E75:$DO75)</f>
        <v>1</v>
      </c>
      <c r="AA75" s="139">
        <f>RANK('Standardized Scores'!AA75,'Standardized Scores'!$E75:$DO75)</f>
        <v>1</v>
      </c>
      <c r="AB75" s="139">
        <f>RANK('Standardized Scores'!AB75,'Standardized Scores'!$E75:$DO75)</f>
        <v>1</v>
      </c>
      <c r="AC75" s="139">
        <f>RANK('Standardized Scores'!AC75,'Standardized Scores'!$E75:$DO75)</f>
        <v>1</v>
      </c>
      <c r="AD75" s="139">
        <f>RANK('Standardized Scores'!AD75,'Standardized Scores'!$E75:$DO75)</f>
        <v>1</v>
      </c>
      <c r="AE75" s="139">
        <f>RANK('Standardized Scores'!AE75,'Standardized Scores'!$E75:$DO75)</f>
        <v>1</v>
      </c>
      <c r="AF75" s="139">
        <f>RANK('Standardized Scores'!AF75,'Standardized Scores'!$E75:$DO75)</f>
        <v>1</v>
      </c>
      <c r="AG75" s="139">
        <f>RANK('Standardized Scores'!AG75,'Standardized Scores'!$E75:$DO75)</f>
        <v>1</v>
      </c>
      <c r="AH75" s="139">
        <f>RANK('Standardized Scores'!AH75,'Standardized Scores'!$E75:$DO75)</f>
        <v>1</v>
      </c>
      <c r="AI75" s="139">
        <f>RANK('Standardized Scores'!AI75,'Standardized Scores'!$E75:$DO75)</f>
        <v>1</v>
      </c>
      <c r="AJ75" s="139">
        <f>RANK('Standardized Scores'!AJ75,'Standardized Scores'!$E75:$DO75)</f>
        <v>1</v>
      </c>
      <c r="AK75" s="139">
        <f>RANK('Standardized Scores'!AK75,'Standardized Scores'!$E75:$DO75)</f>
        <v>1</v>
      </c>
      <c r="AL75" s="139">
        <f>RANK('Standardized Scores'!AL75,'Standardized Scores'!$E75:$DO75)</f>
        <v>1</v>
      </c>
      <c r="AM75" s="139">
        <f>RANK('Standardized Scores'!AM75,'Standardized Scores'!$E75:$DO75)</f>
        <v>1</v>
      </c>
      <c r="AN75" s="139">
        <f>RANK('Standardized Scores'!AN75,'Standardized Scores'!$E75:$DO75)</f>
        <v>1</v>
      </c>
      <c r="AO75" s="139">
        <f>RANK('Standardized Scores'!AO75,'Standardized Scores'!$E75:$DO75)</f>
        <v>103</v>
      </c>
      <c r="AP75" s="139">
        <f>RANK('Standardized Scores'!AP75,'Standardized Scores'!$E75:$DO75)</f>
        <v>1</v>
      </c>
      <c r="AQ75" s="139">
        <f>RANK('Standardized Scores'!AQ75,'Standardized Scores'!$E75:$DO75)</f>
        <v>1</v>
      </c>
      <c r="AR75" s="139">
        <f>RANK('Standardized Scores'!AR75,'Standardized Scores'!$E75:$DO75)</f>
        <v>1</v>
      </c>
      <c r="AS75" s="139">
        <f>RANK('Standardized Scores'!AS75,'Standardized Scores'!$E75:$DO75)</f>
        <v>1</v>
      </c>
      <c r="AT75" s="139">
        <f>RANK('Standardized Scores'!AT75,'Standardized Scores'!$E75:$DO75)</f>
        <v>103</v>
      </c>
      <c r="AU75" s="139">
        <f>RANK('Standardized Scores'!AU75,'Standardized Scores'!$E75:$DO75)</f>
        <v>103</v>
      </c>
      <c r="AV75" s="139">
        <f>RANK('Standardized Scores'!AV75,'Standardized Scores'!$E75:$DO75)</f>
        <v>1</v>
      </c>
      <c r="AW75" s="139">
        <f>RANK('Standardized Scores'!AW75,'Standardized Scores'!$E75:$DO75)</f>
        <v>1</v>
      </c>
      <c r="AX75" s="139">
        <f>RANK('Standardized Scores'!AX75,'Standardized Scores'!$E75:$DO75)</f>
        <v>1</v>
      </c>
      <c r="AY75" s="139">
        <f>RANK('Standardized Scores'!AY75,'Standardized Scores'!$E75:$DO75)</f>
        <v>1</v>
      </c>
      <c r="AZ75" s="139">
        <f>RANK('Standardized Scores'!AZ75,'Standardized Scores'!$E75:$DO75)</f>
        <v>1</v>
      </c>
      <c r="BA75" s="139">
        <f>RANK('Standardized Scores'!BA75,'Standardized Scores'!$E75:$DO75)</f>
        <v>1</v>
      </c>
      <c r="BB75" s="139">
        <f>RANK('Standardized Scores'!BB75,'Standardized Scores'!$E75:$DO75)</f>
        <v>1</v>
      </c>
      <c r="BC75" s="139">
        <f>RANK('Standardized Scores'!BC75,'Standardized Scores'!$E75:$DO75)</f>
        <v>1</v>
      </c>
      <c r="BD75" s="139">
        <f>RANK('Standardized Scores'!BD75,'Standardized Scores'!$E75:$DO75)</f>
        <v>1</v>
      </c>
      <c r="BE75" s="139">
        <f>RANK('Standardized Scores'!BE75,'Standardized Scores'!$E75:$DO75)</f>
        <v>1</v>
      </c>
      <c r="BF75" s="139">
        <f>RANK('Standardized Scores'!BF75,'Standardized Scores'!$E75:$DO75)</f>
        <v>1</v>
      </c>
      <c r="BG75" s="139">
        <f>RANK('Standardized Scores'!BG75,'Standardized Scores'!$E75:$DO75)</f>
        <v>1</v>
      </c>
      <c r="BH75" s="139">
        <f>RANK('Standardized Scores'!BH75,'Standardized Scores'!$E75:$DO75)</f>
        <v>1</v>
      </c>
      <c r="BI75" s="139">
        <f>RANK('Standardized Scores'!BI75,'Standardized Scores'!$E75:$DO75)</f>
        <v>1</v>
      </c>
      <c r="BJ75" s="139">
        <f>RANK('Standardized Scores'!BJ75,'Standardized Scores'!$E75:$DO75)</f>
        <v>103</v>
      </c>
      <c r="BK75" s="139">
        <f>RANK('Standardized Scores'!BK75,'Standardized Scores'!$E75:$DO75)</f>
        <v>1</v>
      </c>
      <c r="BL75" s="139">
        <f>RANK('Standardized Scores'!BL75,'Standardized Scores'!$E75:$DO75)</f>
        <v>1</v>
      </c>
      <c r="BM75" s="139">
        <f>RANK('Standardized Scores'!BM75,'Standardized Scores'!$E75:$DO75)</f>
        <v>1</v>
      </c>
      <c r="BN75" s="139">
        <f>RANK('Standardized Scores'!BN75,'Standardized Scores'!$E75:$DO75)</f>
        <v>1</v>
      </c>
      <c r="BO75" s="139">
        <f>RANK('Standardized Scores'!BO75,'Standardized Scores'!$E75:$DO75)</f>
        <v>103</v>
      </c>
      <c r="BP75" s="139">
        <f>RANK('Standardized Scores'!BP75,'Standardized Scores'!$E75:$DO75)</f>
        <v>1</v>
      </c>
      <c r="BQ75" s="139">
        <f>RANK('Standardized Scores'!BQ75,'Standardized Scores'!$E75:$DO75)</f>
        <v>1</v>
      </c>
      <c r="BR75" s="139">
        <f>RANK('Standardized Scores'!BR75,'Standardized Scores'!$E75:$DO75)</f>
        <v>1</v>
      </c>
      <c r="BS75" s="139">
        <f>RANK('Standardized Scores'!BS75,'Standardized Scores'!$E75:$DO75)</f>
        <v>1</v>
      </c>
      <c r="BT75" s="139">
        <f>RANK('Standardized Scores'!BT75,'Standardized Scores'!$E75:$DO75)</f>
        <v>1</v>
      </c>
      <c r="BU75" s="139">
        <f>RANK('Standardized Scores'!BU75,'Standardized Scores'!$E75:$DO75)</f>
        <v>1</v>
      </c>
      <c r="BV75" s="139">
        <f>RANK('Standardized Scores'!BV75,'Standardized Scores'!$E75:$DO75)</f>
        <v>1</v>
      </c>
      <c r="BW75" s="139">
        <f>RANK('Standardized Scores'!BW75,'Standardized Scores'!$E75:$DO75)</f>
        <v>103</v>
      </c>
      <c r="BX75" s="139">
        <f>RANK('Standardized Scores'!BX75,'Standardized Scores'!$E75:$DO75)</f>
        <v>1</v>
      </c>
      <c r="BY75" s="139">
        <f>RANK('Standardized Scores'!BY75,'Standardized Scores'!$E75:$DO75)</f>
        <v>1</v>
      </c>
      <c r="BZ75" s="139">
        <f>RANK('Standardized Scores'!BZ75,'Standardized Scores'!$E75:$DO75)</f>
        <v>1</v>
      </c>
      <c r="CA75" s="139">
        <f>RANK('Standardized Scores'!CA75,'Standardized Scores'!$E75:$DO75)</f>
        <v>1</v>
      </c>
      <c r="CB75" s="139">
        <f>RANK('Standardized Scores'!CB75,'Standardized Scores'!$E75:$DO75)</f>
        <v>1</v>
      </c>
      <c r="CC75" s="139">
        <f>RANK('Standardized Scores'!CC75,'Standardized Scores'!$E75:$DO75)</f>
        <v>1</v>
      </c>
      <c r="CD75" s="139">
        <f>RANK('Standardized Scores'!CD75,'Standardized Scores'!$E75:$DO75)</f>
        <v>1</v>
      </c>
      <c r="CE75" s="139">
        <f>RANK('Standardized Scores'!CE75,'Standardized Scores'!$E75:$DO75)</f>
        <v>1</v>
      </c>
      <c r="CF75" s="139">
        <f>RANK('Standardized Scores'!CF75,'Standardized Scores'!$E75:$DO75)</f>
        <v>1</v>
      </c>
      <c r="CG75" s="139">
        <f>RANK('Standardized Scores'!CG75,'Standardized Scores'!$E75:$DO75)</f>
        <v>103</v>
      </c>
      <c r="CH75" s="139">
        <f>RANK('Standardized Scores'!CH75,'Standardized Scores'!$E75:$DO75)</f>
        <v>1</v>
      </c>
      <c r="CI75" s="139">
        <f>RANK('Standardized Scores'!CI75,'Standardized Scores'!$E75:$DO75)</f>
        <v>1</v>
      </c>
      <c r="CJ75" s="139">
        <f>RANK('Standardized Scores'!CJ75,'Standardized Scores'!$E75:$DO75)</f>
        <v>1</v>
      </c>
      <c r="CK75" s="139">
        <f>RANK('Standardized Scores'!CK75,'Standardized Scores'!$E75:$DO75)</f>
        <v>1</v>
      </c>
      <c r="CL75" s="139">
        <f>RANK('Standardized Scores'!CL75,'Standardized Scores'!$E75:$DO75)</f>
        <v>1</v>
      </c>
      <c r="CM75" s="139">
        <f>RANK('Standardized Scores'!CM75,'Standardized Scores'!$E75:$DO75)</f>
        <v>1</v>
      </c>
      <c r="CN75" s="139">
        <f>RANK('Standardized Scores'!CN75,'Standardized Scores'!$E75:$DO75)</f>
        <v>1</v>
      </c>
      <c r="CO75" s="139">
        <f>RANK('Standardized Scores'!CO75,'Standardized Scores'!$E75:$DO75)</f>
        <v>1</v>
      </c>
      <c r="CP75" s="139">
        <f>RANK('Standardized Scores'!CP75,'Standardized Scores'!$E75:$DO75)</f>
        <v>1</v>
      </c>
      <c r="CQ75" s="139">
        <f>RANK('Standardized Scores'!CQ75,'Standardized Scores'!$E75:$DO75)</f>
        <v>1</v>
      </c>
      <c r="CR75" s="139">
        <f>RANK('Standardized Scores'!CR75,'Standardized Scores'!$E75:$DO75)</f>
        <v>1</v>
      </c>
      <c r="CS75" s="139">
        <f>RANK('Standardized Scores'!CS75,'Standardized Scores'!$E75:$DO75)</f>
        <v>1</v>
      </c>
      <c r="CT75" s="139">
        <f>RANK('Standardized Scores'!CT75,'Standardized Scores'!$E75:$DO75)</f>
        <v>1</v>
      </c>
      <c r="CU75" s="139">
        <f>RANK('Standardized Scores'!CU75,'Standardized Scores'!$E75:$DO75)</f>
        <v>1</v>
      </c>
      <c r="CV75" s="139">
        <f>RANK('Standardized Scores'!CV75,'Standardized Scores'!$E75:$DO75)</f>
        <v>1</v>
      </c>
      <c r="CW75" s="139">
        <f>RANK('Standardized Scores'!CW75,'Standardized Scores'!$E75:$DO75)</f>
        <v>1</v>
      </c>
      <c r="CX75" s="139">
        <f>RANK('Standardized Scores'!CX75,'Standardized Scores'!$E75:$DO75)</f>
        <v>1</v>
      </c>
      <c r="CY75" s="139">
        <f>RANK('Standardized Scores'!CY75,'Standardized Scores'!$E75:$DO75)</f>
        <v>1</v>
      </c>
      <c r="CZ75" s="139">
        <f>RANK('Standardized Scores'!CZ75,'Standardized Scores'!$E75:$DO75)</f>
        <v>1</v>
      </c>
      <c r="DA75" s="139">
        <f>RANK('Standardized Scores'!DA75,'Standardized Scores'!$E75:$DO75)</f>
        <v>1</v>
      </c>
      <c r="DB75" s="139">
        <f>RANK('Standardized Scores'!DB75,'Standardized Scores'!$E75:$DO75)</f>
        <v>113</v>
      </c>
      <c r="DC75" s="139">
        <f>RANK('Standardized Scores'!DC75,'Standardized Scores'!$E75:$DO75)</f>
        <v>113</v>
      </c>
      <c r="DD75" s="139">
        <f>RANK('Standardized Scores'!DD75,'Standardized Scores'!$E75:$DO75)</f>
        <v>1</v>
      </c>
      <c r="DE75" s="139">
        <f>RANK('Standardized Scores'!DE75,'Standardized Scores'!$E75:$DO75)</f>
        <v>1</v>
      </c>
      <c r="DF75" s="139">
        <f>RANK('Standardized Scores'!DF75,'Standardized Scores'!$E75:$DO75)</f>
        <v>1</v>
      </c>
      <c r="DG75" s="139">
        <f>RANK('Standardized Scores'!DG75,'Standardized Scores'!$E75:$DO75)</f>
        <v>1</v>
      </c>
      <c r="DH75" s="139">
        <f>RANK('Standardized Scores'!DH75,'Standardized Scores'!$E75:$DO75)</f>
        <v>1</v>
      </c>
      <c r="DI75" s="139">
        <f>RANK('Standardized Scores'!DI75,'Standardized Scores'!$E75:$DO75)</f>
        <v>1</v>
      </c>
      <c r="DJ75" s="139">
        <f>RANK('Standardized Scores'!DJ75,'Standardized Scores'!$E75:$DO75)</f>
        <v>1</v>
      </c>
      <c r="DK75" s="139">
        <f>RANK('Standardized Scores'!DK75,'Standardized Scores'!$E75:$DO75)</f>
        <v>1</v>
      </c>
      <c r="DL75" s="139">
        <f>RANK('Standardized Scores'!DL75,'Standardized Scores'!$E75:$DO75)</f>
        <v>1</v>
      </c>
      <c r="DM75" s="139">
        <f>RANK('Standardized Scores'!DM75,'Standardized Scores'!$E75:$DO75)</f>
        <v>1</v>
      </c>
      <c r="DN75" s="139">
        <f>RANK('Standardized Scores'!DN75,'Standardized Scores'!$E75:$DO75)</f>
        <v>103</v>
      </c>
      <c r="DO75" s="139">
        <f>RANK('Standardized Scores'!DO75,'Standardized Scores'!$E75:$DO75)</f>
        <v>1</v>
      </c>
    </row>
    <row r="76" spans="2:119" ht="12" customHeight="1" x14ac:dyDescent="0.25">
      <c r="B76" s="83" t="str">
        <f>'Standardized Scores'!B76</f>
        <v xml:space="preserve">         Extent of participation in International Standards Organization (ISO) technical committees</v>
      </c>
      <c r="C76" s="83" t="str">
        <f t="shared" si="0"/>
        <v>Extent of participation in International Standards Organization (ISO) technical committees</v>
      </c>
      <c r="D76" s="172">
        <f>'Standardized Scores'!D76</f>
        <v>0.15</v>
      </c>
      <c r="E76" s="139">
        <f>RANK('Standardized Scores'!E76,'Standardized Scores'!$E76:$DO76)</f>
        <v>112</v>
      </c>
      <c r="F76" s="139">
        <f>RANK('Standardized Scores'!F76,'Standardized Scores'!$E76:$DO76)</f>
        <v>75</v>
      </c>
      <c r="G76" s="139">
        <f>RANK('Standardized Scores'!G76,'Standardized Scores'!$E76:$DO76)</f>
        <v>109</v>
      </c>
      <c r="H76" s="139">
        <f>RANK('Standardized Scores'!H76,'Standardized Scores'!$E76:$DO76)</f>
        <v>27</v>
      </c>
      <c r="I76" s="139">
        <f>RANK('Standardized Scores'!I76,'Standardized Scores'!$E76:$DO76)</f>
        <v>84</v>
      </c>
      <c r="J76" s="139">
        <f>RANK('Standardized Scores'!J76,'Standardized Scores'!$E76:$DO76)</f>
        <v>29</v>
      </c>
      <c r="K76" s="139">
        <f>RANK('Standardized Scores'!K76,'Standardized Scores'!$E76:$DO76)</f>
        <v>20</v>
      </c>
      <c r="L76" s="139">
        <f>RANK('Standardized Scores'!L76,'Standardized Scores'!$E76:$DO76)</f>
        <v>99</v>
      </c>
      <c r="M76" s="139">
        <f>RANK('Standardized Scores'!M76,'Standardized Scores'!$E76:$DO76)</f>
        <v>90</v>
      </c>
      <c r="N76" s="139">
        <f>RANK('Standardized Scores'!N76,'Standardized Scores'!$E76:$DO76)</f>
        <v>88</v>
      </c>
      <c r="O76" s="139">
        <f>RANK('Standardized Scores'!O76,'Standardized Scores'!$E76:$DO76)</f>
        <v>51</v>
      </c>
      <c r="P76" s="139">
        <f>RANK('Standardized Scores'!P76,'Standardized Scores'!$E76:$DO76)</f>
        <v>21</v>
      </c>
      <c r="Q76" s="139">
        <f>RANK('Standardized Scores'!Q76,'Standardized Scores'!$E76:$DO76)</f>
        <v>94</v>
      </c>
      <c r="R76" s="139">
        <f>RANK('Standardized Scores'!R76,'Standardized Scores'!$E76:$DO76)</f>
        <v>69</v>
      </c>
      <c r="S76" s="139">
        <f>RANK('Standardized Scores'!S76,'Standardized Scores'!$E76:$DO76)</f>
        <v>93</v>
      </c>
      <c r="T76" s="139">
        <f>RANK('Standardized Scores'!T76,'Standardized Scores'!$E76:$DO76)</f>
        <v>37</v>
      </c>
      <c r="U76" s="139">
        <f>RANK('Standardized Scores'!U76,'Standardized Scores'!$E76:$DO76)</f>
        <v>34</v>
      </c>
      <c r="V76" s="139">
        <f>RANK('Standardized Scores'!V76,'Standardized Scores'!$E76:$DO76)</f>
        <v>91</v>
      </c>
      <c r="W76" s="139">
        <f>RANK('Standardized Scores'!W76,'Standardized Scores'!$E76:$DO76)</f>
        <v>37</v>
      </c>
      <c r="X76" s="139">
        <f>RANK('Standardized Scores'!X76,'Standardized Scores'!$E76:$DO76)</f>
        <v>57</v>
      </c>
      <c r="Y76" s="139">
        <f>RANK('Standardized Scores'!Y76,'Standardized Scores'!$E76:$DO76)</f>
        <v>1</v>
      </c>
      <c r="Z76" s="139">
        <f>RANK('Standardized Scores'!Z76,'Standardized Scores'!$E76:$DO76)</f>
        <v>50</v>
      </c>
      <c r="AA76" s="139">
        <f>RANK('Standardized Scores'!AA76,'Standardized Scores'!$E76:$DO76)</f>
        <v>80</v>
      </c>
      <c r="AB76" s="139">
        <f>RANK('Standardized Scores'!AB76,'Standardized Scores'!$E76:$DO76)</f>
        <v>81</v>
      </c>
      <c r="AC76" s="139">
        <f>RANK('Standardized Scores'!AC76,'Standardized Scores'!$E76:$DO76)</f>
        <v>49</v>
      </c>
      <c r="AD76" s="139">
        <f>RANK('Standardized Scores'!AD76,'Standardized Scores'!$E76:$DO76)</f>
        <v>62</v>
      </c>
      <c r="AE76" s="139">
        <f>RANK('Standardized Scores'!AE76,'Standardized Scores'!$E76:$DO76)</f>
        <v>9</v>
      </c>
      <c r="AF76" s="139">
        <f>RANK('Standardized Scores'!AF76,'Standardized Scores'!$E76:$DO76)</f>
        <v>30</v>
      </c>
      <c r="AG76" s="139">
        <f>RANK('Standardized Scores'!AG76,'Standardized Scores'!$E76:$DO76)</f>
        <v>101</v>
      </c>
      <c r="AH76" s="139">
        <f>RANK('Standardized Scores'!AH76,'Standardized Scores'!$E76:$DO76)</f>
        <v>85</v>
      </c>
      <c r="AI76" s="139">
        <f>RANK('Standardized Scores'!AI76,'Standardized Scores'!$E76:$DO76)</f>
        <v>32</v>
      </c>
      <c r="AJ76" s="139">
        <f>RANK('Standardized Scores'!AJ76,'Standardized Scores'!$E76:$DO76)</f>
        <v>103</v>
      </c>
      <c r="AK76" s="139">
        <f>RANK('Standardized Scores'!AK76,'Standardized Scores'!$E76:$DO76)</f>
        <v>63</v>
      </c>
      <c r="AL76" s="139">
        <f>RANK('Standardized Scores'!AL76,'Standardized Scores'!$E76:$DO76)</f>
        <v>64</v>
      </c>
      <c r="AM76" s="139">
        <f>RANK('Standardized Scores'!AM76,'Standardized Scores'!$E76:$DO76)</f>
        <v>16</v>
      </c>
      <c r="AN76" s="139">
        <f>RANK('Standardized Scores'!AN76,'Standardized Scores'!$E76:$DO76)</f>
        <v>2</v>
      </c>
      <c r="AO76" s="139">
        <f>RANK('Standardized Scores'!AO76,'Standardized Scores'!$E76:$DO76)</f>
        <v>108</v>
      </c>
      <c r="AP76" s="139">
        <f>RANK('Standardized Scores'!AP76,'Standardized Scores'!$E76:$DO76)</f>
        <v>3</v>
      </c>
      <c r="AQ76" s="139">
        <f>RANK('Standardized Scores'!AQ76,'Standardized Scores'!$E76:$DO76)</f>
        <v>83</v>
      </c>
      <c r="AR76" s="139">
        <f>RANK('Standardized Scores'!AR76,'Standardized Scores'!$E76:$DO76)</f>
        <v>45</v>
      </c>
      <c r="AS76" s="139">
        <f>RANK('Standardized Scores'!AS76,'Standardized Scores'!$E76:$DO76)</f>
        <v>109</v>
      </c>
      <c r="AT76" s="139">
        <f>RANK('Standardized Scores'!AT76,'Standardized Scores'!$E76:$DO76)</f>
        <v>106</v>
      </c>
      <c r="AU76" s="139">
        <f>RANK('Standardized Scores'!AU76,'Standardized Scores'!$E76:$DO76)</f>
        <v>56</v>
      </c>
      <c r="AV76" s="139">
        <f>RANK('Standardized Scores'!AV76,'Standardized Scores'!$E76:$DO76)</f>
        <v>22</v>
      </c>
      <c r="AW76" s="139">
        <f>RANK('Standardized Scores'!AW76,'Standardized Scores'!$E76:$DO76)</f>
        <v>60</v>
      </c>
      <c r="AX76" s="139">
        <f>RANK('Standardized Scores'!AX76,'Standardized Scores'!$E76:$DO76)</f>
        <v>10</v>
      </c>
      <c r="AY76" s="139">
        <f>RANK('Standardized Scores'!AY76,'Standardized Scores'!$E76:$DO76)</f>
        <v>41</v>
      </c>
      <c r="AZ76" s="139">
        <f>RANK('Standardized Scores'!AZ76,'Standardized Scores'!$E76:$DO76)</f>
        <v>12</v>
      </c>
      <c r="BA76" s="139">
        <f>RANK('Standardized Scores'!BA76,'Standardized Scores'!$E76:$DO76)</f>
        <v>88</v>
      </c>
      <c r="BB76" s="139">
        <f>RANK('Standardized Scores'!BB76,'Standardized Scores'!$E76:$DO76)</f>
        <v>33</v>
      </c>
      <c r="BC76" s="139">
        <f>RANK('Standardized Scores'!BC76,'Standardized Scores'!$E76:$DO76)</f>
        <v>42</v>
      </c>
      <c r="BD76" s="139">
        <f>RANK('Standardized Scores'!BD76,'Standardized Scores'!$E76:$DO76)</f>
        <v>7</v>
      </c>
      <c r="BE76" s="139">
        <f>RANK('Standardized Scores'!BE76,'Standardized Scores'!$E76:$DO76)</f>
        <v>6</v>
      </c>
      <c r="BF76" s="139">
        <f>RANK('Standardized Scores'!BF76,'Standardized Scores'!$E76:$DO76)</f>
        <v>77</v>
      </c>
      <c r="BG76" s="139">
        <f>RANK('Standardized Scores'!BG76,'Standardized Scores'!$E76:$DO76)</f>
        <v>58</v>
      </c>
      <c r="BH76" s="139">
        <f>RANK('Standardized Scores'!BH76,'Standardized Scores'!$E76:$DO76)</f>
        <v>43</v>
      </c>
      <c r="BI76" s="139">
        <f>RANK('Standardized Scores'!BI76,'Standardized Scores'!$E76:$DO76)</f>
        <v>104</v>
      </c>
      <c r="BJ76" s="139">
        <f>RANK('Standardized Scores'!BJ76,'Standardized Scores'!$E76:$DO76)</f>
        <v>113</v>
      </c>
      <c r="BK76" s="139">
        <f>RANK('Standardized Scores'!BK76,'Standardized Scores'!$E76:$DO76)</f>
        <v>100</v>
      </c>
      <c r="BL76" s="139">
        <f>RANK('Standardized Scores'!BL76,'Standardized Scores'!$E76:$DO76)</f>
        <v>95</v>
      </c>
      <c r="BM76" s="139">
        <f>RANK('Standardized Scores'!BM76,'Standardized Scores'!$E76:$DO76)</f>
        <v>82</v>
      </c>
      <c r="BN76" s="139">
        <f>RANK('Standardized Scores'!BN76,'Standardized Scores'!$E76:$DO76)</f>
        <v>61</v>
      </c>
      <c r="BO76" s="139">
        <f>RANK('Standardized Scores'!BO76,'Standardized Scores'!$E76:$DO76)</f>
        <v>111</v>
      </c>
      <c r="BP76" s="139">
        <f>RANK('Standardized Scores'!BP76,'Standardized Scores'!$E76:$DO76)</f>
        <v>40</v>
      </c>
      <c r="BQ76" s="139">
        <f>RANK('Standardized Scores'!BQ76,'Standardized Scores'!$E76:$DO76)</f>
        <v>86</v>
      </c>
      <c r="BR76" s="139">
        <f>RANK('Standardized Scores'!BR76,'Standardized Scores'!$E76:$DO76)</f>
        <v>71</v>
      </c>
      <c r="BS76" s="139">
        <f>RANK('Standardized Scores'!BS76,'Standardized Scores'!$E76:$DO76)</f>
        <v>59</v>
      </c>
      <c r="BT76" s="139">
        <f>RANK('Standardized Scores'!BT76,'Standardized Scores'!$E76:$DO76)</f>
        <v>44</v>
      </c>
      <c r="BU76" s="139">
        <f>RANK('Standardized Scores'!BU76,'Standardized Scores'!$E76:$DO76)</f>
        <v>77</v>
      </c>
      <c r="BV76" s="139">
        <f>RANK('Standardized Scores'!BV76,'Standardized Scores'!$E76:$DO76)</f>
        <v>66</v>
      </c>
      <c r="BW76" s="139">
        <f>RANK('Standardized Scores'!BW76,'Standardized Scores'!$E76:$DO76)</f>
        <v>106</v>
      </c>
      <c r="BX76" s="139">
        <f>RANK('Standardized Scores'!BX76,'Standardized Scores'!$E76:$DO76)</f>
        <v>96</v>
      </c>
      <c r="BY76" s="139">
        <f>RANK('Standardized Scores'!BY76,'Standardized Scores'!$E76:$DO76)</f>
        <v>105</v>
      </c>
      <c r="BZ76" s="139">
        <f>RANK('Standardized Scores'!BZ76,'Standardized Scores'!$E76:$DO76)</f>
        <v>15</v>
      </c>
      <c r="CA76" s="139">
        <f>RANK('Standardized Scores'!CA76,'Standardized Scores'!$E76:$DO76)</f>
        <v>48</v>
      </c>
      <c r="CB76" s="139">
        <f>RANK('Standardized Scores'!CB76,'Standardized Scores'!$E76:$DO76)</f>
        <v>67</v>
      </c>
      <c r="CC76" s="139">
        <f>RANK('Standardized Scores'!CC76,'Standardized Scores'!$E76:$DO76)</f>
        <v>35</v>
      </c>
      <c r="CD76" s="139">
        <f>RANK('Standardized Scores'!CD76,'Standardized Scores'!$E76:$DO76)</f>
        <v>98</v>
      </c>
      <c r="CE76" s="139">
        <f>RANK('Standardized Scores'!CE76,'Standardized Scores'!$E76:$DO76)</f>
        <v>47</v>
      </c>
      <c r="CF76" s="139">
        <f>RANK('Standardized Scores'!CF76,'Standardized Scores'!$E76:$DO76)</f>
        <v>76</v>
      </c>
      <c r="CG76" s="139">
        <f>RANK('Standardized Scores'!CG76,'Standardized Scores'!$E76:$DO76)</f>
        <v>114</v>
      </c>
      <c r="CH76" s="139">
        <f>RANK('Standardized Scores'!CH76,'Standardized Scores'!$E76:$DO76)</f>
        <v>77</v>
      </c>
      <c r="CI76" s="139">
        <f>RANK('Standardized Scores'!CI76,'Standardized Scores'!$E76:$DO76)</f>
        <v>51</v>
      </c>
      <c r="CJ76" s="139">
        <f>RANK('Standardized Scores'!CJ76,'Standardized Scores'!$E76:$DO76)</f>
        <v>14</v>
      </c>
      <c r="CK76" s="139">
        <f>RANK('Standardized Scores'!CK76,'Standardized Scores'!$E76:$DO76)</f>
        <v>24</v>
      </c>
      <c r="CL76" s="139">
        <f>RANK('Standardized Scores'!CL76,'Standardized Scores'!$E76:$DO76)</f>
        <v>92</v>
      </c>
      <c r="CM76" s="139">
        <f>RANK('Standardized Scores'!CM76,'Standardized Scores'!$E76:$DO76)</f>
        <v>11</v>
      </c>
      <c r="CN76" s="139">
        <f>RANK('Standardized Scores'!CN76,'Standardized Scores'!$E76:$DO76)</f>
        <v>8</v>
      </c>
      <c r="CO76" s="139">
        <f>RANK('Standardized Scores'!CO76,'Standardized Scores'!$E76:$DO76)</f>
        <v>73</v>
      </c>
      <c r="CP76" s="139">
        <f>RANK('Standardized Scores'!CP76,'Standardized Scores'!$E76:$DO76)</f>
        <v>36</v>
      </c>
      <c r="CQ76" s="139">
        <f>RANK('Standardized Scores'!CQ76,'Standardized Scores'!$E76:$DO76)</f>
        <v>97</v>
      </c>
      <c r="CR76" s="139">
        <f>RANK('Standardized Scores'!CR76,'Standardized Scores'!$E76:$DO76)</f>
        <v>25</v>
      </c>
      <c r="CS76" s="139">
        <f>RANK('Standardized Scores'!CS76,'Standardized Scores'!$E76:$DO76)</f>
        <v>53</v>
      </c>
      <c r="CT76" s="139">
        <f>RANK('Standardized Scores'!CT76,'Standardized Scores'!$E76:$DO76)</f>
        <v>23</v>
      </c>
      <c r="CU76" s="139">
        <f>RANK('Standardized Scores'!CU76,'Standardized Scores'!$E76:$DO76)</f>
        <v>64</v>
      </c>
      <c r="CV76" s="139">
        <f>RANK('Standardized Scores'!CV76,'Standardized Scores'!$E76:$DO76)</f>
        <v>26</v>
      </c>
      <c r="CW76" s="139">
        <f>RANK('Standardized Scores'!CW76,'Standardized Scores'!$E76:$DO76)</f>
        <v>5</v>
      </c>
      <c r="CX76" s="139">
        <f>RANK('Standardized Scores'!CX76,'Standardized Scores'!$E76:$DO76)</f>
        <v>13</v>
      </c>
      <c r="CY76" s="139">
        <f>RANK('Standardized Scores'!CY76,'Standardized Scores'!$E76:$DO76)</f>
        <v>46</v>
      </c>
      <c r="CZ76" s="139">
        <f>RANK('Standardized Scores'!CZ76,'Standardized Scores'!$E76:$DO76)</f>
        <v>17</v>
      </c>
      <c r="DA76" s="139">
        <f>RANK('Standardized Scores'!DA76,'Standardized Scores'!$E76:$DO76)</f>
        <v>17</v>
      </c>
      <c r="DB76" s="139">
        <f>RANK('Standardized Scores'!DB76,'Standardized Scores'!$E76:$DO76)</f>
        <v>114</v>
      </c>
      <c r="DC76" s="139">
        <f>RANK('Standardized Scores'!DC76,'Standardized Scores'!$E76:$DO76)</f>
        <v>54</v>
      </c>
      <c r="DD76" s="139">
        <f>RANK('Standardized Scores'!DD76,'Standardized Scores'!$E76:$DO76)</f>
        <v>39</v>
      </c>
      <c r="DE76" s="139">
        <f>RANK('Standardized Scores'!DE76,'Standardized Scores'!$E76:$DO76)</f>
        <v>55</v>
      </c>
      <c r="DF76" s="139">
        <f>RANK('Standardized Scores'!DF76,'Standardized Scores'!$E76:$DO76)</f>
        <v>28</v>
      </c>
      <c r="DG76" s="139">
        <f>RANK('Standardized Scores'!DG76,'Standardized Scores'!$E76:$DO76)</f>
        <v>68</v>
      </c>
      <c r="DH76" s="139">
        <f>RANK('Standardized Scores'!DH76,'Standardized Scores'!$E76:$DO76)</f>
        <v>31</v>
      </c>
      <c r="DI76" s="139">
        <f>RANK('Standardized Scores'!DI76,'Standardized Scores'!$E76:$DO76)</f>
        <v>72</v>
      </c>
      <c r="DJ76" s="139">
        <f>RANK('Standardized Scores'!DJ76,'Standardized Scores'!$E76:$DO76)</f>
        <v>4</v>
      </c>
      <c r="DK76" s="139">
        <f>RANK('Standardized Scores'!DK76,'Standardized Scores'!$E76:$DO76)</f>
        <v>19</v>
      </c>
      <c r="DL76" s="139">
        <f>RANK('Standardized Scores'!DL76,'Standardized Scores'!$E76:$DO76)</f>
        <v>74</v>
      </c>
      <c r="DM76" s="139">
        <f>RANK('Standardized Scores'!DM76,'Standardized Scores'!$E76:$DO76)</f>
        <v>70</v>
      </c>
      <c r="DN76" s="139">
        <f>RANK('Standardized Scores'!DN76,'Standardized Scores'!$E76:$DO76)</f>
        <v>102</v>
      </c>
      <c r="DO76" s="139">
        <f>RANK('Standardized Scores'!DO76,'Standardized Scores'!$E76:$DO76)</f>
        <v>86</v>
      </c>
    </row>
    <row r="77" spans="2:119" ht="12" customHeight="1" x14ac:dyDescent="0.25">
      <c r="B77" s="83" t="str">
        <f>'Standardized Scores'!B77</f>
        <v xml:space="preserve">         Extent of participation in International Standards Organization (ISO) professional development committees</v>
      </c>
      <c r="C77" s="83" t="str">
        <f t="shared" si="0"/>
        <v>Extent of participation in International Standards Organization (ISO) professional development committees</v>
      </c>
      <c r="D77" s="172">
        <f>'Standardized Scores'!D77</f>
        <v>0.15</v>
      </c>
      <c r="E77" s="139">
        <f>RANK('Standardized Scores'!E77,'Standardized Scores'!$E77:$DO77)</f>
        <v>1</v>
      </c>
      <c r="F77" s="139">
        <f>RANK('Standardized Scores'!F77,'Standardized Scores'!$E77:$DO77)</f>
        <v>1</v>
      </c>
      <c r="G77" s="139">
        <f>RANK('Standardized Scores'!G77,'Standardized Scores'!$E77:$DO77)</f>
        <v>101</v>
      </c>
      <c r="H77" s="139">
        <f>RANK('Standardized Scores'!H77,'Standardized Scores'!$E77:$DO77)</f>
        <v>1</v>
      </c>
      <c r="I77" s="139">
        <f>RANK('Standardized Scores'!I77,'Standardized Scores'!$E77:$DO77)</f>
        <v>1</v>
      </c>
      <c r="J77" s="139">
        <f>RANK('Standardized Scores'!J77,'Standardized Scores'!$E77:$DO77)</f>
        <v>1</v>
      </c>
      <c r="K77" s="139">
        <f>RANK('Standardized Scores'!K77,'Standardized Scores'!$E77:$DO77)</f>
        <v>1</v>
      </c>
      <c r="L77" s="139">
        <f>RANK('Standardized Scores'!L77,'Standardized Scores'!$E77:$DO77)</f>
        <v>1</v>
      </c>
      <c r="M77" s="139">
        <f>RANK('Standardized Scores'!M77,'Standardized Scores'!$E77:$DO77)</f>
        <v>1</v>
      </c>
      <c r="N77" s="139">
        <f>RANK('Standardized Scores'!N77,'Standardized Scores'!$E77:$DO77)</f>
        <v>101</v>
      </c>
      <c r="O77" s="139">
        <f>RANK('Standardized Scores'!O77,'Standardized Scores'!$E77:$DO77)</f>
        <v>1</v>
      </c>
      <c r="P77" s="139">
        <f>RANK('Standardized Scores'!P77,'Standardized Scores'!$E77:$DO77)</f>
        <v>101</v>
      </c>
      <c r="Q77" s="139">
        <f>RANK('Standardized Scores'!Q77,'Standardized Scores'!$E77:$DO77)</f>
        <v>1</v>
      </c>
      <c r="R77" s="139">
        <f>RANK('Standardized Scores'!R77,'Standardized Scores'!$E77:$DO77)</f>
        <v>1</v>
      </c>
      <c r="S77" s="139">
        <f>RANK('Standardized Scores'!S77,'Standardized Scores'!$E77:$DO77)</f>
        <v>1</v>
      </c>
      <c r="T77" s="139">
        <f>RANK('Standardized Scores'!T77,'Standardized Scores'!$E77:$DO77)</f>
        <v>1</v>
      </c>
      <c r="U77" s="139">
        <f>RANK('Standardized Scores'!U77,'Standardized Scores'!$E77:$DO77)</f>
        <v>1</v>
      </c>
      <c r="V77" s="139">
        <f>RANK('Standardized Scores'!V77,'Standardized Scores'!$E77:$DO77)</f>
        <v>1</v>
      </c>
      <c r="W77" s="139">
        <f>RANK('Standardized Scores'!W77,'Standardized Scores'!$E77:$DO77)</f>
        <v>1</v>
      </c>
      <c r="X77" s="139">
        <f>RANK('Standardized Scores'!X77,'Standardized Scores'!$E77:$DO77)</f>
        <v>1</v>
      </c>
      <c r="Y77" s="139">
        <f>RANK('Standardized Scores'!Y77,'Standardized Scores'!$E77:$DO77)</f>
        <v>1</v>
      </c>
      <c r="Z77" s="139">
        <f>RANK('Standardized Scores'!Z77,'Standardized Scores'!$E77:$DO77)</f>
        <v>1</v>
      </c>
      <c r="AA77" s="139">
        <f>RANK('Standardized Scores'!AA77,'Standardized Scores'!$E77:$DO77)</f>
        <v>1</v>
      </c>
      <c r="AB77" s="139">
        <f>RANK('Standardized Scores'!AB77,'Standardized Scores'!$E77:$DO77)</f>
        <v>1</v>
      </c>
      <c r="AC77" s="139">
        <f>RANK('Standardized Scores'!AC77,'Standardized Scores'!$E77:$DO77)</f>
        <v>1</v>
      </c>
      <c r="AD77" s="139">
        <f>RANK('Standardized Scores'!AD77,'Standardized Scores'!$E77:$DO77)</f>
        <v>101</v>
      </c>
      <c r="AE77" s="139">
        <f>RANK('Standardized Scores'!AE77,'Standardized Scores'!$E77:$DO77)</f>
        <v>1</v>
      </c>
      <c r="AF77" s="139">
        <f>RANK('Standardized Scores'!AF77,'Standardized Scores'!$E77:$DO77)</f>
        <v>1</v>
      </c>
      <c r="AG77" s="139">
        <f>RANK('Standardized Scores'!AG77,'Standardized Scores'!$E77:$DO77)</f>
        <v>1</v>
      </c>
      <c r="AH77" s="139">
        <f>RANK('Standardized Scores'!AH77,'Standardized Scores'!$E77:$DO77)</f>
        <v>1</v>
      </c>
      <c r="AI77" s="139">
        <f>RANK('Standardized Scores'!AI77,'Standardized Scores'!$E77:$DO77)</f>
        <v>1</v>
      </c>
      <c r="AJ77" s="139">
        <f>RANK('Standardized Scores'!AJ77,'Standardized Scores'!$E77:$DO77)</f>
        <v>1</v>
      </c>
      <c r="AK77" s="139">
        <f>RANK('Standardized Scores'!AK77,'Standardized Scores'!$E77:$DO77)</f>
        <v>111</v>
      </c>
      <c r="AL77" s="139">
        <f>RANK('Standardized Scores'!AL77,'Standardized Scores'!$E77:$DO77)</f>
        <v>1</v>
      </c>
      <c r="AM77" s="139">
        <f>RANK('Standardized Scores'!AM77,'Standardized Scores'!$E77:$DO77)</f>
        <v>1</v>
      </c>
      <c r="AN77" s="139">
        <f>RANK('Standardized Scores'!AN77,'Standardized Scores'!$E77:$DO77)</f>
        <v>1</v>
      </c>
      <c r="AO77" s="139">
        <f>RANK('Standardized Scores'!AO77,'Standardized Scores'!$E77:$DO77)</f>
        <v>101</v>
      </c>
      <c r="AP77" s="139">
        <f>RANK('Standardized Scores'!AP77,'Standardized Scores'!$E77:$DO77)</f>
        <v>1</v>
      </c>
      <c r="AQ77" s="139">
        <f>RANK('Standardized Scores'!AQ77,'Standardized Scores'!$E77:$DO77)</f>
        <v>1</v>
      </c>
      <c r="AR77" s="139">
        <f>RANK('Standardized Scores'!AR77,'Standardized Scores'!$E77:$DO77)</f>
        <v>1</v>
      </c>
      <c r="AS77" s="139">
        <f>RANK('Standardized Scores'!AS77,'Standardized Scores'!$E77:$DO77)</f>
        <v>1</v>
      </c>
      <c r="AT77" s="139">
        <f>RANK('Standardized Scores'!AT77,'Standardized Scores'!$E77:$DO77)</f>
        <v>101</v>
      </c>
      <c r="AU77" s="139">
        <f>RANK('Standardized Scores'!AU77,'Standardized Scores'!$E77:$DO77)</f>
        <v>101</v>
      </c>
      <c r="AV77" s="139">
        <f>RANK('Standardized Scores'!AV77,'Standardized Scores'!$E77:$DO77)</f>
        <v>1</v>
      </c>
      <c r="AW77" s="139">
        <f>RANK('Standardized Scores'!AW77,'Standardized Scores'!$E77:$DO77)</f>
        <v>1</v>
      </c>
      <c r="AX77" s="139">
        <f>RANK('Standardized Scores'!AX77,'Standardized Scores'!$E77:$DO77)</f>
        <v>1</v>
      </c>
      <c r="AY77" s="139">
        <f>RANK('Standardized Scores'!AY77,'Standardized Scores'!$E77:$DO77)</f>
        <v>1</v>
      </c>
      <c r="AZ77" s="139">
        <f>RANK('Standardized Scores'!AZ77,'Standardized Scores'!$E77:$DO77)</f>
        <v>1</v>
      </c>
      <c r="BA77" s="139">
        <f>RANK('Standardized Scores'!BA77,'Standardized Scores'!$E77:$DO77)</f>
        <v>1</v>
      </c>
      <c r="BB77" s="139">
        <f>RANK('Standardized Scores'!BB77,'Standardized Scores'!$E77:$DO77)</f>
        <v>1</v>
      </c>
      <c r="BC77" s="139">
        <f>RANK('Standardized Scores'!BC77,'Standardized Scores'!$E77:$DO77)</f>
        <v>1</v>
      </c>
      <c r="BD77" s="139">
        <f>RANK('Standardized Scores'!BD77,'Standardized Scores'!$E77:$DO77)</f>
        <v>1</v>
      </c>
      <c r="BE77" s="139">
        <f>RANK('Standardized Scores'!BE77,'Standardized Scores'!$E77:$DO77)</f>
        <v>1</v>
      </c>
      <c r="BF77" s="139">
        <f>RANK('Standardized Scores'!BF77,'Standardized Scores'!$E77:$DO77)</f>
        <v>1</v>
      </c>
      <c r="BG77" s="139">
        <f>RANK('Standardized Scores'!BG77,'Standardized Scores'!$E77:$DO77)</f>
        <v>1</v>
      </c>
      <c r="BH77" s="139">
        <f>RANK('Standardized Scores'!BH77,'Standardized Scores'!$E77:$DO77)</f>
        <v>1</v>
      </c>
      <c r="BI77" s="139">
        <f>RANK('Standardized Scores'!BI77,'Standardized Scores'!$E77:$DO77)</f>
        <v>101</v>
      </c>
      <c r="BJ77" s="139">
        <f>RANK('Standardized Scores'!BJ77,'Standardized Scores'!$E77:$DO77)</f>
        <v>111</v>
      </c>
      <c r="BK77" s="139">
        <f>RANK('Standardized Scores'!BK77,'Standardized Scores'!$E77:$DO77)</f>
        <v>1</v>
      </c>
      <c r="BL77" s="139">
        <f>RANK('Standardized Scores'!BL77,'Standardized Scores'!$E77:$DO77)</f>
        <v>1</v>
      </c>
      <c r="BM77" s="139">
        <f>RANK('Standardized Scores'!BM77,'Standardized Scores'!$E77:$DO77)</f>
        <v>1</v>
      </c>
      <c r="BN77" s="139">
        <f>RANK('Standardized Scores'!BN77,'Standardized Scores'!$E77:$DO77)</f>
        <v>1</v>
      </c>
      <c r="BO77" s="139">
        <f>RANK('Standardized Scores'!BO77,'Standardized Scores'!$E77:$DO77)</f>
        <v>111</v>
      </c>
      <c r="BP77" s="139">
        <f>RANK('Standardized Scores'!BP77,'Standardized Scores'!$E77:$DO77)</f>
        <v>1</v>
      </c>
      <c r="BQ77" s="139">
        <f>RANK('Standardized Scores'!BQ77,'Standardized Scores'!$E77:$DO77)</f>
        <v>1</v>
      </c>
      <c r="BR77" s="139">
        <f>RANK('Standardized Scores'!BR77,'Standardized Scores'!$E77:$DO77)</f>
        <v>1</v>
      </c>
      <c r="BS77" s="139">
        <f>RANK('Standardized Scores'!BS77,'Standardized Scores'!$E77:$DO77)</f>
        <v>1</v>
      </c>
      <c r="BT77" s="139">
        <f>RANK('Standardized Scores'!BT77,'Standardized Scores'!$E77:$DO77)</f>
        <v>1</v>
      </c>
      <c r="BU77" s="139">
        <f>RANK('Standardized Scores'!BU77,'Standardized Scores'!$E77:$DO77)</f>
        <v>101</v>
      </c>
      <c r="BV77" s="139">
        <f>RANK('Standardized Scores'!BV77,'Standardized Scores'!$E77:$DO77)</f>
        <v>1</v>
      </c>
      <c r="BW77" s="139">
        <f>RANK('Standardized Scores'!BW77,'Standardized Scores'!$E77:$DO77)</f>
        <v>1</v>
      </c>
      <c r="BX77" s="139">
        <f>RANK('Standardized Scores'!BX77,'Standardized Scores'!$E77:$DO77)</f>
        <v>1</v>
      </c>
      <c r="BY77" s="139">
        <f>RANK('Standardized Scores'!BY77,'Standardized Scores'!$E77:$DO77)</f>
        <v>1</v>
      </c>
      <c r="BZ77" s="139">
        <f>RANK('Standardized Scores'!BZ77,'Standardized Scores'!$E77:$DO77)</f>
        <v>1</v>
      </c>
      <c r="CA77" s="139">
        <f>RANK('Standardized Scores'!CA77,'Standardized Scores'!$E77:$DO77)</f>
        <v>1</v>
      </c>
      <c r="CB77" s="139">
        <f>RANK('Standardized Scores'!CB77,'Standardized Scores'!$E77:$DO77)</f>
        <v>1</v>
      </c>
      <c r="CC77" s="139">
        <f>RANK('Standardized Scores'!CC77,'Standardized Scores'!$E77:$DO77)</f>
        <v>1</v>
      </c>
      <c r="CD77" s="139">
        <f>RANK('Standardized Scores'!CD77,'Standardized Scores'!$E77:$DO77)</f>
        <v>1</v>
      </c>
      <c r="CE77" s="139">
        <f>RANK('Standardized Scores'!CE77,'Standardized Scores'!$E77:$DO77)</f>
        <v>1</v>
      </c>
      <c r="CF77" s="139">
        <f>RANK('Standardized Scores'!CF77,'Standardized Scores'!$E77:$DO77)</f>
        <v>1</v>
      </c>
      <c r="CG77" s="139">
        <f>RANK('Standardized Scores'!CG77,'Standardized Scores'!$E77:$DO77)</f>
        <v>111</v>
      </c>
      <c r="CH77" s="139">
        <f>RANK('Standardized Scores'!CH77,'Standardized Scores'!$E77:$DO77)</f>
        <v>1</v>
      </c>
      <c r="CI77" s="139">
        <f>RANK('Standardized Scores'!CI77,'Standardized Scores'!$E77:$DO77)</f>
        <v>1</v>
      </c>
      <c r="CJ77" s="139">
        <f>RANK('Standardized Scores'!CJ77,'Standardized Scores'!$E77:$DO77)</f>
        <v>1</v>
      </c>
      <c r="CK77" s="139">
        <f>RANK('Standardized Scores'!CK77,'Standardized Scores'!$E77:$DO77)</f>
        <v>1</v>
      </c>
      <c r="CL77" s="139">
        <f>RANK('Standardized Scores'!CL77,'Standardized Scores'!$E77:$DO77)</f>
        <v>1</v>
      </c>
      <c r="CM77" s="139">
        <f>RANK('Standardized Scores'!CM77,'Standardized Scores'!$E77:$DO77)</f>
        <v>1</v>
      </c>
      <c r="CN77" s="139">
        <f>RANK('Standardized Scores'!CN77,'Standardized Scores'!$E77:$DO77)</f>
        <v>1</v>
      </c>
      <c r="CO77" s="139">
        <f>RANK('Standardized Scores'!CO77,'Standardized Scores'!$E77:$DO77)</f>
        <v>1</v>
      </c>
      <c r="CP77" s="139">
        <f>RANK('Standardized Scores'!CP77,'Standardized Scores'!$E77:$DO77)</f>
        <v>1</v>
      </c>
      <c r="CQ77" s="139">
        <f>RANK('Standardized Scores'!CQ77,'Standardized Scores'!$E77:$DO77)</f>
        <v>1</v>
      </c>
      <c r="CR77" s="139">
        <f>RANK('Standardized Scores'!CR77,'Standardized Scores'!$E77:$DO77)</f>
        <v>1</v>
      </c>
      <c r="CS77" s="139">
        <f>RANK('Standardized Scores'!CS77,'Standardized Scores'!$E77:$DO77)</f>
        <v>1</v>
      </c>
      <c r="CT77" s="139">
        <f>RANK('Standardized Scores'!CT77,'Standardized Scores'!$E77:$DO77)</f>
        <v>101</v>
      </c>
      <c r="CU77" s="139">
        <f>RANK('Standardized Scores'!CU77,'Standardized Scores'!$E77:$DO77)</f>
        <v>1</v>
      </c>
      <c r="CV77" s="139">
        <f>RANK('Standardized Scores'!CV77,'Standardized Scores'!$E77:$DO77)</f>
        <v>1</v>
      </c>
      <c r="CW77" s="139">
        <f>RANK('Standardized Scores'!CW77,'Standardized Scores'!$E77:$DO77)</f>
        <v>1</v>
      </c>
      <c r="CX77" s="139">
        <f>RANK('Standardized Scores'!CX77,'Standardized Scores'!$E77:$DO77)</f>
        <v>1</v>
      </c>
      <c r="CY77" s="139">
        <f>RANK('Standardized Scores'!CY77,'Standardized Scores'!$E77:$DO77)</f>
        <v>1</v>
      </c>
      <c r="CZ77" s="139">
        <f>RANK('Standardized Scores'!CZ77,'Standardized Scores'!$E77:$DO77)</f>
        <v>1</v>
      </c>
      <c r="DA77" s="139">
        <f>RANK('Standardized Scores'!DA77,'Standardized Scores'!$E77:$DO77)</f>
        <v>1</v>
      </c>
      <c r="DB77" s="139">
        <f>RANK('Standardized Scores'!DB77,'Standardized Scores'!$E77:$DO77)</f>
        <v>115</v>
      </c>
      <c r="DC77" s="139">
        <f>RANK('Standardized Scores'!DC77,'Standardized Scores'!$E77:$DO77)</f>
        <v>1</v>
      </c>
      <c r="DD77" s="139">
        <f>RANK('Standardized Scores'!DD77,'Standardized Scores'!$E77:$DO77)</f>
        <v>1</v>
      </c>
      <c r="DE77" s="139">
        <f>RANK('Standardized Scores'!DE77,'Standardized Scores'!$E77:$DO77)</f>
        <v>1</v>
      </c>
      <c r="DF77" s="139">
        <f>RANK('Standardized Scores'!DF77,'Standardized Scores'!$E77:$DO77)</f>
        <v>1</v>
      </c>
      <c r="DG77" s="139">
        <f>RANK('Standardized Scores'!DG77,'Standardized Scores'!$E77:$DO77)</f>
        <v>1</v>
      </c>
      <c r="DH77" s="139">
        <f>RANK('Standardized Scores'!DH77,'Standardized Scores'!$E77:$DO77)</f>
        <v>1</v>
      </c>
      <c r="DI77" s="139">
        <f>RANK('Standardized Scores'!DI77,'Standardized Scores'!$E77:$DO77)</f>
        <v>1</v>
      </c>
      <c r="DJ77" s="139">
        <f>RANK('Standardized Scores'!DJ77,'Standardized Scores'!$E77:$DO77)</f>
        <v>1</v>
      </c>
      <c r="DK77" s="139">
        <f>RANK('Standardized Scores'!DK77,'Standardized Scores'!$E77:$DO77)</f>
        <v>1</v>
      </c>
      <c r="DL77" s="139">
        <f>RANK('Standardized Scores'!DL77,'Standardized Scores'!$E77:$DO77)</f>
        <v>1</v>
      </c>
      <c r="DM77" s="139">
        <f>RANK('Standardized Scores'!DM77,'Standardized Scores'!$E77:$DO77)</f>
        <v>1</v>
      </c>
      <c r="DN77" s="139">
        <f>RANK('Standardized Scores'!DN77,'Standardized Scores'!$E77:$DO77)</f>
        <v>1</v>
      </c>
      <c r="DO77" s="139">
        <f>RANK('Standardized Scores'!DO77,'Standardized Scores'!$E77:$DO77)</f>
        <v>1</v>
      </c>
    </row>
    <row r="78" spans="2:119" ht="12" customHeight="1" x14ac:dyDescent="0.25">
      <c r="B78" s="83" t="str">
        <f>'Standardized Scores'!B78</f>
        <v xml:space="preserve">         Partnerships with International Standards Organization (ISO)</v>
      </c>
      <c r="C78" s="83" t="str">
        <f t="shared" ref="C78:C95" si="1">TRIM(B78)</f>
        <v>Partnerships with International Standards Organization (ISO)</v>
      </c>
      <c r="D78" s="172">
        <f>'Standardized Scores'!D78</f>
        <v>0.1</v>
      </c>
      <c r="E78" s="139">
        <f>RANK('Standardized Scores'!E78,'Standardized Scores'!$E78:$DO78)</f>
        <v>54</v>
      </c>
      <c r="F78" s="139">
        <f>RANK('Standardized Scores'!F78,'Standardized Scores'!$E78:$DO78)</f>
        <v>54</v>
      </c>
      <c r="G78" s="139">
        <f>RANK('Standardized Scores'!G78,'Standardized Scores'!$E78:$DO78)</f>
        <v>54</v>
      </c>
      <c r="H78" s="139">
        <f>RANK('Standardized Scores'!H78,'Standardized Scores'!$E78:$DO78)</f>
        <v>39</v>
      </c>
      <c r="I78" s="139">
        <f>RANK('Standardized Scores'!I78,'Standardized Scores'!$E78:$DO78)</f>
        <v>54</v>
      </c>
      <c r="J78" s="139">
        <f>RANK('Standardized Scores'!J78,'Standardized Scores'!$E78:$DO78)</f>
        <v>13</v>
      </c>
      <c r="K78" s="139">
        <f>RANK('Standardized Scores'!K78,'Standardized Scores'!$E78:$DO78)</f>
        <v>10</v>
      </c>
      <c r="L78" s="139">
        <f>RANK('Standardized Scores'!L78,'Standardized Scores'!$E78:$DO78)</f>
        <v>54</v>
      </c>
      <c r="M78" s="139">
        <f>RANK('Standardized Scores'!M78,'Standardized Scores'!$E78:$DO78)</f>
        <v>54</v>
      </c>
      <c r="N78" s="139">
        <f>RANK('Standardized Scores'!N78,'Standardized Scores'!$E78:$DO78)</f>
        <v>54</v>
      </c>
      <c r="O78" s="139">
        <f>RANK('Standardized Scores'!O78,'Standardized Scores'!$E78:$DO78)</f>
        <v>54</v>
      </c>
      <c r="P78" s="139">
        <f>RANK('Standardized Scores'!P78,'Standardized Scores'!$E78:$DO78)</f>
        <v>2</v>
      </c>
      <c r="Q78" s="139">
        <f>RANK('Standardized Scores'!Q78,'Standardized Scores'!$E78:$DO78)</f>
        <v>54</v>
      </c>
      <c r="R78" s="139">
        <f>RANK('Standardized Scores'!R78,'Standardized Scores'!$E78:$DO78)</f>
        <v>54</v>
      </c>
      <c r="S78" s="139">
        <f>RANK('Standardized Scores'!S78,'Standardized Scores'!$E78:$DO78)</f>
        <v>54</v>
      </c>
      <c r="T78" s="139">
        <f>RANK('Standardized Scores'!T78,'Standardized Scores'!$E78:$DO78)</f>
        <v>20</v>
      </c>
      <c r="U78" s="139">
        <f>RANK('Standardized Scores'!U78,'Standardized Scores'!$E78:$DO78)</f>
        <v>39</v>
      </c>
      <c r="V78" s="139">
        <f>RANK('Standardized Scores'!V78,'Standardized Scores'!$E78:$DO78)</f>
        <v>54</v>
      </c>
      <c r="W78" s="139">
        <f>RANK('Standardized Scores'!W78,'Standardized Scores'!$E78:$DO78)</f>
        <v>8</v>
      </c>
      <c r="X78" s="139">
        <f>RANK('Standardized Scores'!X78,'Standardized Scores'!$E78:$DO78)</f>
        <v>54</v>
      </c>
      <c r="Y78" s="139">
        <f>RANK('Standardized Scores'!Y78,'Standardized Scores'!$E78:$DO78)</f>
        <v>10</v>
      </c>
      <c r="Z78" s="139">
        <f>RANK('Standardized Scores'!Z78,'Standardized Scores'!$E78:$DO78)</f>
        <v>39</v>
      </c>
      <c r="AA78" s="139">
        <f>RANK('Standardized Scores'!AA78,'Standardized Scores'!$E78:$DO78)</f>
        <v>54</v>
      </c>
      <c r="AB78" s="139">
        <f>RANK('Standardized Scores'!AB78,'Standardized Scores'!$E78:$DO78)</f>
        <v>54</v>
      </c>
      <c r="AC78" s="139">
        <f>RANK('Standardized Scores'!AC78,'Standardized Scores'!$E78:$DO78)</f>
        <v>54</v>
      </c>
      <c r="AD78" s="139">
        <f>RANK('Standardized Scores'!AD78,'Standardized Scores'!$E78:$DO78)</f>
        <v>54</v>
      </c>
      <c r="AE78" s="139">
        <f>RANK('Standardized Scores'!AE78,'Standardized Scores'!$E78:$DO78)</f>
        <v>39</v>
      </c>
      <c r="AF78" s="139">
        <f>RANK('Standardized Scores'!AF78,'Standardized Scores'!$E78:$DO78)</f>
        <v>10</v>
      </c>
      <c r="AG78" s="139">
        <f>RANK('Standardized Scores'!AG78,'Standardized Scores'!$E78:$DO78)</f>
        <v>54</v>
      </c>
      <c r="AH78" s="139">
        <f>RANK('Standardized Scores'!AH78,'Standardized Scores'!$E78:$DO78)</f>
        <v>54</v>
      </c>
      <c r="AI78" s="139">
        <f>RANK('Standardized Scores'!AI78,'Standardized Scores'!$E78:$DO78)</f>
        <v>39</v>
      </c>
      <c r="AJ78" s="139">
        <f>RANK('Standardized Scores'!AJ78,'Standardized Scores'!$E78:$DO78)</f>
        <v>54</v>
      </c>
      <c r="AK78" s="139">
        <f>RANK('Standardized Scores'!AK78,'Standardized Scores'!$E78:$DO78)</f>
        <v>54</v>
      </c>
      <c r="AL78" s="139">
        <f>RANK('Standardized Scores'!AL78,'Standardized Scores'!$E78:$DO78)</f>
        <v>30</v>
      </c>
      <c r="AM78" s="139">
        <f>RANK('Standardized Scores'!AM78,'Standardized Scores'!$E78:$DO78)</f>
        <v>30</v>
      </c>
      <c r="AN78" s="139">
        <f>RANK('Standardized Scores'!AN78,'Standardized Scores'!$E78:$DO78)</f>
        <v>5</v>
      </c>
      <c r="AO78" s="139">
        <f>RANK('Standardized Scores'!AO78,'Standardized Scores'!$E78:$DO78)</f>
        <v>54</v>
      </c>
      <c r="AP78" s="139">
        <f>RANK('Standardized Scores'!AP78,'Standardized Scores'!$E78:$DO78)</f>
        <v>6</v>
      </c>
      <c r="AQ78" s="139">
        <f>RANK('Standardized Scores'!AQ78,'Standardized Scores'!$E78:$DO78)</f>
        <v>54</v>
      </c>
      <c r="AR78" s="139">
        <f>RANK('Standardized Scores'!AR78,'Standardized Scores'!$E78:$DO78)</f>
        <v>30</v>
      </c>
      <c r="AS78" s="139">
        <f>RANK('Standardized Scores'!AS78,'Standardized Scores'!$E78:$DO78)</f>
        <v>54</v>
      </c>
      <c r="AT78" s="139">
        <f>RANK('Standardized Scores'!AT78,'Standardized Scores'!$E78:$DO78)</f>
        <v>54</v>
      </c>
      <c r="AU78" s="139">
        <f>RANK('Standardized Scores'!AU78,'Standardized Scores'!$E78:$DO78)</f>
        <v>20</v>
      </c>
      <c r="AV78" s="139">
        <f>RANK('Standardized Scores'!AV78,'Standardized Scores'!$E78:$DO78)</f>
        <v>23</v>
      </c>
      <c r="AW78" s="139">
        <f>RANK('Standardized Scores'!AW78,'Standardized Scores'!$E78:$DO78)</f>
        <v>54</v>
      </c>
      <c r="AX78" s="139">
        <f>RANK('Standardized Scores'!AX78,'Standardized Scores'!$E78:$DO78)</f>
        <v>20</v>
      </c>
      <c r="AY78" s="139">
        <f>RANK('Standardized Scores'!AY78,'Standardized Scores'!$E78:$DO78)</f>
        <v>39</v>
      </c>
      <c r="AZ78" s="139">
        <f>RANK('Standardized Scores'!AZ78,'Standardized Scores'!$E78:$DO78)</f>
        <v>39</v>
      </c>
      <c r="BA78" s="139">
        <f>RANK('Standardized Scores'!BA78,'Standardized Scores'!$E78:$DO78)</f>
        <v>54</v>
      </c>
      <c r="BB78" s="139">
        <f>RANK('Standardized Scores'!BB78,'Standardized Scores'!$E78:$DO78)</f>
        <v>18</v>
      </c>
      <c r="BC78" s="139">
        <f>RANK('Standardized Scores'!BC78,'Standardized Scores'!$E78:$DO78)</f>
        <v>54</v>
      </c>
      <c r="BD78" s="139">
        <f>RANK('Standardized Scores'!BD78,'Standardized Scores'!$E78:$DO78)</f>
        <v>9</v>
      </c>
      <c r="BE78" s="139">
        <f>RANK('Standardized Scores'!BE78,'Standardized Scores'!$E78:$DO78)</f>
        <v>14</v>
      </c>
      <c r="BF78" s="139">
        <f>RANK('Standardized Scores'!BF78,'Standardized Scores'!$E78:$DO78)</f>
        <v>39</v>
      </c>
      <c r="BG78" s="139">
        <f>RANK('Standardized Scores'!BG78,'Standardized Scores'!$E78:$DO78)</f>
        <v>54</v>
      </c>
      <c r="BH78" s="139">
        <f>RANK('Standardized Scores'!BH78,'Standardized Scores'!$E78:$DO78)</f>
        <v>23</v>
      </c>
      <c r="BI78" s="139">
        <f>RANK('Standardized Scores'!BI78,'Standardized Scores'!$E78:$DO78)</f>
        <v>54</v>
      </c>
      <c r="BJ78" s="139">
        <f>RANK('Standardized Scores'!BJ78,'Standardized Scores'!$E78:$DO78)</f>
        <v>54</v>
      </c>
      <c r="BK78" s="139">
        <f>RANK('Standardized Scores'!BK78,'Standardized Scores'!$E78:$DO78)</f>
        <v>54</v>
      </c>
      <c r="BL78" s="139">
        <f>RANK('Standardized Scores'!BL78,'Standardized Scores'!$E78:$DO78)</f>
        <v>39</v>
      </c>
      <c r="BM78" s="139">
        <f>RANK('Standardized Scores'!BM78,'Standardized Scores'!$E78:$DO78)</f>
        <v>54</v>
      </c>
      <c r="BN78" s="139">
        <f>RANK('Standardized Scores'!BN78,'Standardized Scores'!$E78:$DO78)</f>
        <v>23</v>
      </c>
      <c r="BO78" s="139">
        <f>RANK('Standardized Scores'!BO78,'Standardized Scores'!$E78:$DO78)</f>
        <v>54</v>
      </c>
      <c r="BP78" s="139">
        <f>RANK('Standardized Scores'!BP78,'Standardized Scores'!$E78:$DO78)</f>
        <v>30</v>
      </c>
      <c r="BQ78" s="139">
        <f>RANK('Standardized Scores'!BQ78,'Standardized Scores'!$E78:$DO78)</f>
        <v>39</v>
      </c>
      <c r="BR78" s="139">
        <f>RANK('Standardized Scores'!BR78,'Standardized Scores'!$E78:$DO78)</f>
        <v>54</v>
      </c>
      <c r="BS78" s="139">
        <f>RANK('Standardized Scores'!BS78,'Standardized Scores'!$E78:$DO78)</f>
        <v>30</v>
      </c>
      <c r="BT78" s="139">
        <f>RANK('Standardized Scores'!BT78,'Standardized Scores'!$E78:$DO78)</f>
        <v>54</v>
      </c>
      <c r="BU78" s="139">
        <f>RANK('Standardized Scores'!BU78,'Standardized Scores'!$E78:$DO78)</f>
        <v>54</v>
      </c>
      <c r="BV78" s="139">
        <f>RANK('Standardized Scores'!BV78,'Standardized Scores'!$E78:$DO78)</f>
        <v>39</v>
      </c>
      <c r="BW78" s="139">
        <f>RANK('Standardized Scores'!BW78,'Standardized Scores'!$E78:$DO78)</f>
        <v>54</v>
      </c>
      <c r="BX78" s="139">
        <f>RANK('Standardized Scores'!BX78,'Standardized Scores'!$E78:$DO78)</f>
        <v>54</v>
      </c>
      <c r="BY78" s="139">
        <f>RANK('Standardized Scores'!BY78,'Standardized Scores'!$E78:$DO78)</f>
        <v>54</v>
      </c>
      <c r="BZ78" s="139">
        <f>RANK('Standardized Scores'!BZ78,'Standardized Scores'!$E78:$DO78)</f>
        <v>7</v>
      </c>
      <c r="CA78" s="139">
        <f>RANK('Standardized Scores'!CA78,'Standardized Scores'!$E78:$DO78)</f>
        <v>23</v>
      </c>
      <c r="CB78" s="139">
        <f>RANK('Standardized Scores'!CB78,'Standardized Scores'!$E78:$DO78)</f>
        <v>54</v>
      </c>
      <c r="CC78" s="139">
        <f>RANK('Standardized Scores'!CC78,'Standardized Scores'!$E78:$DO78)</f>
        <v>30</v>
      </c>
      <c r="CD78" s="139">
        <f>RANK('Standardized Scores'!CD78,'Standardized Scores'!$E78:$DO78)</f>
        <v>54</v>
      </c>
      <c r="CE78" s="139">
        <f>RANK('Standardized Scores'!CE78,'Standardized Scores'!$E78:$DO78)</f>
        <v>54</v>
      </c>
      <c r="CF78" s="139">
        <f>RANK('Standardized Scores'!CF78,'Standardized Scores'!$E78:$DO78)</f>
        <v>54</v>
      </c>
      <c r="CG78" s="139">
        <f>RANK('Standardized Scores'!CG78,'Standardized Scores'!$E78:$DO78)</f>
        <v>54</v>
      </c>
      <c r="CH78" s="139">
        <f>RANK('Standardized Scores'!CH78,'Standardized Scores'!$E78:$DO78)</f>
        <v>54</v>
      </c>
      <c r="CI78" s="139">
        <f>RANK('Standardized Scores'!CI78,'Standardized Scores'!$E78:$DO78)</f>
        <v>23</v>
      </c>
      <c r="CJ78" s="139">
        <f>RANK('Standardized Scores'!CJ78,'Standardized Scores'!$E78:$DO78)</f>
        <v>30</v>
      </c>
      <c r="CK78" s="139">
        <f>RANK('Standardized Scores'!CK78,'Standardized Scores'!$E78:$DO78)</f>
        <v>15</v>
      </c>
      <c r="CL78" s="139">
        <f>RANK('Standardized Scores'!CL78,'Standardized Scores'!$E78:$DO78)</f>
        <v>54</v>
      </c>
      <c r="CM78" s="139">
        <f>RANK('Standardized Scores'!CM78,'Standardized Scores'!$E78:$DO78)</f>
        <v>54</v>
      </c>
      <c r="CN78" s="139">
        <f>RANK('Standardized Scores'!CN78,'Standardized Scores'!$E78:$DO78)</f>
        <v>39</v>
      </c>
      <c r="CO78" s="139">
        <f>RANK('Standardized Scores'!CO78,'Standardized Scores'!$E78:$DO78)</f>
        <v>54</v>
      </c>
      <c r="CP78" s="139">
        <f>RANK('Standardized Scores'!CP78,'Standardized Scores'!$E78:$DO78)</f>
        <v>54</v>
      </c>
      <c r="CQ78" s="139">
        <f>RANK('Standardized Scores'!CQ78,'Standardized Scores'!$E78:$DO78)</f>
        <v>54</v>
      </c>
      <c r="CR78" s="139">
        <f>RANK('Standardized Scores'!CR78,'Standardized Scores'!$E78:$DO78)</f>
        <v>54</v>
      </c>
      <c r="CS78" s="139">
        <f>RANK('Standardized Scores'!CS78,'Standardized Scores'!$E78:$DO78)</f>
        <v>15</v>
      </c>
      <c r="CT78" s="139">
        <f>RANK('Standardized Scores'!CT78,'Standardized Scores'!$E78:$DO78)</f>
        <v>54</v>
      </c>
      <c r="CU78" s="139">
        <f>RANK('Standardized Scores'!CU78,'Standardized Scores'!$E78:$DO78)</f>
        <v>54</v>
      </c>
      <c r="CV78" s="139">
        <f>RANK('Standardized Scores'!CV78,'Standardized Scores'!$E78:$DO78)</f>
        <v>23</v>
      </c>
      <c r="CW78" s="139">
        <f>RANK('Standardized Scores'!CW78,'Standardized Scores'!$E78:$DO78)</f>
        <v>54</v>
      </c>
      <c r="CX78" s="139">
        <f>RANK('Standardized Scores'!CX78,'Standardized Scores'!$E78:$DO78)</f>
        <v>15</v>
      </c>
      <c r="CY78" s="139">
        <f>RANK('Standardized Scores'!CY78,'Standardized Scores'!$E78:$DO78)</f>
        <v>54</v>
      </c>
      <c r="CZ78" s="139">
        <f>RANK('Standardized Scores'!CZ78,'Standardized Scores'!$E78:$DO78)</f>
        <v>18</v>
      </c>
      <c r="DA78" s="139">
        <f>RANK('Standardized Scores'!DA78,'Standardized Scores'!$E78:$DO78)</f>
        <v>4</v>
      </c>
      <c r="DB78" s="139">
        <f>RANK('Standardized Scores'!DB78,'Standardized Scores'!$E78:$DO78)</f>
        <v>39</v>
      </c>
      <c r="DC78" s="139">
        <f>RANK('Standardized Scores'!DC78,'Standardized Scores'!$E78:$DO78)</f>
        <v>54</v>
      </c>
      <c r="DD78" s="139">
        <f>RANK('Standardized Scores'!DD78,'Standardized Scores'!$E78:$DO78)</f>
        <v>23</v>
      </c>
      <c r="DE78" s="139">
        <f>RANK('Standardized Scores'!DE78,'Standardized Scores'!$E78:$DO78)</f>
        <v>39</v>
      </c>
      <c r="DF78" s="139">
        <f>RANK('Standardized Scores'!DF78,'Standardized Scores'!$E78:$DO78)</f>
        <v>30</v>
      </c>
      <c r="DG78" s="139">
        <f>RANK('Standardized Scores'!DG78,'Standardized Scores'!$E78:$DO78)</f>
        <v>54</v>
      </c>
      <c r="DH78" s="139">
        <f>RANK('Standardized Scores'!DH78,'Standardized Scores'!$E78:$DO78)</f>
        <v>54</v>
      </c>
      <c r="DI78" s="139">
        <f>RANK('Standardized Scores'!DI78,'Standardized Scores'!$E78:$DO78)</f>
        <v>30</v>
      </c>
      <c r="DJ78" s="139">
        <f>RANK('Standardized Scores'!DJ78,'Standardized Scores'!$E78:$DO78)</f>
        <v>3</v>
      </c>
      <c r="DK78" s="139">
        <f>RANK('Standardized Scores'!DK78,'Standardized Scores'!$E78:$DO78)</f>
        <v>1</v>
      </c>
      <c r="DL78" s="139">
        <f>RANK('Standardized Scores'!DL78,'Standardized Scores'!$E78:$DO78)</f>
        <v>39</v>
      </c>
      <c r="DM78" s="139">
        <f>RANK('Standardized Scores'!DM78,'Standardized Scores'!$E78:$DO78)</f>
        <v>54</v>
      </c>
      <c r="DN78" s="139">
        <f>RANK('Standardized Scores'!DN78,'Standardized Scores'!$E78:$DO78)</f>
        <v>54</v>
      </c>
      <c r="DO78" s="139">
        <f>RANK('Standardized Scores'!DO78,'Standardized Scores'!$E78:$DO78)</f>
        <v>54</v>
      </c>
    </row>
    <row r="79" spans="2:119" ht="12" customHeight="1" x14ac:dyDescent="0.25">
      <c r="B79" s="83" t="str">
        <f>'Standardized Scores'!B79</f>
        <v xml:space="preserve">         Count of International Standards Organization (ISO) meetings hosted in the country</v>
      </c>
      <c r="C79" s="83" t="str">
        <f t="shared" si="1"/>
        <v>Count of International Standards Organization (ISO) meetings hosted in the country</v>
      </c>
      <c r="D79" s="172">
        <f>'Standardized Scores'!D79</f>
        <v>0.05</v>
      </c>
      <c r="E79" s="139">
        <f>RANK('Standardized Scores'!E79,'Standardized Scores'!$E79:$DO79)</f>
        <v>33</v>
      </c>
      <c r="F79" s="139">
        <f>RANK('Standardized Scores'!F79,'Standardized Scores'!$E79:$DO79)</f>
        <v>33</v>
      </c>
      <c r="G79" s="139">
        <f>RANK('Standardized Scores'!G79,'Standardized Scores'!$E79:$DO79)</f>
        <v>33</v>
      </c>
      <c r="H79" s="139">
        <f>RANK('Standardized Scores'!H79,'Standardized Scores'!$E79:$DO79)</f>
        <v>33</v>
      </c>
      <c r="I79" s="139">
        <f>RANK('Standardized Scores'!I79,'Standardized Scores'!$E79:$DO79)</f>
        <v>33</v>
      </c>
      <c r="J79" s="139">
        <f>RANK('Standardized Scores'!J79,'Standardized Scores'!$E79:$DO79)</f>
        <v>6</v>
      </c>
      <c r="K79" s="139">
        <f>RANK('Standardized Scores'!K79,'Standardized Scores'!$E79:$DO79)</f>
        <v>12</v>
      </c>
      <c r="L79" s="139">
        <f>RANK('Standardized Scores'!L79,'Standardized Scores'!$E79:$DO79)</f>
        <v>33</v>
      </c>
      <c r="M79" s="139">
        <f>RANK('Standardized Scores'!M79,'Standardized Scores'!$E79:$DO79)</f>
        <v>33</v>
      </c>
      <c r="N79" s="139">
        <f>RANK('Standardized Scores'!N79,'Standardized Scores'!$E79:$DO79)</f>
        <v>33</v>
      </c>
      <c r="O79" s="139">
        <f>RANK('Standardized Scores'!O79,'Standardized Scores'!$E79:$DO79)</f>
        <v>33</v>
      </c>
      <c r="P79" s="139">
        <f>RANK('Standardized Scores'!P79,'Standardized Scores'!$E79:$DO79)</f>
        <v>15</v>
      </c>
      <c r="Q79" s="139">
        <f>RANK('Standardized Scores'!Q79,'Standardized Scores'!$E79:$DO79)</f>
        <v>33</v>
      </c>
      <c r="R79" s="139">
        <f>RANK('Standardized Scores'!R79,'Standardized Scores'!$E79:$DO79)</f>
        <v>33</v>
      </c>
      <c r="S79" s="139">
        <f>RANK('Standardized Scores'!S79,'Standardized Scores'!$E79:$DO79)</f>
        <v>33</v>
      </c>
      <c r="T79" s="139">
        <f>RANK('Standardized Scores'!T79,'Standardized Scores'!$E79:$DO79)</f>
        <v>21</v>
      </c>
      <c r="U79" s="139">
        <f>RANK('Standardized Scores'!U79,'Standardized Scores'!$E79:$DO79)</f>
        <v>33</v>
      </c>
      <c r="V79" s="139">
        <f>RANK('Standardized Scores'!V79,'Standardized Scores'!$E79:$DO79)</f>
        <v>33</v>
      </c>
      <c r="W79" s="139">
        <f>RANK('Standardized Scores'!W79,'Standardized Scores'!$E79:$DO79)</f>
        <v>15</v>
      </c>
      <c r="X79" s="139">
        <f>RANK('Standardized Scores'!X79,'Standardized Scores'!$E79:$DO79)</f>
        <v>33</v>
      </c>
      <c r="Y79" s="139">
        <f>RANK('Standardized Scores'!Y79,'Standardized Scores'!$E79:$DO79)</f>
        <v>5</v>
      </c>
      <c r="Z79" s="139">
        <f>RANK('Standardized Scores'!Z79,'Standardized Scores'!$E79:$DO79)</f>
        <v>33</v>
      </c>
      <c r="AA79" s="139">
        <f>RANK('Standardized Scores'!AA79,'Standardized Scores'!$E79:$DO79)</f>
        <v>33</v>
      </c>
      <c r="AB79" s="139">
        <f>RANK('Standardized Scores'!AB79,'Standardized Scores'!$E79:$DO79)</f>
        <v>33</v>
      </c>
      <c r="AC79" s="139">
        <f>RANK('Standardized Scores'!AC79,'Standardized Scores'!$E79:$DO79)</f>
        <v>33</v>
      </c>
      <c r="AD79" s="139">
        <f>RANK('Standardized Scores'!AD79,'Standardized Scores'!$E79:$DO79)</f>
        <v>33</v>
      </c>
      <c r="AE79" s="139">
        <f>RANK('Standardized Scores'!AE79,'Standardized Scores'!$E79:$DO79)</f>
        <v>26</v>
      </c>
      <c r="AF79" s="139">
        <f>RANK('Standardized Scores'!AF79,'Standardized Scores'!$E79:$DO79)</f>
        <v>33</v>
      </c>
      <c r="AG79" s="139">
        <f>RANK('Standardized Scores'!AG79,'Standardized Scores'!$E79:$DO79)</f>
        <v>33</v>
      </c>
      <c r="AH79" s="139">
        <f>RANK('Standardized Scores'!AH79,'Standardized Scores'!$E79:$DO79)</f>
        <v>33</v>
      </c>
      <c r="AI79" s="139">
        <f>RANK('Standardized Scores'!AI79,'Standardized Scores'!$E79:$DO79)</f>
        <v>33</v>
      </c>
      <c r="AJ79" s="139">
        <f>RANK('Standardized Scores'!AJ79,'Standardized Scores'!$E79:$DO79)</f>
        <v>33</v>
      </c>
      <c r="AK79" s="139">
        <f>RANK('Standardized Scores'!AK79,'Standardized Scores'!$E79:$DO79)</f>
        <v>33</v>
      </c>
      <c r="AL79" s="139">
        <f>RANK('Standardized Scores'!AL79,'Standardized Scores'!$E79:$DO79)</f>
        <v>33</v>
      </c>
      <c r="AM79" s="139">
        <f>RANK('Standardized Scores'!AM79,'Standardized Scores'!$E79:$DO79)</f>
        <v>15</v>
      </c>
      <c r="AN79" s="139">
        <f>RANK('Standardized Scores'!AN79,'Standardized Scores'!$E79:$DO79)</f>
        <v>6</v>
      </c>
      <c r="AO79" s="139">
        <f>RANK('Standardized Scores'!AO79,'Standardized Scores'!$E79:$DO79)</f>
        <v>33</v>
      </c>
      <c r="AP79" s="139">
        <f>RANK('Standardized Scores'!AP79,'Standardized Scores'!$E79:$DO79)</f>
        <v>1</v>
      </c>
      <c r="AQ79" s="139">
        <f>RANK('Standardized Scores'!AQ79,'Standardized Scores'!$E79:$DO79)</f>
        <v>33</v>
      </c>
      <c r="AR79" s="139">
        <f>RANK('Standardized Scores'!AR79,'Standardized Scores'!$E79:$DO79)</f>
        <v>11</v>
      </c>
      <c r="AS79" s="139">
        <f>RANK('Standardized Scores'!AS79,'Standardized Scores'!$E79:$DO79)</f>
        <v>33</v>
      </c>
      <c r="AT79" s="139">
        <f>RANK('Standardized Scores'!AT79,'Standardized Scores'!$E79:$DO79)</f>
        <v>33</v>
      </c>
      <c r="AU79" s="139">
        <f>RANK('Standardized Scores'!AU79,'Standardized Scores'!$E79:$DO79)</f>
        <v>33</v>
      </c>
      <c r="AV79" s="139">
        <f>RANK('Standardized Scores'!AV79,'Standardized Scores'!$E79:$DO79)</f>
        <v>33</v>
      </c>
      <c r="AW79" s="139">
        <f>RANK('Standardized Scores'!AW79,'Standardized Scores'!$E79:$DO79)</f>
        <v>33</v>
      </c>
      <c r="AX79" s="139">
        <f>RANK('Standardized Scores'!AX79,'Standardized Scores'!$E79:$DO79)</f>
        <v>10</v>
      </c>
      <c r="AY79" s="139">
        <f>RANK('Standardized Scores'!AY79,'Standardized Scores'!$E79:$DO79)</f>
        <v>33</v>
      </c>
      <c r="AZ79" s="139">
        <f>RANK('Standardized Scores'!AZ79,'Standardized Scores'!$E79:$DO79)</f>
        <v>33</v>
      </c>
      <c r="BA79" s="139">
        <f>RANK('Standardized Scores'!BA79,'Standardized Scores'!$E79:$DO79)</f>
        <v>33</v>
      </c>
      <c r="BB79" s="139">
        <f>RANK('Standardized Scores'!BB79,'Standardized Scores'!$E79:$DO79)</f>
        <v>21</v>
      </c>
      <c r="BC79" s="139">
        <f>RANK('Standardized Scores'!BC79,'Standardized Scores'!$E79:$DO79)</f>
        <v>33</v>
      </c>
      <c r="BD79" s="139">
        <f>RANK('Standardized Scores'!BD79,'Standardized Scores'!$E79:$DO79)</f>
        <v>4</v>
      </c>
      <c r="BE79" s="139">
        <f>RANK('Standardized Scores'!BE79,'Standardized Scores'!$E79:$DO79)</f>
        <v>3</v>
      </c>
      <c r="BF79" s="139">
        <f>RANK('Standardized Scores'!BF79,'Standardized Scores'!$E79:$DO79)</f>
        <v>33</v>
      </c>
      <c r="BG79" s="139">
        <f>RANK('Standardized Scores'!BG79,'Standardized Scores'!$E79:$DO79)</f>
        <v>33</v>
      </c>
      <c r="BH79" s="139">
        <f>RANK('Standardized Scores'!BH79,'Standardized Scores'!$E79:$DO79)</f>
        <v>33</v>
      </c>
      <c r="BI79" s="139">
        <f>RANK('Standardized Scores'!BI79,'Standardized Scores'!$E79:$DO79)</f>
        <v>33</v>
      </c>
      <c r="BJ79" s="139">
        <f>RANK('Standardized Scores'!BJ79,'Standardized Scores'!$E79:$DO79)</f>
        <v>33</v>
      </c>
      <c r="BK79" s="139">
        <f>RANK('Standardized Scores'!BK79,'Standardized Scores'!$E79:$DO79)</f>
        <v>33</v>
      </c>
      <c r="BL79" s="139">
        <f>RANK('Standardized Scores'!BL79,'Standardized Scores'!$E79:$DO79)</f>
        <v>33</v>
      </c>
      <c r="BM79" s="139">
        <f>RANK('Standardized Scores'!BM79,'Standardized Scores'!$E79:$DO79)</f>
        <v>33</v>
      </c>
      <c r="BN79" s="139">
        <f>RANK('Standardized Scores'!BN79,'Standardized Scores'!$E79:$DO79)</f>
        <v>33</v>
      </c>
      <c r="BO79" s="139">
        <f>RANK('Standardized Scores'!BO79,'Standardized Scores'!$E79:$DO79)</f>
        <v>33</v>
      </c>
      <c r="BP79" s="139">
        <f>RANK('Standardized Scores'!BP79,'Standardized Scores'!$E79:$DO79)</f>
        <v>33</v>
      </c>
      <c r="BQ79" s="139">
        <f>RANK('Standardized Scores'!BQ79,'Standardized Scores'!$E79:$DO79)</f>
        <v>33</v>
      </c>
      <c r="BR79" s="139">
        <f>RANK('Standardized Scores'!BR79,'Standardized Scores'!$E79:$DO79)</f>
        <v>33</v>
      </c>
      <c r="BS79" s="139">
        <f>RANK('Standardized Scores'!BS79,'Standardized Scores'!$E79:$DO79)</f>
        <v>26</v>
      </c>
      <c r="BT79" s="139">
        <f>RANK('Standardized Scores'!BT79,'Standardized Scores'!$E79:$DO79)</f>
        <v>33</v>
      </c>
      <c r="BU79" s="139">
        <f>RANK('Standardized Scores'!BU79,'Standardized Scores'!$E79:$DO79)</f>
        <v>33</v>
      </c>
      <c r="BV79" s="139">
        <f>RANK('Standardized Scores'!BV79,'Standardized Scores'!$E79:$DO79)</f>
        <v>33</v>
      </c>
      <c r="BW79" s="139">
        <f>RANK('Standardized Scores'!BW79,'Standardized Scores'!$E79:$DO79)</f>
        <v>33</v>
      </c>
      <c r="BX79" s="139">
        <f>RANK('Standardized Scores'!BX79,'Standardized Scores'!$E79:$DO79)</f>
        <v>33</v>
      </c>
      <c r="BY79" s="139">
        <f>RANK('Standardized Scores'!BY79,'Standardized Scores'!$E79:$DO79)</f>
        <v>33</v>
      </c>
      <c r="BZ79" s="139">
        <f>RANK('Standardized Scores'!BZ79,'Standardized Scores'!$E79:$DO79)</f>
        <v>15</v>
      </c>
      <c r="CA79" s="139">
        <f>RANK('Standardized Scores'!CA79,'Standardized Scores'!$E79:$DO79)</f>
        <v>33</v>
      </c>
      <c r="CB79" s="139">
        <f>RANK('Standardized Scores'!CB79,'Standardized Scores'!$E79:$DO79)</f>
        <v>33</v>
      </c>
      <c r="CC79" s="139">
        <f>RANK('Standardized Scores'!CC79,'Standardized Scores'!$E79:$DO79)</f>
        <v>26</v>
      </c>
      <c r="CD79" s="139">
        <f>RANK('Standardized Scores'!CD79,'Standardized Scores'!$E79:$DO79)</f>
        <v>33</v>
      </c>
      <c r="CE79" s="139">
        <f>RANK('Standardized Scores'!CE79,'Standardized Scores'!$E79:$DO79)</f>
        <v>33</v>
      </c>
      <c r="CF79" s="139">
        <f>RANK('Standardized Scores'!CF79,'Standardized Scores'!$E79:$DO79)</f>
        <v>33</v>
      </c>
      <c r="CG79" s="139">
        <f>RANK('Standardized Scores'!CG79,'Standardized Scores'!$E79:$DO79)</f>
        <v>33</v>
      </c>
      <c r="CH79" s="139">
        <f>RANK('Standardized Scores'!CH79,'Standardized Scores'!$E79:$DO79)</f>
        <v>33</v>
      </c>
      <c r="CI79" s="139">
        <f>RANK('Standardized Scores'!CI79,'Standardized Scores'!$E79:$DO79)</f>
        <v>21</v>
      </c>
      <c r="CJ79" s="139">
        <f>RANK('Standardized Scores'!CJ79,'Standardized Scores'!$E79:$DO79)</f>
        <v>26</v>
      </c>
      <c r="CK79" s="139">
        <f>RANK('Standardized Scores'!CK79,'Standardized Scores'!$E79:$DO79)</f>
        <v>26</v>
      </c>
      <c r="CL79" s="139">
        <f>RANK('Standardized Scores'!CL79,'Standardized Scores'!$E79:$DO79)</f>
        <v>33</v>
      </c>
      <c r="CM79" s="139">
        <f>RANK('Standardized Scores'!CM79,'Standardized Scores'!$E79:$DO79)</f>
        <v>33</v>
      </c>
      <c r="CN79" s="139">
        <f>RANK('Standardized Scores'!CN79,'Standardized Scores'!$E79:$DO79)</f>
        <v>33</v>
      </c>
      <c r="CO79" s="139">
        <f>RANK('Standardized Scores'!CO79,'Standardized Scores'!$E79:$DO79)</f>
        <v>12</v>
      </c>
      <c r="CP79" s="139">
        <f>RANK('Standardized Scores'!CP79,'Standardized Scores'!$E79:$DO79)</f>
        <v>33</v>
      </c>
      <c r="CQ79" s="139">
        <f>RANK('Standardized Scores'!CQ79,'Standardized Scores'!$E79:$DO79)</f>
        <v>33</v>
      </c>
      <c r="CR79" s="139">
        <f>RANK('Standardized Scores'!CR79,'Standardized Scores'!$E79:$DO79)</f>
        <v>33</v>
      </c>
      <c r="CS79" s="139">
        <f>RANK('Standardized Scores'!CS79,'Standardized Scores'!$E79:$DO79)</f>
        <v>15</v>
      </c>
      <c r="CT79" s="139">
        <f>RANK('Standardized Scores'!CT79,'Standardized Scores'!$E79:$DO79)</f>
        <v>33</v>
      </c>
      <c r="CU79" s="139">
        <f>RANK('Standardized Scores'!CU79,'Standardized Scores'!$E79:$DO79)</f>
        <v>33</v>
      </c>
      <c r="CV79" s="139">
        <f>RANK('Standardized Scores'!CV79,'Standardized Scores'!$E79:$DO79)</f>
        <v>33</v>
      </c>
      <c r="CW79" s="139">
        <f>RANK('Standardized Scores'!CW79,'Standardized Scores'!$E79:$DO79)</f>
        <v>8</v>
      </c>
      <c r="CX79" s="139">
        <f>RANK('Standardized Scores'!CX79,'Standardized Scores'!$E79:$DO79)</f>
        <v>21</v>
      </c>
      <c r="CY79" s="139">
        <f>RANK('Standardized Scores'!CY79,'Standardized Scores'!$E79:$DO79)</f>
        <v>33</v>
      </c>
      <c r="CZ79" s="139">
        <f>RANK('Standardized Scores'!CZ79,'Standardized Scores'!$E79:$DO79)</f>
        <v>9</v>
      </c>
      <c r="DA79" s="139">
        <f>RANK('Standardized Scores'!DA79,'Standardized Scores'!$E79:$DO79)</f>
        <v>26</v>
      </c>
      <c r="DB79" s="139">
        <f>RANK('Standardized Scores'!DB79,'Standardized Scores'!$E79:$DO79)</f>
        <v>33</v>
      </c>
      <c r="DC79" s="139">
        <f>RANK('Standardized Scores'!DC79,'Standardized Scores'!$E79:$DO79)</f>
        <v>33</v>
      </c>
      <c r="DD79" s="139">
        <f>RANK('Standardized Scores'!DD79,'Standardized Scores'!$E79:$DO79)</f>
        <v>26</v>
      </c>
      <c r="DE79" s="139">
        <f>RANK('Standardized Scores'!DE79,'Standardized Scores'!$E79:$DO79)</f>
        <v>33</v>
      </c>
      <c r="DF79" s="139">
        <f>RANK('Standardized Scores'!DF79,'Standardized Scores'!$E79:$DO79)</f>
        <v>21</v>
      </c>
      <c r="DG79" s="139">
        <f>RANK('Standardized Scores'!DG79,'Standardized Scores'!$E79:$DO79)</f>
        <v>33</v>
      </c>
      <c r="DH79" s="139">
        <f>RANK('Standardized Scores'!DH79,'Standardized Scores'!$E79:$DO79)</f>
        <v>33</v>
      </c>
      <c r="DI79" s="139">
        <f>RANK('Standardized Scores'!DI79,'Standardized Scores'!$E79:$DO79)</f>
        <v>15</v>
      </c>
      <c r="DJ79" s="139">
        <f>RANK('Standardized Scores'!DJ79,'Standardized Scores'!$E79:$DO79)</f>
        <v>12</v>
      </c>
      <c r="DK79" s="139">
        <f>RANK('Standardized Scores'!DK79,'Standardized Scores'!$E79:$DO79)</f>
        <v>2</v>
      </c>
      <c r="DL79" s="139">
        <f>RANK('Standardized Scores'!DL79,'Standardized Scores'!$E79:$DO79)</f>
        <v>33</v>
      </c>
      <c r="DM79" s="139">
        <f>RANK('Standardized Scores'!DM79,'Standardized Scores'!$E79:$DO79)</f>
        <v>33</v>
      </c>
      <c r="DN79" s="139">
        <f>RANK('Standardized Scores'!DN79,'Standardized Scores'!$E79:$DO79)</f>
        <v>33</v>
      </c>
      <c r="DO79" s="139">
        <f>RANK('Standardized Scores'!DO79,'Standardized Scores'!$E79:$DO79)</f>
        <v>33</v>
      </c>
    </row>
    <row r="80" spans="2:119" ht="12" customHeight="1" x14ac:dyDescent="0.25">
      <c r="B80" s="83" t="str">
        <f>'Standardized Scores'!B80</f>
        <v xml:space="preserve">         Adoption of International Electrotechnical Commission (IEC) standards</v>
      </c>
      <c r="C80" s="83" t="str">
        <f t="shared" si="1"/>
        <v>Adoption of International Electrotechnical Commission (IEC) standards</v>
      </c>
      <c r="D80" s="172">
        <f>'Standardized Scores'!D80</f>
        <v>0.1</v>
      </c>
      <c r="E80" s="139">
        <f>RANK('Standardized Scores'!E80,'Standardized Scores'!$E80:$DO80)</f>
        <v>49</v>
      </c>
      <c r="F80" s="139">
        <f>RANK('Standardized Scores'!F80,'Standardized Scores'!$E80:$DO80)</f>
        <v>96</v>
      </c>
      <c r="G80" s="139">
        <f>RANK('Standardized Scores'!G80,'Standardized Scores'!$E80:$DO80)</f>
        <v>48</v>
      </c>
      <c r="H80" s="139">
        <f>RANK('Standardized Scores'!H80,'Standardized Scores'!$E80:$DO80)</f>
        <v>100</v>
      </c>
      <c r="I80" s="139">
        <f>RANK('Standardized Scores'!I80,'Standardized Scores'!$E80:$DO80)</f>
        <v>23</v>
      </c>
      <c r="J80" s="139">
        <f>RANK('Standardized Scores'!J80,'Standardized Scores'!$E80:$DO80)</f>
        <v>15</v>
      </c>
      <c r="K80" s="139">
        <f>RANK('Standardized Scores'!K80,'Standardized Scores'!$E80:$DO80)</f>
        <v>98</v>
      </c>
      <c r="L80" s="139">
        <f>RANK('Standardized Scores'!L80,'Standardized Scores'!$E80:$DO80)</f>
        <v>67</v>
      </c>
      <c r="M80" s="139">
        <f>RANK('Standardized Scores'!M80,'Standardized Scores'!$E80:$DO80)</f>
        <v>72</v>
      </c>
      <c r="N80" s="139">
        <f>RANK('Standardized Scores'!N80,'Standardized Scores'!$E80:$DO80)</f>
        <v>45</v>
      </c>
      <c r="O80" s="139">
        <f>RANK('Standardized Scores'!O80,'Standardized Scores'!$E80:$DO80)</f>
        <v>11</v>
      </c>
      <c r="P80" s="139">
        <f>RANK('Standardized Scores'!P80,'Standardized Scores'!$E80:$DO80)</f>
        <v>84</v>
      </c>
      <c r="Q80" s="139">
        <f>RANK('Standardized Scores'!Q80,'Standardized Scores'!$E80:$DO80)</f>
        <v>74</v>
      </c>
      <c r="R80" s="139">
        <f>RANK('Standardized Scores'!R80,'Standardized Scores'!$E80:$DO80)</f>
        <v>81</v>
      </c>
      <c r="S80" s="139">
        <f>RANK('Standardized Scores'!S80,'Standardized Scores'!$E80:$DO80)</f>
        <v>32</v>
      </c>
      <c r="T80" s="139">
        <f>RANK('Standardized Scores'!T80,'Standardized Scores'!$E80:$DO80)</f>
        <v>90</v>
      </c>
      <c r="U80" s="139">
        <f>RANK('Standardized Scores'!U80,'Standardized Scores'!$E80:$DO80)</f>
        <v>86</v>
      </c>
      <c r="V80" s="139">
        <f>RANK('Standardized Scores'!V80,'Standardized Scores'!$E80:$DO80)</f>
        <v>22</v>
      </c>
      <c r="W80" s="139">
        <f>RANK('Standardized Scores'!W80,'Standardized Scores'!$E80:$DO80)</f>
        <v>55</v>
      </c>
      <c r="X80" s="139">
        <f>RANK('Standardized Scores'!X80,'Standardized Scores'!$E80:$DO80)</f>
        <v>1</v>
      </c>
      <c r="Y80" s="139">
        <f>RANK('Standardized Scores'!Y80,'Standardized Scores'!$E80:$DO80)</f>
        <v>52</v>
      </c>
      <c r="Z80" s="139">
        <f>RANK('Standardized Scores'!Z80,'Standardized Scores'!$E80:$DO80)</f>
        <v>78</v>
      </c>
      <c r="AA80" s="139">
        <f>RANK('Standardized Scores'!AA80,'Standardized Scores'!$E80:$DO80)</f>
        <v>80</v>
      </c>
      <c r="AB80" s="139">
        <f>RANK('Standardized Scores'!AB80,'Standardized Scores'!$E80:$DO80)</f>
        <v>58</v>
      </c>
      <c r="AC80" s="139">
        <f>RANK('Standardized Scores'!AC80,'Standardized Scores'!$E80:$DO80)</f>
        <v>100</v>
      </c>
      <c r="AD80" s="139">
        <f>RANK('Standardized Scores'!AD80,'Standardized Scores'!$E80:$DO80)</f>
        <v>20</v>
      </c>
      <c r="AE80" s="139">
        <f>RANK('Standardized Scores'!AE80,'Standardized Scores'!$E80:$DO80)</f>
        <v>17</v>
      </c>
      <c r="AF80" s="139">
        <f>RANK('Standardized Scores'!AF80,'Standardized Scores'!$E80:$DO80)</f>
        <v>94</v>
      </c>
      <c r="AG80" s="139">
        <f>RANK('Standardized Scores'!AG80,'Standardized Scores'!$E80:$DO80)</f>
        <v>75</v>
      </c>
      <c r="AH80" s="139">
        <f>RANK('Standardized Scores'!AH80,'Standardized Scores'!$E80:$DO80)</f>
        <v>39</v>
      </c>
      <c r="AI80" s="139">
        <f>RANK('Standardized Scores'!AI80,'Standardized Scores'!$E80:$DO80)</f>
        <v>100</v>
      </c>
      <c r="AJ80" s="139">
        <f>RANK('Standardized Scores'!AJ80,'Standardized Scores'!$E80:$DO80)</f>
        <v>63</v>
      </c>
      <c r="AK80" s="139">
        <f>RANK('Standardized Scores'!AK80,'Standardized Scores'!$E80:$DO80)</f>
        <v>58</v>
      </c>
      <c r="AL80" s="139">
        <f>RANK('Standardized Scores'!AL80,'Standardized Scores'!$E80:$DO80)</f>
        <v>13</v>
      </c>
      <c r="AM80" s="139">
        <f>RANK('Standardized Scores'!AM80,'Standardized Scores'!$E80:$DO80)</f>
        <v>6</v>
      </c>
      <c r="AN80" s="139">
        <f>RANK('Standardized Scores'!AN80,'Standardized Scores'!$E80:$DO80)</f>
        <v>63</v>
      </c>
      <c r="AO80" s="139">
        <f>RANK('Standardized Scores'!AO80,'Standardized Scores'!$E80:$DO80)</f>
        <v>2</v>
      </c>
      <c r="AP80" s="139">
        <f>RANK('Standardized Scores'!AP80,'Standardized Scores'!$E80:$DO80)</f>
        <v>57</v>
      </c>
      <c r="AQ80" s="139">
        <f>RANK('Standardized Scores'!AQ80,'Standardized Scores'!$E80:$DO80)</f>
        <v>40</v>
      </c>
      <c r="AR80" s="139">
        <f>RANK('Standardized Scores'!AR80,'Standardized Scores'!$E80:$DO80)</f>
        <v>99</v>
      </c>
      <c r="AS80" s="139">
        <f>RANK('Standardized Scores'!AS80,'Standardized Scores'!$E80:$DO80)</f>
        <v>82</v>
      </c>
      <c r="AT80" s="139">
        <f>RANK('Standardized Scores'!AT80,'Standardized Scores'!$E80:$DO80)</f>
        <v>100</v>
      </c>
      <c r="AU80" s="139">
        <f>RANK('Standardized Scores'!AU80,'Standardized Scores'!$E80:$DO80)</f>
        <v>29</v>
      </c>
      <c r="AV80" s="139">
        <f>RANK('Standardized Scores'!AV80,'Standardized Scores'!$E80:$DO80)</f>
        <v>67</v>
      </c>
      <c r="AW80" s="139">
        <f>RANK('Standardized Scores'!AW80,'Standardized Scores'!$E80:$DO80)</f>
        <v>18</v>
      </c>
      <c r="AX80" s="139">
        <f>RANK('Standardized Scores'!AX80,'Standardized Scores'!$E80:$DO80)</f>
        <v>46</v>
      </c>
      <c r="AY80" s="139">
        <f>RANK('Standardized Scores'!AY80,'Standardized Scores'!$E80:$DO80)</f>
        <v>25</v>
      </c>
      <c r="AZ80" s="139">
        <f>RANK('Standardized Scores'!AZ80,'Standardized Scores'!$E80:$DO80)</f>
        <v>55</v>
      </c>
      <c r="BA80" s="139">
        <f>RANK('Standardized Scores'!BA80,'Standardized Scores'!$E80:$DO80)</f>
        <v>30</v>
      </c>
      <c r="BB80" s="139">
        <f>RANK('Standardized Scores'!BB80,'Standardized Scores'!$E80:$DO80)</f>
        <v>34</v>
      </c>
      <c r="BC80" s="139">
        <f>RANK('Standardized Scores'!BC80,'Standardized Scores'!$E80:$DO80)</f>
        <v>4</v>
      </c>
      <c r="BD80" s="139">
        <f>RANK('Standardized Scores'!BD80,'Standardized Scores'!$E80:$DO80)</f>
        <v>3</v>
      </c>
      <c r="BE80" s="139">
        <f>RANK('Standardized Scores'!BE80,'Standardized Scores'!$E80:$DO80)</f>
        <v>63</v>
      </c>
      <c r="BF80" s="139">
        <f>RANK('Standardized Scores'!BF80,'Standardized Scores'!$E80:$DO80)</f>
        <v>58</v>
      </c>
      <c r="BG80" s="139">
        <f>RANK('Standardized Scores'!BG80,'Standardized Scores'!$E80:$DO80)</f>
        <v>54</v>
      </c>
      <c r="BH80" s="139">
        <f>RANK('Standardized Scores'!BH80,'Standardized Scores'!$E80:$DO80)</f>
        <v>100</v>
      </c>
      <c r="BI80" s="139">
        <f>RANK('Standardized Scores'!BI80,'Standardized Scores'!$E80:$DO80)</f>
        <v>97</v>
      </c>
      <c r="BJ80" s="139">
        <f>RANK('Standardized Scores'!BJ80,'Standardized Scores'!$E80:$DO80)</f>
        <v>100</v>
      </c>
      <c r="BK80" s="139">
        <f>RANK('Standardized Scores'!BK80,'Standardized Scores'!$E80:$DO80)</f>
        <v>76</v>
      </c>
      <c r="BL80" s="139">
        <f>RANK('Standardized Scores'!BL80,'Standardized Scores'!$E80:$DO80)</f>
        <v>93</v>
      </c>
      <c r="BM80" s="139">
        <f>RANK('Standardized Scores'!BM80,'Standardized Scores'!$E80:$DO80)</f>
        <v>53</v>
      </c>
      <c r="BN80" s="139">
        <f>RANK('Standardized Scores'!BN80,'Standardized Scores'!$E80:$DO80)</f>
        <v>63</v>
      </c>
      <c r="BO80" s="139">
        <f>RANK('Standardized Scores'!BO80,'Standardized Scores'!$E80:$DO80)</f>
        <v>37</v>
      </c>
      <c r="BP80" s="139">
        <f>RANK('Standardized Scores'!BP80,'Standardized Scores'!$E80:$DO80)</f>
        <v>67</v>
      </c>
      <c r="BQ80" s="139">
        <f>RANK('Standardized Scores'!BQ80,'Standardized Scores'!$E80:$DO80)</f>
        <v>95</v>
      </c>
      <c r="BR80" s="139">
        <f>RANK('Standardized Scores'!BR80,'Standardized Scores'!$E80:$DO80)</f>
        <v>38</v>
      </c>
      <c r="BS80" s="139">
        <f>RANK('Standardized Scores'!BS80,'Standardized Scores'!$E80:$DO80)</f>
        <v>89</v>
      </c>
      <c r="BT80" s="139">
        <f>RANK('Standardized Scores'!BT80,'Standardized Scores'!$E80:$DO80)</f>
        <v>100</v>
      </c>
      <c r="BU80" s="139">
        <f>RANK('Standardized Scores'!BU80,'Standardized Scores'!$E80:$DO80)</f>
        <v>58</v>
      </c>
      <c r="BV80" s="139">
        <f>RANK('Standardized Scores'!BV80,'Standardized Scores'!$E80:$DO80)</f>
        <v>100</v>
      </c>
      <c r="BW80" s="139">
        <f>RANK('Standardized Scores'!BW80,'Standardized Scores'!$E80:$DO80)</f>
        <v>82</v>
      </c>
      <c r="BX80" s="139">
        <f>RANK('Standardized Scores'!BX80,'Standardized Scores'!$E80:$DO80)</f>
        <v>100</v>
      </c>
      <c r="BY80" s="139">
        <f>RANK('Standardized Scores'!BY80,'Standardized Scores'!$E80:$DO80)</f>
        <v>15</v>
      </c>
      <c r="BZ80" s="139">
        <f>RANK('Standardized Scores'!BZ80,'Standardized Scores'!$E80:$DO80)</f>
        <v>36</v>
      </c>
      <c r="CA80" s="139">
        <f>RANK('Standardized Scores'!CA80,'Standardized Scores'!$E80:$DO80)</f>
        <v>92</v>
      </c>
      <c r="CB80" s="139">
        <f>RANK('Standardized Scores'!CB80,'Standardized Scores'!$E80:$DO80)</f>
        <v>19</v>
      </c>
      <c r="CC80" s="139">
        <f>RANK('Standardized Scores'!CC80,'Standardized Scores'!$E80:$DO80)</f>
        <v>50</v>
      </c>
      <c r="CD80" s="139">
        <f>RANK('Standardized Scores'!CD80,'Standardized Scores'!$E80:$DO80)</f>
        <v>44</v>
      </c>
      <c r="CE80" s="139">
        <f>RANK('Standardized Scores'!CE80,'Standardized Scores'!$E80:$DO80)</f>
        <v>100</v>
      </c>
      <c r="CF80" s="139">
        <f>RANK('Standardized Scores'!CF80,'Standardized Scores'!$E80:$DO80)</f>
        <v>100</v>
      </c>
      <c r="CG80" s="139">
        <f>RANK('Standardized Scores'!CG80,'Standardized Scores'!$E80:$DO80)</f>
        <v>62</v>
      </c>
      <c r="CH80" s="139">
        <f>RANK('Standardized Scores'!CH80,'Standardized Scores'!$E80:$DO80)</f>
        <v>47</v>
      </c>
      <c r="CI80" s="139">
        <f>RANK('Standardized Scores'!CI80,'Standardized Scores'!$E80:$DO80)</f>
        <v>21</v>
      </c>
      <c r="CJ80" s="139">
        <f>RANK('Standardized Scores'!CJ80,'Standardized Scores'!$E80:$DO80)</f>
        <v>26</v>
      </c>
      <c r="CK80" s="139">
        <f>RANK('Standardized Scores'!CK80,'Standardized Scores'!$E80:$DO80)</f>
        <v>67</v>
      </c>
      <c r="CL80" s="139">
        <f>RANK('Standardized Scores'!CL80,'Standardized Scores'!$E80:$DO80)</f>
        <v>27</v>
      </c>
      <c r="CM80" s="139">
        <f>RANK('Standardized Scores'!CM80,'Standardized Scores'!$E80:$DO80)</f>
        <v>10</v>
      </c>
      <c r="CN80" s="139">
        <f>RANK('Standardized Scores'!CN80,'Standardized Scores'!$E80:$DO80)</f>
        <v>73</v>
      </c>
      <c r="CO80" s="139">
        <f>RANK('Standardized Scores'!CO80,'Standardized Scores'!$E80:$DO80)</f>
        <v>100</v>
      </c>
      <c r="CP80" s="139">
        <f>RANK('Standardized Scores'!CP80,'Standardized Scores'!$E80:$DO80)</f>
        <v>87</v>
      </c>
      <c r="CQ80" s="139">
        <f>RANK('Standardized Scores'!CQ80,'Standardized Scores'!$E80:$DO80)</f>
        <v>33</v>
      </c>
      <c r="CR80" s="139">
        <f>RANK('Standardized Scores'!CR80,'Standardized Scores'!$E80:$DO80)</f>
        <v>91</v>
      </c>
      <c r="CS80" s="139">
        <f>RANK('Standardized Scores'!CS80,'Standardized Scores'!$E80:$DO80)</f>
        <v>43</v>
      </c>
      <c r="CT80" s="139">
        <f>RANK('Standardized Scores'!CT80,'Standardized Scores'!$E80:$DO80)</f>
        <v>41</v>
      </c>
      <c r="CU80" s="139">
        <f>RANK('Standardized Scores'!CU80,'Standardized Scores'!$E80:$DO80)</f>
        <v>24</v>
      </c>
      <c r="CV80" s="139">
        <f>RANK('Standardized Scores'!CV80,'Standardized Scores'!$E80:$DO80)</f>
        <v>8</v>
      </c>
      <c r="CW80" s="139">
        <f>RANK('Standardized Scores'!CW80,'Standardized Scores'!$E80:$DO80)</f>
        <v>14</v>
      </c>
      <c r="CX80" s="139">
        <f>RANK('Standardized Scores'!CX80,'Standardized Scores'!$E80:$DO80)</f>
        <v>67</v>
      </c>
      <c r="CY80" s="139">
        <f>RANK('Standardized Scores'!CY80,'Standardized Scores'!$E80:$DO80)</f>
        <v>9</v>
      </c>
      <c r="CZ80" s="139">
        <f>RANK('Standardized Scores'!CZ80,'Standardized Scores'!$E80:$DO80)</f>
        <v>12</v>
      </c>
      <c r="DA80" s="139">
        <f>RANK('Standardized Scores'!DA80,'Standardized Scores'!$E80:$DO80)</f>
        <v>100</v>
      </c>
      <c r="DB80" s="139">
        <f>RANK('Standardized Scores'!DB80,'Standardized Scores'!$E80:$DO80)</f>
        <v>85</v>
      </c>
      <c r="DC80" s="139">
        <f>RANK('Standardized Scores'!DC80,'Standardized Scores'!$E80:$DO80)</f>
        <v>42</v>
      </c>
      <c r="DD80" s="139">
        <f>RANK('Standardized Scores'!DD80,'Standardized Scores'!$E80:$DO80)</f>
        <v>100</v>
      </c>
      <c r="DE80" s="139">
        <f>RANK('Standardized Scores'!DE80,'Standardized Scores'!$E80:$DO80)</f>
        <v>35</v>
      </c>
      <c r="DF80" s="139">
        <f>RANK('Standardized Scores'!DF80,'Standardized Scores'!$E80:$DO80)</f>
        <v>100</v>
      </c>
      <c r="DG80" s="139">
        <f>RANK('Standardized Scores'!DG80,'Standardized Scores'!$E80:$DO80)</f>
        <v>31</v>
      </c>
      <c r="DH80" s="139">
        <f>RANK('Standardized Scores'!DH80,'Standardized Scores'!$E80:$DO80)</f>
        <v>51</v>
      </c>
      <c r="DI80" s="139">
        <f>RANK('Standardized Scores'!DI80,'Standardized Scores'!$E80:$DO80)</f>
        <v>5</v>
      </c>
      <c r="DJ80" s="139">
        <f>RANK('Standardized Scores'!DJ80,'Standardized Scores'!$E80:$DO80)</f>
        <v>7</v>
      </c>
      <c r="DK80" s="139">
        <f>RANK('Standardized Scores'!DK80,'Standardized Scores'!$E80:$DO80)</f>
        <v>79</v>
      </c>
      <c r="DL80" s="139">
        <f>RANK('Standardized Scores'!DL80,'Standardized Scores'!$E80:$DO80)</f>
        <v>100</v>
      </c>
      <c r="DM80" s="139">
        <f>RANK('Standardized Scores'!DM80,'Standardized Scores'!$E80:$DO80)</f>
        <v>77</v>
      </c>
      <c r="DN80" s="139">
        <f>RANK('Standardized Scores'!DN80,'Standardized Scores'!$E80:$DO80)</f>
        <v>88</v>
      </c>
      <c r="DO80" s="139">
        <f>RANK('Standardized Scores'!DO80,'Standardized Scores'!$E80:$DO80)</f>
        <v>28</v>
      </c>
    </row>
    <row r="81" spans="2:119" ht="12" customHeight="1" x14ac:dyDescent="0.25">
      <c r="B81" s="83" t="str">
        <f>'Standardized Scores'!B81</f>
        <v xml:space="preserve">         Member of International Electrotechnical Commission (IEC)</v>
      </c>
      <c r="C81" s="83" t="str">
        <f t="shared" si="1"/>
        <v>Member of International Electrotechnical Commission (IEC)</v>
      </c>
      <c r="D81" s="172">
        <f>'Standardized Scores'!D81</f>
        <v>0.15</v>
      </c>
      <c r="E81" s="139">
        <f>RANK('Standardized Scores'!E81,'Standardized Scores'!$E81:$DO81)</f>
        <v>1</v>
      </c>
      <c r="F81" s="139">
        <f>RANK('Standardized Scores'!F81,'Standardized Scores'!$E81:$DO81)</f>
        <v>75</v>
      </c>
      <c r="G81" s="139">
        <f>RANK('Standardized Scores'!G81,'Standardized Scores'!$E81:$DO81)</f>
        <v>1</v>
      </c>
      <c r="H81" s="139">
        <f>RANK('Standardized Scores'!H81,'Standardized Scores'!$E81:$DO81)</f>
        <v>75</v>
      </c>
      <c r="I81" s="139">
        <f>RANK('Standardized Scores'!I81,'Standardized Scores'!$E81:$DO81)</f>
        <v>1</v>
      </c>
      <c r="J81" s="139">
        <f>RANK('Standardized Scores'!J81,'Standardized Scores'!$E81:$DO81)</f>
        <v>1</v>
      </c>
      <c r="K81" s="139">
        <f>RANK('Standardized Scores'!K81,'Standardized Scores'!$E81:$DO81)</f>
        <v>75</v>
      </c>
      <c r="L81" s="139">
        <f>RANK('Standardized Scores'!L81,'Standardized Scores'!$E81:$DO81)</f>
        <v>57</v>
      </c>
      <c r="M81" s="139">
        <f>RANK('Standardized Scores'!M81,'Standardized Scores'!$E81:$DO81)</f>
        <v>57</v>
      </c>
      <c r="N81" s="139">
        <f>RANK('Standardized Scores'!N81,'Standardized Scores'!$E81:$DO81)</f>
        <v>1</v>
      </c>
      <c r="O81" s="139">
        <f>RANK('Standardized Scores'!O81,'Standardized Scores'!$E81:$DO81)</f>
        <v>1</v>
      </c>
      <c r="P81" s="139">
        <f>RANK('Standardized Scores'!P81,'Standardized Scores'!$E81:$DO81)</f>
        <v>75</v>
      </c>
      <c r="Q81" s="139">
        <f>RANK('Standardized Scores'!Q81,'Standardized Scores'!$E81:$DO81)</f>
        <v>57</v>
      </c>
      <c r="R81" s="139">
        <f>RANK('Standardized Scores'!R81,'Standardized Scores'!$E81:$DO81)</f>
        <v>75</v>
      </c>
      <c r="S81" s="139">
        <f>RANK('Standardized Scores'!S81,'Standardized Scores'!$E81:$DO81)</f>
        <v>1</v>
      </c>
      <c r="T81" s="139">
        <f>RANK('Standardized Scores'!T81,'Standardized Scores'!$E81:$DO81)</f>
        <v>75</v>
      </c>
      <c r="U81" s="139">
        <f>RANK('Standardized Scores'!U81,'Standardized Scores'!$E81:$DO81)</f>
        <v>75</v>
      </c>
      <c r="V81" s="139">
        <f>RANK('Standardized Scores'!V81,'Standardized Scores'!$E81:$DO81)</f>
        <v>1</v>
      </c>
      <c r="W81" s="139">
        <f>RANK('Standardized Scores'!W81,'Standardized Scores'!$E81:$DO81)</f>
        <v>1</v>
      </c>
      <c r="X81" s="139">
        <f>RANK('Standardized Scores'!X81,'Standardized Scores'!$E81:$DO81)</f>
        <v>1</v>
      </c>
      <c r="Y81" s="139">
        <f>RANK('Standardized Scores'!Y81,'Standardized Scores'!$E81:$DO81)</f>
        <v>1</v>
      </c>
      <c r="Z81" s="139">
        <f>RANK('Standardized Scores'!Z81,'Standardized Scores'!$E81:$DO81)</f>
        <v>75</v>
      </c>
      <c r="AA81" s="139">
        <f>RANK('Standardized Scores'!AA81,'Standardized Scores'!$E81:$DO81)</f>
        <v>75</v>
      </c>
      <c r="AB81" s="139">
        <f>RANK('Standardized Scores'!AB81,'Standardized Scores'!$E81:$DO81)</f>
        <v>57</v>
      </c>
      <c r="AC81" s="139">
        <f>RANK('Standardized Scores'!AC81,'Standardized Scores'!$E81:$DO81)</f>
        <v>57</v>
      </c>
      <c r="AD81" s="139">
        <f>RANK('Standardized Scores'!AD81,'Standardized Scores'!$E81:$DO81)</f>
        <v>1</v>
      </c>
      <c r="AE81" s="139">
        <f>RANK('Standardized Scores'!AE81,'Standardized Scores'!$E81:$DO81)</f>
        <v>1</v>
      </c>
      <c r="AF81" s="139">
        <f>RANK('Standardized Scores'!AF81,'Standardized Scores'!$E81:$DO81)</f>
        <v>75</v>
      </c>
      <c r="AG81" s="139">
        <f>RANK('Standardized Scores'!AG81,'Standardized Scores'!$E81:$DO81)</f>
        <v>75</v>
      </c>
      <c r="AH81" s="139">
        <f>RANK('Standardized Scores'!AH81,'Standardized Scores'!$E81:$DO81)</f>
        <v>1</v>
      </c>
      <c r="AI81" s="139">
        <f>RANK('Standardized Scores'!AI81,'Standardized Scores'!$E81:$DO81)</f>
        <v>75</v>
      </c>
      <c r="AJ81" s="139">
        <f>RANK('Standardized Scores'!AJ81,'Standardized Scores'!$E81:$DO81)</f>
        <v>57</v>
      </c>
      <c r="AK81" s="139">
        <f>RANK('Standardized Scores'!AK81,'Standardized Scores'!$E81:$DO81)</f>
        <v>57</v>
      </c>
      <c r="AL81" s="139">
        <f>RANK('Standardized Scores'!AL81,'Standardized Scores'!$E81:$DO81)</f>
        <v>1</v>
      </c>
      <c r="AM81" s="139">
        <f>RANK('Standardized Scores'!AM81,'Standardized Scores'!$E81:$DO81)</f>
        <v>1</v>
      </c>
      <c r="AN81" s="139">
        <f>RANK('Standardized Scores'!AN81,'Standardized Scores'!$E81:$DO81)</f>
        <v>57</v>
      </c>
      <c r="AO81" s="139">
        <f>RANK('Standardized Scores'!AO81,'Standardized Scores'!$E81:$DO81)</f>
        <v>1</v>
      </c>
      <c r="AP81" s="139">
        <f>RANK('Standardized Scores'!AP81,'Standardized Scores'!$E81:$DO81)</f>
        <v>57</v>
      </c>
      <c r="AQ81" s="139">
        <f>RANK('Standardized Scores'!AQ81,'Standardized Scores'!$E81:$DO81)</f>
        <v>1</v>
      </c>
      <c r="AR81" s="139">
        <f>RANK('Standardized Scores'!AR81,'Standardized Scores'!$E81:$DO81)</f>
        <v>75</v>
      </c>
      <c r="AS81" s="139">
        <f>RANK('Standardized Scores'!AS81,'Standardized Scores'!$E81:$DO81)</f>
        <v>75</v>
      </c>
      <c r="AT81" s="139">
        <f>RANK('Standardized Scores'!AT81,'Standardized Scores'!$E81:$DO81)</f>
        <v>108</v>
      </c>
      <c r="AU81" s="139">
        <f>RANK('Standardized Scores'!AU81,'Standardized Scores'!$E81:$DO81)</f>
        <v>1</v>
      </c>
      <c r="AV81" s="139">
        <f>RANK('Standardized Scores'!AV81,'Standardized Scores'!$E81:$DO81)</f>
        <v>57</v>
      </c>
      <c r="AW81" s="139">
        <f>RANK('Standardized Scores'!AW81,'Standardized Scores'!$E81:$DO81)</f>
        <v>1</v>
      </c>
      <c r="AX81" s="139">
        <f>RANK('Standardized Scores'!AX81,'Standardized Scores'!$E81:$DO81)</f>
        <v>1</v>
      </c>
      <c r="AY81" s="139">
        <f>RANK('Standardized Scores'!AY81,'Standardized Scores'!$E81:$DO81)</f>
        <v>1</v>
      </c>
      <c r="AZ81" s="139">
        <f>RANK('Standardized Scores'!AZ81,'Standardized Scores'!$E81:$DO81)</f>
        <v>1</v>
      </c>
      <c r="BA81" s="139">
        <f>RANK('Standardized Scores'!BA81,'Standardized Scores'!$E81:$DO81)</f>
        <v>1</v>
      </c>
      <c r="BB81" s="139">
        <f>RANK('Standardized Scores'!BB81,'Standardized Scores'!$E81:$DO81)</f>
        <v>1</v>
      </c>
      <c r="BC81" s="139">
        <f>RANK('Standardized Scores'!BC81,'Standardized Scores'!$E81:$DO81)</f>
        <v>1</v>
      </c>
      <c r="BD81" s="139">
        <f>RANK('Standardized Scores'!BD81,'Standardized Scores'!$E81:$DO81)</f>
        <v>1</v>
      </c>
      <c r="BE81" s="139">
        <f>RANK('Standardized Scores'!BE81,'Standardized Scores'!$E81:$DO81)</f>
        <v>57</v>
      </c>
      <c r="BF81" s="139">
        <f>RANK('Standardized Scores'!BF81,'Standardized Scores'!$E81:$DO81)</f>
        <v>57</v>
      </c>
      <c r="BG81" s="139">
        <f>RANK('Standardized Scores'!BG81,'Standardized Scores'!$E81:$DO81)</f>
        <v>57</v>
      </c>
      <c r="BH81" s="139">
        <f>RANK('Standardized Scores'!BH81,'Standardized Scores'!$E81:$DO81)</f>
        <v>108</v>
      </c>
      <c r="BI81" s="139">
        <f>RANK('Standardized Scores'!BI81,'Standardized Scores'!$E81:$DO81)</f>
        <v>75</v>
      </c>
      <c r="BJ81" s="139">
        <f>RANK('Standardized Scores'!BJ81,'Standardized Scores'!$E81:$DO81)</f>
        <v>108</v>
      </c>
      <c r="BK81" s="139">
        <f>RANK('Standardized Scores'!BK81,'Standardized Scores'!$E81:$DO81)</f>
        <v>75</v>
      </c>
      <c r="BL81" s="139">
        <f>RANK('Standardized Scores'!BL81,'Standardized Scores'!$E81:$DO81)</f>
        <v>75</v>
      </c>
      <c r="BM81" s="139">
        <f>RANK('Standardized Scores'!BM81,'Standardized Scores'!$E81:$DO81)</f>
        <v>1</v>
      </c>
      <c r="BN81" s="139">
        <f>RANK('Standardized Scores'!BN81,'Standardized Scores'!$E81:$DO81)</f>
        <v>57</v>
      </c>
      <c r="BO81" s="139">
        <f>RANK('Standardized Scores'!BO81,'Standardized Scores'!$E81:$DO81)</f>
        <v>1</v>
      </c>
      <c r="BP81" s="139">
        <f>RANK('Standardized Scores'!BP81,'Standardized Scores'!$E81:$DO81)</f>
        <v>57</v>
      </c>
      <c r="BQ81" s="139">
        <f>RANK('Standardized Scores'!BQ81,'Standardized Scores'!$E81:$DO81)</f>
        <v>75</v>
      </c>
      <c r="BR81" s="139">
        <f>RANK('Standardized Scores'!BR81,'Standardized Scores'!$E81:$DO81)</f>
        <v>1</v>
      </c>
      <c r="BS81" s="139">
        <f>RANK('Standardized Scores'!BS81,'Standardized Scores'!$E81:$DO81)</f>
        <v>75</v>
      </c>
      <c r="BT81" s="139">
        <f>RANK('Standardized Scores'!BT81,'Standardized Scores'!$E81:$DO81)</f>
        <v>57</v>
      </c>
      <c r="BU81" s="139">
        <f>RANK('Standardized Scores'!BU81,'Standardized Scores'!$E81:$DO81)</f>
        <v>57</v>
      </c>
      <c r="BV81" s="139">
        <f>RANK('Standardized Scores'!BV81,'Standardized Scores'!$E81:$DO81)</f>
        <v>75</v>
      </c>
      <c r="BW81" s="139">
        <f>RANK('Standardized Scores'!BW81,'Standardized Scores'!$E81:$DO81)</f>
        <v>75</v>
      </c>
      <c r="BX81" s="139">
        <f>RANK('Standardized Scores'!BX81,'Standardized Scores'!$E81:$DO81)</f>
        <v>75</v>
      </c>
      <c r="BY81" s="139">
        <f>RANK('Standardized Scores'!BY81,'Standardized Scores'!$E81:$DO81)</f>
        <v>1</v>
      </c>
      <c r="BZ81" s="139">
        <f>RANK('Standardized Scores'!BZ81,'Standardized Scores'!$E81:$DO81)</f>
        <v>1</v>
      </c>
      <c r="CA81" s="139">
        <f>RANK('Standardized Scores'!CA81,'Standardized Scores'!$E81:$DO81)</f>
        <v>75</v>
      </c>
      <c r="CB81" s="139">
        <f>RANK('Standardized Scores'!CB81,'Standardized Scores'!$E81:$DO81)</f>
        <v>1</v>
      </c>
      <c r="CC81" s="139">
        <f>RANK('Standardized Scores'!CC81,'Standardized Scores'!$E81:$DO81)</f>
        <v>1</v>
      </c>
      <c r="CD81" s="139">
        <f>RANK('Standardized Scores'!CD81,'Standardized Scores'!$E81:$DO81)</f>
        <v>1</v>
      </c>
      <c r="CE81" s="139">
        <f>RANK('Standardized Scores'!CE81,'Standardized Scores'!$E81:$DO81)</f>
        <v>75</v>
      </c>
      <c r="CF81" s="139">
        <f>RANK('Standardized Scores'!CF81,'Standardized Scores'!$E81:$DO81)</f>
        <v>75</v>
      </c>
      <c r="CG81" s="139">
        <f>RANK('Standardized Scores'!CG81,'Standardized Scores'!$E81:$DO81)</f>
        <v>1</v>
      </c>
      <c r="CH81" s="139">
        <f>RANK('Standardized Scores'!CH81,'Standardized Scores'!$E81:$DO81)</f>
        <v>1</v>
      </c>
      <c r="CI81" s="139">
        <f>RANK('Standardized Scores'!CI81,'Standardized Scores'!$E81:$DO81)</f>
        <v>1</v>
      </c>
      <c r="CJ81" s="139">
        <f>RANK('Standardized Scores'!CJ81,'Standardized Scores'!$E81:$DO81)</f>
        <v>1</v>
      </c>
      <c r="CK81" s="139">
        <f>RANK('Standardized Scores'!CK81,'Standardized Scores'!$E81:$DO81)</f>
        <v>1</v>
      </c>
      <c r="CL81" s="139">
        <f>RANK('Standardized Scores'!CL81,'Standardized Scores'!$E81:$DO81)</f>
        <v>1</v>
      </c>
      <c r="CM81" s="139">
        <f>RANK('Standardized Scores'!CM81,'Standardized Scores'!$E81:$DO81)</f>
        <v>1</v>
      </c>
      <c r="CN81" s="139">
        <f>RANK('Standardized Scores'!CN81,'Standardized Scores'!$E81:$DO81)</f>
        <v>75</v>
      </c>
      <c r="CO81" s="139">
        <f>RANK('Standardized Scores'!CO81,'Standardized Scores'!$E81:$DO81)</f>
        <v>108</v>
      </c>
      <c r="CP81" s="139">
        <f>RANK('Standardized Scores'!CP81,'Standardized Scores'!$E81:$DO81)</f>
        <v>75</v>
      </c>
      <c r="CQ81" s="139">
        <f>RANK('Standardized Scores'!CQ81,'Standardized Scores'!$E81:$DO81)</f>
        <v>1</v>
      </c>
      <c r="CR81" s="139">
        <f>RANK('Standardized Scores'!CR81,'Standardized Scores'!$E81:$DO81)</f>
        <v>75</v>
      </c>
      <c r="CS81" s="139">
        <f>RANK('Standardized Scores'!CS81,'Standardized Scores'!$E81:$DO81)</f>
        <v>1</v>
      </c>
      <c r="CT81" s="139">
        <f>RANK('Standardized Scores'!CT81,'Standardized Scores'!$E81:$DO81)</f>
        <v>1</v>
      </c>
      <c r="CU81" s="139">
        <f>RANK('Standardized Scores'!CU81,'Standardized Scores'!$E81:$DO81)</f>
        <v>1</v>
      </c>
      <c r="CV81" s="139">
        <f>RANK('Standardized Scores'!CV81,'Standardized Scores'!$E81:$DO81)</f>
        <v>1</v>
      </c>
      <c r="CW81" s="139">
        <f>RANK('Standardized Scores'!CW81,'Standardized Scores'!$E81:$DO81)</f>
        <v>1</v>
      </c>
      <c r="CX81" s="139">
        <f>RANK('Standardized Scores'!CX81,'Standardized Scores'!$E81:$DO81)</f>
        <v>57</v>
      </c>
      <c r="CY81" s="139">
        <f>RANK('Standardized Scores'!CY81,'Standardized Scores'!$E81:$DO81)</f>
        <v>1</v>
      </c>
      <c r="CZ81" s="139">
        <f>RANK('Standardized Scores'!CZ81,'Standardized Scores'!$E81:$DO81)</f>
        <v>1</v>
      </c>
      <c r="DA81" s="139">
        <f>RANK('Standardized Scores'!DA81,'Standardized Scores'!$E81:$DO81)</f>
        <v>108</v>
      </c>
      <c r="DB81" s="139">
        <f>RANK('Standardized Scores'!DB81,'Standardized Scores'!$E81:$DO81)</f>
        <v>75</v>
      </c>
      <c r="DC81" s="139">
        <f>RANK('Standardized Scores'!DC81,'Standardized Scores'!$E81:$DO81)</f>
        <v>1</v>
      </c>
      <c r="DD81" s="139">
        <f>RANK('Standardized Scores'!DD81,'Standardized Scores'!$E81:$DO81)</f>
        <v>75</v>
      </c>
      <c r="DE81" s="139">
        <f>RANK('Standardized Scores'!DE81,'Standardized Scores'!$E81:$DO81)</f>
        <v>1</v>
      </c>
      <c r="DF81" s="139">
        <f>RANK('Standardized Scores'!DF81,'Standardized Scores'!$E81:$DO81)</f>
        <v>108</v>
      </c>
      <c r="DG81" s="139">
        <f>RANK('Standardized Scores'!DG81,'Standardized Scores'!$E81:$DO81)</f>
        <v>1</v>
      </c>
      <c r="DH81" s="139">
        <f>RANK('Standardized Scores'!DH81,'Standardized Scores'!$E81:$DO81)</f>
        <v>1</v>
      </c>
      <c r="DI81" s="139">
        <f>RANK('Standardized Scores'!DI81,'Standardized Scores'!$E81:$DO81)</f>
        <v>1</v>
      </c>
      <c r="DJ81" s="139">
        <f>RANK('Standardized Scores'!DJ81,'Standardized Scores'!$E81:$DO81)</f>
        <v>1</v>
      </c>
      <c r="DK81" s="139">
        <f>RANK('Standardized Scores'!DK81,'Standardized Scores'!$E81:$DO81)</f>
        <v>75</v>
      </c>
      <c r="DL81" s="139">
        <f>RANK('Standardized Scores'!DL81,'Standardized Scores'!$E81:$DO81)</f>
        <v>108</v>
      </c>
      <c r="DM81" s="139">
        <f>RANK('Standardized Scores'!DM81,'Standardized Scores'!$E81:$DO81)</f>
        <v>75</v>
      </c>
      <c r="DN81" s="139">
        <f>RANK('Standardized Scores'!DN81,'Standardized Scores'!$E81:$DO81)</f>
        <v>75</v>
      </c>
      <c r="DO81" s="139">
        <f>RANK('Standardized Scores'!DO81,'Standardized Scores'!$E81:$DO81)</f>
        <v>108</v>
      </c>
    </row>
    <row r="82" spans="2:119" ht="12" customHeight="1" x14ac:dyDescent="0.25">
      <c r="B82" s="83" t="str">
        <f>'Standardized Scores'!B82</f>
        <v xml:space="preserve">         Count of sector members with International Telecommunication Union (ITU)</v>
      </c>
      <c r="C82" s="83" t="str">
        <f t="shared" si="1"/>
        <v>Count of sector members with International Telecommunication Union (ITU)</v>
      </c>
      <c r="D82" s="172">
        <f>'Standardized Scores'!D82</f>
        <v>0.1</v>
      </c>
      <c r="E82" s="139">
        <f>RANK('Standardized Scores'!E82,'Standardized Scores'!$E82:$DO82)</f>
        <v>76</v>
      </c>
      <c r="F82" s="139">
        <f>RANK('Standardized Scores'!F82,'Standardized Scores'!$E82:$DO82)</f>
        <v>3</v>
      </c>
      <c r="G82" s="139">
        <f>RANK('Standardized Scores'!G82,'Standardized Scores'!$E82:$DO82)</f>
        <v>76</v>
      </c>
      <c r="H82" s="139">
        <f>RANK('Standardized Scores'!H82,'Standardized Scores'!$E82:$DO82)</f>
        <v>56</v>
      </c>
      <c r="I82" s="139">
        <f>RANK('Standardized Scores'!I82,'Standardized Scores'!$E82:$DO82)</f>
        <v>19</v>
      </c>
      <c r="J82" s="139">
        <f>RANK('Standardized Scores'!J82,'Standardized Scores'!$E82:$DO82)</f>
        <v>73</v>
      </c>
      <c r="K82" s="139">
        <f>RANK('Standardized Scores'!K82,'Standardized Scores'!$E82:$DO82)</f>
        <v>57</v>
      </c>
      <c r="L82" s="139">
        <f>RANK('Standardized Scores'!L82,'Standardized Scores'!$E82:$DO82)</f>
        <v>76</v>
      </c>
      <c r="M82" s="139">
        <f>RANK('Standardized Scores'!M82,'Standardized Scores'!$E82:$DO82)</f>
        <v>18</v>
      </c>
      <c r="N82" s="139">
        <f>RANK('Standardized Scores'!N82,'Standardized Scores'!$E82:$DO82)</f>
        <v>33</v>
      </c>
      <c r="O82" s="139">
        <f>RANK('Standardized Scores'!O82,'Standardized Scores'!$E82:$DO82)</f>
        <v>76</v>
      </c>
      <c r="P82" s="139">
        <f>RANK('Standardized Scores'!P82,'Standardized Scores'!$E82:$DO82)</f>
        <v>74</v>
      </c>
      <c r="Q82" s="139">
        <f>RANK('Standardized Scores'!Q82,'Standardized Scores'!$E82:$DO82)</f>
        <v>76</v>
      </c>
      <c r="R82" s="139">
        <f>RANK('Standardized Scores'!R82,'Standardized Scores'!$E82:$DO82)</f>
        <v>20</v>
      </c>
      <c r="S82" s="139">
        <f>RANK('Standardized Scores'!S82,'Standardized Scores'!$E82:$DO82)</f>
        <v>76</v>
      </c>
      <c r="T82" s="139">
        <f>RANK('Standardized Scores'!T82,'Standardized Scores'!$E82:$DO82)</f>
        <v>72</v>
      </c>
      <c r="U82" s="139">
        <f>RANK('Standardized Scores'!U82,'Standardized Scores'!$E82:$DO82)</f>
        <v>55</v>
      </c>
      <c r="V82" s="139">
        <f>RANK('Standardized Scores'!V82,'Standardized Scores'!$E82:$DO82)</f>
        <v>12</v>
      </c>
      <c r="W82" s="139">
        <f>RANK('Standardized Scores'!W82,'Standardized Scores'!$E82:$DO82)</f>
        <v>59</v>
      </c>
      <c r="X82" s="139">
        <f>RANK('Standardized Scores'!X82,'Standardized Scores'!$E82:$DO82)</f>
        <v>76</v>
      </c>
      <c r="Y82" s="139">
        <f>RANK('Standardized Scores'!Y82,'Standardized Scores'!$E82:$DO82)</f>
        <v>37</v>
      </c>
      <c r="Z82" s="139">
        <f>RANK('Standardized Scores'!Z82,'Standardized Scores'!$E82:$DO82)</f>
        <v>64</v>
      </c>
      <c r="AA82" s="139">
        <f>RANK('Standardized Scores'!AA82,'Standardized Scores'!$E82:$DO82)</f>
        <v>76</v>
      </c>
      <c r="AB82" s="139">
        <f>RANK('Standardized Scores'!AB82,'Standardized Scores'!$E82:$DO82)</f>
        <v>16</v>
      </c>
      <c r="AC82" s="139">
        <f>RANK('Standardized Scores'!AC82,'Standardized Scores'!$E82:$DO82)</f>
        <v>76</v>
      </c>
      <c r="AD82" s="139">
        <f>RANK('Standardized Scores'!AD82,'Standardized Scores'!$E82:$DO82)</f>
        <v>76</v>
      </c>
      <c r="AE82" s="139">
        <f>RANK('Standardized Scores'!AE82,'Standardized Scores'!$E82:$DO82)</f>
        <v>76</v>
      </c>
      <c r="AF82" s="139">
        <f>RANK('Standardized Scores'!AF82,'Standardized Scores'!$E82:$DO82)</f>
        <v>76</v>
      </c>
      <c r="AG82" s="139">
        <f>RANK('Standardized Scores'!AG82,'Standardized Scores'!$E82:$DO82)</f>
        <v>17</v>
      </c>
      <c r="AH82" s="139">
        <f>RANK('Standardized Scores'!AH82,'Standardized Scores'!$E82:$DO82)</f>
        <v>76</v>
      </c>
      <c r="AI82" s="139">
        <f>RANK('Standardized Scores'!AI82,'Standardized Scores'!$E82:$DO82)</f>
        <v>23</v>
      </c>
      <c r="AJ82" s="139">
        <f>RANK('Standardized Scores'!AJ82,'Standardized Scores'!$E82:$DO82)</f>
        <v>76</v>
      </c>
      <c r="AK82" s="139">
        <f>RANK('Standardized Scores'!AK82,'Standardized Scores'!$E82:$DO82)</f>
        <v>76</v>
      </c>
      <c r="AL82" s="139">
        <f>RANK('Standardized Scores'!AL82,'Standardized Scores'!$E82:$DO82)</f>
        <v>76</v>
      </c>
      <c r="AM82" s="139">
        <f>RANK('Standardized Scores'!AM82,'Standardized Scores'!$E82:$DO82)</f>
        <v>70</v>
      </c>
      <c r="AN82" s="139">
        <f>RANK('Standardized Scores'!AN82,'Standardized Scores'!$E82:$DO82)</f>
        <v>54</v>
      </c>
      <c r="AO82" s="139">
        <f>RANK('Standardized Scores'!AO82,'Standardized Scores'!$E82:$DO82)</f>
        <v>76</v>
      </c>
      <c r="AP82" s="139">
        <f>RANK('Standardized Scores'!AP82,'Standardized Scores'!$E82:$DO82)</f>
        <v>42</v>
      </c>
      <c r="AQ82" s="139">
        <f>RANK('Standardized Scores'!AQ82,'Standardized Scores'!$E82:$DO82)</f>
        <v>20</v>
      </c>
      <c r="AR82" s="139">
        <f>RANK('Standardized Scores'!AR82,'Standardized Scores'!$E82:$DO82)</f>
        <v>76</v>
      </c>
      <c r="AS82" s="139">
        <f>RANK('Standardized Scores'!AS82,'Standardized Scores'!$E82:$DO82)</f>
        <v>76</v>
      </c>
      <c r="AT82" s="139">
        <f>RANK('Standardized Scores'!AT82,'Standardized Scores'!$E82:$DO82)</f>
        <v>76</v>
      </c>
      <c r="AU82" s="139">
        <f>RANK('Standardized Scores'!AU82,'Standardized Scores'!$E82:$DO82)</f>
        <v>71</v>
      </c>
      <c r="AV82" s="139">
        <f>RANK('Standardized Scores'!AV82,'Standardized Scores'!$E82:$DO82)</f>
        <v>76</v>
      </c>
      <c r="AW82" s="139">
        <f>RANK('Standardized Scores'!AW82,'Standardized Scores'!$E82:$DO82)</f>
        <v>76</v>
      </c>
      <c r="AX82" s="139">
        <f>RANK('Standardized Scores'!AX82,'Standardized Scores'!$E82:$DO82)</f>
        <v>44</v>
      </c>
      <c r="AY82" s="139">
        <f>RANK('Standardized Scores'!AY82,'Standardized Scores'!$E82:$DO82)</f>
        <v>52</v>
      </c>
      <c r="AZ82" s="139">
        <f>RANK('Standardized Scores'!AZ82,'Standardized Scores'!$E82:$DO82)</f>
        <v>9</v>
      </c>
      <c r="BA82" s="139">
        <f>RANK('Standardized Scores'!BA82,'Standardized Scores'!$E82:$DO82)</f>
        <v>24</v>
      </c>
      <c r="BB82" s="139">
        <f>RANK('Standardized Scores'!BB82,'Standardized Scores'!$E82:$DO82)</f>
        <v>76</v>
      </c>
      <c r="BC82" s="139">
        <f>RANK('Standardized Scores'!BC82,'Standardized Scores'!$E82:$DO82)</f>
        <v>76</v>
      </c>
      <c r="BD82" s="139">
        <f>RANK('Standardized Scores'!BD82,'Standardized Scores'!$E82:$DO82)</f>
        <v>53</v>
      </c>
      <c r="BE82" s="139">
        <f>RANK('Standardized Scores'!BE82,'Standardized Scores'!$E82:$DO82)</f>
        <v>22</v>
      </c>
      <c r="BF82" s="139">
        <f>RANK('Standardized Scores'!BF82,'Standardized Scores'!$E82:$DO82)</f>
        <v>15</v>
      </c>
      <c r="BG82" s="139">
        <f>RANK('Standardized Scores'!BG82,'Standardized Scores'!$E82:$DO82)</f>
        <v>33</v>
      </c>
      <c r="BH82" s="139">
        <f>RANK('Standardized Scores'!BH82,'Standardized Scores'!$E82:$DO82)</f>
        <v>29</v>
      </c>
      <c r="BI82" s="139">
        <f>RANK('Standardized Scores'!BI82,'Standardized Scores'!$E82:$DO82)</f>
        <v>11</v>
      </c>
      <c r="BJ82" s="139">
        <f>RANK('Standardized Scores'!BJ82,'Standardized Scores'!$E82:$DO82)</f>
        <v>76</v>
      </c>
      <c r="BK82" s="139">
        <f>RANK('Standardized Scores'!BK82,'Standardized Scores'!$E82:$DO82)</f>
        <v>76</v>
      </c>
      <c r="BL82" s="139">
        <f>RANK('Standardized Scores'!BL82,'Standardized Scores'!$E82:$DO82)</f>
        <v>25</v>
      </c>
      <c r="BM82" s="139">
        <f>RANK('Standardized Scores'!BM82,'Standardized Scores'!$E82:$DO82)</f>
        <v>38</v>
      </c>
      <c r="BN82" s="139">
        <f>RANK('Standardized Scores'!BN82,'Standardized Scores'!$E82:$DO82)</f>
        <v>49</v>
      </c>
      <c r="BO82" s="139">
        <f>RANK('Standardized Scores'!BO82,'Standardized Scores'!$E82:$DO82)</f>
        <v>76</v>
      </c>
      <c r="BP82" s="139">
        <f>RANK('Standardized Scores'!BP82,'Standardized Scores'!$E82:$DO82)</f>
        <v>47</v>
      </c>
      <c r="BQ82" s="139">
        <f>RANK('Standardized Scores'!BQ82,'Standardized Scores'!$E82:$DO82)</f>
        <v>76</v>
      </c>
      <c r="BR82" s="139">
        <f>RANK('Standardized Scores'!BR82,'Standardized Scores'!$E82:$DO82)</f>
        <v>35</v>
      </c>
      <c r="BS82" s="139">
        <f>RANK('Standardized Scores'!BS82,'Standardized Scores'!$E82:$DO82)</f>
        <v>45</v>
      </c>
      <c r="BT82" s="139">
        <f>RANK('Standardized Scores'!BT82,'Standardized Scores'!$E82:$DO82)</f>
        <v>1</v>
      </c>
      <c r="BU82" s="139">
        <f>RANK('Standardized Scores'!BU82,'Standardized Scores'!$E82:$DO82)</f>
        <v>76</v>
      </c>
      <c r="BV82" s="139">
        <f>RANK('Standardized Scores'!BV82,'Standardized Scores'!$E82:$DO82)</f>
        <v>32</v>
      </c>
      <c r="BW82" s="139">
        <f>RANK('Standardized Scores'!BW82,'Standardized Scores'!$E82:$DO82)</f>
        <v>8</v>
      </c>
      <c r="BX82" s="139">
        <f>RANK('Standardized Scores'!BX82,'Standardized Scores'!$E82:$DO82)</f>
        <v>76</v>
      </c>
      <c r="BY82" s="139">
        <f>RANK('Standardized Scores'!BY82,'Standardized Scores'!$E82:$DO82)</f>
        <v>4</v>
      </c>
      <c r="BZ82" s="139">
        <f>RANK('Standardized Scores'!BZ82,'Standardized Scores'!$E82:$DO82)</f>
        <v>66</v>
      </c>
      <c r="CA82" s="139">
        <f>RANK('Standardized Scores'!CA82,'Standardized Scores'!$E82:$DO82)</f>
        <v>61</v>
      </c>
      <c r="CB82" s="139">
        <f>RANK('Standardized Scores'!CB82,'Standardized Scores'!$E82:$DO82)</f>
        <v>30</v>
      </c>
      <c r="CC82" s="139">
        <f>RANK('Standardized Scores'!CC82,'Standardized Scores'!$E82:$DO82)</f>
        <v>69</v>
      </c>
      <c r="CD82" s="139">
        <f>RANK('Standardized Scores'!CD82,'Standardized Scores'!$E82:$DO82)</f>
        <v>6</v>
      </c>
      <c r="CE82" s="139">
        <f>RANK('Standardized Scores'!CE82,'Standardized Scores'!$E82:$DO82)</f>
        <v>31</v>
      </c>
      <c r="CF82" s="139">
        <f>RANK('Standardized Scores'!CF82,'Standardized Scores'!$E82:$DO82)</f>
        <v>26</v>
      </c>
      <c r="CG82" s="139">
        <f>RANK('Standardized Scores'!CG82,'Standardized Scores'!$E82:$DO82)</f>
        <v>76</v>
      </c>
      <c r="CH82" s="139">
        <f>RANK('Standardized Scores'!CH82,'Standardized Scores'!$E82:$DO82)</f>
        <v>45</v>
      </c>
      <c r="CI82" s="139">
        <f>RANK('Standardized Scores'!CI82,'Standardized Scores'!$E82:$DO82)</f>
        <v>28</v>
      </c>
      <c r="CJ82" s="139">
        <f>RANK('Standardized Scores'!CJ82,'Standardized Scores'!$E82:$DO82)</f>
        <v>65</v>
      </c>
      <c r="CK82" s="139">
        <f>RANK('Standardized Scores'!CK82,'Standardized Scores'!$E82:$DO82)</f>
        <v>60</v>
      </c>
      <c r="CL82" s="139">
        <f>RANK('Standardized Scores'!CL82,'Standardized Scores'!$E82:$DO82)</f>
        <v>2</v>
      </c>
      <c r="CM82" s="139">
        <f>RANK('Standardized Scores'!CM82,'Standardized Scores'!$E82:$DO82)</f>
        <v>48</v>
      </c>
      <c r="CN82" s="139">
        <f>RANK('Standardized Scores'!CN82,'Standardized Scores'!$E82:$DO82)</f>
        <v>67</v>
      </c>
      <c r="CO82" s="139">
        <f>RANK('Standardized Scores'!CO82,'Standardized Scores'!$E82:$DO82)</f>
        <v>76</v>
      </c>
      <c r="CP82" s="139">
        <f>RANK('Standardized Scores'!CP82,'Standardized Scores'!$E82:$DO82)</f>
        <v>10</v>
      </c>
      <c r="CQ82" s="139">
        <f>RANK('Standardized Scores'!CQ82,'Standardized Scores'!$E82:$DO82)</f>
        <v>5</v>
      </c>
      <c r="CR82" s="139">
        <f>RANK('Standardized Scores'!CR82,'Standardized Scores'!$E82:$DO82)</f>
        <v>39</v>
      </c>
      <c r="CS82" s="139">
        <f>RANK('Standardized Scores'!CS82,'Standardized Scores'!$E82:$DO82)</f>
        <v>51</v>
      </c>
      <c r="CT82" s="139">
        <f>RANK('Standardized Scores'!CT82,'Standardized Scores'!$E82:$DO82)</f>
        <v>76</v>
      </c>
      <c r="CU82" s="139">
        <f>RANK('Standardized Scores'!CU82,'Standardized Scores'!$E82:$DO82)</f>
        <v>76</v>
      </c>
      <c r="CV82" s="139">
        <f>RANK('Standardized Scores'!CV82,'Standardized Scores'!$E82:$DO82)</f>
        <v>43</v>
      </c>
      <c r="CW82" s="139">
        <f>RANK('Standardized Scores'!CW82,'Standardized Scores'!$E82:$DO82)</f>
        <v>36</v>
      </c>
      <c r="CX82" s="139">
        <f>RANK('Standardized Scores'!CX82,'Standardized Scores'!$E82:$DO82)</f>
        <v>63</v>
      </c>
      <c r="CY82" s="139">
        <f>RANK('Standardized Scores'!CY82,'Standardized Scores'!$E82:$DO82)</f>
        <v>76</v>
      </c>
      <c r="CZ82" s="139">
        <f>RANK('Standardized Scores'!CZ82,'Standardized Scores'!$E82:$DO82)</f>
        <v>58</v>
      </c>
      <c r="DA82" s="139">
        <f>RANK('Standardized Scores'!DA82,'Standardized Scores'!$E82:$DO82)</f>
        <v>41</v>
      </c>
      <c r="DB82" s="139">
        <f>RANK('Standardized Scores'!DB82,'Standardized Scores'!$E82:$DO82)</f>
        <v>76</v>
      </c>
      <c r="DC82" s="139">
        <f>RANK('Standardized Scores'!DC82,'Standardized Scores'!$E82:$DO82)</f>
        <v>76</v>
      </c>
      <c r="DD82" s="139">
        <f>RANK('Standardized Scores'!DD82,'Standardized Scores'!$E82:$DO82)</f>
        <v>39</v>
      </c>
      <c r="DE82" s="139">
        <f>RANK('Standardized Scores'!DE82,'Standardized Scores'!$E82:$DO82)</f>
        <v>6</v>
      </c>
      <c r="DF82" s="139">
        <f>RANK('Standardized Scores'!DF82,'Standardized Scores'!$E82:$DO82)</f>
        <v>13</v>
      </c>
      <c r="DG82" s="139">
        <f>RANK('Standardized Scores'!DG82,'Standardized Scores'!$E82:$DO82)</f>
        <v>76</v>
      </c>
      <c r="DH82" s="139">
        <f>RANK('Standardized Scores'!DH82,'Standardized Scores'!$E82:$DO82)</f>
        <v>62</v>
      </c>
      <c r="DI82" s="139">
        <f>RANK('Standardized Scores'!DI82,'Standardized Scores'!$E82:$DO82)</f>
        <v>27</v>
      </c>
      <c r="DJ82" s="139">
        <f>RANK('Standardized Scores'!DJ82,'Standardized Scores'!$E82:$DO82)</f>
        <v>75</v>
      </c>
      <c r="DK82" s="139">
        <f>RANK('Standardized Scores'!DK82,'Standardized Scores'!$E82:$DO82)</f>
        <v>68</v>
      </c>
      <c r="DL82" s="139">
        <f>RANK('Standardized Scores'!DL82,'Standardized Scores'!$E82:$DO82)</f>
        <v>76</v>
      </c>
      <c r="DM82" s="139">
        <f>RANK('Standardized Scores'!DM82,'Standardized Scores'!$E82:$DO82)</f>
        <v>50</v>
      </c>
      <c r="DN82" s="139">
        <f>RANK('Standardized Scores'!DN82,'Standardized Scores'!$E82:$DO82)</f>
        <v>76</v>
      </c>
      <c r="DO82" s="139">
        <f>RANK('Standardized Scores'!DO82,'Standardized Scores'!$E82:$DO82)</f>
        <v>14</v>
      </c>
    </row>
    <row r="83" spans="2:119" ht="12" customHeight="1" x14ac:dyDescent="0.25">
      <c r="B83" s="83" t="str">
        <f>'Standardized Scores'!B83</f>
        <v xml:space="preserve">         Count of academic partners of International Telecommunication Union (ITU)</v>
      </c>
      <c r="C83" s="83" t="str">
        <f>TRIM(B83)</f>
        <v>Count of academic partners of International Telecommunication Union (ITU)</v>
      </c>
      <c r="D83" s="172">
        <f>'Standardized Scores'!D83</f>
        <v>0.05</v>
      </c>
      <c r="E83" s="139">
        <f>RANK('Standardized Scores'!E83,'Standardized Scores'!$E83:$DO83)</f>
        <v>53</v>
      </c>
      <c r="F83" s="139">
        <f>RANK('Standardized Scores'!F83,'Standardized Scores'!$E83:$DO83)</f>
        <v>26</v>
      </c>
      <c r="G83" s="139">
        <f>RANK('Standardized Scores'!G83,'Standardized Scores'!$E83:$DO83)</f>
        <v>53</v>
      </c>
      <c r="H83" s="139">
        <f>RANK('Standardized Scores'!H83,'Standardized Scores'!$E83:$DO83)</f>
        <v>6</v>
      </c>
      <c r="I83" s="139">
        <f>RANK('Standardized Scores'!I83,'Standardized Scores'!$E83:$DO83)</f>
        <v>53</v>
      </c>
      <c r="J83" s="139">
        <f>RANK('Standardized Scores'!J83,'Standardized Scores'!$E83:$DO83)</f>
        <v>17</v>
      </c>
      <c r="K83" s="139">
        <f>RANK('Standardized Scores'!K83,'Standardized Scores'!$E83:$DO83)</f>
        <v>26</v>
      </c>
      <c r="L83" s="139">
        <f>RANK('Standardized Scores'!L83,'Standardized Scores'!$E83:$DO83)</f>
        <v>53</v>
      </c>
      <c r="M83" s="139">
        <f>RANK('Standardized Scores'!M83,'Standardized Scores'!$E83:$DO83)</f>
        <v>17</v>
      </c>
      <c r="N83" s="139">
        <f>RANK('Standardized Scores'!N83,'Standardized Scores'!$E83:$DO83)</f>
        <v>26</v>
      </c>
      <c r="O83" s="139">
        <f>RANK('Standardized Scores'!O83,'Standardized Scores'!$E83:$DO83)</f>
        <v>53</v>
      </c>
      <c r="P83" s="139">
        <f>RANK('Standardized Scores'!P83,'Standardized Scores'!$E83:$DO83)</f>
        <v>53</v>
      </c>
      <c r="Q83" s="139">
        <f>RANK('Standardized Scores'!Q83,'Standardized Scores'!$E83:$DO83)</f>
        <v>53</v>
      </c>
      <c r="R83" s="139">
        <f>RANK('Standardized Scores'!R83,'Standardized Scores'!$E83:$DO83)</f>
        <v>53</v>
      </c>
      <c r="S83" s="139">
        <f>RANK('Standardized Scores'!S83,'Standardized Scores'!$E83:$DO83)</f>
        <v>53</v>
      </c>
      <c r="T83" s="139">
        <f>RANK('Standardized Scores'!T83,'Standardized Scores'!$E83:$DO83)</f>
        <v>17</v>
      </c>
      <c r="U83" s="139">
        <f>RANK('Standardized Scores'!U83,'Standardized Scores'!$E83:$DO83)</f>
        <v>53</v>
      </c>
      <c r="V83" s="139">
        <f>RANK('Standardized Scores'!V83,'Standardized Scores'!$E83:$DO83)</f>
        <v>26</v>
      </c>
      <c r="W83" s="139">
        <f>RANK('Standardized Scores'!W83,'Standardized Scores'!$E83:$DO83)</f>
        <v>53</v>
      </c>
      <c r="X83" s="139">
        <f>RANK('Standardized Scores'!X83,'Standardized Scores'!$E83:$DO83)</f>
        <v>53</v>
      </c>
      <c r="Y83" s="139">
        <f>RANK('Standardized Scores'!Y83,'Standardized Scores'!$E83:$DO83)</f>
        <v>1</v>
      </c>
      <c r="Z83" s="139">
        <f>RANK('Standardized Scores'!Z83,'Standardized Scores'!$E83:$DO83)</f>
        <v>6</v>
      </c>
      <c r="AA83" s="139">
        <f>RANK('Standardized Scores'!AA83,'Standardized Scores'!$E83:$DO83)</f>
        <v>53</v>
      </c>
      <c r="AB83" s="139">
        <f>RANK('Standardized Scores'!AB83,'Standardized Scores'!$E83:$DO83)</f>
        <v>53</v>
      </c>
      <c r="AC83" s="139">
        <f>RANK('Standardized Scores'!AC83,'Standardized Scores'!$E83:$DO83)</f>
        <v>17</v>
      </c>
      <c r="AD83" s="139">
        <f>RANK('Standardized Scores'!AD83,'Standardized Scores'!$E83:$DO83)</f>
        <v>53</v>
      </c>
      <c r="AE83" s="139">
        <f>RANK('Standardized Scores'!AE83,'Standardized Scores'!$E83:$DO83)</f>
        <v>53</v>
      </c>
      <c r="AF83" s="139">
        <f>RANK('Standardized Scores'!AF83,'Standardized Scores'!$E83:$DO83)</f>
        <v>53</v>
      </c>
      <c r="AG83" s="139">
        <f>RANK('Standardized Scores'!AG83,'Standardized Scores'!$E83:$DO83)</f>
        <v>26</v>
      </c>
      <c r="AH83" s="139">
        <f>RANK('Standardized Scores'!AH83,'Standardized Scores'!$E83:$DO83)</f>
        <v>14</v>
      </c>
      <c r="AI83" s="139">
        <f>RANK('Standardized Scores'!AI83,'Standardized Scores'!$E83:$DO83)</f>
        <v>26</v>
      </c>
      <c r="AJ83" s="139">
        <f>RANK('Standardized Scores'!AJ83,'Standardized Scores'!$E83:$DO83)</f>
        <v>53</v>
      </c>
      <c r="AK83" s="139">
        <f>RANK('Standardized Scores'!AK83,'Standardized Scores'!$E83:$DO83)</f>
        <v>53</v>
      </c>
      <c r="AL83" s="139">
        <f>RANK('Standardized Scores'!AL83,'Standardized Scores'!$E83:$DO83)</f>
        <v>53</v>
      </c>
      <c r="AM83" s="139">
        <f>RANK('Standardized Scores'!AM83,'Standardized Scores'!$E83:$DO83)</f>
        <v>53</v>
      </c>
      <c r="AN83" s="139">
        <f>RANK('Standardized Scores'!AN83,'Standardized Scores'!$E83:$DO83)</f>
        <v>14</v>
      </c>
      <c r="AO83" s="139">
        <f>RANK('Standardized Scores'!AO83,'Standardized Scores'!$E83:$DO83)</f>
        <v>53</v>
      </c>
      <c r="AP83" s="139">
        <f>RANK('Standardized Scores'!AP83,'Standardized Scores'!$E83:$DO83)</f>
        <v>6</v>
      </c>
      <c r="AQ83" s="139">
        <f>RANK('Standardized Scores'!AQ83,'Standardized Scores'!$E83:$DO83)</f>
        <v>26</v>
      </c>
      <c r="AR83" s="139">
        <f>RANK('Standardized Scores'!AR83,'Standardized Scores'!$E83:$DO83)</f>
        <v>53</v>
      </c>
      <c r="AS83" s="139">
        <f>RANK('Standardized Scores'!AS83,'Standardized Scores'!$E83:$DO83)</f>
        <v>26</v>
      </c>
      <c r="AT83" s="139">
        <f>RANK('Standardized Scores'!AT83,'Standardized Scores'!$E83:$DO83)</f>
        <v>53</v>
      </c>
      <c r="AU83" s="139">
        <f>RANK('Standardized Scores'!AU83,'Standardized Scores'!$E83:$DO83)</f>
        <v>26</v>
      </c>
      <c r="AV83" s="139">
        <f>RANK('Standardized Scores'!AV83,'Standardized Scores'!$E83:$DO83)</f>
        <v>26</v>
      </c>
      <c r="AW83" s="139">
        <f>RANK('Standardized Scores'!AW83,'Standardized Scores'!$E83:$DO83)</f>
        <v>53</v>
      </c>
      <c r="AX83" s="139">
        <f>RANK('Standardized Scores'!AX83,'Standardized Scores'!$E83:$DO83)</f>
        <v>4</v>
      </c>
      <c r="AY83" s="139">
        <f>RANK('Standardized Scores'!AY83,'Standardized Scores'!$E83:$DO83)</f>
        <v>53</v>
      </c>
      <c r="AZ83" s="139">
        <f>RANK('Standardized Scores'!AZ83,'Standardized Scores'!$E83:$DO83)</f>
        <v>6</v>
      </c>
      <c r="BA83" s="139">
        <f>RANK('Standardized Scores'!BA83,'Standardized Scores'!$E83:$DO83)</f>
        <v>53</v>
      </c>
      <c r="BB83" s="139">
        <f>RANK('Standardized Scores'!BB83,'Standardized Scores'!$E83:$DO83)</f>
        <v>53</v>
      </c>
      <c r="BC83" s="139">
        <f>RANK('Standardized Scores'!BC83,'Standardized Scores'!$E83:$DO83)</f>
        <v>53</v>
      </c>
      <c r="BD83" s="139">
        <f>RANK('Standardized Scores'!BD83,'Standardized Scores'!$E83:$DO83)</f>
        <v>6</v>
      </c>
      <c r="BE83" s="139">
        <f>RANK('Standardized Scores'!BE83,'Standardized Scores'!$E83:$DO83)</f>
        <v>3</v>
      </c>
      <c r="BF83" s="139">
        <f>RANK('Standardized Scores'!BF83,'Standardized Scores'!$E83:$DO83)</f>
        <v>53</v>
      </c>
      <c r="BG83" s="139">
        <f>RANK('Standardized Scores'!BG83,'Standardized Scores'!$E83:$DO83)</f>
        <v>17</v>
      </c>
      <c r="BH83" s="139">
        <f>RANK('Standardized Scores'!BH83,'Standardized Scores'!$E83:$DO83)</f>
        <v>26</v>
      </c>
      <c r="BI83" s="139">
        <f>RANK('Standardized Scores'!BI83,'Standardized Scores'!$E83:$DO83)</f>
        <v>53</v>
      </c>
      <c r="BJ83" s="139">
        <f>RANK('Standardized Scores'!BJ83,'Standardized Scores'!$E83:$DO83)</f>
        <v>53</v>
      </c>
      <c r="BK83" s="139">
        <f>RANK('Standardized Scores'!BK83,'Standardized Scores'!$E83:$DO83)</f>
        <v>53</v>
      </c>
      <c r="BL83" s="139">
        <f>RANK('Standardized Scores'!BL83,'Standardized Scores'!$E83:$DO83)</f>
        <v>53</v>
      </c>
      <c r="BM83" s="139">
        <f>RANK('Standardized Scores'!BM83,'Standardized Scores'!$E83:$DO83)</f>
        <v>53</v>
      </c>
      <c r="BN83" s="139">
        <f>RANK('Standardized Scores'!BN83,'Standardized Scores'!$E83:$DO83)</f>
        <v>53</v>
      </c>
      <c r="BO83" s="139">
        <f>RANK('Standardized Scores'!BO83,'Standardized Scores'!$E83:$DO83)</f>
        <v>53</v>
      </c>
      <c r="BP83" s="139">
        <f>RANK('Standardized Scores'!BP83,'Standardized Scores'!$E83:$DO83)</f>
        <v>17</v>
      </c>
      <c r="BQ83" s="139">
        <f>RANK('Standardized Scores'!BQ83,'Standardized Scores'!$E83:$DO83)</f>
        <v>53</v>
      </c>
      <c r="BR83" s="139">
        <f>RANK('Standardized Scores'!BR83,'Standardized Scores'!$E83:$DO83)</f>
        <v>53</v>
      </c>
      <c r="BS83" s="139">
        <f>RANK('Standardized Scores'!BS83,'Standardized Scores'!$E83:$DO83)</f>
        <v>6</v>
      </c>
      <c r="BT83" s="139">
        <f>RANK('Standardized Scores'!BT83,'Standardized Scores'!$E83:$DO83)</f>
        <v>53</v>
      </c>
      <c r="BU83" s="139">
        <f>RANK('Standardized Scores'!BU83,'Standardized Scores'!$E83:$DO83)</f>
        <v>53</v>
      </c>
      <c r="BV83" s="139">
        <f>RANK('Standardized Scores'!BV83,'Standardized Scores'!$E83:$DO83)</f>
        <v>53</v>
      </c>
      <c r="BW83" s="139">
        <f>RANK('Standardized Scores'!BW83,'Standardized Scores'!$E83:$DO83)</f>
        <v>53</v>
      </c>
      <c r="BX83" s="139">
        <f>RANK('Standardized Scores'!BX83,'Standardized Scores'!$E83:$DO83)</f>
        <v>53</v>
      </c>
      <c r="BY83" s="139">
        <f>RANK('Standardized Scores'!BY83,'Standardized Scores'!$E83:$DO83)</f>
        <v>53</v>
      </c>
      <c r="BZ83" s="139">
        <f>RANK('Standardized Scores'!BZ83,'Standardized Scores'!$E83:$DO83)</f>
        <v>26</v>
      </c>
      <c r="CA83" s="139">
        <f>RANK('Standardized Scores'!CA83,'Standardized Scores'!$E83:$DO83)</f>
        <v>53</v>
      </c>
      <c r="CB83" s="139">
        <f>RANK('Standardized Scores'!CB83,'Standardized Scores'!$E83:$DO83)</f>
        <v>26</v>
      </c>
      <c r="CC83" s="139">
        <f>RANK('Standardized Scores'!CC83,'Standardized Scores'!$E83:$DO83)</f>
        <v>26</v>
      </c>
      <c r="CD83" s="139">
        <f>RANK('Standardized Scores'!CD83,'Standardized Scores'!$E83:$DO83)</f>
        <v>53</v>
      </c>
      <c r="CE83" s="139">
        <f>RANK('Standardized Scores'!CE83,'Standardized Scores'!$E83:$DO83)</f>
        <v>53</v>
      </c>
      <c r="CF83" s="139">
        <f>RANK('Standardized Scores'!CF83,'Standardized Scores'!$E83:$DO83)</f>
        <v>53</v>
      </c>
      <c r="CG83" s="139">
        <f>RANK('Standardized Scores'!CG83,'Standardized Scores'!$E83:$DO83)</f>
        <v>53</v>
      </c>
      <c r="CH83" s="139">
        <f>RANK('Standardized Scores'!CH83,'Standardized Scores'!$E83:$DO83)</f>
        <v>26</v>
      </c>
      <c r="CI83" s="139">
        <f>RANK('Standardized Scores'!CI83,'Standardized Scores'!$E83:$DO83)</f>
        <v>53</v>
      </c>
      <c r="CJ83" s="139">
        <f>RANK('Standardized Scores'!CJ83,'Standardized Scores'!$E83:$DO83)</f>
        <v>26</v>
      </c>
      <c r="CK83" s="139">
        <f>RANK('Standardized Scores'!CK83,'Standardized Scores'!$E83:$DO83)</f>
        <v>53</v>
      </c>
      <c r="CL83" s="139">
        <f>RANK('Standardized Scores'!CL83,'Standardized Scores'!$E83:$DO83)</f>
        <v>26</v>
      </c>
      <c r="CM83" s="139">
        <f>RANK('Standardized Scores'!CM83,'Standardized Scores'!$E83:$DO83)</f>
        <v>17</v>
      </c>
      <c r="CN83" s="139">
        <f>RANK('Standardized Scores'!CN83,'Standardized Scores'!$E83:$DO83)</f>
        <v>6</v>
      </c>
      <c r="CO83" s="139">
        <f>RANK('Standardized Scores'!CO83,'Standardized Scores'!$E83:$DO83)</f>
        <v>26</v>
      </c>
      <c r="CP83" s="139">
        <f>RANK('Standardized Scores'!CP83,'Standardized Scores'!$E83:$DO83)</f>
        <v>26</v>
      </c>
      <c r="CQ83" s="139">
        <f>RANK('Standardized Scores'!CQ83,'Standardized Scores'!$E83:$DO83)</f>
        <v>53</v>
      </c>
      <c r="CR83" s="139">
        <f>RANK('Standardized Scores'!CR83,'Standardized Scores'!$E83:$DO83)</f>
        <v>53</v>
      </c>
      <c r="CS83" s="139">
        <f>RANK('Standardized Scores'!CS83,'Standardized Scores'!$E83:$DO83)</f>
        <v>26</v>
      </c>
      <c r="CT83" s="139">
        <f>RANK('Standardized Scores'!CT83,'Standardized Scores'!$E83:$DO83)</f>
        <v>53</v>
      </c>
      <c r="CU83" s="139">
        <f>RANK('Standardized Scores'!CU83,'Standardized Scores'!$E83:$DO83)</f>
        <v>53</v>
      </c>
      <c r="CV83" s="139">
        <f>RANK('Standardized Scores'!CV83,'Standardized Scores'!$E83:$DO83)</f>
        <v>26</v>
      </c>
      <c r="CW83" s="139">
        <f>RANK('Standardized Scores'!CW83,'Standardized Scores'!$E83:$DO83)</f>
        <v>26</v>
      </c>
      <c r="CX83" s="139">
        <f>RANK('Standardized Scores'!CX83,'Standardized Scores'!$E83:$DO83)</f>
        <v>6</v>
      </c>
      <c r="CY83" s="139">
        <f>RANK('Standardized Scores'!CY83,'Standardized Scores'!$E83:$DO83)</f>
        <v>53</v>
      </c>
      <c r="CZ83" s="139">
        <f>RANK('Standardized Scores'!CZ83,'Standardized Scores'!$E83:$DO83)</f>
        <v>26</v>
      </c>
      <c r="DA83" s="139">
        <f>RANK('Standardized Scores'!DA83,'Standardized Scores'!$E83:$DO83)</f>
        <v>14</v>
      </c>
      <c r="DB83" s="139">
        <f>RANK('Standardized Scores'!DB83,'Standardized Scores'!$E83:$DO83)</f>
        <v>53</v>
      </c>
      <c r="DC83" s="139">
        <f>RANK('Standardized Scores'!DC83,'Standardized Scores'!$E83:$DO83)</f>
        <v>53</v>
      </c>
      <c r="DD83" s="139">
        <f>RANK('Standardized Scores'!DD83,'Standardized Scores'!$E83:$DO83)</f>
        <v>26</v>
      </c>
      <c r="DE83" s="139">
        <f>RANK('Standardized Scores'!DE83,'Standardized Scores'!$E83:$DO83)</f>
        <v>17</v>
      </c>
      <c r="DF83" s="139">
        <f>RANK('Standardized Scores'!DF83,'Standardized Scores'!$E83:$DO83)</f>
        <v>26</v>
      </c>
      <c r="DG83" s="139">
        <f>RANK('Standardized Scores'!DG83,'Standardized Scores'!$E83:$DO83)</f>
        <v>53</v>
      </c>
      <c r="DH83" s="139">
        <f>RANK('Standardized Scores'!DH83,'Standardized Scores'!$E83:$DO83)</f>
        <v>17</v>
      </c>
      <c r="DI83" s="139">
        <f>RANK('Standardized Scores'!DI83,'Standardized Scores'!$E83:$DO83)</f>
        <v>26</v>
      </c>
      <c r="DJ83" s="139">
        <f>RANK('Standardized Scores'!DJ83,'Standardized Scores'!$E83:$DO83)</f>
        <v>5</v>
      </c>
      <c r="DK83" s="139">
        <f>RANK('Standardized Scores'!DK83,'Standardized Scores'!$E83:$DO83)</f>
        <v>2</v>
      </c>
      <c r="DL83" s="139">
        <f>RANK('Standardized Scores'!DL83,'Standardized Scores'!$E83:$DO83)</f>
        <v>53</v>
      </c>
      <c r="DM83" s="139">
        <f>RANK('Standardized Scores'!DM83,'Standardized Scores'!$E83:$DO83)</f>
        <v>53</v>
      </c>
      <c r="DN83" s="139">
        <f>RANK('Standardized Scores'!DN83,'Standardized Scores'!$E83:$DO83)</f>
        <v>26</v>
      </c>
      <c r="DO83" s="139">
        <f>RANK('Standardized Scores'!DO83,'Standardized Scores'!$E83:$DO83)</f>
        <v>53</v>
      </c>
    </row>
    <row r="84" spans="2:119" ht="12" customHeight="1" x14ac:dyDescent="0.25">
      <c r="B84" s="83" t="str">
        <f>'Standardized Scores'!B84</f>
        <v xml:space="preserve">         Engineering industry and university partnerships mentioned in the press in the last year</v>
      </c>
      <c r="C84" s="83" t="str">
        <f t="shared" si="1"/>
        <v>Engineering industry and university partnerships mentioned in the press in the last year</v>
      </c>
      <c r="D84" s="172">
        <f>'Standardized Scores'!D84</f>
        <v>0.05</v>
      </c>
      <c r="E84" s="139">
        <f>RANK('Standardized Scores'!E84,'Standardized Scores'!$E84:$DO84)</f>
        <v>62</v>
      </c>
      <c r="F84" s="139">
        <f>RANK('Standardized Scores'!F84,'Standardized Scores'!$E84:$DO84)</f>
        <v>62</v>
      </c>
      <c r="G84" s="139">
        <f>RANK('Standardized Scores'!G84,'Standardized Scores'!$E84:$DO84)</f>
        <v>62</v>
      </c>
      <c r="H84" s="139">
        <f>RANK('Standardized Scores'!H84,'Standardized Scores'!$E84:$DO84)</f>
        <v>57</v>
      </c>
      <c r="I84" s="139">
        <f>RANK('Standardized Scores'!I84,'Standardized Scores'!$E84:$DO84)</f>
        <v>62</v>
      </c>
      <c r="J84" s="139">
        <f>RANK('Standardized Scores'!J84,'Standardized Scores'!$E84:$DO84)</f>
        <v>3</v>
      </c>
      <c r="K84" s="139">
        <f>RANK('Standardized Scores'!K84,'Standardized Scores'!$E84:$DO84)</f>
        <v>49</v>
      </c>
      <c r="L84" s="139">
        <f>RANK('Standardized Scores'!L84,'Standardized Scores'!$E84:$DO84)</f>
        <v>62</v>
      </c>
      <c r="M84" s="139">
        <f>RANK('Standardized Scores'!M84,'Standardized Scores'!$E84:$DO84)</f>
        <v>62</v>
      </c>
      <c r="N84" s="139">
        <f>RANK('Standardized Scores'!N84,'Standardized Scores'!$E84:$DO84)</f>
        <v>62</v>
      </c>
      <c r="O84" s="139">
        <f>RANK('Standardized Scores'!O84,'Standardized Scores'!$E84:$DO84)</f>
        <v>62</v>
      </c>
      <c r="P84" s="139">
        <f>RANK('Standardized Scores'!P84,'Standardized Scores'!$E84:$DO84)</f>
        <v>40</v>
      </c>
      <c r="Q84" s="139">
        <f>RANK('Standardized Scores'!Q84,'Standardized Scores'!$E84:$DO84)</f>
        <v>62</v>
      </c>
      <c r="R84" s="139">
        <f>RANK('Standardized Scores'!R84,'Standardized Scores'!$E84:$DO84)</f>
        <v>62</v>
      </c>
      <c r="S84" s="139">
        <f>RANK('Standardized Scores'!S84,'Standardized Scores'!$E84:$DO84)</f>
        <v>62</v>
      </c>
      <c r="T84" s="139">
        <f>RANK('Standardized Scores'!T84,'Standardized Scores'!$E84:$DO84)</f>
        <v>59</v>
      </c>
      <c r="U84" s="139">
        <f>RANK('Standardized Scores'!U84,'Standardized Scores'!$E84:$DO84)</f>
        <v>62</v>
      </c>
      <c r="V84" s="139">
        <f>RANK('Standardized Scores'!V84,'Standardized Scores'!$E84:$DO84)</f>
        <v>62</v>
      </c>
      <c r="W84" s="139">
        <f>RANK('Standardized Scores'!W84,'Standardized Scores'!$E84:$DO84)</f>
        <v>6</v>
      </c>
      <c r="X84" s="139">
        <f>RANK('Standardized Scores'!X84,'Standardized Scores'!$E84:$DO84)</f>
        <v>62</v>
      </c>
      <c r="Y84" s="139">
        <f>RANK('Standardized Scores'!Y84,'Standardized Scores'!$E84:$DO84)</f>
        <v>48</v>
      </c>
      <c r="Z84" s="139">
        <f>RANK('Standardized Scores'!Z84,'Standardized Scores'!$E84:$DO84)</f>
        <v>62</v>
      </c>
      <c r="AA84" s="139">
        <f>RANK('Standardized Scores'!AA84,'Standardized Scores'!$E84:$DO84)</f>
        <v>62</v>
      </c>
      <c r="AB84" s="139">
        <f>RANK('Standardized Scores'!AB84,'Standardized Scores'!$E84:$DO84)</f>
        <v>62</v>
      </c>
      <c r="AC84" s="139">
        <f>RANK('Standardized Scores'!AC84,'Standardized Scores'!$E84:$DO84)</f>
        <v>62</v>
      </c>
      <c r="AD84" s="139">
        <f>RANK('Standardized Scores'!AD84,'Standardized Scores'!$E84:$DO84)</f>
        <v>62</v>
      </c>
      <c r="AE84" s="139">
        <f>RANK('Standardized Scores'!AE84,'Standardized Scores'!$E84:$DO84)</f>
        <v>62</v>
      </c>
      <c r="AF84" s="139">
        <f>RANK('Standardized Scores'!AF84,'Standardized Scores'!$E84:$DO84)</f>
        <v>39</v>
      </c>
      <c r="AG84" s="139">
        <f>RANK('Standardized Scores'!AG84,'Standardized Scores'!$E84:$DO84)</f>
        <v>62</v>
      </c>
      <c r="AH84" s="139">
        <f>RANK('Standardized Scores'!AH84,'Standardized Scores'!$E84:$DO84)</f>
        <v>62</v>
      </c>
      <c r="AI84" s="139">
        <f>RANK('Standardized Scores'!AI84,'Standardized Scores'!$E84:$DO84)</f>
        <v>62</v>
      </c>
      <c r="AJ84" s="139">
        <f>RANK('Standardized Scores'!AJ84,'Standardized Scores'!$E84:$DO84)</f>
        <v>62</v>
      </c>
      <c r="AK84" s="139">
        <f>RANK('Standardized Scores'!AK84,'Standardized Scores'!$E84:$DO84)</f>
        <v>62</v>
      </c>
      <c r="AL84" s="139">
        <f>RANK('Standardized Scores'!AL84,'Standardized Scores'!$E84:$DO84)</f>
        <v>35</v>
      </c>
      <c r="AM84" s="139">
        <f>RANK('Standardized Scores'!AM84,'Standardized Scores'!$E84:$DO84)</f>
        <v>14</v>
      </c>
      <c r="AN84" s="139">
        <f>RANK('Standardized Scores'!AN84,'Standardized Scores'!$E84:$DO84)</f>
        <v>52</v>
      </c>
      <c r="AO84" s="139">
        <f>RANK('Standardized Scores'!AO84,'Standardized Scores'!$E84:$DO84)</f>
        <v>62</v>
      </c>
      <c r="AP84" s="139">
        <f>RANK('Standardized Scores'!AP84,'Standardized Scores'!$E84:$DO84)</f>
        <v>17</v>
      </c>
      <c r="AQ84" s="139">
        <f>RANK('Standardized Scores'!AQ84,'Standardized Scores'!$E84:$DO84)</f>
        <v>10</v>
      </c>
      <c r="AR84" s="139">
        <f>RANK('Standardized Scores'!AR84,'Standardized Scores'!$E84:$DO84)</f>
        <v>32</v>
      </c>
      <c r="AS84" s="139">
        <f>RANK('Standardized Scores'!AS84,'Standardized Scores'!$E84:$DO84)</f>
        <v>62</v>
      </c>
      <c r="AT84" s="139">
        <f>RANK('Standardized Scores'!AT84,'Standardized Scores'!$E84:$DO84)</f>
        <v>62</v>
      </c>
      <c r="AU84" s="139">
        <f>RANK('Standardized Scores'!AU84,'Standardized Scores'!$E84:$DO84)</f>
        <v>14</v>
      </c>
      <c r="AV84" s="139">
        <f>RANK('Standardized Scores'!AV84,'Standardized Scores'!$E84:$DO84)</f>
        <v>35</v>
      </c>
      <c r="AW84" s="139">
        <f>RANK('Standardized Scores'!AW84,'Standardized Scores'!$E84:$DO84)</f>
        <v>62</v>
      </c>
      <c r="AX84" s="139">
        <f>RANK('Standardized Scores'!AX84,'Standardized Scores'!$E84:$DO84)</f>
        <v>47</v>
      </c>
      <c r="AY84" s="139">
        <f>RANK('Standardized Scores'!AY84,'Standardized Scores'!$E84:$DO84)</f>
        <v>60</v>
      </c>
      <c r="AZ84" s="139">
        <f>RANK('Standardized Scores'!AZ84,'Standardized Scores'!$E84:$DO84)</f>
        <v>62</v>
      </c>
      <c r="BA84" s="139">
        <f>RANK('Standardized Scores'!BA84,'Standardized Scores'!$E84:$DO84)</f>
        <v>54</v>
      </c>
      <c r="BB84" s="139">
        <f>RANK('Standardized Scores'!BB84,'Standardized Scores'!$E84:$DO84)</f>
        <v>34</v>
      </c>
      <c r="BC84" s="139">
        <f>RANK('Standardized Scores'!BC84,'Standardized Scores'!$E84:$DO84)</f>
        <v>8</v>
      </c>
      <c r="BD84" s="139">
        <f>RANK('Standardized Scores'!BD84,'Standardized Scores'!$E84:$DO84)</f>
        <v>9</v>
      </c>
      <c r="BE84" s="139">
        <f>RANK('Standardized Scores'!BE84,'Standardized Scores'!$E84:$DO84)</f>
        <v>21</v>
      </c>
      <c r="BF84" s="139">
        <f>RANK('Standardized Scores'!BF84,'Standardized Scores'!$E84:$DO84)</f>
        <v>24</v>
      </c>
      <c r="BG84" s="139">
        <f>RANK('Standardized Scores'!BG84,'Standardized Scores'!$E84:$DO84)</f>
        <v>56</v>
      </c>
      <c r="BH84" s="139">
        <f>RANK('Standardized Scores'!BH84,'Standardized Scores'!$E84:$DO84)</f>
        <v>41</v>
      </c>
      <c r="BI84" s="139">
        <f>RANK('Standardized Scores'!BI84,'Standardized Scores'!$E84:$DO84)</f>
        <v>62</v>
      </c>
      <c r="BJ84" s="139">
        <f>RANK('Standardized Scores'!BJ84,'Standardized Scores'!$E84:$DO84)</f>
        <v>43</v>
      </c>
      <c r="BK84" s="139">
        <f>RANK('Standardized Scores'!BK84,'Standardized Scores'!$E84:$DO84)</f>
        <v>62</v>
      </c>
      <c r="BL84" s="139">
        <f>RANK('Standardized Scores'!BL84,'Standardized Scores'!$E84:$DO84)</f>
        <v>62</v>
      </c>
      <c r="BM84" s="139">
        <f>RANK('Standardized Scores'!BM84,'Standardized Scores'!$E84:$DO84)</f>
        <v>62</v>
      </c>
      <c r="BN84" s="139">
        <f>RANK('Standardized Scores'!BN84,'Standardized Scores'!$E84:$DO84)</f>
        <v>62</v>
      </c>
      <c r="BO84" s="139">
        <f>RANK('Standardized Scores'!BO84,'Standardized Scores'!$E84:$DO84)</f>
        <v>62</v>
      </c>
      <c r="BP84" s="139">
        <f>RANK('Standardized Scores'!BP84,'Standardized Scores'!$E84:$DO84)</f>
        <v>29</v>
      </c>
      <c r="BQ84" s="139">
        <f>RANK('Standardized Scores'!BQ84,'Standardized Scores'!$E84:$DO84)</f>
        <v>62</v>
      </c>
      <c r="BR84" s="139">
        <f>RANK('Standardized Scores'!BR84,'Standardized Scores'!$E84:$DO84)</f>
        <v>62</v>
      </c>
      <c r="BS84" s="139">
        <f>RANK('Standardized Scores'!BS84,'Standardized Scores'!$E84:$DO84)</f>
        <v>61</v>
      </c>
      <c r="BT84" s="139">
        <f>RANK('Standardized Scores'!BT84,'Standardized Scores'!$E84:$DO84)</f>
        <v>62</v>
      </c>
      <c r="BU84" s="139">
        <f>RANK('Standardized Scores'!BU84,'Standardized Scores'!$E84:$DO84)</f>
        <v>62</v>
      </c>
      <c r="BV84" s="139">
        <f>RANK('Standardized Scores'!BV84,'Standardized Scores'!$E84:$DO84)</f>
        <v>19</v>
      </c>
      <c r="BW84" s="139">
        <f>RANK('Standardized Scores'!BW84,'Standardized Scores'!$E84:$DO84)</f>
        <v>62</v>
      </c>
      <c r="BX84" s="139">
        <f>RANK('Standardized Scores'!BX84,'Standardized Scores'!$E84:$DO84)</f>
        <v>1</v>
      </c>
      <c r="BY84" s="139">
        <f>RANK('Standardized Scores'!BY84,'Standardized Scores'!$E84:$DO84)</f>
        <v>62</v>
      </c>
      <c r="BZ84" s="139">
        <f>RANK('Standardized Scores'!BZ84,'Standardized Scores'!$E84:$DO84)</f>
        <v>23</v>
      </c>
      <c r="CA84" s="139">
        <f>RANK('Standardized Scores'!CA84,'Standardized Scores'!$E84:$DO84)</f>
        <v>20</v>
      </c>
      <c r="CB84" s="139">
        <f>RANK('Standardized Scores'!CB84,'Standardized Scores'!$E84:$DO84)</f>
        <v>50</v>
      </c>
      <c r="CC84" s="139">
        <f>RANK('Standardized Scores'!CC84,'Standardized Scores'!$E84:$DO84)</f>
        <v>11</v>
      </c>
      <c r="CD84" s="139">
        <f>RANK('Standardized Scores'!CD84,'Standardized Scores'!$E84:$DO84)</f>
        <v>62</v>
      </c>
      <c r="CE84" s="139">
        <f>RANK('Standardized Scores'!CE84,'Standardized Scores'!$E84:$DO84)</f>
        <v>62</v>
      </c>
      <c r="CF84" s="139">
        <f>RANK('Standardized Scores'!CF84,'Standardized Scores'!$E84:$DO84)</f>
        <v>62</v>
      </c>
      <c r="CG84" s="139">
        <f>RANK('Standardized Scores'!CG84,'Standardized Scores'!$E84:$DO84)</f>
        <v>62</v>
      </c>
      <c r="CH84" s="139">
        <f>RANK('Standardized Scores'!CH84,'Standardized Scores'!$E84:$DO84)</f>
        <v>55</v>
      </c>
      <c r="CI84" s="139">
        <f>RANK('Standardized Scores'!CI84,'Standardized Scores'!$E84:$DO84)</f>
        <v>33</v>
      </c>
      <c r="CJ84" s="139">
        <f>RANK('Standardized Scores'!CJ84,'Standardized Scores'!$E84:$DO84)</f>
        <v>51</v>
      </c>
      <c r="CK84" s="139">
        <f>RANK('Standardized Scores'!CK84,'Standardized Scores'!$E84:$DO84)</f>
        <v>45</v>
      </c>
      <c r="CL84" s="139">
        <f>RANK('Standardized Scores'!CL84,'Standardized Scores'!$E84:$DO84)</f>
        <v>5</v>
      </c>
      <c r="CM84" s="139">
        <f>RANK('Standardized Scores'!CM84,'Standardized Scores'!$E84:$DO84)</f>
        <v>27</v>
      </c>
      <c r="CN84" s="139">
        <f>RANK('Standardized Scores'!CN84,'Standardized Scores'!$E84:$DO84)</f>
        <v>53</v>
      </c>
      <c r="CO84" s="139">
        <f>RANK('Standardized Scores'!CO84,'Standardized Scores'!$E84:$DO84)</f>
        <v>25</v>
      </c>
      <c r="CP84" s="139">
        <f>RANK('Standardized Scores'!CP84,'Standardized Scores'!$E84:$DO84)</f>
        <v>16</v>
      </c>
      <c r="CQ84" s="139">
        <f>RANK('Standardized Scores'!CQ84,'Standardized Scores'!$E84:$DO84)</f>
        <v>22</v>
      </c>
      <c r="CR84" s="139">
        <f>RANK('Standardized Scores'!CR84,'Standardized Scores'!$E84:$DO84)</f>
        <v>62</v>
      </c>
      <c r="CS84" s="139">
        <f>RANK('Standardized Scores'!CS84,'Standardized Scores'!$E84:$DO84)</f>
        <v>4</v>
      </c>
      <c r="CT84" s="139">
        <f>RANK('Standardized Scores'!CT84,'Standardized Scores'!$E84:$DO84)</f>
        <v>38</v>
      </c>
      <c r="CU84" s="139">
        <f>RANK('Standardized Scores'!CU84,'Standardized Scores'!$E84:$DO84)</f>
        <v>62</v>
      </c>
      <c r="CV84" s="139">
        <f>RANK('Standardized Scores'!CV84,'Standardized Scores'!$E84:$DO84)</f>
        <v>12</v>
      </c>
      <c r="CW84" s="139">
        <f>RANK('Standardized Scores'!CW84,'Standardized Scores'!$E84:$DO84)</f>
        <v>13</v>
      </c>
      <c r="CX84" s="139">
        <f>RANK('Standardized Scores'!CX84,'Standardized Scores'!$E84:$DO84)</f>
        <v>18</v>
      </c>
      <c r="CY84" s="139">
        <f>RANK('Standardized Scores'!CY84,'Standardized Scores'!$E84:$DO84)</f>
        <v>46</v>
      </c>
      <c r="CZ84" s="139">
        <f>RANK('Standardized Scores'!CZ84,'Standardized Scores'!$E84:$DO84)</f>
        <v>44</v>
      </c>
      <c r="DA84" s="139">
        <f>RANK('Standardized Scores'!DA84,'Standardized Scores'!$E84:$DO84)</f>
        <v>28</v>
      </c>
      <c r="DB84" s="139">
        <f>RANK('Standardized Scores'!DB84,'Standardized Scores'!$E84:$DO84)</f>
        <v>30</v>
      </c>
      <c r="DC84" s="139">
        <f>RANK('Standardized Scores'!DC84,'Standardized Scores'!$E84:$DO84)</f>
        <v>62</v>
      </c>
      <c r="DD84" s="139">
        <f>RANK('Standardized Scores'!DD84,'Standardized Scores'!$E84:$DO84)</f>
        <v>31</v>
      </c>
      <c r="DE84" s="139">
        <f>RANK('Standardized Scores'!DE84,'Standardized Scores'!$E84:$DO84)</f>
        <v>62</v>
      </c>
      <c r="DF84" s="139">
        <f>RANK('Standardized Scores'!DF84,'Standardized Scores'!$E84:$DO84)</f>
        <v>58</v>
      </c>
      <c r="DG84" s="139">
        <f>RANK('Standardized Scores'!DG84,'Standardized Scores'!$E84:$DO84)</f>
        <v>62</v>
      </c>
      <c r="DH84" s="139">
        <f>RANK('Standardized Scores'!DH84,'Standardized Scores'!$E84:$DO84)</f>
        <v>35</v>
      </c>
      <c r="DI84" s="139">
        <f>RANK('Standardized Scores'!DI84,'Standardized Scores'!$E84:$DO84)</f>
        <v>7</v>
      </c>
      <c r="DJ84" s="139">
        <f>RANK('Standardized Scores'!DJ84,'Standardized Scores'!$E84:$DO84)</f>
        <v>2</v>
      </c>
      <c r="DK84" s="139">
        <f>RANK('Standardized Scores'!DK84,'Standardized Scores'!$E84:$DO84)</f>
        <v>26</v>
      </c>
      <c r="DL84" s="139">
        <f>RANK('Standardized Scores'!DL84,'Standardized Scores'!$E84:$DO84)</f>
        <v>62</v>
      </c>
      <c r="DM84" s="139">
        <f>RANK('Standardized Scores'!DM84,'Standardized Scores'!$E84:$DO84)</f>
        <v>42</v>
      </c>
      <c r="DN84" s="139">
        <f>RANK('Standardized Scores'!DN84,'Standardized Scores'!$E84:$DO84)</f>
        <v>62</v>
      </c>
      <c r="DO84" s="139">
        <f>RANK('Standardized Scores'!DO84,'Standardized Scores'!$E84:$DO84)</f>
        <v>62</v>
      </c>
    </row>
    <row r="85" spans="2:119" ht="12" customHeight="1" x14ac:dyDescent="0.25">
      <c r="B85" s="86" t="str">
        <f>'Standardized Scores'!B85</f>
        <v xml:space="preserve">     Investment in equipment and product testing</v>
      </c>
      <c r="C85" s="86" t="s">
        <v>224</v>
      </c>
      <c r="D85" s="171">
        <f>'Standardized Scores'!D85</f>
        <v>0.25</v>
      </c>
      <c r="E85" s="138">
        <f>RANK('Standardized Scores'!E85,'Standardized Scores'!$E85:$DO85)</f>
        <v>57</v>
      </c>
      <c r="F85" s="138">
        <f>RANK('Standardized Scores'!F85,'Standardized Scores'!$E85:$DO85)</f>
        <v>77</v>
      </c>
      <c r="G85" s="138">
        <f>RANK('Standardized Scores'!G85,'Standardized Scores'!$E85:$DO85)</f>
        <v>108</v>
      </c>
      <c r="H85" s="138">
        <f>RANK('Standardized Scores'!H85,'Standardized Scores'!$E85:$DO85)</f>
        <v>91</v>
      </c>
      <c r="I85" s="138">
        <f>RANK('Standardized Scores'!I85,'Standardized Scores'!$E85:$DO85)</f>
        <v>53</v>
      </c>
      <c r="J85" s="138">
        <f>RANK('Standardized Scores'!J85,'Standardized Scores'!$E85:$DO85)</f>
        <v>7</v>
      </c>
      <c r="K85" s="138">
        <f>RANK('Standardized Scores'!K85,'Standardized Scores'!$E85:$DO85)</f>
        <v>14</v>
      </c>
      <c r="L85" s="138">
        <f>RANK('Standardized Scores'!L85,'Standardized Scores'!$E85:$DO85)</f>
        <v>110</v>
      </c>
      <c r="M85" s="138">
        <f>RANK('Standardized Scores'!M85,'Standardized Scores'!$E85:$DO85)</f>
        <v>49</v>
      </c>
      <c r="N85" s="138">
        <f>RANK('Standardized Scores'!N85,'Standardized Scores'!$E85:$DO85)</f>
        <v>70</v>
      </c>
      <c r="O85" s="138">
        <f>RANK('Standardized Scores'!O85,'Standardized Scores'!$E85:$DO85)</f>
        <v>59</v>
      </c>
      <c r="P85" s="138">
        <f>RANK('Standardized Scores'!P85,'Standardized Scores'!$E85:$DO85)</f>
        <v>8</v>
      </c>
      <c r="Q85" s="138">
        <f>RANK('Standardized Scores'!Q85,'Standardized Scores'!$E85:$DO85)</f>
        <v>102</v>
      </c>
      <c r="R85" s="138">
        <f>RANK('Standardized Scores'!R85,'Standardized Scores'!$E85:$DO85)</f>
        <v>61</v>
      </c>
      <c r="S85" s="138">
        <f>RANK('Standardized Scores'!S85,'Standardized Scores'!$E85:$DO85)</f>
        <v>90</v>
      </c>
      <c r="T85" s="138">
        <f>RANK('Standardized Scores'!T85,'Standardized Scores'!$E85:$DO85)</f>
        <v>71</v>
      </c>
      <c r="U85" s="138">
        <f>RANK('Standardized Scores'!U85,'Standardized Scores'!$E85:$DO85)</f>
        <v>21</v>
      </c>
      <c r="V85" s="138">
        <f>RANK('Standardized Scores'!V85,'Standardized Scores'!$E85:$DO85)</f>
        <v>97</v>
      </c>
      <c r="W85" s="138">
        <f>RANK('Standardized Scores'!W85,'Standardized Scores'!$E85:$DO85)</f>
        <v>18</v>
      </c>
      <c r="X85" s="138">
        <f>RANK('Standardized Scores'!X85,'Standardized Scores'!$E85:$DO85)</f>
        <v>15</v>
      </c>
      <c r="Y85" s="138">
        <f>RANK('Standardized Scores'!Y85,'Standardized Scores'!$E85:$DO85)</f>
        <v>23</v>
      </c>
      <c r="Z85" s="138">
        <f>RANK('Standardized Scores'!Z85,'Standardized Scores'!$E85:$DO85)</f>
        <v>74</v>
      </c>
      <c r="AA85" s="138">
        <f>RANK('Standardized Scores'!AA85,'Standardized Scores'!$E85:$DO85)</f>
        <v>100</v>
      </c>
      <c r="AB85" s="138">
        <f>RANK('Standardized Scores'!AB85,'Standardized Scores'!$E85:$DO85)</f>
        <v>47</v>
      </c>
      <c r="AC85" s="138">
        <f>RANK('Standardized Scores'!AC85,'Standardized Scores'!$E85:$DO85)</f>
        <v>58</v>
      </c>
      <c r="AD85" s="138">
        <f>RANK('Standardized Scores'!AD85,'Standardized Scores'!$E85:$DO85)</f>
        <v>44</v>
      </c>
      <c r="AE85" s="138">
        <f>RANK('Standardized Scores'!AE85,'Standardized Scores'!$E85:$DO85)</f>
        <v>4</v>
      </c>
      <c r="AF85" s="138">
        <f>RANK('Standardized Scores'!AF85,'Standardized Scores'!$E85:$DO85)</f>
        <v>2</v>
      </c>
      <c r="AG85" s="138">
        <f>RANK('Standardized Scores'!AG85,'Standardized Scores'!$E85:$DO85)</f>
        <v>67</v>
      </c>
      <c r="AH85" s="138">
        <f>RANK('Standardized Scores'!AH85,'Standardized Scores'!$E85:$DO85)</f>
        <v>79</v>
      </c>
      <c r="AI85" s="138">
        <f>RANK('Standardized Scores'!AI85,'Standardized Scores'!$E85:$DO85)</f>
        <v>88</v>
      </c>
      <c r="AJ85" s="138">
        <f>RANK('Standardized Scores'!AJ85,'Standardized Scores'!$E85:$DO85)</f>
        <v>81</v>
      </c>
      <c r="AK85" s="138">
        <f>RANK('Standardized Scores'!AK85,'Standardized Scores'!$E85:$DO85)</f>
        <v>6</v>
      </c>
      <c r="AL85" s="138">
        <f>RANK('Standardized Scores'!AL85,'Standardized Scores'!$E85:$DO85)</f>
        <v>93</v>
      </c>
      <c r="AM85" s="138">
        <f>RANK('Standardized Scores'!AM85,'Standardized Scores'!$E85:$DO85)</f>
        <v>13</v>
      </c>
      <c r="AN85" s="138">
        <f>RANK('Standardized Scores'!AN85,'Standardized Scores'!$E85:$DO85)</f>
        <v>20</v>
      </c>
      <c r="AO85" s="138">
        <f>RANK('Standardized Scores'!AO85,'Standardized Scores'!$E85:$DO85)</f>
        <v>78</v>
      </c>
      <c r="AP85" s="138">
        <f>RANK('Standardized Scores'!AP85,'Standardized Scores'!$E85:$DO85)</f>
        <v>1</v>
      </c>
      <c r="AQ85" s="138">
        <f>RANK('Standardized Scores'!AQ85,'Standardized Scores'!$E85:$DO85)</f>
        <v>112</v>
      </c>
      <c r="AR85" s="138">
        <f>RANK('Standardized Scores'!AR85,'Standardized Scores'!$E85:$DO85)</f>
        <v>64</v>
      </c>
      <c r="AS85" s="138">
        <f>RANK('Standardized Scores'!AS85,'Standardized Scores'!$E85:$DO85)</f>
        <v>107</v>
      </c>
      <c r="AT85" s="138">
        <f>RANK('Standardized Scores'!AT85,'Standardized Scores'!$E85:$DO85)</f>
        <v>85</v>
      </c>
      <c r="AU85" s="138">
        <f>RANK('Standardized Scores'!AU85,'Standardized Scores'!$E85:$DO85)</f>
        <v>17</v>
      </c>
      <c r="AV85" s="138">
        <f>RANK('Standardized Scores'!AV85,'Standardized Scores'!$E85:$DO85)</f>
        <v>11</v>
      </c>
      <c r="AW85" s="138">
        <f>RANK('Standardized Scores'!AW85,'Standardized Scores'!$E85:$DO85)</f>
        <v>32</v>
      </c>
      <c r="AX85" s="138">
        <f>RANK('Standardized Scores'!AX85,'Standardized Scores'!$E85:$DO85)</f>
        <v>56</v>
      </c>
      <c r="AY85" s="138">
        <f>RANK('Standardized Scores'!AY85,'Standardized Scores'!$E85:$DO85)</f>
        <v>43</v>
      </c>
      <c r="AZ85" s="138">
        <f>RANK('Standardized Scores'!AZ85,'Standardized Scores'!$E85:$DO85)</f>
        <v>113</v>
      </c>
      <c r="BA85" s="138">
        <f>RANK('Standardized Scores'!BA85,'Standardized Scores'!$E85:$DO85)</f>
        <v>114</v>
      </c>
      <c r="BB85" s="138">
        <f>RANK('Standardized Scores'!BB85,'Standardized Scores'!$E85:$DO85)</f>
        <v>19</v>
      </c>
      <c r="BC85" s="138">
        <f>RANK('Standardized Scores'!BC85,'Standardized Scores'!$E85:$DO85)</f>
        <v>5</v>
      </c>
      <c r="BD85" s="138">
        <f>RANK('Standardized Scores'!BD85,'Standardized Scores'!$E85:$DO85)</f>
        <v>29</v>
      </c>
      <c r="BE85" s="138">
        <f>RANK('Standardized Scores'!BE85,'Standardized Scores'!$E85:$DO85)</f>
        <v>37</v>
      </c>
      <c r="BF85" s="138">
        <f>RANK('Standardized Scores'!BF85,'Standardized Scores'!$E85:$DO85)</f>
        <v>66</v>
      </c>
      <c r="BG85" s="138">
        <f>RANK('Standardized Scores'!BG85,'Standardized Scores'!$E85:$DO85)</f>
        <v>60</v>
      </c>
      <c r="BH85" s="138">
        <f>RANK('Standardized Scores'!BH85,'Standardized Scores'!$E85:$DO85)</f>
        <v>94</v>
      </c>
      <c r="BI85" s="138">
        <f>RANK('Standardized Scores'!BI85,'Standardized Scores'!$E85:$DO85)</f>
        <v>103</v>
      </c>
      <c r="BJ85" s="138">
        <f>RANK('Standardized Scores'!BJ85,'Standardized Scores'!$E85:$DO85)</f>
        <v>54</v>
      </c>
      <c r="BK85" s="138">
        <f>RANK('Standardized Scores'!BK85,'Standardized Scores'!$E85:$DO85)</f>
        <v>22</v>
      </c>
      <c r="BL85" s="138">
        <f>RANK('Standardized Scores'!BL85,'Standardized Scores'!$E85:$DO85)</f>
        <v>86</v>
      </c>
      <c r="BM85" s="138">
        <f>RANK('Standardized Scores'!BM85,'Standardized Scores'!$E85:$DO85)</f>
        <v>38</v>
      </c>
      <c r="BN85" s="138">
        <f>RANK('Standardized Scores'!BN85,'Standardized Scores'!$E85:$DO85)</f>
        <v>12</v>
      </c>
      <c r="BO85" s="138">
        <f>RANK('Standardized Scores'!BO85,'Standardized Scores'!$E85:$DO85)</f>
        <v>98</v>
      </c>
      <c r="BP85" s="138">
        <f>RANK('Standardized Scores'!BP85,'Standardized Scores'!$E85:$DO85)</f>
        <v>34</v>
      </c>
      <c r="BQ85" s="138">
        <f>RANK('Standardized Scores'!BQ85,'Standardized Scores'!$E85:$DO85)</f>
        <v>28</v>
      </c>
      <c r="BR85" s="138">
        <f>RANK('Standardized Scores'!BR85,'Standardized Scores'!$E85:$DO85)</f>
        <v>84</v>
      </c>
      <c r="BS85" s="138">
        <f>RANK('Standardized Scores'!BS85,'Standardized Scores'!$E85:$DO85)</f>
        <v>33</v>
      </c>
      <c r="BT85" s="138">
        <f>RANK('Standardized Scores'!BT85,'Standardized Scores'!$E85:$DO85)</f>
        <v>92</v>
      </c>
      <c r="BU85" s="138">
        <f>RANK('Standardized Scores'!BU85,'Standardized Scores'!$E85:$DO85)</f>
        <v>55</v>
      </c>
      <c r="BV85" s="138">
        <f>RANK('Standardized Scores'!BV85,'Standardized Scores'!$E85:$DO85)</f>
        <v>50</v>
      </c>
      <c r="BW85" s="138">
        <f>RANK('Standardized Scores'!BW85,'Standardized Scores'!$E85:$DO85)</f>
        <v>104</v>
      </c>
      <c r="BX85" s="138">
        <f>RANK('Standardized Scores'!BX85,'Standardized Scores'!$E85:$DO85)</f>
        <v>89</v>
      </c>
      <c r="BY85" s="138">
        <f>RANK('Standardized Scores'!BY85,'Standardized Scores'!$E85:$DO85)</f>
        <v>105</v>
      </c>
      <c r="BZ85" s="138">
        <f>RANK('Standardized Scores'!BZ85,'Standardized Scores'!$E85:$DO85)</f>
        <v>3</v>
      </c>
      <c r="CA85" s="138">
        <f>RANK('Standardized Scores'!CA85,'Standardized Scores'!$E85:$DO85)</f>
        <v>30</v>
      </c>
      <c r="CB85" s="138">
        <f>RANK('Standardized Scores'!CB85,'Standardized Scores'!$E85:$DO85)</f>
        <v>73</v>
      </c>
      <c r="CC85" s="138">
        <f>RANK('Standardized Scores'!CC85,'Standardized Scores'!$E85:$DO85)</f>
        <v>16</v>
      </c>
      <c r="CD85" s="138">
        <f>RANK('Standardized Scores'!CD85,'Standardized Scores'!$E85:$DO85)</f>
        <v>68</v>
      </c>
      <c r="CE85" s="138">
        <f>RANK('Standardized Scores'!CE85,'Standardized Scores'!$E85:$DO85)</f>
        <v>87</v>
      </c>
      <c r="CF85" s="138">
        <f>RANK('Standardized Scores'!CF85,'Standardized Scores'!$E85:$DO85)</f>
        <v>10</v>
      </c>
      <c r="CG85" s="138">
        <f>RANK('Standardized Scores'!CG85,'Standardized Scores'!$E85:$DO85)</f>
        <v>111</v>
      </c>
      <c r="CH85" s="138">
        <f>RANK('Standardized Scores'!CH85,'Standardized Scores'!$E85:$DO85)</f>
        <v>99</v>
      </c>
      <c r="CI85" s="138">
        <f>RANK('Standardized Scores'!CI85,'Standardized Scores'!$E85:$DO85)</f>
        <v>65</v>
      </c>
      <c r="CJ85" s="138">
        <f>RANK('Standardized Scores'!CJ85,'Standardized Scores'!$E85:$DO85)</f>
        <v>31</v>
      </c>
      <c r="CK85" s="138">
        <f>RANK('Standardized Scores'!CK85,'Standardized Scores'!$E85:$DO85)</f>
        <v>35</v>
      </c>
      <c r="CL85" s="138">
        <f>RANK('Standardized Scores'!CL85,'Standardized Scores'!$E85:$DO85)</f>
        <v>51</v>
      </c>
      <c r="CM85" s="138">
        <f>RANK('Standardized Scores'!CM85,'Standardized Scores'!$E85:$DO85)</f>
        <v>27</v>
      </c>
      <c r="CN85" s="138">
        <f>RANK('Standardized Scores'!CN85,'Standardized Scores'!$E85:$DO85)</f>
        <v>24</v>
      </c>
      <c r="CO85" s="138">
        <f>RANK('Standardized Scores'!CO85,'Standardized Scores'!$E85:$DO85)</f>
        <v>83</v>
      </c>
      <c r="CP85" s="138">
        <f>RANK('Standardized Scores'!CP85,'Standardized Scores'!$E85:$DO85)</f>
        <v>106</v>
      </c>
      <c r="CQ85" s="138">
        <f>RANK('Standardized Scores'!CQ85,'Standardized Scores'!$E85:$DO85)</f>
        <v>69</v>
      </c>
      <c r="CR85" s="138">
        <f>RANK('Standardized Scores'!CR85,'Standardized Scores'!$E85:$DO85)</f>
        <v>52</v>
      </c>
      <c r="CS85" s="138">
        <f>RANK('Standardized Scores'!CS85,'Standardized Scores'!$E85:$DO85)</f>
        <v>46</v>
      </c>
      <c r="CT85" s="138">
        <f>RANK('Standardized Scores'!CT85,'Standardized Scores'!$E85:$DO85)</f>
        <v>45</v>
      </c>
      <c r="CU85" s="138">
        <f>RANK('Standardized Scores'!CU85,'Standardized Scores'!$E85:$DO85)</f>
        <v>41</v>
      </c>
      <c r="CV85" s="138">
        <f>RANK('Standardized Scores'!CV85,'Standardized Scores'!$E85:$DO85)</f>
        <v>82</v>
      </c>
      <c r="CW85" s="138">
        <f>RANK('Standardized Scores'!CW85,'Standardized Scores'!$E85:$DO85)</f>
        <v>62</v>
      </c>
      <c r="CX85" s="138">
        <f>RANK('Standardized Scores'!CX85,'Standardized Scores'!$E85:$DO85)</f>
        <v>39</v>
      </c>
      <c r="CY85" s="138">
        <f>RANK('Standardized Scores'!CY85,'Standardized Scores'!$E85:$DO85)</f>
        <v>115</v>
      </c>
      <c r="CZ85" s="138">
        <f>RANK('Standardized Scores'!CZ85,'Standardized Scores'!$E85:$DO85)</f>
        <v>36</v>
      </c>
      <c r="DA85" s="138">
        <f>RANK('Standardized Scores'!DA85,'Standardized Scores'!$E85:$DO85)</f>
        <v>26</v>
      </c>
      <c r="DB85" s="138">
        <f>RANK('Standardized Scores'!DB85,'Standardized Scores'!$E85:$DO85)</f>
        <v>9</v>
      </c>
      <c r="DC85" s="138">
        <f>RANK('Standardized Scores'!DC85,'Standardized Scores'!$E85:$DO85)</f>
        <v>76</v>
      </c>
      <c r="DD85" s="138">
        <f>RANK('Standardized Scores'!DD85,'Standardized Scores'!$E85:$DO85)</f>
        <v>75</v>
      </c>
      <c r="DE85" s="138">
        <f>RANK('Standardized Scores'!DE85,'Standardized Scores'!$E85:$DO85)</f>
        <v>96</v>
      </c>
      <c r="DF85" s="138">
        <f>RANK('Standardized Scores'!DF85,'Standardized Scores'!$E85:$DO85)</f>
        <v>80</v>
      </c>
      <c r="DG85" s="138">
        <f>RANK('Standardized Scores'!DG85,'Standardized Scores'!$E85:$DO85)</f>
        <v>109</v>
      </c>
      <c r="DH85" s="138">
        <f>RANK('Standardized Scores'!DH85,'Standardized Scores'!$E85:$DO85)</f>
        <v>48</v>
      </c>
      <c r="DI85" s="138">
        <f>RANK('Standardized Scores'!DI85,'Standardized Scores'!$E85:$DO85)</f>
        <v>42</v>
      </c>
      <c r="DJ85" s="138">
        <f>RANK('Standardized Scores'!DJ85,'Standardized Scores'!$E85:$DO85)</f>
        <v>25</v>
      </c>
      <c r="DK85" s="138">
        <f>RANK('Standardized Scores'!DK85,'Standardized Scores'!$E85:$DO85)</f>
        <v>40</v>
      </c>
      <c r="DL85" s="138">
        <f>RANK('Standardized Scores'!DL85,'Standardized Scores'!$E85:$DO85)</f>
        <v>63</v>
      </c>
      <c r="DM85" s="138">
        <f>RANK('Standardized Scores'!DM85,'Standardized Scores'!$E85:$DO85)</f>
        <v>72</v>
      </c>
      <c r="DN85" s="138">
        <f>RANK('Standardized Scores'!DN85,'Standardized Scores'!$E85:$DO85)</f>
        <v>95</v>
      </c>
      <c r="DO85" s="138">
        <f>RANK('Standardized Scores'!DO85,'Standardized Scores'!$E85:$DO85)</f>
        <v>101</v>
      </c>
    </row>
    <row r="86" spans="2:119" ht="12" customHeight="1" x14ac:dyDescent="0.25">
      <c r="B86" s="83" t="str">
        <f>'Standardized Scores'!B86</f>
        <v xml:space="preserve">         Engineering equipment and engineering testing instruments imported and exported as a percent of GDP</v>
      </c>
      <c r="C86" s="83" t="str">
        <f t="shared" si="1"/>
        <v>Engineering equipment and engineering testing instruments imported and exported as a percent of GDP</v>
      </c>
      <c r="D86" s="172">
        <f>'Standardized Scores'!D86</f>
        <v>0.15</v>
      </c>
      <c r="E86" s="139">
        <f>RANK('Standardized Scores'!E86,'Standardized Scores'!$E86:$DO86)</f>
        <v>68</v>
      </c>
      <c r="F86" s="139">
        <f>RANK('Standardized Scores'!F86,'Standardized Scores'!$E86:$DO86)</f>
        <v>78</v>
      </c>
      <c r="G86" s="139">
        <f>RANK('Standardized Scores'!G86,'Standardized Scores'!$E86:$DO86)</f>
        <v>79</v>
      </c>
      <c r="H86" s="139">
        <f>RANK('Standardized Scores'!H86,'Standardized Scores'!$E86:$DO86)</f>
        <v>63</v>
      </c>
      <c r="I86" s="139">
        <f>RANK('Standardized Scores'!I86,'Standardized Scores'!$E86:$DO86)</f>
        <v>31</v>
      </c>
      <c r="J86" s="139">
        <f>RANK('Standardized Scores'!J86,'Standardized Scores'!$E86:$DO86)</f>
        <v>32</v>
      </c>
      <c r="K86" s="139">
        <f>RANK('Standardized Scores'!K86,'Standardized Scores'!$E86:$DO86)</f>
        <v>13</v>
      </c>
      <c r="L86" s="139">
        <f>RANK('Standardized Scores'!L86,'Standardized Scores'!$E86:$DO86)</f>
        <v>69</v>
      </c>
      <c r="M86" s="139">
        <f>RANK('Standardized Scores'!M86,'Standardized Scores'!$E86:$DO86)</f>
        <v>38</v>
      </c>
      <c r="N86" s="139">
        <f>RANK('Standardized Scores'!N86,'Standardized Scores'!$E86:$DO86)</f>
        <v>86</v>
      </c>
      <c r="O86" s="139">
        <f>RANK('Standardized Scores'!O86,'Standardized Scores'!$E86:$DO86)</f>
        <v>47</v>
      </c>
      <c r="P86" s="139">
        <f>RANK('Standardized Scores'!P86,'Standardized Scores'!$E86:$DO86)</f>
        <v>10</v>
      </c>
      <c r="Q86" s="139">
        <f>RANK('Standardized Scores'!Q86,'Standardized Scores'!$E86:$DO86)</f>
        <v>64</v>
      </c>
      <c r="R86" s="139">
        <f>RANK('Standardized Scores'!R86,'Standardized Scores'!$E86:$DO86)</f>
        <v>51</v>
      </c>
      <c r="S86" s="139">
        <f>RANK('Standardized Scores'!S86,'Standardized Scores'!$E86:$DO86)</f>
        <v>75</v>
      </c>
      <c r="T86" s="139">
        <f>RANK('Standardized Scores'!T86,'Standardized Scores'!$E86:$DO86)</f>
        <v>61</v>
      </c>
      <c r="U86" s="139">
        <f>RANK('Standardized Scores'!U86,'Standardized Scores'!$E86:$DO86)</f>
        <v>19</v>
      </c>
      <c r="V86" s="139">
        <f>RANK('Standardized Scores'!V86,'Standardized Scores'!$E86:$DO86)</f>
        <v>81</v>
      </c>
      <c r="W86" s="139">
        <f>RANK('Standardized Scores'!W86,'Standardized Scores'!$E86:$DO86)</f>
        <v>15</v>
      </c>
      <c r="X86" s="139">
        <f>RANK('Standardized Scores'!X86,'Standardized Scores'!$E86:$DO86)</f>
        <v>42</v>
      </c>
      <c r="Y86" s="139">
        <f>RANK('Standardized Scores'!Y86,'Standardized Scores'!$E86:$DO86)</f>
        <v>35</v>
      </c>
      <c r="Z86" s="139">
        <f>RANK('Standardized Scores'!Z86,'Standardized Scores'!$E86:$DO86)</f>
        <v>60</v>
      </c>
      <c r="AA86" s="139">
        <f>RANK('Standardized Scores'!AA86,'Standardized Scores'!$E86:$DO86)</f>
        <v>76</v>
      </c>
      <c r="AB86" s="139">
        <f>RANK('Standardized Scores'!AB86,'Standardized Scores'!$E86:$DO86)</f>
        <v>20</v>
      </c>
      <c r="AC86" s="139">
        <f>RANK('Standardized Scores'!AC86,'Standardized Scores'!$E86:$DO86)</f>
        <v>36</v>
      </c>
      <c r="AD86" s="139">
        <f>RANK('Standardized Scores'!AD86,'Standardized Scores'!$E86:$DO86)</f>
        <v>40</v>
      </c>
      <c r="AE86" s="139">
        <f>RANK('Standardized Scores'!AE86,'Standardized Scores'!$E86:$DO86)</f>
        <v>4</v>
      </c>
      <c r="AF86" s="139">
        <f>RANK('Standardized Scores'!AF86,'Standardized Scores'!$E86:$DO86)</f>
        <v>7</v>
      </c>
      <c r="AG86" s="139">
        <f>RANK('Standardized Scores'!AG86,'Standardized Scores'!$E86:$DO86)</f>
        <v>41</v>
      </c>
      <c r="AH86" s="139">
        <f>RANK('Standardized Scores'!AH86,'Standardized Scores'!$E86:$DO86)</f>
        <v>52</v>
      </c>
      <c r="AI86" s="139">
        <f>RANK('Standardized Scores'!AI86,'Standardized Scores'!$E86:$DO86)</f>
        <v>82</v>
      </c>
      <c r="AJ86" s="139">
        <f>RANK('Standardized Scores'!AJ86,'Standardized Scores'!$E86:$DO86)</f>
        <v>54</v>
      </c>
      <c r="AK86" s="139">
        <f>RANK('Standardized Scores'!AK86,'Standardized Scores'!$E86:$DO86)</f>
        <v>5</v>
      </c>
      <c r="AL86" s="139">
        <f>RANK('Standardized Scores'!AL86,'Standardized Scores'!$E86:$DO86)</f>
        <v>85</v>
      </c>
      <c r="AM86" s="139">
        <f>RANK('Standardized Scores'!AM86,'Standardized Scores'!$E86:$DO86)</f>
        <v>14</v>
      </c>
      <c r="AN86" s="139">
        <f>RANK('Standardized Scores'!AN86,'Standardized Scores'!$E86:$DO86)</f>
        <v>28</v>
      </c>
      <c r="AO86" s="139">
        <f>RANK('Standardized Scores'!AO86,'Standardized Scores'!$E86:$DO86)</f>
        <v>39</v>
      </c>
      <c r="AP86" s="139">
        <f>RANK('Standardized Scores'!AP86,'Standardized Scores'!$E86:$DO86)</f>
        <v>3</v>
      </c>
      <c r="AQ86" s="139">
        <f>RANK('Standardized Scores'!AQ86,'Standardized Scores'!$E86:$DO86)</f>
        <v>62</v>
      </c>
      <c r="AR86" s="139">
        <f>RANK('Standardized Scores'!AR86,'Standardized Scores'!$E86:$DO86)</f>
        <v>30</v>
      </c>
      <c r="AS86" s="139">
        <f>RANK('Standardized Scores'!AS86,'Standardized Scores'!$E86:$DO86)</f>
        <v>73</v>
      </c>
      <c r="AT86" s="139">
        <f>RANK('Standardized Scores'!AT86,'Standardized Scores'!$E86:$DO86)</f>
        <v>59</v>
      </c>
      <c r="AU86" s="139">
        <f>RANK('Standardized Scores'!AU86,'Standardized Scores'!$E86:$DO86)</f>
        <v>6</v>
      </c>
      <c r="AV86" s="139">
        <f>RANK('Standardized Scores'!AV86,'Standardized Scores'!$E86:$DO86)</f>
        <v>12</v>
      </c>
      <c r="AW86" s="139">
        <f>RANK('Standardized Scores'!AW86,'Standardized Scores'!$E86:$DO86)</f>
        <v>18</v>
      </c>
      <c r="AX86" s="139">
        <f>RANK('Standardized Scores'!AX86,'Standardized Scores'!$E86:$DO86)</f>
        <v>77</v>
      </c>
      <c r="AY86" s="139">
        <f>RANK('Standardized Scores'!AY86,'Standardized Scores'!$E86:$DO86)</f>
        <v>83</v>
      </c>
      <c r="AZ86" s="139">
        <f>RANK('Standardized Scores'!AZ86,'Standardized Scores'!$E86:$DO86)</f>
        <v>89</v>
      </c>
      <c r="BA86" s="139">
        <f>RANK('Standardized Scores'!BA86,'Standardized Scores'!$E86:$DO86)</f>
        <v>70</v>
      </c>
      <c r="BB86" s="139">
        <f>RANK('Standardized Scores'!BB86,'Standardized Scores'!$E86:$DO86)</f>
        <v>17</v>
      </c>
      <c r="BC86" s="139">
        <f>RANK('Standardized Scores'!BC86,'Standardized Scores'!$E86:$DO86)</f>
        <v>8</v>
      </c>
      <c r="BD86" s="139">
        <f>RANK('Standardized Scores'!BD86,'Standardized Scores'!$E86:$DO86)</f>
        <v>27</v>
      </c>
      <c r="BE86" s="139">
        <f>RANK('Standardized Scores'!BE86,'Standardized Scores'!$E86:$DO86)</f>
        <v>21</v>
      </c>
      <c r="BF86" s="139">
        <f>RANK('Standardized Scores'!BF86,'Standardized Scores'!$E86:$DO86)</f>
        <v>45</v>
      </c>
      <c r="BG86" s="139">
        <f>RANK('Standardized Scores'!BG86,'Standardized Scores'!$E86:$DO86)</f>
        <v>53</v>
      </c>
      <c r="BH86" s="139">
        <f>RANK('Standardized Scores'!BH86,'Standardized Scores'!$E86:$DO86)</f>
        <v>71</v>
      </c>
      <c r="BI86" s="139">
        <f>RANK('Standardized Scores'!BI86,'Standardized Scores'!$E86:$DO86)</f>
        <v>49</v>
      </c>
      <c r="BJ86" s="139">
        <f>RANK('Standardized Scores'!BJ86,'Standardized Scores'!$E86:$DO86)</f>
        <v>65</v>
      </c>
      <c r="BK86" s="139">
        <f>RANK('Standardized Scores'!BK86,'Standardized Scores'!$E86:$DO86)</f>
        <v>29</v>
      </c>
      <c r="BL86" s="139">
        <f>RANK('Standardized Scores'!BL86,'Standardized Scores'!$E86:$DO86)</f>
        <v>57</v>
      </c>
      <c r="BM86" s="139">
        <f>RANK('Standardized Scores'!BM86,'Standardized Scores'!$E86:$DO86)</f>
        <v>22</v>
      </c>
      <c r="BN86" s="139">
        <f>RANK('Standardized Scores'!BN86,'Standardized Scores'!$E86:$DO86)</f>
        <v>24</v>
      </c>
      <c r="BO86" s="139">
        <f>RANK('Standardized Scores'!BO86,'Standardized Scores'!$E86:$DO86)</f>
        <v>80</v>
      </c>
      <c r="BP86" s="139">
        <f>RANK('Standardized Scores'!BP86,'Standardized Scores'!$E86:$DO86)</f>
        <v>2</v>
      </c>
      <c r="BQ86" s="139">
        <f>RANK('Standardized Scores'!BQ86,'Standardized Scores'!$E86:$DO86)</f>
        <v>25</v>
      </c>
      <c r="BR86" s="139">
        <f>RANK('Standardized Scores'!BR86,'Standardized Scores'!$E86:$DO86)</f>
        <v>58</v>
      </c>
      <c r="BS86" s="139">
        <f>RANK('Standardized Scores'!BS86,'Standardized Scores'!$E86:$DO86)</f>
        <v>9</v>
      </c>
      <c r="BT86" s="139">
        <f>RANK('Standardized Scores'!BT86,'Standardized Scores'!$E86:$DO86)</f>
        <v>67</v>
      </c>
      <c r="BU86" s="139">
        <f>RANK('Standardized Scores'!BU86,'Standardized Scores'!$E86:$DO86)</f>
        <v>46</v>
      </c>
      <c r="BV86" s="139">
        <f>RANK('Standardized Scores'!BV86,'Standardized Scores'!$E86:$DO86)</f>
        <v>44</v>
      </c>
      <c r="BW86" s="139">
        <f>RANK('Standardized Scores'!BW86,'Standardized Scores'!$E86:$DO86)</f>
        <v>43</v>
      </c>
      <c r="BX86" s="139">
        <f>RANK('Standardized Scores'!BX86,'Standardized Scores'!$E86:$DO86)</f>
        <v>66</v>
      </c>
      <c r="BY86" s="139">
        <f>RANK('Standardized Scores'!BY86,'Standardized Scores'!$E86:$DO86)</f>
        <v>84</v>
      </c>
      <c r="BZ86" s="139">
        <f>RANK('Standardized Scores'!BZ86,'Standardized Scores'!$E86:$DO86)</f>
        <v>1</v>
      </c>
      <c r="CA86" s="139">
        <f>RANK('Standardized Scores'!CA86,'Standardized Scores'!$E86:$DO86)</f>
        <v>33</v>
      </c>
      <c r="CB86" s="139">
        <f>RANK('Standardized Scores'!CB86,'Standardized Scores'!$E86:$DO86)</f>
        <v>88</v>
      </c>
      <c r="CC86" s="139">
        <f>RANK('Standardized Scores'!CC86,'Standardized Scores'!$E86:$DO86)</f>
        <v>23</v>
      </c>
      <c r="CD86" s="139">
        <f>RANK('Standardized Scores'!CD86,'Standardized Scores'!$E86:$DO86)</f>
        <v>37</v>
      </c>
      <c r="CE86" s="139">
        <f>RANK('Standardized Scores'!CE86,'Standardized Scores'!$E86:$DO86)</f>
        <v>87</v>
      </c>
      <c r="CF86" s="139">
        <f>RANK('Standardized Scores'!CF86,'Standardized Scores'!$E86:$DO86)</f>
        <v>55</v>
      </c>
      <c r="CG86" s="139">
        <f>RANK('Standardized Scores'!CG86,'Standardized Scores'!$E86:$DO86)</f>
        <v>74</v>
      </c>
      <c r="CH86" s="139">
        <f>RANK('Standardized Scores'!CH86,'Standardized Scores'!$E86:$DO86)</f>
        <v>56</v>
      </c>
      <c r="CI86" s="139">
        <f>RANK('Standardized Scores'!CI86,'Standardized Scores'!$E86:$DO86)</f>
        <v>34</v>
      </c>
      <c r="CJ86" s="139">
        <f>RANK('Standardized Scores'!CJ86,'Standardized Scores'!$E86:$DO86)</f>
        <v>26</v>
      </c>
      <c r="CK86" s="139">
        <f>RANK('Standardized Scores'!CK86,'Standardized Scores'!$E86:$DO86)</f>
        <v>11</v>
      </c>
      <c r="CL86" s="139">
        <f>RANK('Standardized Scores'!CL86,'Standardized Scores'!$E86:$DO86)</f>
        <v>48</v>
      </c>
      <c r="CM86" s="139">
        <f>RANK('Standardized Scores'!CM86,'Standardized Scores'!$E86:$DO86)</f>
        <v>16</v>
      </c>
      <c r="CN86" s="139">
        <f>RANK('Standardized Scores'!CN86,'Standardized Scores'!$E86:$DO86)</f>
        <v>72</v>
      </c>
      <c r="CO86" s="139">
        <f>RANK('Standardized Scores'!CO86,'Standardized Scores'!$E86:$DO86)</f>
        <v>50</v>
      </c>
      <c r="CP86" s="139">
        <f>RANK('Standardized Scores'!CP86,'Standardized Scores'!$E86:$DO86)</f>
        <v>104</v>
      </c>
      <c r="CQ86" s="139">
        <f>RANK('Standardized Scores'!CQ86,'Standardized Scores'!$E86:$DO86)</f>
        <v>113</v>
      </c>
      <c r="CR86" s="139">
        <f>RANK('Standardized Scores'!CR86,'Standardized Scores'!$E86:$DO86)</f>
        <v>93</v>
      </c>
      <c r="CS86" s="139">
        <f>RANK('Standardized Scores'!CS86,'Standardized Scores'!$E86:$DO86)</f>
        <v>97</v>
      </c>
      <c r="CT86" s="139">
        <f>RANK('Standardized Scores'!CT86,'Standardized Scores'!$E86:$DO86)</f>
        <v>96</v>
      </c>
      <c r="CU86" s="139">
        <f>RANK('Standardized Scores'!CU86,'Standardized Scores'!$E86:$DO86)</f>
        <v>106</v>
      </c>
      <c r="CV86" s="139">
        <f>RANK('Standardized Scores'!CV86,'Standardized Scores'!$E86:$DO86)</f>
        <v>110</v>
      </c>
      <c r="CW86" s="139">
        <f>RANK('Standardized Scores'!CW86,'Standardized Scores'!$E86:$DO86)</f>
        <v>102</v>
      </c>
      <c r="CX86" s="139">
        <f>RANK('Standardized Scores'!CX86,'Standardized Scores'!$E86:$DO86)</f>
        <v>105</v>
      </c>
      <c r="CY86" s="139">
        <f>RANK('Standardized Scores'!CY86,'Standardized Scores'!$E86:$DO86)</f>
        <v>109</v>
      </c>
      <c r="CZ86" s="139">
        <f>RANK('Standardized Scores'!CZ86,'Standardized Scores'!$E86:$DO86)</f>
        <v>111</v>
      </c>
      <c r="DA86" s="139">
        <f>RANK('Standardized Scores'!DA86,'Standardized Scores'!$E86:$DO86)</f>
        <v>103</v>
      </c>
      <c r="DB86" s="139">
        <f>RANK('Standardized Scores'!DB86,'Standardized Scores'!$E86:$DO86)</f>
        <v>100</v>
      </c>
      <c r="DC86" s="139">
        <f>RANK('Standardized Scores'!DC86,'Standardized Scores'!$E86:$DO86)</f>
        <v>114</v>
      </c>
      <c r="DD86" s="139">
        <f>RANK('Standardized Scores'!DD86,'Standardized Scores'!$E86:$DO86)</f>
        <v>101</v>
      </c>
      <c r="DE86" s="139">
        <f>RANK('Standardized Scores'!DE86,'Standardized Scores'!$E86:$DO86)</f>
        <v>98</v>
      </c>
      <c r="DF86" s="139">
        <f>RANK('Standardized Scores'!DF86,'Standardized Scores'!$E86:$DO86)</f>
        <v>108</v>
      </c>
      <c r="DG86" s="139">
        <f>RANK('Standardized Scores'!DG86,'Standardized Scores'!$E86:$DO86)</f>
        <v>95</v>
      </c>
      <c r="DH86" s="139">
        <f>RANK('Standardized Scores'!DH86,'Standardized Scores'!$E86:$DO86)</f>
        <v>99</v>
      </c>
      <c r="DI86" s="139">
        <f>RANK('Standardized Scores'!DI86,'Standardized Scores'!$E86:$DO86)</f>
        <v>92</v>
      </c>
      <c r="DJ86" s="139">
        <f>RANK('Standardized Scores'!DJ86,'Standardized Scores'!$E86:$DO86)</f>
        <v>107</v>
      </c>
      <c r="DK86" s="139">
        <f>RANK('Standardized Scores'!DK86,'Standardized Scores'!$E86:$DO86)</f>
        <v>115</v>
      </c>
      <c r="DL86" s="139">
        <f>RANK('Standardized Scores'!DL86,'Standardized Scores'!$E86:$DO86)</f>
        <v>112</v>
      </c>
      <c r="DM86" s="139">
        <f>RANK('Standardized Scores'!DM86,'Standardized Scores'!$E86:$DO86)</f>
        <v>94</v>
      </c>
      <c r="DN86" s="139">
        <f>RANK('Standardized Scores'!DN86,'Standardized Scores'!$E86:$DO86)</f>
        <v>90</v>
      </c>
      <c r="DO86" s="139">
        <f>RANK('Standardized Scores'!DO86,'Standardized Scores'!$E86:$DO86)</f>
        <v>91</v>
      </c>
    </row>
    <row r="87" spans="2:119" ht="12" customHeight="1" x14ac:dyDescent="0.25">
      <c r="B87" s="83" t="str">
        <f>'Standardized Scores'!B87</f>
        <v xml:space="preserve">         Engineering safety equipment imported and exported</v>
      </c>
      <c r="C87" s="83" t="str">
        <f t="shared" si="1"/>
        <v>Engineering safety equipment imported and exported</v>
      </c>
      <c r="D87" s="172">
        <f>'Standardized Scores'!D87</f>
        <v>0.15</v>
      </c>
      <c r="E87" s="139">
        <f>RANK('Standardized Scores'!E87,'Standardized Scores'!$E87:$DO87)</f>
        <v>91</v>
      </c>
      <c r="F87" s="139">
        <f>RANK('Standardized Scores'!F87,'Standardized Scores'!$E87:$DO87)</f>
        <v>112</v>
      </c>
      <c r="G87" s="139">
        <f>RANK('Standardized Scores'!G87,'Standardized Scores'!$E87:$DO87)</f>
        <v>101</v>
      </c>
      <c r="H87" s="139">
        <f>RANK('Standardized Scores'!H87,'Standardized Scores'!$E87:$DO87)</f>
        <v>90</v>
      </c>
      <c r="I87" s="139">
        <f>RANK('Standardized Scores'!I87,'Standardized Scores'!$E87:$DO87)</f>
        <v>29</v>
      </c>
      <c r="J87" s="139">
        <f>RANK('Standardized Scores'!J87,'Standardized Scores'!$E87:$DO87)</f>
        <v>28</v>
      </c>
      <c r="K87" s="139">
        <f>RANK('Standardized Scores'!K87,'Standardized Scores'!$E87:$DO87)</f>
        <v>22</v>
      </c>
      <c r="L87" s="139">
        <f>RANK('Standardized Scores'!L87,'Standardized Scores'!$E87:$DO87)</f>
        <v>100</v>
      </c>
      <c r="M87" s="139">
        <f>RANK('Standardized Scores'!M87,'Standardized Scores'!$E87:$DO87)</f>
        <v>71</v>
      </c>
      <c r="N87" s="139">
        <f>RANK('Standardized Scores'!N87,'Standardized Scores'!$E87:$DO87)</f>
        <v>103</v>
      </c>
      <c r="O87" s="139">
        <f>RANK('Standardized Scores'!O87,'Standardized Scores'!$E87:$DO87)</f>
        <v>92</v>
      </c>
      <c r="P87" s="139">
        <f>RANK('Standardized Scores'!P87,'Standardized Scores'!$E87:$DO87)</f>
        <v>27</v>
      </c>
      <c r="Q87" s="139">
        <f>RANK('Standardized Scores'!Q87,'Standardized Scores'!$E87:$DO87)</f>
        <v>87</v>
      </c>
      <c r="R87" s="139">
        <f>RANK('Standardized Scores'!R87,'Standardized Scores'!$E87:$DO87)</f>
        <v>84</v>
      </c>
      <c r="S87" s="139">
        <f>RANK('Standardized Scores'!S87,'Standardized Scores'!$E87:$DO87)</f>
        <v>69</v>
      </c>
      <c r="T87" s="139">
        <f>RANK('Standardized Scores'!T87,'Standardized Scores'!$E87:$DO87)</f>
        <v>98</v>
      </c>
      <c r="U87" s="139">
        <f>RANK('Standardized Scores'!U87,'Standardized Scores'!$E87:$DO87)</f>
        <v>63</v>
      </c>
      <c r="V87" s="139">
        <f>RANK('Standardized Scores'!V87,'Standardized Scores'!$E87:$DO87)</f>
        <v>108</v>
      </c>
      <c r="W87" s="139">
        <f>RANK('Standardized Scores'!W87,'Standardized Scores'!$E87:$DO87)</f>
        <v>7</v>
      </c>
      <c r="X87" s="139">
        <f>RANK('Standardized Scores'!X87,'Standardized Scores'!$E87:$DO87)</f>
        <v>35</v>
      </c>
      <c r="Y87" s="139">
        <f>RANK('Standardized Scores'!Y87,'Standardized Scores'!$E87:$DO87)</f>
        <v>40</v>
      </c>
      <c r="Z87" s="139">
        <f>RANK('Standardized Scores'!Z87,'Standardized Scores'!$E87:$DO87)</f>
        <v>73</v>
      </c>
      <c r="AA87" s="139">
        <f>RANK('Standardized Scores'!AA87,'Standardized Scores'!$E87:$DO87)</f>
        <v>97</v>
      </c>
      <c r="AB87" s="139">
        <f>RANK('Standardized Scores'!AB87,'Standardized Scores'!$E87:$DO87)</f>
        <v>66</v>
      </c>
      <c r="AC87" s="139">
        <f>RANK('Standardized Scores'!AC87,'Standardized Scores'!$E87:$DO87)</f>
        <v>59</v>
      </c>
      <c r="AD87" s="139">
        <f>RANK('Standardized Scores'!AD87,'Standardized Scores'!$E87:$DO87)</f>
        <v>37</v>
      </c>
      <c r="AE87" s="139">
        <f>RANK('Standardized Scores'!AE87,'Standardized Scores'!$E87:$DO87)</f>
        <v>9</v>
      </c>
      <c r="AF87" s="139">
        <f>RANK('Standardized Scores'!AF87,'Standardized Scores'!$E87:$DO87)</f>
        <v>6</v>
      </c>
      <c r="AG87" s="139">
        <f>RANK('Standardized Scores'!AG87,'Standardized Scores'!$E87:$DO87)</f>
        <v>85</v>
      </c>
      <c r="AH87" s="139">
        <f>RANK('Standardized Scores'!AH87,'Standardized Scores'!$E87:$DO87)</f>
        <v>80</v>
      </c>
      <c r="AI87" s="139">
        <f>RANK('Standardized Scores'!AI87,'Standardized Scores'!$E87:$DO87)</f>
        <v>104</v>
      </c>
      <c r="AJ87" s="139">
        <f>RANK('Standardized Scores'!AJ87,'Standardized Scores'!$E87:$DO87)</f>
        <v>38</v>
      </c>
      <c r="AK87" s="139">
        <f>RANK('Standardized Scores'!AK87,'Standardized Scores'!$E87:$DO87)</f>
        <v>4</v>
      </c>
      <c r="AL87" s="139">
        <f>RANK('Standardized Scores'!AL87,'Standardized Scores'!$E87:$DO87)</f>
        <v>107</v>
      </c>
      <c r="AM87" s="139">
        <f>RANK('Standardized Scores'!AM87,'Standardized Scores'!$E87:$DO87)</f>
        <v>20</v>
      </c>
      <c r="AN87" s="139">
        <f>RANK('Standardized Scores'!AN87,'Standardized Scores'!$E87:$DO87)</f>
        <v>24</v>
      </c>
      <c r="AO87" s="139">
        <f>RANK('Standardized Scores'!AO87,'Standardized Scores'!$E87:$DO87)</f>
        <v>78</v>
      </c>
      <c r="AP87" s="139">
        <f>RANK('Standardized Scores'!AP87,'Standardized Scores'!$E87:$DO87)</f>
        <v>17</v>
      </c>
      <c r="AQ87" s="139">
        <f>RANK('Standardized Scores'!AQ87,'Standardized Scores'!$E87:$DO87)</f>
        <v>106</v>
      </c>
      <c r="AR87" s="139">
        <f>RANK('Standardized Scores'!AR87,'Standardized Scores'!$E87:$DO87)</f>
        <v>55</v>
      </c>
      <c r="AS87" s="139">
        <f>RANK('Standardized Scores'!AS87,'Standardized Scores'!$E87:$DO87)</f>
        <v>76</v>
      </c>
      <c r="AT87" s="139">
        <f>RANK('Standardized Scores'!AT87,'Standardized Scores'!$E87:$DO87)</f>
        <v>68</v>
      </c>
      <c r="AU87" s="139">
        <f>RANK('Standardized Scores'!AU87,'Standardized Scores'!$E87:$DO87)</f>
        <v>3</v>
      </c>
      <c r="AV87" s="139">
        <f>RANK('Standardized Scores'!AV87,'Standardized Scores'!$E87:$DO87)</f>
        <v>11</v>
      </c>
      <c r="AW87" s="139">
        <f>RANK('Standardized Scores'!AW87,'Standardized Scores'!$E87:$DO87)</f>
        <v>31</v>
      </c>
      <c r="AX87" s="139">
        <f>RANK('Standardized Scores'!AX87,'Standardized Scores'!$E87:$DO87)</f>
        <v>111</v>
      </c>
      <c r="AY87" s="139">
        <f>RANK('Standardized Scores'!AY87,'Standardized Scores'!$E87:$DO87)</f>
        <v>109</v>
      </c>
      <c r="AZ87" s="139">
        <f>RANK('Standardized Scores'!AZ87,'Standardized Scores'!$E87:$DO87)</f>
        <v>115</v>
      </c>
      <c r="BA87" s="139">
        <f>RANK('Standardized Scores'!BA87,'Standardized Scores'!$E87:$DO87)</f>
        <v>94</v>
      </c>
      <c r="BB87" s="139">
        <f>RANK('Standardized Scores'!BB87,'Standardized Scores'!$E87:$DO87)</f>
        <v>60</v>
      </c>
      <c r="BC87" s="139">
        <f>RANK('Standardized Scores'!BC87,'Standardized Scores'!$E87:$DO87)</f>
        <v>5</v>
      </c>
      <c r="BD87" s="139">
        <f>RANK('Standardized Scores'!BD87,'Standardized Scores'!$E87:$DO87)</f>
        <v>30</v>
      </c>
      <c r="BE87" s="139">
        <f>RANK('Standardized Scores'!BE87,'Standardized Scores'!$E87:$DO87)</f>
        <v>75</v>
      </c>
      <c r="BF87" s="139">
        <f>RANK('Standardized Scores'!BF87,'Standardized Scores'!$E87:$DO87)</f>
        <v>81</v>
      </c>
      <c r="BG87" s="139">
        <f>RANK('Standardized Scores'!BG87,'Standardized Scores'!$E87:$DO87)</f>
        <v>50</v>
      </c>
      <c r="BH87" s="139">
        <f>RANK('Standardized Scores'!BH87,'Standardized Scores'!$E87:$DO87)</f>
        <v>96</v>
      </c>
      <c r="BI87" s="139">
        <f>RANK('Standardized Scores'!BI87,'Standardized Scores'!$E87:$DO87)</f>
        <v>54</v>
      </c>
      <c r="BJ87" s="139">
        <f>RANK('Standardized Scores'!BJ87,'Standardized Scores'!$E87:$DO87)</f>
        <v>8</v>
      </c>
      <c r="BK87" s="139">
        <f>RANK('Standardized Scores'!BK87,'Standardized Scores'!$E87:$DO87)</f>
        <v>2</v>
      </c>
      <c r="BL87" s="139">
        <f>RANK('Standardized Scores'!BL87,'Standardized Scores'!$E87:$DO87)</f>
        <v>53</v>
      </c>
      <c r="BM87" s="139">
        <f>RANK('Standardized Scores'!BM87,'Standardized Scores'!$E87:$DO87)</f>
        <v>34</v>
      </c>
      <c r="BN87" s="139">
        <f>RANK('Standardized Scores'!BN87,'Standardized Scores'!$E87:$DO87)</f>
        <v>21</v>
      </c>
      <c r="BO87" s="139">
        <f>RANK('Standardized Scores'!BO87,'Standardized Scores'!$E87:$DO87)</f>
        <v>67</v>
      </c>
      <c r="BP87" s="139">
        <f>RANK('Standardized Scores'!BP87,'Standardized Scores'!$E87:$DO87)</f>
        <v>58</v>
      </c>
      <c r="BQ87" s="139">
        <f>RANK('Standardized Scores'!BQ87,'Standardized Scores'!$E87:$DO87)</f>
        <v>42</v>
      </c>
      <c r="BR87" s="139">
        <f>RANK('Standardized Scores'!BR87,'Standardized Scores'!$E87:$DO87)</f>
        <v>49</v>
      </c>
      <c r="BS87" s="139">
        <f>RANK('Standardized Scores'!BS87,'Standardized Scores'!$E87:$DO87)</f>
        <v>32</v>
      </c>
      <c r="BT87" s="139">
        <f>RANK('Standardized Scores'!BT87,'Standardized Scores'!$E87:$DO87)</f>
        <v>82</v>
      </c>
      <c r="BU87" s="139">
        <f>RANK('Standardized Scores'!BU87,'Standardized Scores'!$E87:$DO87)</f>
        <v>70</v>
      </c>
      <c r="BV87" s="139">
        <f>RANK('Standardized Scores'!BV87,'Standardized Scores'!$E87:$DO87)</f>
        <v>83</v>
      </c>
      <c r="BW87" s="139">
        <f>RANK('Standardized Scores'!BW87,'Standardized Scores'!$E87:$DO87)</f>
        <v>61</v>
      </c>
      <c r="BX87" s="139">
        <f>RANK('Standardized Scores'!BX87,'Standardized Scores'!$E87:$DO87)</f>
        <v>51</v>
      </c>
      <c r="BY87" s="139">
        <f>RANK('Standardized Scores'!BY87,'Standardized Scores'!$E87:$DO87)</f>
        <v>99</v>
      </c>
      <c r="BZ87" s="139">
        <f>RANK('Standardized Scores'!BZ87,'Standardized Scores'!$E87:$DO87)</f>
        <v>18</v>
      </c>
      <c r="CA87" s="139">
        <f>RANK('Standardized Scores'!CA87,'Standardized Scores'!$E87:$DO87)</f>
        <v>33</v>
      </c>
      <c r="CB87" s="139">
        <f>RANK('Standardized Scores'!CB87,'Standardized Scores'!$E87:$DO87)</f>
        <v>114</v>
      </c>
      <c r="CC87" s="139">
        <f>RANK('Standardized Scores'!CC87,'Standardized Scores'!$E87:$DO87)</f>
        <v>12</v>
      </c>
      <c r="CD87" s="139">
        <f>RANK('Standardized Scores'!CD87,'Standardized Scores'!$E87:$DO87)</f>
        <v>77</v>
      </c>
      <c r="CE87" s="139">
        <f>RANK('Standardized Scores'!CE87,'Standardized Scores'!$E87:$DO87)</f>
        <v>105</v>
      </c>
      <c r="CF87" s="139">
        <f>RANK('Standardized Scores'!CF87,'Standardized Scores'!$E87:$DO87)</f>
        <v>19</v>
      </c>
      <c r="CG87" s="139">
        <f>RANK('Standardized Scores'!CG87,'Standardized Scores'!$E87:$DO87)</f>
        <v>95</v>
      </c>
      <c r="CH87" s="139">
        <f>RANK('Standardized Scores'!CH87,'Standardized Scores'!$E87:$DO87)</f>
        <v>52</v>
      </c>
      <c r="CI87" s="139">
        <f>RANK('Standardized Scores'!CI87,'Standardized Scores'!$E87:$DO87)</f>
        <v>39</v>
      </c>
      <c r="CJ87" s="139">
        <f>RANK('Standardized Scores'!CJ87,'Standardized Scores'!$E87:$DO87)</f>
        <v>23</v>
      </c>
      <c r="CK87" s="139">
        <f>RANK('Standardized Scores'!CK87,'Standardized Scores'!$E87:$DO87)</f>
        <v>48</v>
      </c>
      <c r="CL87" s="139">
        <f>RANK('Standardized Scores'!CL87,'Standardized Scores'!$E87:$DO87)</f>
        <v>65</v>
      </c>
      <c r="CM87" s="139">
        <f>RANK('Standardized Scores'!CM87,'Standardized Scores'!$E87:$DO87)</f>
        <v>57</v>
      </c>
      <c r="CN87" s="139">
        <f>RANK('Standardized Scores'!CN87,'Standardized Scores'!$E87:$DO87)</f>
        <v>93</v>
      </c>
      <c r="CO87" s="139">
        <f>RANK('Standardized Scores'!CO87,'Standardized Scores'!$E87:$DO87)</f>
        <v>44</v>
      </c>
      <c r="CP87" s="139">
        <f>RANK('Standardized Scores'!CP87,'Standardized Scores'!$E87:$DO87)</f>
        <v>88</v>
      </c>
      <c r="CQ87" s="139">
        <f>RANK('Standardized Scores'!CQ87,'Standardized Scores'!$E87:$DO87)</f>
        <v>56</v>
      </c>
      <c r="CR87" s="139">
        <f>RANK('Standardized Scores'!CR87,'Standardized Scores'!$E87:$DO87)</f>
        <v>47</v>
      </c>
      <c r="CS87" s="139">
        <f>RANK('Standardized Scores'!CS87,'Standardized Scores'!$E87:$DO87)</f>
        <v>25</v>
      </c>
      <c r="CT87" s="139">
        <f>RANK('Standardized Scores'!CT87,'Standardized Scores'!$E87:$DO87)</f>
        <v>36</v>
      </c>
      <c r="CU87" s="139">
        <f>RANK('Standardized Scores'!CU87,'Standardized Scores'!$E87:$DO87)</f>
        <v>26</v>
      </c>
      <c r="CV87" s="139">
        <f>RANK('Standardized Scores'!CV87,'Standardized Scores'!$E87:$DO87)</f>
        <v>79</v>
      </c>
      <c r="CW87" s="139">
        <f>RANK('Standardized Scores'!CW87,'Standardized Scores'!$E87:$DO87)</f>
        <v>62</v>
      </c>
      <c r="CX87" s="139">
        <f>RANK('Standardized Scores'!CX87,'Standardized Scores'!$E87:$DO87)</f>
        <v>43</v>
      </c>
      <c r="CY87" s="139">
        <f>RANK('Standardized Scores'!CY87,'Standardized Scores'!$E87:$DO87)</f>
        <v>113</v>
      </c>
      <c r="CZ87" s="139">
        <f>RANK('Standardized Scores'!CZ87,'Standardized Scores'!$E87:$DO87)</f>
        <v>14</v>
      </c>
      <c r="DA87" s="139">
        <f>RANK('Standardized Scores'!DA87,'Standardized Scores'!$E87:$DO87)</f>
        <v>16</v>
      </c>
      <c r="DB87" s="139">
        <f>RANK('Standardized Scores'!DB87,'Standardized Scores'!$E87:$DO87)</f>
        <v>1</v>
      </c>
      <c r="DC87" s="139">
        <f>RANK('Standardized Scores'!DC87,'Standardized Scores'!$E87:$DO87)</f>
        <v>110</v>
      </c>
      <c r="DD87" s="139">
        <f>RANK('Standardized Scores'!DD87,'Standardized Scores'!$E87:$DO87)</f>
        <v>15</v>
      </c>
      <c r="DE87" s="139">
        <f>RANK('Standardized Scores'!DE87,'Standardized Scores'!$E87:$DO87)</f>
        <v>89</v>
      </c>
      <c r="DF87" s="139">
        <f>RANK('Standardized Scores'!DF87,'Standardized Scores'!$E87:$DO87)</f>
        <v>86</v>
      </c>
      <c r="DG87" s="139">
        <f>RANK('Standardized Scores'!DG87,'Standardized Scores'!$E87:$DO87)</f>
        <v>102</v>
      </c>
      <c r="DH87" s="139">
        <f>RANK('Standardized Scores'!DH87,'Standardized Scores'!$E87:$DO87)</f>
        <v>10</v>
      </c>
      <c r="DI87" s="139">
        <f>RANK('Standardized Scores'!DI87,'Standardized Scores'!$E87:$DO87)</f>
        <v>45</v>
      </c>
      <c r="DJ87" s="139">
        <f>RANK('Standardized Scores'!DJ87,'Standardized Scores'!$E87:$DO87)</f>
        <v>13</v>
      </c>
      <c r="DK87" s="139">
        <f>RANK('Standardized Scores'!DK87,'Standardized Scores'!$E87:$DO87)</f>
        <v>46</v>
      </c>
      <c r="DL87" s="139">
        <f>RANK('Standardized Scores'!DL87,'Standardized Scores'!$E87:$DO87)</f>
        <v>41</v>
      </c>
      <c r="DM87" s="139">
        <f>RANK('Standardized Scores'!DM87,'Standardized Scores'!$E87:$DO87)</f>
        <v>64</v>
      </c>
      <c r="DN87" s="139">
        <f>RANK('Standardized Scores'!DN87,'Standardized Scores'!$E87:$DO87)</f>
        <v>74</v>
      </c>
      <c r="DO87" s="139">
        <f>RANK('Standardized Scores'!DO87,'Standardized Scores'!$E87:$DO87)</f>
        <v>72</v>
      </c>
    </row>
    <row r="88" spans="2:119" ht="12" customHeight="1" x14ac:dyDescent="0.25">
      <c r="B88" s="83" t="str">
        <f>'Standardized Scores'!B88</f>
        <v xml:space="preserve">         Total Construction spending as a percent of GDP</v>
      </c>
      <c r="C88" s="83" t="str">
        <f t="shared" si="1"/>
        <v>Total Construction spending as a percent of GDP</v>
      </c>
      <c r="D88" s="172">
        <f>'Standardized Scores'!D88</f>
        <v>6.25E-2</v>
      </c>
      <c r="E88" s="139">
        <f>RANK('Standardized Scores'!E88,'Standardized Scores'!$E88:$DO88)</f>
        <v>18</v>
      </c>
      <c r="F88" s="139">
        <f>RANK('Standardized Scores'!F88,'Standardized Scores'!$E88:$DO88)</f>
        <v>11</v>
      </c>
      <c r="G88" s="139">
        <f>RANK('Standardized Scores'!G88,'Standardized Scores'!$E88:$DO88)</f>
        <v>88</v>
      </c>
      <c r="H88" s="139">
        <f>RANK('Standardized Scores'!H88,'Standardized Scores'!$E88:$DO88)</f>
        <v>110</v>
      </c>
      <c r="I88" s="139">
        <f>RANK('Standardized Scores'!I88,'Standardized Scores'!$E88:$DO88)</f>
        <v>70</v>
      </c>
      <c r="J88" s="139">
        <f>RANK('Standardized Scores'!J88,'Standardized Scores'!$E88:$DO88)</f>
        <v>9</v>
      </c>
      <c r="K88" s="139">
        <f>RANK('Standardized Scores'!K88,'Standardized Scores'!$E88:$DO88)</f>
        <v>38</v>
      </c>
      <c r="L88" s="139">
        <f>RANK('Standardized Scores'!L88,'Standardized Scores'!$E88:$DO88)</f>
        <v>113</v>
      </c>
      <c r="M88" s="139">
        <f>RANK('Standardized Scores'!M88,'Standardized Scores'!$E88:$DO88)</f>
        <v>3</v>
      </c>
      <c r="N88" s="139">
        <f>RANK('Standardized Scores'!N88,'Standardized Scores'!$E88:$DO88)</f>
        <v>7</v>
      </c>
      <c r="O88" s="139">
        <f>RANK('Standardized Scores'!O88,'Standardized Scores'!$E88:$DO88)</f>
        <v>41</v>
      </c>
      <c r="P88" s="139">
        <f>RANK('Standardized Scores'!P88,'Standardized Scores'!$E88:$DO88)</f>
        <v>17</v>
      </c>
      <c r="Q88" s="139">
        <f>RANK('Standardized Scores'!Q88,'Standardized Scores'!$E88:$DO88)</f>
        <v>91</v>
      </c>
      <c r="R88" s="139">
        <f>RANK('Standardized Scores'!R88,'Standardized Scores'!$E88:$DO88)</f>
        <v>33</v>
      </c>
      <c r="S88" s="139">
        <f>RANK('Standardized Scores'!S88,'Standardized Scores'!$E88:$DO88)</f>
        <v>71</v>
      </c>
      <c r="T88" s="139">
        <f>RANK('Standardized Scores'!T88,'Standardized Scores'!$E88:$DO88)</f>
        <v>98</v>
      </c>
      <c r="U88" s="139">
        <f>RANK('Standardized Scores'!U88,'Standardized Scores'!$E88:$DO88)</f>
        <v>35</v>
      </c>
      <c r="V88" s="139">
        <f>RANK('Standardized Scores'!V88,'Standardized Scores'!$E88:$DO88)</f>
        <v>82</v>
      </c>
      <c r="W88" s="139">
        <f>RANK('Standardized Scores'!W88,'Standardized Scores'!$E88:$DO88)</f>
        <v>78</v>
      </c>
      <c r="X88" s="139">
        <f>RANK('Standardized Scores'!X88,'Standardized Scores'!$E88:$DO88)</f>
        <v>69</v>
      </c>
      <c r="Y88" s="139">
        <f>RANK('Standardized Scores'!Y88,'Standardized Scores'!$E88:$DO88)</f>
        <v>8</v>
      </c>
      <c r="Z88" s="139">
        <f>RANK('Standardized Scores'!Z88,'Standardized Scores'!$E88:$DO88)</f>
        <v>67</v>
      </c>
      <c r="AA88" s="139">
        <f>RANK('Standardized Scores'!AA88,'Standardized Scores'!$E88:$DO88)</f>
        <v>62</v>
      </c>
      <c r="AB88" s="139">
        <f>RANK('Standardized Scores'!AB88,'Standardized Scores'!$E88:$DO88)</f>
        <v>77</v>
      </c>
      <c r="AC88" s="139">
        <f>RANK('Standardized Scores'!AC88,'Standardized Scores'!$E88:$DO88)</f>
        <v>37</v>
      </c>
      <c r="AD88" s="139">
        <f>RANK('Standardized Scores'!AD88,'Standardized Scores'!$E88:$DO88)</f>
        <v>43</v>
      </c>
      <c r="AE88" s="139">
        <f>RANK('Standardized Scores'!AE88,'Standardized Scores'!$E88:$DO88)</f>
        <v>21</v>
      </c>
      <c r="AF88" s="139">
        <f>RANK('Standardized Scores'!AF88,'Standardized Scores'!$E88:$DO88)</f>
        <v>42</v>
      </c>
      <c r="AG88" s="139">
        <f>RANK('Standardized Scores'!AG88,'Standardized Scores'!$E88:$DO88)</f>
        <v>13</v>
      </c>
      <c r="AH88" s="139">
        <f>RANK('Standardized Scores'!AH88,'Standardized Scores'!$E88:$DO88)</f>
        <v>20</v>
      </c>
      <c r="AI88" s="139">
        <f>RANK('Standardized Scores'!AI88,'Standardized Scores'!$E88:$DO88)</f>
        <v>53</v>
      </c>
      <c r="AJ88" s="139">
        <f>RANK('Standardized Scores'!AJ88,'Standardized Scores'!$E88:$DO88)</f>
        <v>66</v>
      </c>
      <c r="AK88" s="139">
        <f>RANK('Standardized Scores'!AK88,'Standardized Scores'!$E88:$DO88)</f>
        <v>39</v>
      </c>
      <c r="AL88" s="139">
        <f>RANK('Standardized Scores'!AL88,'Standardized Scores'!$E88:$DO88)</f>
        <v>25</v>
      </c>
      <c r="AM88" s="139">
        <f>RANK('Standardized Scores'!AM88,'Standardized Scores'!$E88:$DO88)</f>
        <v>19</v>
      </c>
      <c r="AN88" s="139">
        <f>RANK('Standardized Scores'!AN88,'Standardized Scores'!$E88:$DO88)</f>
        <v>49</v>
      </c>
      <c r="AO88" s="139">
        <f>RANK('Standardized Scores'!AO88,'Standardized Scores'!$E88:$DO88)</f>
        <v>54</v>
      </c>
      <c r="AP88" s="139">
        <f>RANK('Standardized Scores'!AP88,'Standardized Scores'!$E88:$DO88)</f>
        <v>79</v>
      </c>
      <c r="AQ88" s="139">
        <f>RANK('Standardized Scores'!AQ88,'Standardized Scores'!$E88:$DO88)</f>
        <v>99</v>
      </c>
      <c r="AR88" s="139">
        <f>RANK('Standardized Scores'!AR88,'Standardized Scores'!$E88:$DO88)</f>
        <v>112</v>
      </c>
      <c r="AS88" s="139">
        <f>RANK('Standardized Scores'!AS88,'Standardized Scores'!$E88:$DO88)</f>
        <v>64</v>
      </c>
      <c r="AT88" s="139">
        <f>RANK('Standardized Scores'!AT88,'Standardized Scores'!$E88:$DO88)</f>
        <v>47</v>
      </c>
      <c r="AU88" s="139">
        <f>RANK('Standardized Scores'!AU88,'Standardized Scores'!$E88:$DO88)</f>
        <v>108</v>
      </c>
      <c r="AV88" s="139">
        <f>RANK('Standardized Scores'!AV88,'Standardized Scores'!$E88:$DO88)</f>
        <v>59</v>
      </c>
      <c r="AW88" s="139">
        <f>RANK('Standardized Scores'!AW88,'Standardized Scores'!$E88:$DO88)</f>
        <v>44</v>
      </c>
      <c r="AX88" s="139">
        <f>RANK('Standardized Scores'!AX88,'Standardized Scores'!$E88:$DO88)</f>
        <v>12</v>
      </c>
      <c r="AY88" s="139">
        <f>RANK('Standardized Scores'!AY88,'Standardized Scores'!$E88:$DO88)</f>
        <v>2</v>
      </c>
      <c r="AZ88" s="139">
        <f>RANK('Standardized Scores'!AZ88,'Standardized Scores'!$E88:$DO88)</f>
        <v>106</v>
      </c>
      <c r="BA88" s="139">
        <f>RANK('Standardized Scores'!BA88,'Standardized Scores'!$E88:$DO88)</f>
        <v>114</v>
      </c>
      <c r="BB88" s="139">
        <f>RANK('Standardized Scores'!BB88,'Standardized Scores'!$E88:$DO88)</f>
        <v>111</v>
      </c>
      <c r="BC88" s="139">
        <f>RANK('Standardized Scores'!BC88,'Standardized Scores'!$E88:$DO88)</f>
        <v>55</v>
      </c>
      <c r="BD88" s="139">
        <f>RANK('Standardized Scores'!BD88,'Standardized Scores'!$E88:$DO88)</f>
        <v>36</v>
      </c>
      <c r="BE88" s="139">
        <f>RANK('Standardized Scores'!BE88,'Standardized Scores'!$E88:$DO88)</f>
        <v>68</v>
      </c>
      <c r="BF88" s="139">
        <f>RANK('Standardized Scores'!BF88,'Standardized Scores'!$E88:$DO88)</f>
        <v>46</v>
      </c>
      <c r="BG88" s="139">
        <f>RANK('Standardized Scores'!BG88,'Standardized Scores'!$E88:$DO88)</f>
        <v>102</v>
      </c>
      <c r="BH88" s="139">
        <f>RANK('Standardized Scores'!BH88,'Standardized Scores'!$E88:$DO88)</f>
        <v>48</v>
      </c>
      <c r="BI88" s="139">
        <f>RANK('Standardized Scores'!BI88,'Standardized Scores'!$E88:$DO88)</f>
        <v>97</v>
      </c>
      <c r="BJ88" s="139">
        <f>RANK('Standardized Scores'!BJ88,'Standardized Scores'!$E88:$DO88)</f>
        <v>90</v>
      </c>
      <c r="BK88" s="139">
        <f>RANK('Standardized Scores'!BK88,'Standardized Scores'!$E88:$DO88)</f>
        <v>16</v>
      </c>
      <c r="BL88" s="139">
        <f>RANK('Standardized Scores'!BL88,'Standardized Scores'!$E88:$DO88)</f>
        <v>50</v>
      </c>
      <c r="BM88" s="139">
        <f>RANK('Standardized Scores'!BM88,'Standardized Scores'!$E88:$DO88)</f>
        <v>28</v>
      </c>
      <c r="BN88" s="139">
        <f>RANK('Standardized Scores'!BN88,'Standardized Scores'!$E88:$DO88)</f>
        <v>85</v>
      </c>
      <c r="BO88" s="139">
        <f>RANK('Standardized Scores'!BO88,'Standardized Scores'!$E88:$DO88)</f>
        <v>71</v>
      </c>
      <c r="BP88" s="139">
        <f>RANK('Standardized Scores'!BP88,'Standardized Scores'!$E88:$DO88)</f>
        <v>87</v>
      </c>
      <c r="BQ88" s="139">
        <f>RANK('Standardized Scores'!BQ88,'Standardized Scores'!$E88:$DO88)</f>
        <v>80</v>
      </c>
      <c r="BR88" s="139">
        <f>RANK('Standardized Scores'!BR88,'Standardized Scores'!$E88:$DO88)</f>
        <v>100</v>
      </c>
      <c r="BS88" s="139">
        <f>RANK('Standardized Scores'!BS88,'Standardized Scores'!$E88:$DO88)</f>
        <v>84</v>
      </c>
      <c r="BT88" s="139">
        <f>RANK('Standardized Scores'!BT88,'Standardized Scores'!$E88:$DO88)</f>
        <v>92</v>
      </c>
      <c r="BU88" s="139">
        <f>RANK('Standardized Scores'!BU88,'Standardized Scores'!$E88:$DO88)</f>
        <v>27</v>
      </c>
      <c r="BV88" s="139">
        <f>RANK('Standardized Scores'!BV88,'Standardized Scores'!$E88:$DO88)</f>
        <v>29</v>
      </c>
      <c r="BW88" s="139">
        <f>RANK('Standardized Scores'!BW88,'Standardized Scores'!$E88:$DO88)</f>
        <v>101</v>
      </c>
      <c r="BX88" s="139">
        <f>RANK('Standardized Scores'!BX88,'Standardized Scores'!$E88:$DO88)</f>
        <v>71</v>
      </c>
      <c r="BY88" s="139">
        <f>RANK('Standardized Scores'!BY88,'Standardized Scores'!$E88:$DO88)</f>
        <v>92</v>
      </c>
      <c r="BZ88" s="139">
        <f>RANK('Standardized Scores'!BZ88,'Standardized Scores'!$E88:$DO88)</f>
        <v>45</v>
      </c>
      <c r="CA88" s="139">
        <f>RANK('Standardized Scores'!CA88,'Standardized Scores'!$E88:$DO88)</f>
        <v>6</v>
      </c>
      <c r="CB88" s="139">
        <f>RANK('Standardized Scores'!CB88,'Standardized Scores'!$E88:$DO88)</f>
        <v>5</v>
      </c>
      <c r="CC88" s="139">
        <f>RANK('Standardized Scores'!CC88,'Standardized Scores'!$E88:$DO88)</f>
        <v>30</v>
      </c>
      <c r="CD88" s="139">
        <f>RANK('Standardized Scores'!CD88,'Standardized Scores'!$E88:$DO88)</f>
        <v>22</v>
      </c>
      <c r="CE88" s="139">
        <f>RANK('Standardized Scores'!CE88,'Standardized Scores'!$E88:$DO88)</f>
        <v>115</v>
      </c>
      <c r="CF88" s="139">
        <f>RANK('Standardized Scores'!CF88,'Standardized Scores'!$E88:$DO88)</f>
        <v>1</v>
      </c>
      <c r="CG88" s="139">
        <f>RANK('Standardized Scores'!CG88,'Standardized Scores'!$E88:$DO88)</f>
        <v>76</v>
      </c>
      <c r="CH88" s="139">
        <f>RANK('Standardized Scores'!CH88,'Standardized Scores'!$E88:$DO88)</f>
        <v>58</v>
      </c>
      <c r="CI88" s="139">
        <f>RANK('Standardized Scores'!CI88,'Standardized Scores'!$E88:$DO88)</f>
        <v>56</v>
      </c>
      <c r="CJ88" s="139">
        <f>RANK('Standardized Scores'!CJ88,'Standardized Scores'!$E88:$DO88)</f>
        <v>23</v>
      </c>
      <c r="CK88" s="139">
        <f>RANK('Standardized Scores'!CK88,'Standardized Scores'!$E88:$DO88)</f>
        <v>86</v>
      </c>
      <c r="CL88" s="139">
        <f>RANK('Standardized Scores'!CL88,'Standardized Scores'!$E88:$DO88)</f>
        <v>4</v>
      </c>
      <c r="CM88" s="139">
        <f>RANK('Standardized Scores'!CM88,'Standardized Scores'!$E88:$DO88)</f>
        <v>14</v>
      </c>
      <c r="CN88" s="139">
        <f>RANK('Standardized Scores'!CN88,'Standardized Scores'!$E88:$DO88)</f>
        <v>40</v>
      </c>
      <c r="CO88" s="139">
        <f>RANK('Standardized Scores'!CO88,'Standardized Scores'!$E88:$DO88)</f>
        <v>71</v>
      </c>
      <c r="CP88" s="139">
        <f>RANK('Standardized Scores'!CP88,'Standardized Scores'!$E88:$DO88)</f>
        <v>63</v>
      </c>
      <c r="CQ88" s="139">
        <f>RANK('Standardized Scores'!CQ88,'Standardized Scores'!$E88:$DO88)</f>
        <v>52</v>
      </c>
      <c r="CR88" s="139">
        <f>RANK('Standardized Scores'!CR88,'Standardized Scores'!$E88:$DO88)</f>
        <v>31</v>
      </c>
      <c r="CS88" s="139">
        <f>RANK('Standardized Scores'!CS88,'Standardized Scores'!$E88:$DO88)</f>
        <v>105</v>
      </c>
      <c r="CT88" s="139">
        <f>RANK('Standardized Scores'!CT88,'Standardized Scores'!$E88:$DO88)</f>
        <v>34</v>
      </c>
      <c r="CU88" s="139">
        <f>RANK('Standardized Scores'!CU88,'Standardized Scores'!$E88:$DO88)</f>
        <v>24</v>
      </c>
      <c r="CV88" s="139">
        <f>RANK('Standardized Scores'!CV88,'Standardized Scores'!$E88:$DO88)</f>
        <v>103</v>
      </c>
      <c r="CW88" s="139">
        <f>RANK('Standardized Scores'!CW88,'Standardized Scores'!$E88:$DO88)</f>
        <v>51</v>
      </c>
      <c r="CX88" s="139">
        <f>RANK('Standardized Scores'!CX88,'Standardized Scores'!$E88:$DO88)</f>
        <v>61</v>
      </c>
      <c r="CY88" s="139">
        <f>RANK('Standardized Scores'!CY88,'Standardized Scores'!$E88:$DO88)</f>
        <v>96</v>
      </c>
      <c r="CZ88" s="139">
        <f>RANK('Standardized Scores'!CZ88,'Standardized Scores'!$E88:$DO88)</f>
        <v>60</v>
      </c>
      <c r="DA88" s="139">
        <f>RANK('Standardized Scores'!DA88,'Standardized Scores'!$E88:$DO88)</f>
        <v>83</v>
      </c>
      <c r="DB88" s="139">
        <f>RANK('Standardized Scores'!DB88,'Standardized Scores'!$E88:$DO88)</f>
        <v>94</v>
      </c>
      <c r="DC88" s="139">
        <f>RANK('Standardized Scores'!DC88,'Standardized Scores'!$E88:$DO88)</f>
        <v>10</v>
      </c>
      <c r="DD88" s="139">
        <f>RANK('Standardized Scores'!DD88,'Standardized Scores'!$E88:$DO88)</f>
        <v>104</v>
      </c>
      <c r="DE88" s="139">
        <f>RANK('Standardized Scores'!DE88,'Standardized Scores'!$E88:$DO88)</f>
        <v>65</v>
      </c>
      <c r="DF88" s="139">
        <f>RANK('Standardized Scores'!DF88,'Standardized Scores'!$E88:$DO88)</f>
        <v>89</v>
      </c>
      <c r="DG88" s="139">
        <f>RANK('Standardized Scores'!DG88,'Standardized Scores'!$E88:$DO88)</f>
        <v>81</v>
      </c>
      <c r="DH88" s="139">
        <f>RANK('Standardized Scores'!DH88,'Standardized Scores'!$E88:$DO88)</f>
        <v>107</v>
      </c>
      <c r="DI88" s="139">
        <f>RANK('Standardized Scores'!DI88,'Standardized Scores'!$E88:$DO88)</f>
        <v>15</v>
      </c>
      <c r="DJ88" s="139">
        <f>RANK('Standardized Scores'!DJ88,'Standardized Scores'!$E88:$DO88)</f>
        <v>32</v>
      </c>
      <c r="DK88" s="139">
        <f>RANK('Standardized Scores'!DK88,'Standardized Scores'!$E88:$DO88)</f>
        <v>109</v>
      </c>
      <c r="DL88" s="139">
        <f>RANK('Standardized Scores'!DL88,'Standardized Scores'!$E88:$DO88)</f>
        <v>57</v>
      </c>
      <c r="DM88" s="139">
        <f>RANK('Standardized Scores'!DM88,'Standardized Scores'!$E88:$DO88)</f>
        <v>95</v>
      </c>
      <c r="DN88" s="139">
        <f>RANK('Standardized Scores'!DN88,'Standardized Scores'!$E88:$DO88)</f>
        <v>26</v>
      </c>
      <c r="DO88" s="139">
        <f>RANK('Standardized Scores'!DO88,'Standardized Scores'!$E88:$DO88)</f>
        <v>71</v>
      </c>
    </row>
    <row r="89" spans="2:119" ht="12" customHeight="1" x14ac:dyDescent="0.25">
      <c r="B89" s="83" t="str">
        <f>'Standardized Scores'!B89</f>
        <v xml:space="preserve">         Water and Sewer Construction as a percent of GDP</v>
      </c>
      <c r="C89" s="83" t="str">
        <f t="shared" si="1"/>
        <v>Water and Sewer Construction as a percent of GDP</v>
      </c>
      <c r="D89" s="172">
        <f>'Standardized Scores'!D89</f>
        <v>6.25E-2</v>
      </c>
      <c r="E89" s="139">
        <f>RANK('Standardized Scores'!E89,'Standardized Scores'!$E89:$DO89)</f>
        <v>24</v>
      </c>
      <c r="F89" s="139">
        <f>RANK('Standardized Scores'!F89,'Standardized Scores'!$E89:$DO89)</f>
        <v>51</v>
      </c>
      <c r="G89" s="139">
        <f>RANK('Standardized Scores'!G89,'Standardized Scores'!$E89:$DO89)</f>
        <v>49</v>
      </c>
      <c r="H89" s="139">
        <f>RANK('Standardized Scores'!H89,'Standardized Scores'!$E89:$DO89)</f>
        <v>82</v>
      </c>
      <c r="I89" s="139">
        <f>RANK('Standardized Scores'!I89,'Standardized Scores'!$E89:$DO89)</f>
        <v>63</v>
      </c>
      <c r="J89" s="139">
        <f>RANK('Standardized Scores'!J89,'Standardized Scores'!$E89:$DO89)</f>
        <v>6</v>
      </c>
      <c r="K89" s="139">
        <f>RANK('Standardized Scores'!K89,'Standardized Scores'!$E89:$DO89)</f>
        <v>50</v>
      </c>
      <c r="L89" s="139">
        <f>RANK('Standardized Scores'!L89,'Standardized Scores'!$E89:$DO89)</f>
        <v>107</v>
      </c>
      <c r="M89" s="139">
        <f>RANK('Standardized Scores'!M89,'Standardized Scores'!$E89:$DO89)</f>
        <v>59</v>
      </c>
      <c r="N89" s="139">
        <f>RANK('Standardized Scores'!N89,'Standardized Scores'!$E89:$DO89)</f>
        <v>108</v>
      </c>
      <c r="O89" s="139">
        <f>RANK('Standardized Scores'!O89,'Standardized Scores'!$E89:$DO89)</f>
        <v>35</v>
      </c>
      <c r="P89" s="139">
        <f>RANK('Standardized Scores'!P89,'Standardized Scores'!$E89:$DO89)</f>
        <v>70</v>
      </c>
      <c r="Q89" s="139">
        <f>RANK('Standardized Scores'!Q89,'Standardized Scores'!$E89:$DO89)</f>
        <v>83</v>
      </c>
      <c r="R89" s="139">
        <f>RANK('Standardized Scores'!R89,'Standardized Scores'!$E89:$DO89)</f>
        <v>32</v>
      </c>
      <c r="S89" s="139">
        <f>RANK('Standardized Scores'!S89,'Standardized Scores'!$E89:$DO89)</f>
        <v>38</v>
      </c>
      <c r="T89" s="139">
        <f>RANK('Standardized Scores'!T89,'Standardized Scores'!$E89:$DO89)</f>
        <v>22</v>
      </c>
      <c r="U89" s="139">
        <f>RANK('Standardized Scores'!U89,'Standardized Scores'!$E89:$DO89)</f>
        <v>1</v>
      </c>
      <c r="V89" s="139">
        <f>RANK('Standardized Scores'!V89,'Standardized Scores'!$E89:$DO89)</f>
        <v>15</v>
      </c>
      <c r="W89" s="139">
        <f>RANK('Standardized Scores'!W89,'Standardized Scores'!$E89:$DO89)</f>
        <v>65</v>
      </c>
      <c r="X89" s="139">
        <f>RANK('Standardized Scores'!X89,'Standardized Scores'!$E89:$DO89)</f>
        <v>79</v>
      </c>
      <c r="Y89" s="139">
        <f>RANK('Standardized Scores'!Y89,'Standardized Scores'!$E89:$DO89)</f>
        <v>2</v>
      </c>
      <c r="Z89" s="139">
        <f>RANK('Standardized Scores'!Z89,'Standardized Scores'!$E89:$DO89)</f>
        <v>43</v>
      </c>
      <c r="AA89" s="139">
        <f>RANK('Standardized Scores'!AA89,'Standardized Scores'!$E89:$DO89)</f>
        <v>27</v>
      </c>
      <c r="AB89" s="139">
        <f>RANK('Standardized Scores'!AB89,'Standardized Scores'!$E89:$DO89)</f>
        <v>112</v>
      </c>
      <c r="AC89" s="139">
        <f>RANK('Standardized Scores'!AC89,'Standardized Scores'!$E89:$DO89)</f>
        <v>34</v>
      </c>
      <c r="AD89" s="139">
        <f>RANK('Standardized Scores'!AD89,'Standardized Scores'!$E89:$DO89)</f>
        <v>37</v>
      </c>
      <c r="AE89" s="139">
        <f>RANK('Standardized Scores'!AE89,'Standardized Scores'!$E89:$DO89)</f>
        <v>21</v>
      </c>
      <c r="AF89" s="139">
        <f>RANK('Standardized Scores'!AF89,'Standardized Scores'!$E89:$DO89)</f>
        <v>48</v>
      </c>
      <c r="AG89" s="139">
        <f>RANK('Standardized Scores'!AG89,'Standardized Scores'!$E89:$DO89)</f>
        <v>33</v>
      </c>
      <c r="AH89" s="139">
        <f>RANK('Standardized Scores'!AH89,'Standardized Scores'!$E89:$DO89)</f>
        <v>80</v>
      </c>
      <c r="AI89" s="139">
        <f>RANK('Standardized Scores'!AI89,'Standardized Scores'!$E89:$DO89)</f>
        <v>85</v>
      </c>
      <c r="AJ89" s="139">
        <f>RANK('Standardized Scores'!AJ89,'Standardized Scores'!$E89:$DO89)</f>
        <v>77</v>
      </c>
      <c r="AK89" s="139">
        <f>RANK('Standardized Scores'!AK89,'Standardized Scores'!$E89:$DO89)</f>
        <v>46</v>
      </c>
      <c r="AL89" s="139">
        <f>RANK('Standardized Scores'!AL89,'Standardized Scores'!$E89:$DO89)</f>
        <v>17</v>
      </c>
      <c r="AM89" s="139">
        <f>RANK('Standardized Scores'!AM89,'Standardized Scores'!$E89:$DO89)</f>
        <v>68</v>
      </c>
      <c r="AN89" s="139">
        <f>RANK('Standardized Scores'!AN89,'Standardized Scores'!$E89:$DO89)</f>
        <v>56</v>
      </c>
      <c r="AO89" s="139">
        <f>RANK('Standardized Scores'!AO89,'Standardized Scores'!$E89:$DO89)</f>
        <v>53</v>
      </c>
      <c r="AP89" s="139">
        <f>RANK('Standardized Scores'!AP89,'Standardized Scores'!$E89:$DO89)</f>
        <v>74</v>
      </c>
      <c r="AQ89" s="139">
        <f>RANK('Standardized Scores'!AQ89,'Standardized Scores'!$E89:$DO89)</f>
        <v>90</v>
      </c>
      <c r="AR89" s="139">
        <f>RANK('Standardized Scores'!AR89,'Standardized Scores'!$E89:$DO89)</f>
        <v>75</v>
      </c>
      <c r="AS89" s="139">
        <f>RANK('Standardized Scores'!AS89,'Standardized Scores'!$E89:$DO89)</f>
        <v>64</v>
      </c>
      <c r="AT89" s="139">
        <f>RANK('Standardized Scores'!AT89,'Standardized Scores'!$E89:$DO89)</f>
        <v>4</v>
      </c>
      <c r="AU89" s="139">
        <f>RANK('Standardized Scores'!AU89,'Standardized Scores'!$E89:$DO89)</f>
        <v>76</v>
      </c>
      <c r="AV89" s="139">
        <f>RANK('Standardized Scores'!AV89,'Standardized Scores'!$E89:$DO89)</f>
        <v>19</v>
      </c>
      <c r="AW89" s="139">
        <f>RANK('Standardized Scores'!AW89,'Standardized Scores'!$E89:$DO89)</f>
        <v>47</v>
      </c>
      <c r="AX89" s="139">
        <f>RANK('Standardized Scores'!AX89,'Standardized Scores'!$E89:$DO89)</f>
        <v>45</v>
      </c>
      <c r="AY89" s="139">
        <f>RANK('Standardized Scores'!AY89,'Standardized Scores'!$E89:$DO89)</f>
        <v>13</v>
      </c>
      <c r="AZ89" s="139">
        <f>RANK('Standardized Scores'!AZ89,'Standardized Scores'!$E89:$DO89)</f>
        <v>86</v>
      </c>
      <c r="BA89" s="139">
        <f>RANK('Standardized Scores'!BA89,'Standardized Scores'!$E89:$DO89)</f>
        <v>105</v>
      </c>
      <c r="BB89" s="139">
        <f>RANK('Standardized Scores'!BB89,'Standardized Scores'!$E89:$DO89)</f>
        <v>111</v>
      </c>
      <c r="BC89" s="139">
        <f>RANK('Standardized Scores'!BC89,'Standardized Scores'!$E89:$DO89)</f>
        <v>114</v>
      </c>
      <c r="BD89" s="139">
        <f>RANK('Standardized Scores'!BD89,'Standardized Scores'!$E89:$DO89)</f>
        <v>60</v>
      </c>
      <c r="BE89" s="139">
        <f>RANK('Standardized Scores'!BE89,'Standardized Scores'!$E89:$DO89)</f>
        <v>12</v>
      </c>
      <c r="BF89" s="139">
        <f>RANK('Standardized Scores'!BF89,'Standardized Scores'!$E89:$DO89)</f>
        <v>3</v>
      </c>
      <c r="BG89" s="139">
        <f>RANK('Standardized Scores'!BG89,'Standardized Scores'!$E89:$DO89)</f>
        <v>103</v>
      </c>
      <c r="BH89" s="139">
        <f>RANK('Standardized Scores'!BH89,'Standardized Scores'!$E89:$DO89)</f>
        <v>72</v>
      </c>
      <c r="BI89" s="139">
        <f>RANK('Standardized Scores'!BI89,'Standardized Scores'!$E89:$DO89)</f>
        <v>89</v>
      </c>
      <c r="BJ89" s="139">
        <f>RANK('Standardized Scores'!BJ89,'Standardized Scores'!$E89:$DO89)</f>
        <v>95</v>
      </c>
      <c r="BK89" s="139">
        <f>RANK('Standardized Scores'!BK89,'Standardized Scores'!$E89:$DO89)</f>
        <v>23</v>
      </c>
      <c r="BL89" s="139">
        <f>RANK('Standardized Scores'!BL89,'Standardized Scores'!$E89:$DO89)</f>
        <v>84</v>
      </c>
      <c r="BM89" s="139">
        <f>RANK('Standardized Scores'!BM89,'Standardized Scores'!$E89:$DO89)</f>
        <v>30</v>
      </c>
      <c r="BN89" s="139">
        <f>RANK('Standardized Scores'!BN89,'Standardized Scores'!$E89:$DO89)</f>
        <v>71</v>
      </c>
      <c r="BO89" s="139">
        <f>RANK('Standardized Scores'!BO89,'Standardized Scores'!$E89:$DO89)</f>
        <v>38</v>
      </c>
      <c r="BP89" s="139">
        <f>RANK('Standardized Scores'!BP89,'Standardized Scores'!$E89:$DO89)</f>
        <v>104</v>
      </c>
      <c r="BQ89" s="139">
        <f>RANK('Standardized Scores'!BQ89,'Standardized Scores'!$E89:$DO89)</f>
        <v>67</v>
      </c>
      <c r="BR89" s="139">
        <f>RANK('Standardized Scores'!BR89,'Standardized Scores'!$E89:$DO89)</f>
        <v>66</v>
      </c>
      <c r="BS89" s="139">
        <f>RANK('Standardized Scores'!BS89,'Standardized Scores'!$E89:$DO89)</f>
        <v>109</v>
      </c>
      <c r="BT89" s="139">
        <f>RANK('Standardized Scores'!BT89,'Standardized Scores'!$E89:$DO89)</f>
        <v>96</v>
      </c>
      <c r="BU89" s="139">
        <f>RANK('Standardized Scores'!BU89,'Standardized Scores'!$E89:$DO89)</f>
        <v>29</v>
      </c>
      <c r="BV89" s="139">
        <f>RANK('Standardized Scores'!BV89,'Standardized Scores'!$E89:$DO89)</f>
        <v>5</v>
      </c>
      <c r="BW89" s="139">
        <f>RANK('Standardized Scores'!BW89,'Standardized Scores'!$E89:$DO89)</f>
        <v>69</v>
      </c>
      <c r="BX89" s="139">
        <f>RANK('Standardized Scores'!BX89,'Standardized Scores'!$E89:$DO89)</f>
        <v>38</v>
      </c>
      <c r="BY89" s="139">
        <f>RANK('Standardized Scores'!BY89,'Standardized Scores'!$E89:$DO89)</f>
        <v>96</v>
      </c>
      <c r="BZ89" s="139">
        <f>RANK('Standardized Scores'!BZ89,'Standardized Scores'!$E89:$DO89)</f>
        <v>55</v>
      </c>
      <c r="CA89" s="139">
        <f>RANK('Standardized Scores'!CA89,'Standardized Scores'!$E89:$DO89)</f>
        <v>9</v>
      </c>
      <c r="CB89" s="139">
        <f>RANK('Standardized Scores'!CB89,'Standardized Scores'!$E89:$DO89)</f>
        <v>91</v>
      </c>
      <c r="CC89" s="139">
        <f>RANK('Standardized Scores'!CC89,'Standardized Scores'!$E89:$DO89)</f>
        <v>61</v>
      </c>
      <c r="CD89" s="139">
        <f>RANK('Standardized Scores'!CD89,'Standardized Scores'!$E89:$DO89)</f>
        <v>62</v>
      </c>
      <c r="CE89" s="139">
        <f>RANK('Standardized Scores'!CE89,'Standardized Scores'!$E89:$DO89)</f>
        <v>110</v>
      </c>
      <c r="CF89" s="139">
        <f>RANK('Standardized Scores'!CF89,'Standardized Scores'!$E89:$DO89)</f>
        <v>25</v>
      </c>
      <c r="CG89" s="139">
        <f>RANK('Standardized Scores'!CG89,'Standardized Scores'!$E89:$DO89)</f>
        <v>78</v>
      </c>
      <c r="CH89" s="139">
        <f>RANK('Standardized Scores'!CH89,'Standardized Scores'!$E89:$DO89)</f>
        <v>113</v>
      </c>
      <c r="CI89" s="139">
        <f>RANK('Standardized Scores'!CI89,'Standardized Scores'!$E89:$DO89)</f>
        <v>102</v>
      </c>
      <c r="CJ89" s="139">
        <f>RANK('Standardized Scores'!CJ89,'Standardized Scores'!$E89:$DO89)</f>
        <v>14</v>
      </c>
      <c r="CK89" s="139">
        <f>RANK('Standardized Scores'!CK89,'Standardized Scores'!$E89:$DO89)</f>
        <v>57</v>
      </c>
      <c r="CL89" s="139">
        <f>RANK('Standardized Scores'!CL89,'Standardized Scores'!$E89:$DO89)</f>
        <v>73</v>
      </c>
      <c r="CM89" s="139">
        <f>RANK('Standardized Scores'!CM89,'Standardized Scores'!$E89:$DO89)</f>
        <v>7</v>
      </c>
      <c r="CN89" s="139">
        <f>RANK('Standardized Scores'!CN89,'Standardized Scores'!$E89:$DO89)</f>
        <v>88</v>
      </c>
      <c r="CO89" s="139">
        <f>RANK('Standardized Scores'!CO89,'Standardized Scores'!$E89:$DO89)</f>
        <v>38</v>
      </c>
      <c r="CP89" s="139">
        <f>RANK('Standardized Scores'!CP89,'Standardized Scores'!$E89:$DO89)</f>
        <v>115</v>
      </c>
      <c r="CQ89" s="139">
        <f>RANK('Standardized Scores'!CQ89,'Standardized Scores'!$E89:$DO89)</f>
        <v>10</v>
      </c>
      <c r="CR89" s="139">
        <f>RANK('Standardized Scores'!CR89,'Standardized Scores'!$E89:$DO89)</f>
        <v>31</v>
      </c>
      <c r="CS89" s="139">
        <f>RANK('Standardized Scores'!CS89,'Standardized Scores'!$E89:$DO89)</f>
        <v>98</v>
      </c>
      <c r="CT89" s="139">
        <f>RANK('Standardized Scores'!CT89,'Standardized Scores'!$E89:$DO89)</f>
        <v>16</v>
      </c>
      <c r="CU89" s="139">
        <f>RANK('Standardized Scores'!CU89,'Standardized Scores'!$E89:$DO89)</f>
        <v>26</v>
      </c>
      <c r="CV89" s="139">
        <f>RANK('Standardized Scores'!CV89,'Standardized Scores'!$E89:$DO89)</f>
        <v>36</v>
      </c>
      <c r="CW89" s="139">
        <f>RANK('Standardized Scores'!CW89,'Standardized Scores'!$E89:$DO89)</f>
        <v>54</v>
      </c>
      <c r="CX89" s="139">
        <f>RANK('Standardized Scores'!CX89,'Standardized Scores'!$E89:$DO89)</f>
        <v>58</v>
      </c>
      <c r="CY89" s="139">
        <f>RANK('Standardized Scores'!CY89,'Standardized Scores'!$E89:$DO89)</f>
        <v>94</v>
      </c>
      <c r="CZ89" s="139">
        <f>RANK('Standardized Scores'!CZ89,'Standardized Scores'!$E89:$DO89)</f>
        <v>28</v>
      </c>
      <c r="DA89" s="139">
        <f>RANK('Standardized Scores'!DA89,'Standardized Scores'!$E89:$DO89)</f>
        <v>100</v>
      </c>
      <c r="DB89" s="139">
        <f>RANK('Standardized Scores'!DB89,'Standardized Scores'!$E89:$DO89)</f>
        <v>99</v>
      </c>
      <c r="DC89" s="139">
        <f>RANK('Standardized Scores'!DC89,'Standardized Scores'!$E89:$DO89)</f>
        <v>11</v>
      </c>
      <c r="DD89" s="139">
        <f>RANK('Standardized Scores'!DD89,'Standardized Scores'!$E89:$DO89)</f>
        <v>106</v>
      </c>
      <c r="DE89" s="139">
        <f>RANK('Standardized Scores'!DE89,'Standardized Scores'!$E89:$DO89)</f>
        <v>101</v>
      </c>
      <c r="DF89" s="139">
        <f>RANK('Standardized Scores'!DF89,'Standardized Scores'!$E89:$DO89)</f>
        <v>8</v>
      </c>
      <c r="DG89" s="139">
        <f>RANK('Standardized Scores'!DG89,'Standardized Scores'!$E89:$DO89)</f>
        <v>44</v>
      </c>
      <c r="DH89" s="139">
        <f>RANK('Standardized Scores'!DH89,'Standardized Scores'!$E89:$DO89)</f>
        <v>92</v>
      </c>
      <c r="DI89" s="139">
        <f>RANK('Standardized Scores'!DI89,'Standardized Scores'!$E89:$DO89)</f>
        <v>52</v>
      </c>
      <c r="DJ89" s="139">
        <f>RANK('Standardized Scores'!DJ89,'Standardized Scores'!$E89:$DO89)</f>
        <v>20</v>
      </c>
      <c r="DK89" s="139">
        <f>RANK('Standardized Scores'!DK89,'Standardized Scores'!$E89:$DO89)</f>
        <v>87</v>
      </c>
      <c r="DL89" s="139">
        <f>RANK('Standardized Scores'!DL89,'Standardized Scores'!$E89:$DO89)</f>
        <v>81</v>
      </c>
      <c r="DM89" s="139">
        <f>RANK('Standardized Scores'!DM89,'Standardized Scores'!$E89:$DO89)</f>
        <v>93</v>
      </c>
      <c r="DN89" s="139">
        <f>RANK('Standardized Scores'!DN89,'Standardized Scores'!$E89:$DO89)</f>
        <v>18</v>
      </c>
      <c r="DO89" s="139">
        <f>RANK('Standardized Scores'!DO89,'Standardized Scores'!$E89:$DO89)</f>
        <v>38</v>
      </c>
    </row>
    <row r="90" spans="2:119" ht="12" customHeight="1" x14ac:dyDescent="0.25">
      <c r="B90" s="83" t="str">
        <f>'Standardized Scores'!B90</f>
        <v xml:space="preserve">         Infrastructure Construction spending as a percent of GDP</v>
      </c>
      <c r="C90" s="83" t="str">
        <f t="shared" si="1"/>
        <v>Infrastructure Construction spending as a percent of GDP</v>
      </c>
      <c r="D90" s="172">
        <f>'Standardized Scores'!D90</f>
        <v>6.25E-2</v>
      </c>
      <c r="E90" s="139">
        <f>RANK('Standardized Scores'!E90,'Standardized Scores'!$E90:$DO90)</f>
        <v>36</v>
      </c>
      <c r="F90" s="139">
        <f>RANK('Standardized Scores'!F90,'Standardized Scores'!$E90:$DO90)</f>
        <v>15</v>
      </c>
      <c r="G90" s="139">
        <f>RANK('Standardized Scores'!G90,'Standardized Scores'!$E90:$DO90)</f>
        <v>38</v>
      </c>
      <c r="H90" s="139">
        <f>RANK('Standardized Scores'!H90,'Standardized Scores'!$E90:$DO90)</f>
        <v>85</v>
      </c>
      <c r="I90" s="139">
        <f>RANK('Standardized Scores'!I90,'Standardized Scores'!$E90:$DO90)</f>
        <v>68</v>
      </c>
      <c r="J90" s="139">
        <f>RANK('Standardized Scores'!J90,'Standardized Scores'!$E90:$DO90)</f>
        <v>7</v>
      </c>
      <c r="K90" s="139">
        <f>RANK('Standardized Scores'!K90,'Standardized Scores'!$E90:$DO90)</f>
        <v>67</v>
      </c>
      <c r="L90" s="139">
        <f>RANK('Standardized Scores'!L90,'Standardized Scores'!$E90:$DO90)</f>
        <v>105</v>
      </c>
      <c r="M90" s="139">
        <f>RANK('Standardized Scores'!M90,'Standardized Scores'!$E90:$DO90)</f>
        <v>3</v>
      </c>
      <c r="N90" s="139">
        <f>RANK('Standardized Scores'!N90,'Standardized Scores'!$E90:$DO90)</f>
        <v>13</v>
      </c>
      <c r="O90" s="139">
        <f>RANK('Standardized Scores'!O90,'Standardized Scores'!$E90:$DO90)</f>
        <v>49</v>
      </c>
      <c r="P90" s="139">
        <f>RANK('Standardized Scores'!P90,'Standardized Scores'!$E90:$DO90)</f>
        <v>98</v>
      </c>
      <c r="Q90" s="139">
        <f>RANK('Standardized Scores'!Q90,'Standardized Scores'!$E90:$DO90)</f>
        <v>42</v>
      </c>
      <c r="R90" s="139">
        <f>RANK('Standardized Scores'!R90,'Standardized Scores'!$E90:$DO90)</f>
        <v>45</v>
      </c>
      <c r="S90" s="139">
        <f>RANK('Standardized Scores'!S90,'Standardized Scores'!$E90:$DO90)</f>
        <v>26</v>
      </c>
      <c r="T90" s="139">
        <f>RANK('Standardized Scores'!T90,'Standardized Scores'!$E90:$DO90)</f>
        <v>58</v>
      </c>
      <c r="U90" s="139">
        <f>RANK('Standardized Scores'!U90,'Standardized Scores'!$E90:$DO90)</f>
        <v>25</v>
      </c>
      <c r="V90" s="139">
        <f>RANK('Standardized Scores'!V90,'Standardized Scores'!$E90:$DO90)</f>
        <v>47</v>
      </c>
      <c r="W90" s="139">
        <f>RANK('Standardized Scores'!W90,'Standardized Scores'!$E90:$DO90)</f>
        <v>102</v>
      </c>
      <c r="X90" s="139">
        <f>RANK('Standardized Scores'!X90,'Standardized Scores'!$E90:$DO90)</f>
        <v>19</v>
      </c>
      <c r="Y90" s="139">
        <f>RANK('Standardized Scores'!Y90,'Standardized Scores'!$E90:$DO90)</f>
        <v>10</v>
      </c>
      <c r="Z90" s="139">
        <f>RANK('Standardized Scores'!Z90,'Standardized Scores'!$E90:$DO90)</f>
        <v>89</v>
      </c>
      <c r="AA90" s="139">
        <f>RANK('Standardized Scores'!AA90,'Standardized Scores'!$E90:$DO90)</f>
        <v>21</v>
      </c>
      <c r="AB90" s="139">
        <f>RANK('Standardized Scores'!AB90,'Standardized Scores'!$E90:$DO90)</f>
        <v>115</v>
      </c>
      <c r="AC90" s="139">
        <f>RANK('Standardized Scores'!AC90,'Standardized Scores'!$E90:$DO90)</f>
        <v>48</v>
      </c>
      <c r="AD90" s="139">
        <f>RANK('Standardized Scores'!AD90,'Standardized Scores'!$E90:$DO90)</f>
        <v>50</v>
      </c>
      <c r="AE90" s="139">
        <f>RANK('Standardized Scores'!AE90,'Standardized Scores'!$E90:$DO90)</f>
        <v>16</v>
      </c>
      <c r="AF90" s="139">
        <f>RANK('Standardized Scores'!AF90,'Standardized Scores'!$E90:$DO90)</f>
        <v>65</v>
      </c>
      <c r="AG90" s="139">
        <f>RANK('Standardized Scores'!AG90,'Standardized Scores'!$E90:$DO90)</f>
        <v>18</v>
      </c>
      <c r="AH90" s="139">
        <f>RANK('Standardized Scores'!AH90,'Standardized Scores'!$E90:$DO90)</f>
        <v>108</v>
      </c>
      <c r="AI90" s="139">
        <f>RANK('Standardized Scores'!AI90,'Standardized Scores'!$E90:$DO90)</f>
        <v>20</v>
      </c>
      <c r="AJ90" s="139">
        <f>RANK('Standardized Scores'!AJ90,'Standardized Scores'!$E90:$DO90)</f>
        <v>59</v>
      </c>
      <c r="AK90" s="139">
        <f>RANK('Standardized Scores'!AK90,'Standardized Scores'!$E90:$DO90)</f>
        <v>84</v>
      </c>
      <c r="AL90" s="139">
        <f>RANK('Standardized Scores'!AL90,'Standardized Scores'!$E90:$DO90)</f>
        <v>11</v>
      </c>
      <c r="AM90" s="139">
        <f>RANK('Standardized Scores'!AM90,'Standardized Scores'!$E90:$DO90)</f>
        <v>94</v>
      </c>
      <c r="AN90" s="139">
        <f>RANK('Standardized Scores'!AN90,'Standardized Scores'!$E90:$DO90)</f>
        <v>96</v>
      </c>
      <c r="AO90" s="139">
        <f>RANK('Standardized Scores'!AO90,'Standardized Scores'!$E90:$DO90)</f>
        <v>62</v>
      </c>
      <c r="AP90" s="139">
        <f>RANK('Standardized Scores'!AP90,'Standardized Scores'!$E90:$DO90)</f>
        <v>109</v>
      </c>
      <c r="AQ90" s="139">
        <f>RANK('Standardized Scores'!AQ90,'Standardized Scores'!$E90:$DO90)</f>
        <v>69</v>
      </c>
      <c r="AR90" s="139">
        <f>RANK('Standardized Scores'!AR90,'Standardized Scores'!$E90:$DO90)</f>
        <v>107</v>
      </c>
      <c r="AS90" s="139">
        <f>RANK('Standardized Scores'!AS90,'Standardized Scores'!$E90:$DO90)</f>
        <v>52</v>
      </c>
      <c r="AT90" s="139">
        <f>RANK('Standardized Scores'!AT90,'Standardized Scores'!$E90:$DO90)</f>
        <v>46</v>
      </c>
      <c r="AU90" s="139">
        <f>RANK('Standardized Scores'!AU90,'Standardized Scores'!$E90:$DO90)</f>
        <v>95</v>
      </c>
      <c r="AV90" s="139">
        <f>RANK('Standardized Scores'!AV90,'Standardized Scores'!$E90:$DO90)</f>
        <v>22</v>
      </c>
      <c r="AW90" s="139">
        <f>RANK('Standardized Scores'!AW90,'Standardized Scores'!$E90:$DO90)</f>
        <v>86</v>
      </c>
      <c r="AX90" s="139">
        <f>RANK('Standardized Scores'!AX90,'Standardized Scores'!$E90:$DO90)</f>
        <v>51</v>
      </c>
      <c r="AY90" s="139">
        <f>RANK('Standardized Scores'!AY90,'Standardized Scores'!$E90:$DO90)</f>
        <v>2</v>
      </c>
      <c r="AZ90" s="139">
        <f>RANK('Standardized Scores'!AZ90,'Standardized Scores'!$E90:$DO90)</f>
        <v>79</v>
      </c>
      <c r="BA90" s="139">
        <f>RANK('Standardized Scores'!BA90,'Standardized Scores'!$E90:$DO90)</f>
        <v>112</v>
      </c>
      <c r="BB90" s="139">
        <f>RANK('Standardized Scores'!BB90,'Standardized Scores'!$E90:$DO90)</f>
        <v>111</v>
      </c>
      <c r="BC90" s="139">
        <f>RANK('Standardized Scores'!BC90,'Standardized Scores'!$E90:$DO90)</f>
        <v>104</v>
      </c>
      <c r="BD90" s="139">
        <f>RANK('Standardized Scores'!BD90,'Standardized Scores'!$E90:$DO90)</f>
        <v>91</v>
      </c>
      <c r="BE90" s="139">
        <f>RANK('Standardized Scores'!BE90,'Standardized Scores'!$E90:$DO90)</f>
        <v>37</v>
      </c>
      <c r="BF90" s="139">
        <f>RANK('Standardized Scores'!BF90,'Standardized Scores'!$E90:$DO90)</f>
        <v>70</v>
      </c>
      <c r="BG90" s="139">
        <f>RANK('Standardized Scores'!BG90,'Standardized Scores'!$E90:$DO90)</f>
        <v>87</v>
      </c>
      <c r="BH90" s="139">
        <f>RANK('Standardized Scores'!BH90,'Standardized Scores'!$E90:$DO90)</f>
        <v>9</v>
      </c>
      <c r="BI90" s="139">
        <f>RANK('Standardized Scores'!BI90,'Standardized Scores'!$E90:$DO90)</f>
        <v>88</v>
      </c>
      <c r="BJ90" s="139">
        <f>RANK('Standardized Scores'!BJ90,'Standardized Scores'!$E90:$DO90)</f>
        <v>78</v>
      </c>
      <c r="BK90" s="139">
        <f>RANK('Standardized Scores'!BK90,'Standardized Scores'!$E90:$DO90)</f>
        <v>35</v>
      </c>
      <c r="BL90" s="139">
        <f>RANK('Standardized Scores'!BL90,'Standardized Scores'!$E90:$DO90)</f>
        <v>56</v>
      </c>
      <c r="BM90" s="139">
        <f>RANK('Standardized Scores'!BM90,'Standardized Scores'!$E90:$DO90)</f>
        <v>43</v>
      </c>
      <c r="BN90" s="139">
        <f>RANK('Standardized Scores'!BN90,'Standardized Scores'!$E90:$DO90)</f>
        <v>103</v>
      </c>
      <c r="BO90" s="139">
        <f>RANK('Standardized Scores'!BO90,'Standardized Scores'!$E90:$DO90)</f>
        <v>26</v>
      </c>
      <c r="BP90" s="139">
        <f>RANK('Standardized Scores'!BP90,'Standardized Scores'!$E90:$DO90)</f>
        <v>80</v>
      </c>
      <c r="BQ90" s="139">
        <f>RANK('Standardized Scores'!BQ90,'Standardized Scores'!$E90:$DO90)</f>
        <v>99</v>
      </c>
      <c r="BR90" s="139">
        <f>RANK('Standardized Scores'!BR90,'Standardized Scores'!$E90:$DO90)</f>
        <v>57</v>
      </c>
      <c r="BS90" s="139">
        <f>RANK('Standardized Scores'!BS90,'Standardized Scores'!$E90:$DO90)</f>
        <v>75</v>
      </c>
      <c r="BT90" s="139">
        <f>RANK('Standardized Scores'!BT90,'Standardized Scores'!$E90:$DO90)</f>
        <v>76</v>
      </c>
      <c r="BU90" s="139">
        <f>RANK('Standardized Scores'!BU90,'Standardized Scores'!$E90:$DO90)</f>
        <v>41</v>
      </c>
      <c r="BV90" s="139">
        <f>RANK('Standardized Scores'!BV90,'Standardized Scores'!$E90:$DO90)</f>
        <v>14</v>
      </c>
      <c r="BW90" s="139">
        <f>RANK('Standardized Scores'!BW90,'Standardized Scores'!$E90:$DO90)</f>
        <v>61</v>
      </c>
      <c r="BX90" s="139">
        <f>RANK('Standardized Scores'!BX90,'Standardized Scores'!$E90:$DO90)</f>
        <v>26</v>
      </c>
      <c r="BY90" s="139">
        <f>RANK('Standardized Scores'!BY90,'Standardized Scores'!$E90:$DO90)</f>
        <v>76</v>
      </c>
      <c r="BZ90" s="139">
        <f>RANK('Standardized Scores'!BZ90,'Standardized Scores'!$E90:$DO90)</f>
        <v>82</v>
      </c>
      <c r="CA90" s="139">
        <f>RANK('Standardized Scores'!CA90,'Standardized Scores'!$E90:$DO90)</f>
        <v>17</v>
      </c>
      <c r="CB90" s="139">
        <f>RANK('Standardized Scores'!CB90,'Standardized Scores'!$E90:$DO90)</f>
        <v>6</v>
      </c>
      <c r="CC90" s="139">
        <f>RANK('Standardized Scores'!CC90,'Standardized Scores'!$E90:$DO90)</f>
        <v>60</v>
      </c>
      <c r="CD90" s="139">
        <f>RANK('Standardized Scores'!CD90,'Standardized Scores'!$E90:$DO90)</f>
        <v>33</v>
      </c>
      <c r="CE90" s="139">
        <f>RANK('Standardized Scores'!CE90,'Standardized Scores'!$E90:$DO90)</f>
        <v>110</v>
      </c>
      <c r="CF90" s="139">
        <f>RANK('Standardized Scores'!CF90,'Standardized Scores'!$E90:$DO90)</f>
        <v>1</v>
      </c>
      <c r="CG90" s="139">
        <f>RANK('Standardized Scores'!CG90,'Standardized Scores'!$E90:$DO90)</f>
        <v>64</v>
      </c>
      <c r="CH90" s="139">
        <f>RANK('Standardized Scores'!CH90,'Standardized Scores'!$E90:$DO90)</f>
        <v>106</v>
      </c>
      <c r="CI90" s="139">
        <f>RANK('Standardized Scores'!CI90,'Standardized Scores'!$E90:$DO90)</f>
        <v>55</v>
      </c>
      <c r="CJ90" s="139">
        <f>RANK('Standardized Scores'!CJ90,'Standardized Scores'!$E90:$DO90)</f>
        <v>23</v>
      </c>
      <c r="CK90" s="139">
        <f>RANK('Standardized Scores'!CK90,'Standardized Scores'!$E90:$DO90)</f>
        <v>90</v>
      </c>
      <c r="CL90" s="139">
        <f>RANK('Standardized Scores'!CL90,'Standardized Scores'!$E90:$DO90)</f>
        <v>5</v>
      </c>
      <c r="CM90" s="139">
        <f>RANK('Standardized Scores'!CM90,'Standardized Scores'!$E90:$DO90)</f>
        <v>24</v>
      </c>
      <c r="CN90" s="139">
        <f>RANK('Standardized Scores'!CN90,'Standardized Scores'!$E90:$DO90)</f>
        <v>53</v>
      </c>
      <c r="CO90" s="139">
        <f>RANK('Standardized Scores'!CO90,'Standardized Scores'!$E90:$DO90)</f>
        <v>26</v>
      </c>
      <c r="CP90" s="139">
        <f>RANK('Standardized Scores'!CP90,'Standardized Scores'!$E90:$DO90)</f>
        <v>40</v>
      </c>
      <c r="CQ90" s="139">
        <f>RANK('Standardized Scores'!CQ90,'Standardized Scores'!$E90:$DO90)</f>
        <v>8</v>
      </c>
      <c r="CR90" s="139">
        <f>RANK('Standardized Scores'!CR90,'Standardized Scores'!$E90:$DO90)</f>
        <v>44</v>
      </c>
      <c r="CS90" s="139">
        <f>RANK('Standardized Scores'!CS90,'Standardized Scores'!$E90:$DO90)</f>
        <v>113</v>
      </c>
      <c r="CT90" s="139">
        <f>RANK('Standardized Scores'!CT90,'Standardized Scores'!$E90:$DO90)</f>
        <v>54</v>
      </c>
      <c r="CU90" s="139">
        <f>RANK('Standardized Scores'!CU90,'Standardized Scores'!$E90:$DO90)</f>
        <v>39</v>
      </c>
      <c r="CV90" s="139">
        <f>RANK('Standardized Scores'!CV90,'Standardized Scores'!$E90:$DO90)</f>
        <v>72</v>
      </c>
      <c r="CW90" s="139">
        <f>RANK('Standardized Scores'!CW90,'Standardized Scores'!$E90:$DO90)</f>
        <v>74</v>
      </c>
      <c r="CX90" s="139">
        <f>RANK('Standardized Scores'!CX90,'Standardized Scores'!$E90:$DO90)</f>
        <v>63</v>
      </c>
      <c r="CY90" s="139">
        <f>RANK('Standardized Scores'!CY90,'Standardized Scores'!$E90:$DO90)</f>
        <v>71</v>
      </c>
      <c r="CZ90" s="139">
        <f>RANK('Standardized Scores'!CZ90,'Standardized Scores'!$E90:$DO90)</f>
        <v>81</v>
      </c>
      <c r="DA90" s="139">
        <f>RANK('Standardized Scores'!DA90,'Standardized Scores'!$E90:$DO90)</f>
        <v>93</v>
      </c>
      <c r="DB90" s="139">
        <f>RANK('Standardized Scores'!DB90,'Standardized Scores'!$E90:$DO90)</f>
        <v>101</v>
      </c>
      <c r="DC90" s="139">
        <f>RANK('Standardized Scores'!DC90,'Standardized Scores'!$E90:$DO90)</f>
        <v>4</v>
      </c>
      <c r="DD90" s="139">
        <f>RANK('Standardized Scores'!DD90,'Standardized Scores'!$E90:$DO90)</f>
        <v>66</v>
      </c>
      <c r="DE90" s="139">
        <f>RANK('Standardized Scores'!DE90,'Standardized Scores'!$E90:$DO90)</f>
        <v>92</v>
      </c>
      <c r="DF90" s="139">
        <f>RANK('Standardized Scores'!DF90,'Standardized Scores'!$E90:$DO90)</f>
        <v>73</v>
      </c>
      <c r="DG90" s="139">
        <f>RANK('Standardized Scores'!DG90,'Standardized Scores'!$E90:$DO90)</f>
        <v>31</v>
      </c>
      <c r="DH90" s="139">
        <f>RANK('Standardized Scores'!DH90,'Standardized Scores'!$E90:$DO90)</f>
        <v>83</v>
      </c>
      <c r="DI90" s="139">
        <f>RANK('Standardized Scores'!DI90,'Standardized Scores'!$E90:$DO90)</f>
        <v>34</v>
      </c>
      <c r="DJ90" s="139">
        <f>RANK('Standardized Scores'!DJ90,'Standardized Scores'!$E90:$DO90)</f>
        <v>97</v>
      </c>
      <c r="DK90" s="139">
        <f>RANK('Standardized Scores'!DK90,'Standardized Scores'!$E90:$DO90)</f>
        <v>114</v>
      </c>
      <c r="DL90" s="139">
        <f>RANK('Standardized Scores'!DL90,'Standardized Scores'!$E90:$DO90)</f>
        <v>32</v>
      </c>
      <c r="DM90" s="139">
        <f>RANK('Standardized Scores'!DM90,'Standardized Scores'!$E90:$DO90)</f>
        <v>100</v>
      </c>
      <c r="DN90" s="139">
        <f>RANK('Standardized Scores'!DN90,'Standardized Scores'!$E90:$DO90)</f>
        <v>12</v>
      </c>
      <c r="DO90" s="139">
        <f>RANK('Standardized Scores'!DO90,'Standardized Scores'!$E90:$DO90)</f>
        <v>26</v>
      </c>
    </row>
    <row r="91" spans="2:119" ht="12" customHeight="1" x14ac:dyDescent="0.25">
      <c r="B91" s="83" t="str">
        <f>'Standardized Scores'!B91</f>
        <v xml:space="preserve">         Structure construction as a percent of GDP</v>
      </c>
      <c r="C91" s="83" t="str">
        <f t="shared" si="1"/>
        <v>Structure construction as a percent of GDP</v>
      </c>
      <c r="D91" s="172">
        <f>'Standardized Scores'!D91</f>
        <v>6.25E-2</v>
      </c>
      <c r="E91" s="139">
        <f>RANK('Standardized Scores'!E91,'Standardized Scores'!$E91:$DO91)</f>
        <v>8</v>
      </c>
      <c r="F91" s="139">
        <f>RANK('Standardized Scores'!F91,'Standardized Scores'!$E91:$DO91)</f>
        <v>20</v>
      </c>
      <c r="G91" s="139">
        <f>RANK('Standardized Scores'!G91,'Standardized Scores'!$E91:$DO91)</f>
        <v>105</v>
      </c>
      <c r="H91" s="139">
        <f>RANK('Standardized Scores'!H91,'Standardized Scores'!$E91:$DO91)</f>
        <v>96</v>
      </c>
      <c r="I91" s="139">
        <f>RANK('Standardized Scores'!I91,'Standardized Scores'!$E91:$DO91)</f>
        <v>31</v>
      </c>
      <c r="J91" s="139">
        <f>RANK('Standardized Scores'!J91,'Standardized Scores'!$E91:$DO91)</f>
        <v>48</v>
      </c>
      <c r="K91" s="139">
        <f>RANK('Standardized Scores'!K91,'Standardized Scores'!$E91:$DO91)</f>
        <v>34</v>
      </c>
      <c r="L91" s="139">
        <f>RANK('Standardized Scores'!L91,'Standardized Scores'!$E91:$DO91)</f>
        <v>90</v>
      </c>
      <c r="M91" s="139">
        <f>RANK('Standardized Scores'!M91,'Standardized Scores'!$E91:$DO91)</f>
        <v>23</v>
      </c>
      <c r="N91" s="139">
        <f>RANK('Standardized Scores'!N91,'Standardized Scores'!$E91:$DO91)</f>
        <v>3</v>
      </c>
      <c r="O91" s="139">
        <f>RANK('Standardized Scores'!O91,'Standardized Scores'!$E91:$DO91)</f>
        <v>21</v>
      </c>
      <c r="P91" s="139">
        <f>RANK('Standardized Scores'!P91,'Standardized Scores'!$E91:$DO91)</f>
        <v>25</v>
      </c>
      <c r="Q91" s="139">
        <f>RANK('Standardized Scores'!Q91,'Standardized Scores'!$E91:$DO91)</f>
        <v>107</v>
      </c>
      <c r="R91" s="139">
        <f>RANK('Standardized Scores'!R91,'Standardized Scores'!$E91:$DO91)</f>
        <v>17</v>
      </c>
      <c r="S91" s="139">
        <f>RANK('Standardized Scores'!S91,'Standardized Scores'!$E91:$DO91)</f>
        <v>100</v>
      </c>
      <c r="T91" s="139">
        <f>RANK('Standardized Scores'!T91,'Standardized Scores'!$E91:$DO91)</f>
        <v>86</v>
      </c>
      <c r="U91" s="139">
        <f>RANK('Standardized Scores'!U91,'Standardized Scores'!$E91:$DO91)</f>
        <v>24</v>
      </c>
      <c r="V91" s="139">
        <f>RANK('Standardized Scores'!V91,'Standardized Scores'!$E91:$DO91)</f>
        <v>106</v>
      </c>
      <c r="W91" s="139">
        <f>RANK('Standardized Scores'!W91,'Standardized Scores'!$E91:$DO91)</f>
        <v>49</v>
      </c>
      <c r="X91" s="139">
        <f>RANK('Standardized Scores'!X91,'Standardized Scores'!$E91:$DO91)</f>
        <v>97</v>
      </c>
      <c r="Y91" s="139">
        <f>RANK('Standardized Scores'!Y91,'Standardized Scores'!$E91:$DO91)</f>
        <v>6</v>
      </c>
      <c r="Z91" s="139">
        <f>RANK('Standardized Scores'!Z91,'Standardized Scores'!$E91:$DO91)</f>
        <v>76</v>
      </c>
      <c r="AA91" s="139">
        <f>RANK('Standardized Scores'!AA91,'Standardized Scores'!$E91:$DO91)</f>
        <v>94</v>
      </c>
      <c r="AB91" s="139">
        <f>RANK('Standardized Scores'!AB91,'Standardized Scores'!$E91:$DO91)</f>
        <v>43</v>
      </c>
      <c r="AC91" s="139">
        <f>RANK('Standardized Scores'!AC91,'Standardized Scores'!$E91:$DO91)</f>
        <v>19</v>
      </c>
      <c r="AD91" s="139">
        <f>RANK('Standardized Scores'!AD91,'Standardized Scores'!$E91:$DO91)</f>
        <v>22</v>
      </c>
      <c r="AE91" s="139">
        <f>RANK('Standardized Scores'!AE91,'Standardized Scores'!$E91:$DO91)</f>
        <v>18</v>
      </c>
      <c r="AF91" s="139">
        <f>RANK('Standardized Scores'!AF91,'Standardized Scores'!$E91:$DO91)</f>
        <v>50</v>
      </c>
      <c r="AG91" s="139">
        <f>RANK('Standardized Scores'!AG91,'Standardized Scores'!$E91:$DO91)</f>
        <v>47</v>
      </c>
      <c r="AH91" s="139">
        <f>RANK('Standardized Scores'!AH91,'Standardized Scores'!$E91:$DO91)</f>
        <v>51</v>
      </c>
      <c r="AI91" s="139">
        <f>RANK('Standardized Scores'!AI91,'Standardized Scores'!$E91:$DO91)</f>
        <v>40</v>
      </c>
      <c r="AJ91" s="139">
        <f>RANK('Standardized Scores'!AJ91,'Standardized Scores'!$E91:$DO91)</f>
        <v>81</v>
      </c>
      <c r="AK91" s="139">
        <f>RANK('Standardized Scores'!AK91,'Standardized Scores'!$E91:$DO91)</f>
        <v>41</v>
      </c>
      <c r="AL91" s="139">
        <f>RANK('Standardized Scores'!AL91,'Standardized Scores'!$E91:$DO91)</f>
        <v>88</v>
      </c>
      <c r="AM91" s="139">
        <f>RANK('Standardized Scores'!AM91,'Standardized Scores'!$E91:$DO91)</f>
        <v>26</v>
      </c>
      <c r="AN91" s="139">
        <f>RANK('Standardized Scores'!AN91,'Standardized Scores'!$E91:$DO91)</f>
        <v>38</v>
      </c>
      <c r="AO91" s="139">
        <f>RANK('Standardized Scores'!AO91,'Standardized Scores'!$E91:$DO91)</f>
        <v>27</v>
      </c>
      <c r="AP91" s="139">
        <f>RANK('Standardized Scores'!AP91,'Standardized Scores'!$E91:$DO91)</f>
        <v>65</v>
      </c>
      <c r="AQ91" s="139">
        <f>RANK('Standardized Scores'!AQ91,'Standardized Scores'!$E91:$DO91)</f>
        <v>108</v>
      </c>
      <c r="AR91" s="139">
        <f>RANK('Standardized Scores'!AR91,'Standardized Scores'!$E91:$DO91)</f>
        <v>99</v>
      </c>
      <c r="AS91" s="139">
        <f>RANK('Standardized Scores'!AS91,'Standardized Scores'!$E91:$DO91)</f>
        <v>87</v>
      </c>
      <c r="AT91" s="139">
        <f>RANK('Standardized Scores'!AT91,'Standardized Scores'!$E91:$DO91)</f>
        <v>85</v>
      </c>
      <c r="AU91" s="139">
        <f>RANK('Standardized Scores'!AU91,'Standardized Scores'!$E91:$DO91)</f>
        <v>66</v>
      </c>
      <c r="AV91" s="139">
        <f>RANK('Standardized Scores'!AV91,'Standardized Scores'!$E91:$DO91)</f>
        <v>62</v>
      </c>
      <c r="AW91" s="139">
        <f>RANK('Standardized Scores'!AW91,'Standardized Scores'!$E91:$DO91)</f>
        <v>42</v>
      </c>
      <c r="AX91" s="139">
        <f>RANK('Standardized Scores'!AX91,'Standardized Scores'!$E91:$DO91)</f>
        <v>30</v>
      </c>
      <c r="AY91" s="139">
        <f>RANK('Standardized Scores'!AY91,'Standardized Scores'!$E91:$DO91)</f>
        <v>2</v>
      </c>
      <c r="AZ91" s="139">
        <f>RANK('Standardized Scores'!AZ91,'Standardized Scores'!$E91:$DO91)</f>
        <v>75</v>
      </c>
      <c r="BA91" s="139">
        <f>RANK('Standardized Scores'!BA91,'Standardized Scores'!$E91:$DO91)</f>
        <v>95</v>
      </c>
      <c r="BB91" s="139">
        <f>RANK('Standardized Scores'!BB91,'Standardized Scores'!$E91:$DO91)</f>
        <v>80</v>
      </c>
      <c r="BC91" s="139">
        <f>RANK('Standardized Scores'!BC91,'Standardized Scores'!$E91:$DO91)</f>
        <v>78</v>
      </c>
      <c r="BD91" s="139">
        <f>RANK('Standardized Scores'!BD91,'Standardized Scores'!$E91:$DO91)</f>
        <v>44</v>
      </c>
      <c r="BE91" s="139">
        <f>RANK('Standardized Scores'!BE91,'Standardized Scores'!$E91:$DO91)</f>
        <v>74</v>
      </c>
      <c r="BF91" s="139">
        <f>RANK('Standardized Scores'!BF91,'Standardized Scores'!$E91:$DO91)</f>
        <v>33</v>
      </c>
      <c r="BG91" s="139">
        <f>RANK('Standardized Scores'!BG91,'Standardized Scores'!$E91:$DO91)</f>
        <v>68</v>
      </c>
      <c r="BH91" s="139">
        <f>RANK('Standardized Scores'!BH91,'Standardized Scores'!$E91:$DO91)</f>
        <v>113</v>
      </c>
      <c r="BI91" s="139">
        <f>RANK('Standardized Scores'!BI91,'Standardized Scores'!$E91:$DO91)</f>
        <v>77</v>
      </c>
      <c r="BJ91" s="139">
        <f>RANK('Standardized Scores'!BJ91,'Standardized Scores'!$E91:$DO91)</f>
        <v>52</v>
      </c>
      <c r="BK91" s="139">
        <f>RANK('Standardized Scores'!BK91,'Standardized Scores'!$E91:$DO91)</f>
        <v>7</v>
      </c>
      <c r="BL91" s="139">
        <f>RANK('Standardized Scores'!BL91,'Standardized Scores'!$E91:$DO91)</f>
        <v>45</v>
      </c>
      <c r="BM91" s="139">
        <f>RANK('Standardized Scores'!BM91,'Standardized Scores'!$E91:$DO91)</f>
        <v>15</v>
      </c>
      <c r="BN91" s="139">
        <f>RANK('Standardized Scores'!BN91,'Standardized Scores'!$E91:$DO91)</f>
        <v>60</v>
      </c>
      <c r="BO91" s="139">
        <f>RANK('Standardized Scores'!BO91,'Standardized Scores'!$E91:$DO91)</f>
        <v>100</v>
      </c>
      <c r="BP91" s="139">
        <f>RANK('Standardized Scores'!BP91,'Standardized Scores'!$E91:$DO91)</f>
        <v>46</v>
      </c>
      <c r="BQ91" s="139">
        <f>RANK('Standardized Scores'!BQ91,'Standardized Scores'!$E91:$DO91)</f>
        <v>57</v>
      </c>
      <c r="BR91" s="139">
        <f>RANK('Standardized Scores'!BR91,'Standardized Scores'!$E91:$DO91)</f>
        <v>110</v>
      </c>
      <c r="BS91" s="139">
        <f>RANK('Standardized Scores'!BS91,'Standardized Scores'!$E91:$DO91)</f>
        <v>79</v>
      </c>
      <c r="BT91" s="139">
        <f>RANK('Standardized Scores'!BT91,'Standardized Scores'!$E91:$DO91)</f>
        <v>55</v>
      </c>
      <c r="BU91" s="139">
        <f>RANK('Standardized Scores'!BU91,'Standardized Scores'!$E91:$DO91)</f>
        <v>14</v>
      </c>
      <c r="BV91" s="139">
        <f>RANK('Standardized Scores'!BV91,'Standardized Scores'!$E91:$DO91)</f>
        <v>32</v>
      </c>
      <c r="BW91" s="139">
        <f>RANK('Standardized Scores'!BW91,'Standardized Scores'!$E91:$DO91)</f>
        <v>112</v>
      </c>
      <c r="BX91" s="139">
        <f>RANK('Standardized Scores'!BX91,'Standardized Scores'!$E91:$DO91)</f>
        <v>100</v>
      </c>
      <c r="BY91" s="139">
        <f>RANK('Standardized Scores'!BY91,'Standardized Scores'!$E91:$DO91)</f>
        <v>55</v>
      </c>
      <c r="BZ91" s="139">
        <f>RANK('Standardized Scores'!BZ91,'Standardized Scores'!$E91:$DO91)</f>
        <v>39</v>
      </c>
      <c r="CA91" s="139">
        <f>RANK('Standardized Scores'!CA91,'Standardized Scores'!$E91:$DO91)</f>
        <v>28</v>
      </c>
      <c r="CB91" s="139">
        <f>RANK('Standardized Scores'!CB91,'Standardized Scores'!$E91:$DO91)</f>
        <v>53</v>
      </c>
      <c r="CC91" s="139">
        <f>RANK('Standardized Scores'!CC91,'Standardized Scores'!$E91:$DO91)</f>
        <v>11</v>
      </c>
      <c r="CD91" s="139">
        <f>RANK('Standardized Scores'!CD91,'Standardized Scores'!$E91:$DO91)</f>
        <v>35</v>
      </c>
      <c r="CE91" s="139">
        <f>RANK('Standardized Scores'!CE91,'Standardized Scores'!$E91:$DO91)</f>
        <v>111</v>
      </c>
      <c r="CF91" s="139">
        <f>RANK('Standardized Scores'!CF91,'Standardized Scores'!$E91:$DO91)</f>
        <v>1</v>
      </c>
      <c r="CG91" s="139">
        <f>RANK('Standardized Scores'!CG91,'Standardized Scores'!$E91:$DO91)</f>
        <v>83</v>
      </c>
      <c r="CH91" s="139">
        <f>RANK('Standardized Scores'!CH91,'Standardized Scores'!$E91:$DO91)</f>
        <v>115</v>
      </c>
      <c r="CI91" s="139">
        <f>RANK('Standardized Scores'!CI91,'Standardized Scores'!$E91:$DO91)</f>
        <v>109</v>
      </c>
      <c r="CJ91" s="139">
        <f>RANK('Standardized Scores'!CJ91,'Standardized Scores'!$E91:$DO91)</f>
        <v>9</v>
      </c>
      <c r="CK91" s="139">
        <f>RANK('Standardized Scores'!CK91,'Standardized Scores'!$E91:$DO91)</f>
        <v>70</v>
      </c>
      <c r="CL91" s="139">
        <f>RANK('Standardized Scores'!CL91,'Standardized Scores'!$E91:$DO91)</f>
        <v>82</v>
      </c>
      <c r="CM91" s="139">
        <f>RANK('Standardized Scores'!CM91,'Standardized Scores'!$E91:$DO91)</f>
        <v>4</v>
      </c>
      <c r="CN91" s="139">
        <f>RANK('Standardized Scores'!CN91,'Standardized Scores'!$E91:$DO91)</f>
        <v>13</v>
      </c>
      <c r="CO91" s="139">
        <f>RANK('Standardized Scores'!CO91,'Standardized Scores'!$E91:$DO91)</f>
        <v>100</v>
      </c>
      <c r="CP91" s="139">
        <f>RANK('Standardized Scores'!CP91,'Standardized Scores'!$E91:$DO91)</f>
        <v>61</v>
      </c>
      <c r="CQ91" s="139">
        <f>RANK('Standardized Scores'!CQ91,'Standardized Scores'!$E91:$DO91)</f>
        <v>114</v>
      </c>
      <c r="CR91" s="139">
        <f>RANK('Standardized Scores'!CR91,'Standardized Scores'!$E91:$DO91)</f>
        <v>16</v>
      </c>
      <c r="CS91" s="139">
        <f>RANK('Standardized Scores'!CS91,'Standardized Scores'!$E91:$DO91)</f>
        <v>54</v>
      </c>
      <c r="CT91" s="139">
        <f>RANK('Standardized Scores'!CT91,'Standardized Scores'!$E91:$DO91)</f>
        <v>12</v>
      </c>
      <c r="CU91" s="139">
        <f>RANK('Standardized Scores'!CU91,'Standardized Scores'!$E91:$DO91)</f>
        <v>10</v>
      </c>
      <c r="CV91" s="139">
        <f>RANK('Standardized Scores'!CV91,'Standardized Scores'!$E91:$DO91)</f>
        <v>67</v>
      </c>
      <c r="CW91" s="139">
        <f>RANK('Standardized Scores'!CW91,'Standardized Scores'!$E91:$DO91)</f>
        <v>37</v>
      </c>
      <c r="CX91" s="139">
        <f>RANK('Standardized Scores'!CX91,'Standardized Scores'!$E91:$DO91)</f>
        <v>64</v>
      </c>
      <c r="CY91" s="139">
        <f>RANK('Standardized Scores'!CY91,'Standardized Scores'!$E91:$DO91)</f>
        <v>92</v>
      </c>
      <c r="CZ91" s="139">
        <f>RANK('Standardized Scores'!CZ91,'Standardized Scores'!$E91:$DO91)</f>
        <v>69</v>
      </c>
      <c r="DA91" s="139">
        <f>RANK('Standardized Scores'!DA91,'Standardized Scores'!$E91:$DO91)</f>
        <v>63</v>
      </c>
      <c r="DB91" s="139">
        <f>RANK('Standardized Scores'!DB91,'Standardized Scores'!$E91:$DO91)</f>
        <v>36</v>
      </c>
      <c r="DC91" s="139">
        <f>RANK('Standardized Scores'!DC91,'Standardized Scores'!$E91:$DO91)</f>
        <v>73</v>
      </c>
      <c r="DD91" s="139">
        <f>RANK('Standardized Scores'!DD91,'Standardized Scores'!$E91:$DO91)</f>
        <v>93</v>
      </c>
      <c r="DE91" s="139">
        <f>RANK('Standardized Scores'!DE91,'Standardized Scores'!$E91:$DO91)</f>
        <v>72</v>
      </c>
      <c r="DF91" s="139">
        <f>RANK('Standardized Scores'!DF91,'Standardized Scores'!$E91:$DO91)</f>
        <v>91</v>
      </c>
      <c r="DG91" s="139">
        <f>RANK('Standardized Scores'!DG91,'Standardized Scores'!$E91:$DO91)</f>
        <v>98</v>
      </c>
      <c r="DH91" s="139">
        <f>RANK('Standardized Scores'!DH91,'Standardized Scores'!$E91:$DO91)</f>
        <v>84</v>
      </c>
      <c r="DI91" s="139">
        <f>RANK('Standardized Scores'!DI91,'Standardized Scores'!$E91:$DO91)</f>
        <v>5</v>
      </c>
      <c r="DJ91" s="139">
        <f>RANK('Standardized Scores'!DJ91,'Standardized Scores'!$E91:$DO91)</f>
        <v>29</v>
      </c>
      <c r="DK91" s="139">
        <f>RANK('Standardized Scores'!DK91,'Standardized Scores'!$E91:$DO91)</f>
        <v>71</v>
      </c>
      <c r="DL91" s="139">
        <f>RANK('Standardized Scores'!DL91,'Standardized Scores'!$E91:$DO91)</f>
        <v>59</v>
      </c>
      <c r="DM91" s="139">
        <f>RANK('Standardized Scores'!DM91,'Standardized Scores'!$E91:$DO91)</f>
        <v>58</v>
      </c>
      <c r="DN91" s="139">
        <f>RANK('Standardized Scores'!DN91,'Standardized Scores'!$E91:$DO91)</f>
        <v>89</v>
      </c>
      <c r="DO91" s="139">
        <f>RANK('Standardized Scores'!DO91,'Standardized Scores'!$E91:$DO91)</f>
        <v>100</v>
      </c>
    </row>
    <row r="92" spans="2:119" ht="12" customHeight="1" x14ac:dyDescent="0.25">
      <c r="B92" s="83" t="str">
        <f>'Standardized Scores'!B92</f>
        <v xml:space="preserve">         High-Technology goods produced as a percent of all goods</v>
      </c>
      <c r="C92" s="83" t="str">
        <f t="shared" si="1"/>
        <v>High-Technology goods produced as a percent of all goods</v>
      </c>
      <c r="D92" s="172">
        <f>'Standardized Scores'!D92</f>
        <v>0.1</v>
      </c>
      <c r="E92" s="139">
        <f>RANK('Standardized Scores'!E92,'Standardized Scores'!$E92:$DO92)</f>
        <v>45</v>
      </c>
      <c r="F92" s="139">
        <f>RANK('Standardized Scores'!F92,'Standardized Scores'!$E92:$DO92)</f>
        <v>68</v>
      </c>
      <c r="G92" s="139">
        <f>RANK('Standardized Scores'!G92,'Standardized Scores'!$E92:$DO92)</f>
        <v>96</v>
      </c>
      <c r="H92" s="139">
        <f>RANK('Standardized Scores'!H92,'Standardized Scores'!$E92:$DO92)</f>
        <v>79</v>
      </c>
      <c r="I92" s="139">
        <f>RANK('Standardized Scores'!I92,'Standardized Scores'!$E92:$DO92)</f>
        <v>45</v>
      </c>
      <c r="J92" s="139">
        <f>RANK('Standardized Scores'!J92,'Standardized Scores'!$E92:$DO92)</f>
        <v>61</v>
      </c>
      <c r="K92" s="139">
        <f>RANK('Standardized Scores'!K92,'Standardized Scores'!$E92:$DO92)</f>
        <v>33</v>
      </c>
      <c r="L92" s="139">
        <f>RANK('Standardized Scores'!L92,'Standardized Scores'!$E92:$DO92)</f>
        <v>90</v>
      </c>
      <c r="M92" s="139">
        <f>RANK('Standardized Scores'!M92,'Standardized Scores'!$E92:$DO92)</f>
        <v>87</v>
      </c>
      <c r="N92" s="139">
        <f>RANK('Standardized Scores'!N92,'Standardized Scores'!$E92:$DO92)</f>
        <v>57</v>
      </c>
      <c r="O92" s="139">
        <f>RANK('Standardized Scores'!O92,'Standardized Scores'!$E92:$DO92)</f>
        <v>54</v>
      </c>
      <c r="P92" s="139">
        <f>RANK('Standardized Scores'!P92,'Standardized Scores'!$E92:$DO92)</f>
        <v>14</v>
      </c>
      <c r="Q92" s="139">
        <f>RANK('Standardized Scores'!Q92,'Standardized Scores'!$E92:$DO92)</f>
        <v>83</v>
      </c>
      <c r="R92" s="139">
        <f>RANK('Standardized Scores'!R92,'Standardized Scores'!$E92:$DO92)</f>
        <v>45</v>
      </c>
      <c r="S92" s="139">
        <f>RANK('Standardized Scores'!S92,'Standardized Scores'!$E92:$DO92)</f>
        <v>103</v>
      </c>
      <c r="T92" s="139">
        <f>RANK('Standardized Scores'!T92,'Standardized Scores'!$E92:$DO92)</f>
        <v>42</v>
      </c>
      <c r="U92" s="139">
        <f>RANK('Standardized Scores'!U92,'Standardized Scores'!$E92:$DO92)</f>
        <v>58</v>
      </c>
      <c r="V92" s="139">
        <f>RANK('Standardized Scores'!V92,'Standardized Scores'!$E92:$DO92)</f>
        <v>107</v>
      </c>
      <c r="W92" s="139">
        <f>RANK('Standardized Scores'!W92,'Standardized Scores'!$E92:$DO92)</f>
        <v>37</v>
      </c>
      <c r="X92" s="139">
        <f>RANK('Standardized Scores'!X92,'Standardized Scores'!$E92:$DO92)</f>
        <v>81</v>
      </c>
      <c r="Y92" s="139">
        <f>RANK('Standardized Scores'!Y92,'Standardized Scores'!$E92:$DO92)</f>
        <v>20</v>
      </c>
      <c r="Z92" s="139">
        <f>RANK('Standardized Scores'!Z92,'Standardized Scores'!$E92:$DO92)</f>
        <v>85</v>
      </c>
      <c r="AA92" s="139">
        <f>RANK('Standardized Scores'!AA92,'Standardized Scores'!$E92:$DO92)</f>
        <v>96</v>
      </c>
      <c r="AB92" s="139">
        <f>RANK('Standardized Scores'!AB92,'Standardized Scores'!$E92:$DO92)</f>
        <v>77</v>
      </c>
      <c r="AC92" s="139">
        <f>RANK('Standardized Scores'!AC92,'Standardized Scores'!$E92:$DO92)</f>
        <v>43</v>
      </c>
      <c r="AD92" s="139">
        <f>RANK('Standardized Scores'!AD92,'Standardized Scores'!$E92:$DO92)</f>
        <v>55</v>
      </c>
      <c r="AE92" s="139">
        <f>RANK('Standardized Scores'!AE92,'Standardized Scores'!$E92:$DO92)</f>
        <v>27</v>
      </c>
      <c r="AF92" s="139">
        <f>RANK('Standardized Scores'!AF92,'Standardized Scores'!$E92:$DO92)</f>
        <v>11</v>
      </c>
      <c r="AG92" s="139">
        <f>RANK('Standardized Scores'!AG92,'Standardized Scores'!$E92:$DO92)</f>
        <v>81</v>
      </c>
      <c r="AH92" s="139">
        <f>RANK('Standardized Scores'!AH92,'Standardized Scores'!$E92:$DO92)</f>
        <v>66</v>
      </c>
      <c r="AI92" s="139">
        <f>RANK('Standardized Scores'!AI92,'Standardized Scores'!$E92:$DO92)</f>
        <v>73</v>
      </c>
      <c r="AJ92" s="139">
        <f>RANK('Standardized Scores'!AJ92,'Standardized Scores'!$E92:$DO92)</f>
        <v>105</v>
      </c>
      <c r="AK92" s="139">
        <f>RANK('Standardized Scores'!AK92,'Standardized Scores'!$E92:$DO92)</f>
        <v>8</v>
      </c>
      <c r="AL92" s="139">
        <f>RANK('Standardized Scores'!AL92,'Standardized Scores'!$E92:$DO92)</f>
        <v>91</v>
      </c>
      <c r="AM92" s="139">
        <f>RANK('Standardized Scores'!AM92,'Standardized Scores'!$E92:$DO92)</f>
        <v>26</v>
      </c>
      <c r="AN92" s="139">
        <f>RANK('Standardized Scores'!AN92,'Standardized Scores'!$E92:$DO92)</f>
        <v>16</v>
      </c>
      <c r="AO92" s="139">
        <f>RANK('Standardized Scores'!AO92,'Standardized Scores'!$E92:$DO92)</f>
        <v>41</v>
      </c>
      <c r="AP92" s="139">
        <f>RANK('Standardized Scores'!AP92,'Standardized Scores'!$E92:$DO92)</f>
        <v>24</v>
      </c>
      <c r="AQ92" s="139">
        <f>RANK('Standardized Scores'!AQ92,'Standardized Scores'!$E92:$DO92)</f>
        <v>110</v>
      </c>
      <c r="AR92" s="139">
        <f>RANK('Standardized Scores'!AR92,'Standardized Scores'!$E92:$DO92)</f>
        <v>39</v>
      </c>
      <c r="AS92" s="139">
        <f>RANK('Standardized Scores'!AS92,'Standardized Scores'!$E92:$DO92)</f>
        <v>84</v>
      </c>
      <c r="AT92" s="139">
        <f>RANK('Standardized Scores'!AT92,'Standardized Scores'!$E92:$DO92)</f>
        <v>63</v>
      </c>
      <c r="AU92" s="139">
        <f>RANK('Standardized Scores'!AU92,'Standardized Scores'!$E92:$DO92)</f>
        <v>72</v>
      </c>
      <c r="AV92" s="139">
        <f>RANK('Standardized Scores'!AV92,'Standardized Scores'!$E92:$DO92)</f>
        <v>18</v>
      </c>
      <c r="AW92" s="139">
        <f>RANK('Standardized Scores'!AW92,'Standardized Scores'!$E92:$DO92)</f>
        <v>7</v>
      </c>
      <c r="AX92" s="139">
        <f>RANK('Standardized Scores'!AX92,'Standardized Scores'!$E92:$DO92)</f>
        <v>62</v>
      </c>
      <c r="AY92" s="139">
        <f>RANK('Standardized Scores'!AY92,'Standardized Scores'!$E92:$DO92)</f>
        <v>80</v>
      </c>
      <c r="AZ92" s="139">
        <f>RANK('Standardized Scores'!AZ92,'Standardized Scores'!$E92:$DO92)</f>
        <v>75</v>
      </c>
      <c r="BA92" s="139">
        <f>RANK('Standardized Scores'!BA92,'Standardized Scores'!$E92:$DO92)</f>
        <v>74</v>
      </c>
      <c r="BB92" s="139">
        <f>RANK('Standardized Scores'!BB92,'Standardized Scores'!$E92:$DO92)</f>
        <v>1</v>
      </c>
      <c r="BC92" s="139">
        <f>RANK('Standardized Scores'!BC92,'Standardized Scores'!$E92:$DO92)</f>
        <v>10</v>
      </c>
      <c r="BD92" s="139">
        <f>RANK('Standardized Scores'!BD92,'Standardized Scores'!$E92:$DO92)</f>
        <v>36</v>
      </c>
      <c r="BE92" s="139">
        <f>RANK('Standardized Scores'!BE92,'Standardized Scores'!$E92:$DO92)</f>
        <v>22</v>
      </c>
      <c r="BF92" s="139">
        <f>RANK('Standardized Scores'!BF92,'Standardized Scores'!$E92:$DO92)</f>
        <v>25</v>
      </c>
      <c r="BG92" s="139">
        <f>RANK('Standardized Scores'!BG92,'Standardized Scores'!$E92:$DO92)</f>
        <v>28</v>
      </c>
      <c r="BH92" s="139">
        <f>RANK('Standardized Scores'!BH92,'Standardized Scores'!$E92:$DO92)</f>
        <v>88</v>
      </c>
      <c r="BI92" s="139">
        <f>RANK('Standardized Scores'!BI92,'Standardized Scores'!$E92:$DO92)</f>
        <v>86</v>
      </c>
      <c r="BJ92" s="139">
        <f>RANK('Standardized Scores'!BJ92,'Standardized Scores'!$E92:$DO92)</f>
        <v>29</v>
      </c>
      <c r="BK92" s="139">
        <f>RANK('Standardized Scores'!BK92,'Standardized Scores'!$E92:$DO92)</f>
        <v>44</v>
      </c>
      <c r="BL92" s="139">
        <f>RANK('Standardized Scores'!BL92,'Standardized Scores'!$E92:$DO92)</f>
        <v>56</v>
      </c>
      <c r="BM92" s="139">
        <f>RANK('Standardized Scores'!BM92,'Standardized Scores'!$E92:$DO92)</f>
        <v>38</v>
      </c>
      <c r="BN92" s="139">
        <f>RANK('Standardized Scores'!BN92,'Standardized Scores'!$E92:$DO92)</f>
        <v>6</v>
      </c>
      <c r="BO92" s="139">
        <f>RANK('Standardized Scores'!BO92,'Standardized Scores'!$E92:$DO92)</f>
        <v>104</v>
      </c>
      <c r="BP92" s="139">
        <f>RANK('Standardized Scores'!BP92,'Standardized Scores'!$E92:$DO92)</f>
        <v>13</v>
      </c>
      <c r="BQ92" s="139">
        <f>RANK('Standardized Scores'!BQ92,'Standardized Scores'!$E92:$DO92)</f>
        <v>2</v>
      </c>
      <c r="BR92" s="139">
        <f>RANK('Standardized Scores'!BR92,'Standardized Scores'!$E92:$DO92)</f>
        <v>96</v>
      </c>
      <c r="BS92" s="139">
        <f>RANK('Standardized Scores'!BS92,'Standardized Scores'!$E92:$DO92)</f>
        <v>19</v>
      </c>
      <c r="BT92" s="139">
        <f>RANK('Standardized Scores'!BT92,'Standardized Scores'!$E92:$DO92)</f>
        <v>29</v>
      </c>
      <c r="BU92" s="139">
        <f>RANK('Standardized Scores'!BU92,'Standardized Scores'!$E92:$DO92)</f>
        <v>45</v>
      </c>
      <c r="BV92" s="139">
        <f>RANK('Standardized Scores'!BV92,'Standardized Scores'!$E92:$DO92)</f>
        <v>70</v>
      </c>
      <c r="BW92" s="139">
        <f>RANK('Standardized Scores'!BW92,'Standardized Scores'!$E92:$DO92)</f>
        <v>96</v>
      </c>
      <c r="BX92" s="139">
        <f>RANK('Standardized Scores'!BX92,'Standardized Scores'!$E92:$DO92)</f>
        <v>96</v>
      </c>
      <c r="BY92" s="139">
        <f>RANK('Standardized Scores'!BY92,'Standardized Scores'!$E92:$DO92)</f>
        <v>29</v>
      </c>
      <c r="BZ92" s="139">
        <f>RANK('Standardized Scores'!BZ92,'Standardized Scores'!$E92:$DO92)</f>
        <v>23</v>
      </c>
      <c r="CA92" s="139">
        <f>RANK('Standardized Scores'!CA92,'Standardized Scores'!$E92:$DO92)</f>
        <v>60</v>
      </c>
      <c r="CB92" s="139">
        <f>RANK('Standardized Scores'!CB92,'Standardized Scores'!$E92:$DO92)</f>
        <v>113</v>
      </c>
      <c r="CC92" s="139">
        <f>RANK('Standardized Scores'!CC92,'Standardized Scores'!$E92:$DO92)</f>
        <v>71</v>
      </c>
      <c r="CD92" s="139">
        <f>RANK('Standardized Scores'!CD92,'Standardized Scores'!$E92:$DO92)</f>
        <v>114</v>
      </c>
      <c r="CE92" s="139">
        <f>RANK('Standardized Scores'!CE92,'Standardized Scores'!$E92:$DO92)</f>
        <v>67</v>
      </c>
      <c r="CF92" s="139">
        <f>RANK('Standardized Scores'!CF92,'Standardized Scores'!$E92:$DO92)</f>
        <v>111</v>
      </c>
      <c r="CG92" s="139">
        <f>RANK('Standardized Scores'!CG92,'Standardized Scores'!$E92:$DO92)</f>
        <v>93</v>
      </c>
      <c r="CH92" s="139">
        <f>RANK('Standardized Scores'!CH92,'Standardized Scores'!$E92:$DO92)</f>
        <v>102</v>
      </c>
      <c r="CI92" s="139">
        <f>RANK('Standardized Scores'!CI92,'Standardized Scores'!$E92:$DO92)</f>
        <v>35</v>
      </c>
      <c r="CJ92" s="139">
        <f>RANK('Standardized Scores'!CJ92,'Standardized Scores'!$E92:$DO92)</f>
        <v>53</v>
      </c>
      <c r="CK92" s="139">
        <f>RANK('Standardized Scores'!CK92,'Standardized Scores'!$E92:$DO92)</f>
        <v>51</v>
      </c>
      <c r="CL92" s="139">
        <f>RANK('Standardized Scores'!CL92,'Standardized Scores'!$E92:$DO92)</f>
        <v>108</v>
      </c>
      <c r="CM92" s="139">
        <f>RANK('Standardized Scores'!CM92,'Standardized Scores'!$E92:$DO92)</f>
        <v>59</v>
      </c>
      <c r="CN92" s="139">
        <f>RANK('Standardized Scores'!CN92,'Standardized Scores'!$E92:$DO92)</f>
        <v>34</v>
      </c>
      <c r="CO92" s="139">
        <f>RANK('Standardized Scores'!CO92,'Standardized Scores'!$E92:$DO92)</f>
        <v>96</v>
      </c>
      <c r="CP92" s="139">
        <f>RANK('Standardized Scores'!CP92,'Standardized Scores'!$E92:$DO92)</f>
        <v>115</v>
      </c>
      <c r="CQ92" s="139">
        <f>RANK('Standardized Scores'!CQ92,'Standardized Scores'!$E92:$DO92)</f>
        <v>89</v>
      </c>
      <c r="CR92" s="139">
        <f>RANK('Standardized Scores'!CR92,'Standardized Scores'!$E92:$DO92)</f>
        <v>52</v>
      </c>
      <c r="CS92" s="139">
        <f>RANK('Standardized Scores'!CS92,'Standardized Scores'!$E92:$DO92)</f>
        <v>5</v>
      </c>
      <c r="CT92" s="139">
        <f>RANK('Standardized Scores'!CT92,'Standardized Scores'!$E92:$DO92)</f>
        <v>50</v>
      </c>
      <c r="CU92" s="139">
        <f>RANK('Standardized Scores'!CU92,'Standardized Scores'!$E92:$DO92)</f>
        <v>45</v>
      </c>
      <c r="CV92" s="139">
        <f>RANK('Standardized Scores'!CV92,'Standardized Scores'!$E92:$DO92)</f>
        <v>78</v>
      </c>
      <c r="CW92" s="139">
        <f>RANK('Standardized Scores'!CW92,'Standardized Scores'!$E92:$DO92)</f>
        <v>12</v>
      </c>
      <c r="CX92" s="139">
        <f>RANK('Standardized Scores'!CX92,'Standardized Scores'!$E92:$DO92)</f>
        <v>40</v>
      </c>
      <c r="CY92" s="139">
        <f>RANK('Standardized Scores'!CY92,'Standardized Scores'!$E92:$DO92)</f>
        <v>112</v>
      </c>
      <c r="CZ92" s="139">
        <f>RANK('Standardized Scores'!CZ92,'Standardized Scores'!$E92:$DO92)</f>
        <v>21</v>
      </c>
      <c r="DA92" s="139">
        <f>RANK('Standardized Scores'!DA92,'Standardized Scores'!$E92:$DO92)</f>
        <v>3</v>
      </c>
      <c r="DB92" s="139">
        <f>RANK('Standardized Scores'!DB92,'Standardized Scores'!$E92:$DO92)</f>
        <v>4</v>
      </c>
      <c r="DC92" s="139">
        <f>RANK('Standardized Scores'!DC92,'Standardized Scores'!$E92:$DO92)</f>
        <v>95</v>
      </c>
      <c r="DD92" s="139">
        <f>RANK('Standardized Scores'!DD92,'Standardized Scores'!$E92:$DO92)</f>
        <v>29</v>
      </c>
      <c r="DE92" s="139">
        <f>RANK('Standardized Scores'!DE92,'Standardized Scores'!$E92:$DO92)</f>
        <v>69</v>
      </c>
      <c r="DF92" s="139">
        <f>RANK('Standardized Scores'!DF92,'Standardized Scores'!$E92:$DO92)</f>
        <v>65</v>
      </c>
      <c r="DG92" s="139">
        <f>RANK('Standardized Scores'!DG92,'Standardized Scores'!$E92:$DO92)</f>
        <v>94</v>
      </c>
      <c r="DH92" s="139">
        <f>RANK('Standardized Scores'!DH92,'Standardized Scores'!$E92:$DO92)</f>
        <v>76</v>
      </c>
      <c r="DI92" s="139">
        <f>RANK('Standardized Scores'!DI92,'Standardized Scores'!$E92:$DO92)</f>
        <v>109</v>
      </c>
      <c r="DJ92" s="139">
        <f>RANK('Standardized Scores'!DJ92,'Standardized Scores'!$E92:$DO92)</f>
        <v>17</v>
      </c>
      <c r="DK92" s="139">
        <f>RANK('Standardized Scores'!DK92,'Standardized Scores'!$E92:$DO92)</f>
        <v>15</v>
      </c>
      <c r="DL92" s="139">
        <f>RANK('Standardized Scores'!DL92,'Standardized Scores'!$E92:$DO92)</f>
        <v>64</v>
      </c>
      <c r="DM92" s="139">
        <f>RANK('Standardized Scores'!DM92,'Standardized Scores'!$E92:$DO92)</f>
        <v>9</v>
      </c>
      <c r="DN92" s="139">
        <f>RANK('Standardized Scores'!DN92,'Standardized Scores'!$E92:$DO92)</f>
        <v>92</v>
      </c>
      <c r="DO92" s="139">
        <f>RANK('Standardized Scores'!DO92,'Standardized Scores'!$E92:$DO92)</f>
        <v>106</v>
      </c>
    </row>
    <row r="93" spans="2:119" ht="12" customHeight="1" x14ac:dyDescent="0.25">
      <c r="B93" s="83" t="str">
        <f>'Standardized Scores'!B93</f>
        <v xml:space="preserve">         Architectural and Engineering Activities, Technical Testing and Analysis goods produced as a percent of all goods</v>
      </c>
      <c r="C93" s="83" t="str">
        <f t="shared" si="1"/>
        <v>Architectural and Engineering Activities, Technical Testing and Analysis goods produced as a percent of all goods</v>
      </c>
      <c r="D93" s="172">
        <f>'Standardized Scores'!D93</f>
        <v>0.1</v>
      </c>
      <c r="E93" s="139">
        <f>RANK('Standardized Scores'!E93,'Standardized Scores'!$E93:$DO93)</f>
        <v>50</v>
      </c>
      <c r="F93" s="139">
        <f>RANK('Standardized Scores'!F93,'Standardized Scores'!$E93:$DO93)</f>
        <v>78</v>
      </c>
      <c r="G93" s="139">
        <f>RANK('Standardized Scores'!G93,'Standardized Scores'!$E93:$DO93)</f>
        <v>81</v>
      </c>
      <c r="H93" s="139">
        <f>RANK('Standardized Scores'!H93,'Standardized Scores'!$E93:$DO93)</f>
        <v>44</v>
      </c>
      <c r="I93" s="139">
        <f>RANK('Standardized Scores'!I93,'Standardized Scores'!$E93:$DO93)</f>
        <v>97</v>
      </c>
      <c r="J93" s="139">
        <f>RANK('Standardized Scores'!J93,'Standardized Scores'!$E93:$DO93)</f>
        <v>24</v>
      </c>
      <c r="K93" s="139">
        <f>RANK('Standardized Scores'!K93,'Standardized Scores'!$E93:$DO93)</f>
        <v>21</v>
      </c>
      <c r="L93" s="139">
        <f>RANK('Standardized Scores'!L93,'Standardized Scores'!$E93:$DO93)</f>
        <v>73</v>
      </c>
      <c r="M93" s="139">
        <f>RANK('Standardized Scores'!M93,'Standardized Scores'!$E93:$DO93)</f>
        <v>90</v>
      </c>
      <c r="N93" s="139">
        <f>RANK('Standardized Scores'!N93,'Standardized Scores'!$E93:$DO93)</f>
        <v>112</v>
      </c>
      <c r="O93" s="139">
        <f>RANK('Standardized Scores'!O93,'Standardized Scores'!$E93:$DO93)</f>
        <v>67</v>
      </c>
      <c r="P93" s="139">
        <f>RANK('Standardized Scores'!P93,'Standardized Scores'!$E93:$DO93)</f>
        <v>16</v>
      </c>
      <c r="Q93" s="139">
        <f>RANK('Standardized Scores'!Q93,'Standardized Scores'!$E93:$DO93)</f>
        <v>77</v>
      </c>
      <c r="R93" s="139">
        <f>RANK('Standardized Scores'!R93,'Standardized Scores'!$E93:$DO93)</f>
        <v>56</v>
      </c>
      <c r="S93" s="139">
        <f>RANK('Standardized Scores'!S93,'Standardized Scores'!$E93:$DO93)</f>
        <v>68</v>
      </c>
      <c r="T93" s="139">
        <f>RANK('Standardized Scores'!T93,'Standardized Scores'!$E93:$DO93)</f>
        <v>64</v>
      </c>
      <c r="U93" s="139">
        <f>RANK('Standardized Scores'!U93,'Standardized Scores'!$E93:$DO93)</f>
        <v>51</v>
      </c>
      <c r="V93" s="139">
        <f>RANK('Standardized Scores'!V93,'Standardized Scores'!$E93:$DO93)</f>
        <v>57</v>
      </c>
      <c r="W93" s="139">
        <f>RANK('Standardized Scores'!W93,'Standardized Scores'!$E93:$DO93)</f>
        <v>31</v>
      </c>
      <c r="X93" s="139">
        <f>RANK('Standardized Scores'!X93,'Standardized Scores'!$E93:$DO93)</f>
        <v>1</v>
      </c>
      <c r="Y93" s="139">
        <f>RANK('Standardized Scores'!Y93,'Standardized Scores'!$E93:$DO93)</f>
        <v>46</v>
      </c>
      <c r="Z93" s="139">
        <f>RANK('Standardized Scores'!Z93,'Standardized Scores'!$E93:$DO93)</f>
        <v>32</v>
      </c>
      <c r="AA93" s="139">
        <f>RANK('Standardized Scores'!AA93,'Standardized Scores'!$E93:$DO93)</f>
        <v>81</v>
      </c>
      <c r="AB93" s="139">
        <f>RANK('Standardized Scores'!AB93,'Standardized Scores'!$E93:$DO93)</f>
        <v>45</v>
      </c>
      <c r="AC93" s="139">
        <f>RANK('Standardized Scores'!AC93,'Standardized Scores'!$E93:$DO93)</f>
        <v>113</v>
      </c>
      <c r="AD93" s="139">
        <f>RANK('Standardized Scores'!AD93,'Standardized Scores'!$E93:$DO93)</f>
        <v>14</v>
      </c>
      <c r="AE93" s="139">
        <f>RANK('Standardized Scores'!AE93,'Standardized Scores'!$E93:$DO93)</f>
        <v>13</v>
      </c>
      <c r="AF93" s="139">
        <f>RANK('Standardized Scores'!AF93,'Standardized Scores'!$E93:$DO93)</f>
        <v>4</v>
      </c>
      <c r="AG93" s="139">
        <f>RANK('Standardized Scores'!AG93,'Standardized Scores'!$E93:$DO93)</f>
        <v>63</v>
      </c>
      <c r="AH93" s="139">
        <f>RANK('Standardized Scores'!AH93,'Standardized Scores'!$E93:$DO93)</f>
        <v>35</v>
      </c>
      <c r="AI93" s="139">
        <f>RANK('Standardized Scores'!AI93,'Standardized Scores'!$E93:$DO93)</f>
        <v>70</v>
      </c>
      <c r="AJ93" s="139">
        <f>RANK('Standardized Scores'!AJ93,'Standardized Scores'!$E93:$DO93)</f>
        <v>72</v>
      </c>
      <c r="AK93" s="139">
        <f>RANK('Standardized Scores'!AK93,'Standardized Scores'!$E93:$DO93)</f>
        <v>29</v>
      </c>
      <c r="AL93" s="139">
        <f>RANK('Standardized Scores'!AL93,'Standardized Scores'!$E93:$DO93)</f>
        <v>81</v>
      </c>
      <c r="AM93" s="139">
        <f>RANK('Standardized Scores'!AM93,'Standardized Scores'!$E93:$DO93)</f>
        <v>11</v>
      </c>
      <c r="AN93" s="139">
        <f>RANK('Standardized Scores'!AN93,'Standardized Scores'!$E93:$DO93)</f>
        <v>12</v>
      </c>
      <c r="AO93" s="139">
        <f>RANK('Standardized Scores'!AO93,'Standardized Scores'!$E93:$DO93)</f>
        <v>74</v>
      </c>
      <c r="AP93" s="139">
        <f>RANK('Standardized Scores'!AP93,'Standardized Scores'!$E93:$DO93)</f>
        <v>19</v>
      </c>
      <c r="AQ93" s="139">
        <f>RANK('Standardized Scores'!AQ93,'Standardized Scores'!$E93:$DO93)</f>
        <v>105</v>
      </c>
      <c r="AR93" s="139">
        <f>RANK('Standardized Scores'!AR93,'Standardized Scores'!$E93:$DO93)</f>
        <v>58</v>
      </c>
      <c r="AS93" s="139">
        <f>RANK('Standardized Scores'!AS93,'Standardized Scores'!$E93:$DO93)</f>
        <v>100</v>
      </c>
      <c r="AT93" s="139">
        <f>RANK('Standardized Scores'!AT93,'Standardized Scores'!$E93:$DO93)</f>
        <v>111</v>
      </c>
      <c r="AU93" s="139">
        <f>RANK('Standardized Scores'!AU93,'Standardized Scores'!$E93:$DO93)</f>
        <v>52</v>
      </c>
      <c r="AV93" s="139">
        <f>RANK('Standardized Scores'!AV93,'Standardized Scores'!$E93:$DO93)</f>
        <v>26</v>
      </c>
      <c r="AW93" s="139">
        <f>RANK('Standardized Scores'!AW93,'Standardized Scores'!$E93:$DO93)</f>
        <v>42</v>
      </c>
      <c r="AX93" s="139">
        <f>RANK('Standardized Scores'!AX93,'Standardized Scores'!$E93:$DO93)</f>
        <v>30</v>
      </c>
      <c r="AY93" s="139">
        <f>RANK('Standardized Scores'!AY93,'Standardized Scores'!$E93:$DO93)</f>
        <v>103</v>
      </c>
      <c r="AZ93" s="139">
        <f>RANK('Standardized Scores'!AZ93,'Standardized Scores'!$E93:$DO93)</f>
        <v>107</v>
      </c>
      <c r="BA93" s="139">
        <f>RANK('Standardized Scores'!BA93,'Standardized Scores'!$E93:$DO93)</f>
        <v>78</v>
      </c>
      <c r="BB93" s="139">
        <f>RANK('Standardized Scores'!BB93,'Standardized Scores'!$E93:$DO93)</f>
        <v>66</v>
      </c>
      <c r="BC93" s="139">
        <f>RANK('Standardized Scores'!BC93,'Standardized Scores'!$E93:$DO93)</f>
        <v>8</v>
      </c>
      <c r="BD93" s="139">
        <f>RANK('Standardized Scores'!BD93,'Standardized Scores'!$E93:$DO93)</f>
        <v>37</v>
      </c>
      <c r="BE93" s="139">
        <f>RANK('Standardized Scores'!BE93,'Standardized Scores'!$E93:$DO93)</f>
        <v>18</v>
      </c>
      <c r="BF93" s="139">
        <f>RANK('Standardized Scores'!BF93,'Standardized Scores'!$E93:$DO93)</f>
        <v>101</v>
      </c>
      <c r="BG93" s="139">
        <f>RANK('Standardized Scores'!BG93,'Standardized Scores'!$E93:$DO93)</f>
        <v>54</v>
      </c>
      <c r="BH93" s="139">
        <f>RANK('Standardized Scores'!BH93,'Standardized Scores'!$E93:$DO93)</f>
        <v>81</v>
      </c>
      <c r="BI93" s="139">
        <f>RANK('Standardized Scores'!BI93,'Standardized Scores'!$E93:$DO93)</f>
        <v>106</v>
      </c>
      <c r="BJ93" s="139">
        <f>RANK('Standardized Scores'!BJ93,'Standardized Scores'!$E93:$DO93)</f>
        <v>93</v>
      </c>
      <c r="BK93" s="139">
        <f>RANK('Standardized Scores'!BK93,'Standardized Scores'!$E93:$DO93)</f>
        <v>36</v>
      </c>
      <c r="BL93" s="139">
        <f>RANK('Standardized Scores'!BL93,'Standardized Scores'!$E93:$DO93)</f>
        <v>78</v>
      </c>
      <c r="BM93" s="139">
        <f>RANK('Standardized Scores'!BM93,'Standardized Scores'!$E93:$DO93)</f>
        <v>48</v>
      </c>
      <c r="BN93" s="139">
        <f>RANK('Standardized Scores'!BN93,'Standardized Scores'!$E93:$DO93)</f>
        <v>2</v>
      </c>
      <c r="BO93" s="139">
        <f>RANK('Standardized Scores'!BO93,'Standardized Scores'!$E93:$DO93)</f>
        <v>81</v>
      </c>
      <c r="BP93" s="139">
        <f>RANK('Standardized Scores'!BP93,'Standardized Scores'!$E93:$DO93)</f>
        <v>104</v>
      </c>
      <c r="BQ93" s="139">
        <f>RANK('Standardized Scores'!BQ93,'Standardized Scores'!$E93:$DO93)</f>
        <v>10</v>
      </c>
      <c r="BR93" s="139">
        <f>RANK('Standardized Scores'!BR93,'Standardized Scores'!$E93:$DO93)</f>
        <v>81</v>
      </c>
      <c r="BS93" s="139">
        <f>RANK('Standardized Scores'!BS93,'Standardized Scores'!$E93:$DO93)</f>
        <v>102</v>
      </c>
      <c r="BT93" s="139">
        <f>RANK('Standardized Scores'!BT93,'Standardized Scores'!$E93:$DO93)</f>
        <v>76</v>
      </c>
      <c r="BU93" s="139">
        <f>RANK('Standardized Scores'!BU93,'Standardized Scores'!$E93:$DO93)</f>
        <v>49</v>
      </c>
      <c r="BV93" s="139">
        <f>RANK('Standardized Scores'!BV93,'Standardized Scores'!$E93:$DO93)</f>
        <v>55</v>
      </c>
      <c r="BW93" s="139">
        <f>RANK('Standardized Scores'!BW93,'Standardized Scores'!$E93:$DO93)</f>
        <v>109</v>
      </c>
      <c r="BX93" s="139">
        <f>RANK('Standardized Scores'!BX93,'Standardized Scores'!$E93:$DO93)</f>
        <v>110</v>
      </c>
      <c r="BY93" s="139">
        <f>RANK('Standardized Scores'!BY93,'Standardized Scores'!$E93:$DO93)</f>
        <v>94</v>
      </c>
      <c r="BZ93" s="139">
        <f>RANK('Standardized Scores'!BZ93,'Standardized Scores'!$E93:$DO93)</f>
        <v>20</v>
      </c>
      <c r="CA93" s="139">
        <f>RANK('Standardized Scores'!CA93,'Standardized Scores'!$E93:$DO93)</f>
        <v>6</v>
      </c>
      <c r="CB93" s="139">
        <f>RANK('Standardized Scores'!CB93,'Standardized Scores'!$E93:$DO93)</f>
        <v>60</v>
      </c>
      <c r="CC93" s="139">
        <f>RANK('Standardized Scores'!CC93,'Standardized Scores'!$E93:$DO93)</f>
        <v>5</v>
      </c>
      <c r="CD93" s="139">
        <f>RANK('Standardized Scores'!CD93,'Standardized Scores'!$E93:$DO93)</f>
        <v>75</v>
      </c>
      <c r="CE93" s="139">
        <f>RANK('Standardized Scores'!CE93,'Standardized Scores'!$E93:$DO93)</f>
        <v>7</v>
      </c>
      <c r="CF93" s="139">
        <f>RANK('Standardized Scores'!CF93,'Standardized Scores'!$E93:$DO93)</f>
        <v>47</v>
      </c>
      <c r="CG93" s="139">
        <f>RANK('Standardized Scores'!CG93,'Standardized Scores'!$E93:$DO93)</f>
        <v>113</v>
      </c>
      <c r="CH93" s="139">
        <f>RANK('Standardized Scores'!CH93,'Standardized Scores'!$E93:$DO93)</f>
        <v>62</v>
      </c>
      <c r="CI93" s="139">
        <f>RANK('Standardized Scores'!CI93,'Standardized Scores'!$E93:$DO93)</f>
        <v>53</v>
      </c>
      <c r="CJ93" s="139">
        <f>RANK('Standardized Scores'!CJ93,'Standardized Scores'!$E93:$DO93)</f>
        <v>39</v>
      </c>
      <c r="CK93" s="139">
        <f>RANK('Standardized Scores'!CK93,'Standardized Scores'!$E93:$DO93)</f>
        <v>43</v>
      </c>
      <c r="CL93" s="139">
        <f>RANK('Standardized Scores'!CL93,'Standardized Scores'!$E93:$DO93)</f>
        <v>91</v>
      </c>
      <c r="CM93" s="139">
        <f>RANK('Standardized Scores'!CM93,'Standardized Scores'!$E93:$DO93)</f>
        <v>38</v>
      </c>
      <c r="CN93" s="139">
        <f>RANK('Standardized Scores'!CN93,'Standardized Scores'!$E93:$DO93)</f>
        <v>59</v>
      </c>
      <c r="CO93" s="139">
        <f>RANK('Standardized Scores'!CO93,'Standardized Scores'!$E93:$DO93)</f>
        <v>81</v>
      </c>
      <c r="CP93" s="139">
        <f>RANK('Standardized Scores'!CP93,'Standardized Scores'!$E93:$DO93)</f>
        <v>95</v>
      </c>
      <c r="CQ93" s="139">
        <f>RANK('Standardized Scores'!CQ93,'Standardized Scores'!$E93:$DO93)</f>
        <v>41</v>
      </c>
      <c r="CR93" s="139">
        <f>RANK('Standardized Scores'!CR93,'Standardized Scores'!$E93:$DO93)</f>
        <v>27</v>
      </c>
      <c r="CS93" s="139">
        <f>RANK('Standardized Scores'!CS93,'Standardized Scores'!$E93:$DO93)</f>
        <v>65</v>
      </c>
      <c r="CT93" s="139">
        <f>RANK('Standardized Scores'!CT93,'Standardized Scores'!$E93:$DO93)</f>
        <v>23</v>
      </c>
      <c r="CU93" s="139">
        <f>RANK('Standardized Scores'!CU93,'Standardized Scores'!$E93:$DO93)</f>
        <v>17</v>
      </c>
      <c r="CV93" s="139">
        <f>RANK('Standardized Scores'!CV93,'Standardized Scores'!$E93:$DO93)</f>
        <v>33</v>
      </c>
      <c r="CW93" s="139">
        <f>RANK('Standardized Scores'!CW93,'Standardized Scores'!$E93:$DO93)</f>
        <v>113</v>
      </c>
      <c r="CX93" s="139">
        <f>RANK('Standardized Scores'!CX93,'Standardized Scores'!$E93:$DO93)</f>
        <v>22</v>
      </c>
      <c r="CY93" s="139">
        <f>RANK('Standardized Scores'!CY93,'Standardized Scores'!$E93:$DO93)</f>
        <v>96</v>
      </c>
      <c r="CZ93" s="139">
        <f>RANK('Standardized Scores'!CZ93,'Standardized Scores'!$E93:$DO93)</f>
        <v>3</v>
      </c>
      <c r="DA93" s="139">
        <f>RANK('Standardized Scores'!DA93,'Standardized Scores'!$E93:$DO93)</f>
        <v>9</v>
      </c>
      <c r="DB93" s="139">
        <f>RANK('Standardized Scores'!DB93,'Standardized Scores'!$E93:$DO93)</f>
        <v>98</v>
      </c>
      <c r="DC93" s="139">
        <f>RANK('Standardized Scores'!DC93,'Standardized Scores'!$E93:$DO93)</f>
        <v>81</v>
      </c>
      <c r="DD93" s="139">
        <f>RANK('Standardized Scores'!DD93,'Standardized Scores'!$E93:$DO93)</f>
        <v>99</v>
      </c>
      <c r="DE93" s="139">
        <f>RANK('Standardized Scores'!DE93,'Standardized Scores'!$E93:$DO93)</f>
        <v>34</v>
      </c>
      <c r="DF93" s="139">
        <f>RANK('Standardized Scores'!DF93,'Standardized Scores'!$E93:$DO93)</f>
        <v>71</v>
      </c>
      <c r="DG93" s="139">
        <f>RANK('Standardized Scores'!DG93,'Standardized Scores'!$E93:$DO93)</f>
        <v>69</v>
      </c>
      <c r="DH93" s="139">
        <f>RANK('Standardized Scores'!DH93,'Standardized Scores'!$E93:$DO93)</f>
        <v>61</v>
      </c>
      <c r="DI93" s="139">
        <f>RANK('Standardized Scores'!DI93,'Standardized Scores'!$E93:$DO93)</f>
        <v>40</v>
      </c>
      <c r="DJ93" s="139">
        <f>RANK('Standardized Scores'!DJ93,'Standardized Scores'!$E93:$DO93)</f>
        <v>15</v>
      </c>
      <c r="DK93" s="139">
        <f>RANK('Standardized Scores'!DK93,'Standardized Scores'!$E93:$DO93)</f>
        <v>28</v>
      </c>
      <c r="DL93" s="139">
        <f>RANK('Standardized Scores'!DL93,'Standardized Scores'!$E93:$DO93)</f>
        <v>25</v>
      </c>
      <c r="DM93" s="139">
        <f>RANK('Standardized Scores'!DM93,'Standardized Scores'!$E93:$DO93)</f>
        <v>92</v>
      </c>
      <c r="DN93" s="139">
        <f>RANK('Standardized Scores'!DN93,'Standardized Scores'!$E93:$DO93)</f>
        <v>108</v>
      </c>
      <c r="DO93" s="139">
        <f>RANK('Standardized Scores'!DO93,'Standardized Scores'!$E93:$DO93)</f>
        <v>81</v>
      </c>
    </row>
    <row r="94" spans="2:119" ht="12" customHeight="1" x14ac:dyDescent="0.25">
      <c r="B94" s="83" t="str">
        <f>'Standardized Scores'!B94</f>
        <v xml:space="preserve">         Total miliwat (MW) capacity of solar photovoltaic (PV) (operating or in construction) </v>
      </c>
      <c r="C94" s="83" t="str">
        <f t="shared" si="1"/>
        <v>Total miliwat (MW) capacity of solar photovoltaic (PV) (operating or in construction)</v>
      </c>
      <c r="D94" s="172">
        <f>'Standardized Scores'!D94</f>
        <v>0.05</v>
      </c>
      <c r="E94" s="139">
        <f>RANK('Standardized Scores'!E94,'Standardized Scores'!$E94:$DO94)</f>
        <v>56</v>
      </c>
      <c r="F94" s="139">
        <f>RANK('Standardized Scores'!F94,'Standardized Scores'!$E94:$DO94)</f>
        <v>76</v>
      </c>
      <c r="G94" s="139">
        <f>RANK('Standardized Scores'!G94,'Standardized Scores'!$E94:$DO94)</f>
        <v>63</v>
      </c>
      <c r="H94" s="139">
        <f>RANK('Standardized Scores'!H94,'Standardized Scores'!$E94:$DO94)</f>
        <v>52</v>
      </c>
      <c r="I94" s="139">
        <f>RANK('Standardized Scores'!I94,'Standardized Scores'!$E94:$DO94)</f>
        <v>49</v>
      </c>
      <c r="J94" s="139">
        <f>RANK('Standardized Scores'!J94,'Standardized Scores'!$E94:$DO94)</f>
        <v>5</v>
      </c>
      <c r="K94" s="139">
        <f>RANK('Standardized Scores'!K94,'Standardized Scores'!$E94:$DO94)</f>
        <v>55</v>
      </c>
      <c r="L94" s="139">
        <f>RANK('Standardized Scores'!L94,'Standardized Scores'!$E94:$DO94)</f>
        <v>89</v>
      </c>
      <c r="M94" s="139">
        <f>RANK('Standardized Scores'!M94,'Standardized Scores'!$E94:$DO94)</f>
        <v>88</v>
      </c>
      <c r="N94" s="139">
        <f>RANK('Standardized Scores'!N94,'Standardized Scores'!$E94:$DO94)</f>
        <v>80</v>
      </c>
      <c r="O94" s="139">
        <f>RANK('Standardized Scores'!O94,'Standardized Scores'!$E94:$DO94)</f>
        <v>59</v>
      </c>
      <c r="P94" s="139">
        <f>RANK('Standardized Scores'!P94,'Standardized Scores'!$E94:$DO94)</f>
        <v>28</v>
      </c>
      <c r="Q94" s="139">
        <f>RANK('Standardized Scores'!Q94,'Standardized Scores'!$E94:$DO94)</f>
        <v>70</v>
      </c>
      <c r="R94" s="139">
        <f>RANK('Standardized Scores'!R94,'Standardized Scores'!$E94:$DO94)</f>
        <v>98</v>
      </c>
      <c r="S94" s="139">
        <f>RANK('Standardized Scores'!S94,'Standardized Scores'!$E94:$DO94)</f>
        <v>95</v>
      </c>
      <c r="T94" s="139">
        <f>RANK('Standardized Scores'!T94,'Standardized Scores'!$E94:$DO94)</f>
        <v>42</v>
      </c>
      <c r="U94" s="139">
        <f>RANK('Standardized Scores'!U94,'Standardized Scores'!$E94:$DO94)</f>
        <v>17</v>
      </c>
      <c r="V94" s="139">
        <f>RANK('Standardized Scores'!V94,'Standardized Scores'!$E94:$DO94)</f>
        <v>104</v>
      </c>
      <c r="W94" s="139">
        <f>RANK('Standardized Scores'!W94,'Standardized Scores'!$E94:$DO94)</f>
        <v>19</v>
      </c>
      <c r="X94" s="139">
        <f>RANK('Standardized Scores'!X94,'Standardized Scores'!$E94:$DO94)</f>
        <v>1</v>
      </c>
      <c r="Y94" s="139">
        <f>RANK('Standardized Scores'!Y94,'Standardized Scores'!$E94:$DO94)</f>
        <v>9</v>
      </c>
      <c r="Z94" s="139">
        <f>RANK('Standardized Scores'!Z94,'Standardized Scores'!$E94:$DO94)</f>
        <v>44</v>
      </c>
      <c r="AA94" s="139">
        <f>RANK('Standardized Scores'!AA94,'Standardized Scores'!$E94:$DO94)</f>
        <v>111</v>
      </c>
      <c r="AB94" s="139">
        <f>RANK('Standardized Scores'!AB94,'Standardized Scores'!$E94:$DO94)</f>
        <v>92</v>
      </c>
      <c r="AC94" s="139">
        <f>RANK('Standardized Scores'!AC94,'Standardized Scores'!$E94:$DO94)</f>
        <v>57</v>
      </c>
      <c r="AD94" s="139">
        <f>RANK('Standardized Scores'!AD94,'Standardized Scores'!$E94:$DO94)</f>
        <v>50</v>
      </c>
      <c r="AE94" s="139">
        <f>RANK('Standardized Scores'!AE94,'Standardized Scores'!$E94:$DO94)</f>
        <v>40</v>
      </c>
      <c r="AF94" s="139">
        <f>RANK('Standardized Scores'!AF94,'Standardized Scores'!$E94:$DO94)</f>
        <v>7</v>
      </c>
      <c r="AG94" s="139">
        <f>RANK('Standardized Scores'!AG94,'Standardized Scores'!$E94:$DO94)</f>
        <v>27</v>
      </c>
      <c r="AH94" s="139">
        <f>RANK('Standardized Scores'!AH94,'Standardized Scores'!$E94:$DO94)</f>
        <v>101</v>
      </c>
      <c r="AI94" s="139">
        <f>RANK('Standardized Scores'!AI94,'Standardized Scores'!$E94:$DO94)</f>
        <v>60</v>
      </c>
      <c r="AJ94" s="139">
        <f>RANK('Standardized Scores'!AJ94,'Standardized Scores'!$E94:$DO94)</f>
        <v>34</v>
      </c>
      <c r="AK94" s="139">
        <f>RANK('Standardized Scores'!AK94,'Standardized Scores'!$E94:$DO94)</f>
        <v>58</v>
      </c>
      <c r="AL94" s="139">
        <f>RANK('Standardized Scores'!AL94,'Standardized Scores'!$E94:$DO94)</f>
        <v>110</v>
      </c>
      <c r="AM94" s="139">
        <f>RANK('Standardized Scores'!AM94,'Standardized Scores'!$E94:$DO94)</f>
        <v>73</v>
      </c>
      <c r="AN94" s="139">
        <f>RANK('Standardized Scores'!AN94,'Standardized Scores'!$E94:$DO94)</f>
        <v>21</v>
      </c>
      <c r="AO94" s="139">
        <f>RANK('Standardized Scores'!AO94,'Standardized Scores'!$E94:$DO94)</f>
        <v>111</v>
      </c>
      <c r="AP94" s="139">
        <f>RANK('Standardized Scores'!AP94,'Standardized Scores'!$E94:$DO94)</f>
        <v>11</v>
      </c>
      <c r="AQ94" s="139">
        <f>RANK('Standardized Scores'!AQ94,'Standardized Scores'!$E94:$DO94)</f>
        <v>79</v>
      </c>
      <c r="AR94" s="139">
        <f>RANK('Standardized Scores'!AR94,'Standardized Scores'!$E94:$DO94)</f>
        <v>26</v>
      </c>
      <c r="AS94" s="139">
        <f>RANK('Standardized Scores'!AS94,'Standardized Scores'!$E94:$DO94)</f>
        <v>78</v>
      </c>
      <c r="AT94" s="139">
        <f>RANK('Standardized Scores'!AT94,'Standardized Scores'!$E94:$DO94)</f>
        <v>43</v>
      </c>
      <c r="AU94" s="139">
        <f>RANK('Standardized Scores'!AU94,'Standardized Scores'!$E94:$DO94)</f>
        <v>97</v>
      </c>
      <c r="AV94" s="139">
        <f>RANK('Standardized Scores'!AV94,'Standardized Scores'!$E94:$DO94)</f>
        <v>20</v>
      </c>
      <c r="AW94" s="139">
        <f>RANK('Standardized Scores'!AW94,'Standardized Scores'!$E94:$DO94)</f>
        <v>111</v>
      </c>
      <c r="AX94" s="139">
        <f>RANK('Standardized Scores'!AX94,'Standardized Scores'!$E94:$DO94)</f>
        <v>46</v>
      </c>
      <c r="AY94" s="139">
        <f>RANK('Standardized Scores'!AY94,'Standardized Scores'!$E94:$DO94)</f>
        <v>99</v>
      </c>
      <c r="AZ94" s="139">
        <f>RANK('Standardized Scores'!AZ94,'Standardized Scores'!$E94:$DO94)</f>
        <v>96</v>
      </c>
      <c r="BA94" s="139">
        <f>RANK('Standardized Scores'!BA94,'Standardized Scores'!$E94:$DO94)</f>
        <v>109</v>
      </c>
      <c r="BB94" s="139">
        <f>RANK('Standardized Scores'!BB94,'Standardized Scores'!$E94:$DO94)</f>
        <v>22</v>
      </c>
      <c r="BC94" s="139">
        <f>RANK('Standardized Scores'!BC94,'Standardized Scores'!$E94:$DO94)</f>
        <v>12</v>
      </c>
      <c r="BD94" s="139">
        <f>RANK('Standardized Scores'!BD94,'Standardized Scores'!$E94:$DO94)</f>
        <v>18</v>
      </c>
      <c r="BE94" s="139">
        <f>RANK('Standardized Scores'!BE94,'Standardized Scores'!$E94:$DO94)</f>
        <v>13</v>
      </c>
      <c r="BF94" s="139">
        <f>RANK('Standardized Scores'!BF94,'Standardized Scores'!$E94:$DO94)</f>
        <v>23</v>
      </c>
      <c r="BG94" s="139">
        <f>RANK('Standardized Scores'!BG94,'Standardized Scores'!$E94:$DO94)</f>
        <v>33</v>
      </c>
      <c r="BH94" s="139">
        <f>RANK('Standardized Scores'!BH94,'Standardized Scores'!$E94:$DO94)</f>
        <v>77</v>
      </c>
      <c r="BI94" s="139">
        <f>RANK('Standardized Scores'!BI94,'Standardized Scores'!$E94:$DO94)</f>
        <v>82</v>
      </c>
      <c r="BJ94" s="139">
        <f>RANK('Standardized Scores'!BJ94,'Standardized Scores'!$E94:$DO94)</f>
        <v>111</v>
      </c>
      <c r="BK94" s="139">
        <f>RANK('Standardized Scores'!BK94,'Standardized Scores'!$E94:$DO94)</f>
        <v>64</v>
      </c>
      <c r="BL94" s="139">
        <f>RANK('Standardized Scores'!BL94,'Standardized Scores'!$E94:$DO94)</f>
        <v>105</v>
      </c>
      <c r="BM94" s="139">
        <f>RANK('Standardized Scores'!BM94,'Standardized Scores'!$E94:$DO94)</f>
        <v>36</v>
      </c>
      <c r="BN94" s="139">
        <f>RANK('Standardized Scores'!BN94,'Standardized Scores'!$E94:$DO94)</f>
        <v>45</v>
      </c>
      <c r="BO94" s="139">
        <f>RANK('Standardized Scores'!BO94,'Standardized Scores'!$E94:$DO94)</f>
        <v>93</v>
      </c>
      <c r="BP94" s="139">
        <f>RANK('Standardized Scores'!BP94,'Standardized Scores'!$E94:$DO94)</f>
        <v>38</v>
      </c>
      <c r="BQ94" s="139">
        <f>RANK('Standardized Scores'!BQ94,'Standardized Scores'!$E94:$DO94)</f>
        <v>72</v>
      </c>
      <c r="BR94" s="139">
        <f>RANK('Standardized Scores'!BR94,'Standardized Scores'!$E94:$DO94)</f>
        <v>61</v>
      </c>
      <c r="BS94" s="139">
        <f>RANK('Standardized Scores'!BS94,'Standardized Scores'!$E94:$DO94)</f>
        <v>32</v>
      </c>
      <c r="BT94" s="139">
        <f>RANK('Standardized Scores'!BT94,'Standardized Scores'!$E94:$DO94)</f>
        <v>51</v>
      </c>
      <c r="BU94" s="139">
        <f>RANK('Standardized Scores'!BU94,'Standardized Scores'!$E94:$DO94)</f>
        <v>102</v>
      </c>
      <c r="BV94" s="139">
        <f>RANK('Standardized Scores'!BV94,'Standardized Scores'!$E94:$DO94)</f>
        <v>54</v>
      </c>
      <c r="BW94" s="139">
        <f>RANK('Standardized Scores'!BW94,'Standardized Scores'!$E94:$DO94)</f>
        <v>91</v>
      </c>
      <c r="BX94" s="139">
        <f>RANK('Standardized Scores'!BX94,'Standardized Scores'!$E94:$DO94)</f>
        <v>30</v>
      </c>
      <c r="BY94" s="139">
        <f>RANK('Standardized Scores'!BY94,'Standardized Scores'!$E94:$DO94)</f>
        <v>94</v>
      </c>
      <c r="BZ94" s="139">
        <f>RANK('Standardized Scores'!BZ94,'Standardized Scores'!$E94:$DO94)</f>
        <v>3</v>
      </c>
      <c r="CA94" s="139">
        <f>RANK('Standardized Scores'!CA94,'Standardized Scores'!$E94:$DO94)</f>
        <v>69</v>
      </c>
      <c r="CB94" s="139">
        <f>RANK('Standardized Scores'!CB94,'Standardized Scores'!$E94:$DO94)</f>
        <v>106</v>
      </c>
      <c r="CC94" s="139">
        <f>RANK('Standardized Scores'!CC94,'Standardized Scores'!$E94:$DO94)</f>
        <v>86</v>
      </c>
      <c r="CD94" s="139">
        <f>RANK('Standardized Scores'!CD94,'Standardized Scores'!$E94:$DO94)</f>
        <v>10</v>
      </c>
      <c r="CE94" s="139">
        <f>RANK('Standardized Scores'!CE94,'Standardized Scores'!$E94:$DO94)</f>
        <v>83</v>
      </c>
      <c r="CF94" s="139">
        <f>RANK('Standardized Scores'!CF94,'Standardized Scores'!$E94:$DO94)</f>
        <v>15</v>
      </c>
      <c r="CG94" s="139">
        <f>RANK('Standardized Scores'!CG94,'Standardized Scores'!$E94:$DO94)</f>
        <v>107</v>
      </c>
      <c r="CH94" s="139">
        <f>RANK('Standardized Scores'!CH94,'Standardized Scores'!$E94:$DO94)</f>
        <v>48</v>
      </c>
      <c r="CI94" s="139">
        <f>RANK('Standardized Scores'!CI94,'Standardized Scores'!$E94:$DO94)</f>
        <v>62</v>
      </c>
      <c r="CJ94" s="139">
        <f>RANK('Standardized Scores'!CJ94,'Standardized Scores'!$E94:$DO94)</f>
        <v>68</v>
      </c>
      <c r="CK94" s="139">
        <f>RANK('Standardized Scores'!CK94,'Standardized Scores'!$E94:$DO94)</f>
        <v>14</v>
      </c>
      <c r="CL94" s="139">
        <f>RANK('Standardized Scores'!CL94,'Standardized Scores'!$E94:$DO94)</f>
        <v>8</v>
      </c>
      <c r="CM94" s="139">
        <f>RANK('Standardized Scores'!CM94,'Standardized Scores'!$E94:$DO94)</f>
        <v>41</v>
      </c>
      <c r="CN94" s="139">
        <f>RANK('Standardized Scores'!CN94,'Standardized Scores'!$E94:$DO94)</f>
        <v>81</v>
      </c>
      <c r="CO94" s="139">
        <f>RANK('Standardized Scores'!CO94,'Standardized Scores'!$E94:$DO94)</f>
        <v>103</v>
      </c>
      <c r="CP94" s="139">
        <f>RANK('Standardized Scores'!CP94,'Standardized Scores'!$E94:$DO94)</f>
        <v>29</v>
      </c>
      <c r="CQ94" s="139">
        <f>RANK('Standardized Scores'!CQ94,'Standardized Scores'!$E94:$DO94)</f>
        <v>67</v>
      </c>
      <c r="CR94" s="139">
        <f>RANK('Standardized Scores'!CR94,'Standardized Scores'!$E94:$DO94)</f>
        <v>85</v>
      </c>
      <c r="CS94" s="139">
        <f>RANK('Standardized Scores'!CS94,'Standardized Scores'!$E94:$DO94)</f>
        <v>37</v>
      </c>
      <c r="CT94" s="139">
        <f>RANK('Standardized Scores'!CT94,'Standardized Scores'!$E94:$DO94)</f>
        <v>75</v>
      </c>
      <c r="CU94" s="139">
        <f>RANK('Standardized Scores'!CU94,'Standardized Scores'!$E94:$DO94)</f>
        <v>74</v>
      </c>
      <c r="CV94" s="139">
        <f>RANK('Standardized Scores'!CV94,'Standardized Scores'!$E94:$DO94)</f>
        <v>39</v>
      </c>
      <c r="CW94" s="139">
        <f>RANK('Standardized Scores'!CW94,'Standardized Scores'!$E94:$DO94)</f>
        <v>111</v>
      </c>
      <c r="CX94" s="139">
        <f>RANK('Standardized Scores'!CX94,'Standardized Scores'!$E94:$DO94)</f>
        <v>4</v>
      </c>
      <c r="CY94" s="139">
        <f>RANK('Standardized Scores'!CY94,'Standardized Scores'!$E94:$DO94)</f>
        <v>90</v>
      </c>
      <c r="CZ94" s="139">
        <f>RANK('Standardized Scores'!CZ94,'Standardized Scores'!$E94:$DO94)</f>
        <v>65</v>
      </c>
      <c r="DA94" s="139">
        <f>RANK('Standardized Scores'!DA94,'Standardized Scores'!$E94:$DO94)</f>
        <v>66</v>
      </c>
      <c r="DB94" s="139">
        <f>RANK('Standardized Scores'!DB94,'Standardized Scores'!$E94:$DO94)</f>
        <v>25</v>
      </c>
      <c r="DC94" s="139">
        <f>RANK('Standardized Scores'!DC94,'Standardized Scores'!$E94:$DO94)</f>
        <v>108</v>
      </c>
      <c r="DD94" s="139">
        <f>RANK('Standardized Scores'!DD94,'Standardized Scores'!$E94:$DO94)</f>
        <v>47</v>
      </c>
      <c r="DE94" s="139">
        <f>RANK('Standardized Scores'!DE94,'Standardized Scores'!$E94:$DO94)</f>
        <v>87</v>
      </c>
      <c r="DF94" s="139">
        <f>RANK('Standardized Scores'!DF94,'Standardized Scores'!$E94:$DO94)</f>
        <v>53</v>
      </c>
      <c r="DG94" s="139">
        <f>RANK('Standardized Scores'!DG94,'Standardized Scores'!$E94:$DO94)</f>
        <v>100</v>
      </c>
      <c r="DH94" s="139">
        <f>RANK('Standardized Scores'!DH94,'Standardized Scores'!$E94:$DO94)</f>
        <v>35</v>
      </c>
      <c r="DI94" s="139">
        <f>RANK('Standardized Scores'!DI94,'Standardized Scores'!$E94:$DO94)</f>
        <v>2</v>
      </c>
      <c r="DJ94" s="139">
        <f>RANK('Standardized Scores'!DJ94,'Standardized Scores'!$E94:$DO94)</f>
        <v>16</v>
      </c>
      <c r="DK94" s="139">
        <f>RANK('Standardized Scores'!DK94,'Standardized Scores'!$E94:$DO94)</f>
        <v>6</v>
      </c>
      <c r="DL94" s="139">
        <f>RANK('Standardized Scores'!DL94,'Standardized Scores'!$E94:$DO94)</f>
        <v>31</v>
      </c>
      <c r="DM94" s="139">
        <f>RANK('Standardized Scores'!DM94,'Standardized Scores'!$E94:$DO94)</f>
        <v>24</v>
      </c>
      <c r="DN94" s="139">
        <f>RANK('Standardized Scores'!DN94,'Standardized Scores'!$E94:$DO94)</f>
        <v>84</v>
      </c>
      <c r="DO94" s="139">
        <f>RANK('Standardized Scores'!DO94,'Standardized Scores'!$E94:$DO94)</f>
        <v>71</v>
      </c>
    </row>
    <row r="95" spans="2:119" ht="12" customHeight="1" x14ac:dyDescent="0.25">
      <c r="B95" s="83" t="str">
        <f>'Standardized Scores'!B95</f>
        <v xml:space="preserve">         Total number of energy storage, concentrating solar power (CSP) and carbon capture sequestration utilization (CCUS) project (operating or in construction)</v>
      </c>
      <c r="C95" s="83" t="str">
        <f t="shared" si="1"/>
        <v>Total number of energy storage, concentrating solar power (CSP) and carbon capture sequestration utilization (CCUS) project (operating or in construction)</v>
      </c>
      <c r="D95" s="172">
        <f>'Standardized Scores'!D95</f>
        <v>0.05</v>
      </c>
      <c r="E95" s="139">
        <f>RANK('Standardized Scores'!E95,'Standardized Scores'!$E95:$DO95)</f>
        <v>93</v>
      </c>
      <c r="F95" s="139">
        <f>RANK('Standardized Scores'!F95,'Standardized Scores'!$E95:$DO95)</f>
        <v>86</v>
      </c>
      <c r="G95" s="139">
        <f>RANK('Standardized Scores'!G95,'Standardized Scores'!$E95:$DO95)</f>
        <v>93</v>
      </c>
      <c r="H95" s="139">
        <f>RANK('Standardized Scores'!H95,'Standardized Scores'!$E95:$DO95)</f>
        <v>87</v>
      </c>
      <c r="I95" s="139">
        <f>RANK('Standardized Scores'!I95,'Standardized Scores'!$E95:$DO95)</f>
        <v>93</v>
      </c>
      <c r="J95" s="139">
        <f>RANK('Standardized Scores'!J95,'Standardized Scores'!$E95:$DO95)</f>
        <v>1</v>
      </c>
      <c r="K95" s="139">
        <f>RANK('Standardized Scores'!K95,'Standardized Scores'!$E95:$DO95)</f>
        <v>8</v>
      </c>
      <c r="L95" s="139">
        <f>RANK('Standardized Scores'!L95,'Standardized Scores'!$E95:$DO95)</f>
        <v>93</v>
      </c>
      <c r="M95" s="139">
        <f>RANK('Standardized Scores'!M95,'Standardized Scores'!$E95:$DO95)</f>
        <v>93</v>
      </c>
      <c r="N95" s="139">
        <f>RANK('Standardized Scores'!N95,'Standardized Scores'!$E95:$DO95)</f>
        <v>93</v>
      </c>
      <c r="O95" s="139">
        <f>RANK('Standardized Scores'!O95,'Standardized Scores'!$E95:$DO95)</f>
        <v>93</v>
      </c>
      <c r="P95" s="139">
        <f>RANK('Standardized Scores'!P95,'Standardized Scores'!$E95:$DO95)</f>
        <v>16</v>
      </c>
      <c r="Q95" s="139">
        <f>RANK('Standardized Scores'!Q95,'Standardized Scores'!$E95:$DO95)</f>
        <v>66</v>
      </c>
      <c r="R95" s="139">
        <f>RANK('Standardized Scores'!R95,'Standardized Scores'!$E95:$DO95)</f>
        <v>43</v>
      </c>
      <c r="S95" s="139">
        <f>RANK('Standardized Scores'!S95,'Standardized Scores'!$E95:$DO95)</f>
        <v>36</v>
      </c>
      <c r="T95" s="139">
        <f>RANK('Standardized Scores'!T95,'Standardized Scores'!$E95:$DO95)</f>
        <v>75</v>
      </c>
      <c r="U95" s="139">
        <f>RANK('Standardized Scores'!U95,'Standardized Scores'!$E95:$DO95)</f>
        <v>46</v>
      </c>
      <c r="V95" s="139">
        <f>RANK('Standardized Scores'!V95,'Standardized Scores'!$E95:$DO95)</f>
        <v>83</v>
      </c>
      <c r="W95" s="139">
        <f>RANK('Standardized Scores'!W95,'Standardized Scores'!$E95:$DO95)</f>
        <v>19</v>
      </c>
      <c r="X95" s="139">
        <f>RANK('Standardized Scores'!X95,'Standardized Scores'!$E95:$DO95)</f>
        <v>29</v>
      </c>
      <c r="Y95" s="139">
        <f>RANK('Standardized Scores'!Y95,'Standardized Scores'!$E95:$DO95)</f>
        <v>44</v>
      </c>
      <c r="Z95" s="139">
        <f>RANK('Standardized Scores'!Z95,'Standardized Scores'!$E95:$DO95)</f>
        <v>88</v>
      </c>
      <c r="AA95" s="139">
        <f>RANK('Standardized Scores'!AA95,'Standardized Scores'!$E95:$DO95)</f>
        <v>93</v>
      </c>
      <c r="AB95" s="139">
        <f>RANK('Standardized Scores'!AB95,'Standardized Scores'!$E95:$DO95)</f>
        <v>18</v>
      </c>
      <c r="AC95" s="139">
        <f>RANK('Standardized Scores'!AC95,'Standardized Scores'!$E95:$DO95)</f>
        <v>30</v>
      </c>
      <c r="AD95" s="139">
        <f>RANK('Standardized Scores'!AD95,'Standardized Scores'!$E95:$DO95)</f>
        <v>11</v>
      </c>
      <c r="AE95" s="139">
        <f>RANK('Standardized Scores'!AE95,'Standardized Scores'!$E95:$DO95)</f>
        <v>38</v>
      </c>
      <c r="AF95" s="139">
        <f>RANK('Standardized Scores'!AF95,'Standardized Scores'!$E95:$DO95)</f>
        <v>15</v>
      </c>
      <c r="AG95" s="139">
        <f>RANK('Standardized Scores'!AG95,'Standardized Scores'!$E95:$DO95)</f>
        <v>55</v>
      </c>
      <c r="AH95" s="139">
        <f>RANK('Standardized Scores'!AH95,'Standardized Scores'!$E95:$DO95)</f>
        <v>56</v>
      </c>
      <c r="AI95" s="139">
        <f>RANK('Standardized Scores'!AI95,'Standardized Scores'!$E95:$DO95)</f>
        <v>80</v>
      </c>
      <c r="AJ95" s="139">
        <f>RANK('Standardized Scores'!AJ95,'Standardized Scores'!$E95:$DO95)</f>
        <v>67</v>
      </c>
      <c r="AK95" s="139">
        <f>RANK('Standardized Scores'!AK95,'Standardized Scores'!$E95:$DO95)</f>
        <v>93</v>
      </c>
      <c r="AL95" s="139">
        <f>RANK('Standardized Scores'!AL95,'Standardized Scores'!$E95:$DO95)</f>
        <v>92</v>
      </c>
      <c r="AM95" s="139">
        <f>RANK('Standardized Scores'!AM95,'Standardized Scores'!$E95:$DO95)</f>
        <v>12</v>
      </c>
      <c r="AN95" s="139">
        <f>RANK('Standardized Scores'!AN95,'Standardized Scores'!$E95:$DO95)</f>
        <v>23</v>
      </c>
      <c r="AO95" s="139">
        <f>RANK('Standardized Scores'!AO95,'Standardized Scores'!$E95:$DO95)</f>
        <v>93</v>
      </c>
      <c r="AP95" s="139">
        <f>RANK('Standardized Scores'!AP95,'Standardized Scores'!$E95:$DO95)</f>
        <v>3</v>
      </c>
      <c r="AQ95" s="139">
        <f>RANK('Standardized Scores'!AQ95,'Standardized Scores'!$E95:$DO95)</f>
        <v>62</v>
      </c>
      <c r="AR95" s="139">
        <f>RANK('Standardized Scores'!AR95,'Standardized Scores'!$E95:$DO95)</f>
        <v>31</v>
      </c>
      <c r="AS95" s="139">
        <f>RANK('Standardized Scores'!AS95,'Standardized Scores'!$E95:$DO95)</f>
        <v>93</v>
      </c>
      <c r="AT95" s="139">
        <f>RANK('Standardized Scores'!AT95,'Standardized Scores'!$E95:$DO95)</f>
        <v>63</v>
      </c>
      <c r="AU95" s="139">
        <f>RANK('Standardized Scores'!AU95,'Standardized Scores'!$E95:$DO95)</f>
        <v>93</v>
      </c>
      <c r="AV95" s="139">
        <f>RANK('Standardized Scores'!AV95,'Standardized Scores'!$E95:$DO95)</f>
        <v>49</v>
      </c>
      <c r="AW95" s="139">
        <f>RANK('Standardized Scores'!AW95,'Standardized Scores'!$E95:$DO95)</f>
        <v>93</v>
      </c>
      <c r="AX95" s="139">
        <f>RANK('Standardized Scores'!AX95,'Standardized Scores'!$E95:$DO95)</f>
        <v>84</v>
      </c>
      <c r="AY95" s="139">
        <f>RANK('Standardized Scores'!AY95,'Standardized Scores'!$E95:$DO95)</f>
        <v>81</v>
      </c>
      <c r="AZ95" s="139">
        <f>RANK('Standardized Scores'!AZ95,'Standardized Scores'!$E95:$DO95)</f>
        <v>89</v>
      </c>
      <c r="BA95" s="139">
        <f>RANK('Standardized Scores'!BA95,'Standardized Scores'!$E95:$DO95)</f>
        <v>82</v>
      </c>
      <c r="BB95" s="139">
        <f>RANK('Standardized Scores'!BB95,'Standardized Scores'!$E95:$DO95)</f>
        <v>4</v>
      </c>
      <c r="BC95" s="139">
        <f>RANK('Standardized Scores'!BC95,'Standardized Scores'!$E95:$DO95)</f>
        <v>35</v>
      </c>
      <c r="BD95" s="139">
        <f>RANK('Standardized Scores'!BD95,'Standardized Scores'!$E95:$DO95)</f>
        <v>27</v>
      </c>
      <c r="BE95" s="139">
        <f>RANK('Standardized Scores'!BE95,'Standardized Scores'!$E95:$DO95)</f>
        <v>26</v>
      </c>
      <c r="BF95" s="139">
        <f>RANK('Standardized Scores'!BF95,'Standardized Scores'!$E95:$DO95)</f>
        <v>65</v>
      </c>
      <c r="BG95" s="139">
        <f>RANK('Standardized Scores'!BG95,'Standardized Scores'!$E95:$DO95)</f>
        <v>74</v>
      </c>
      <c r="BH95" s="139">
        <f>RANK('Standardized Scores'!BH95,'Standardized Scores'!$E95:$DO95)</f>
        <v>51</v>
      </c>
      <c r="BI95" s="139">
        <f>RANK('Standardized Scores'!BI95,'Standardized Scores'!$E95:$DO95)</f>
        <v>61</v>
      </c>
      <c r="BJ95" s="139">
        <f>RANK('Standardized Scores'!BJ95,'Standardized Scores'!$E95:$DO95)</f>
        <v>93</v>
      </c>
      <c r="BK95" s="139">
        <f>RANK('Standardized Scores'!BK95,'Standardized Scores'!$E95:$DO95)</f>
        <v>93</v>
      </c>
      <c r="BL95" s="139">
        <f>RANK('Standardized Scores'!BL95,'Standardized Scores'!$E95:$DO95)</f>
        <v>93</v>
      </c>
      <c r="BM95" s="139">
        <f>RANK('Standardized Scores'!BM95,'Standardized Scores'!$E95:$DO95)</f>
        <v>28</v>
      </c>
      <c r="BN95" s="139">
        <f>RANK('Standardized Scores'!BN95,'Standardized Scores'!$E95:$DO95)</f>
        <v>34</v>
      </c>
      <c r="BO95" s="139">
        <f>RANK('Standardized Scores'!BO95,'Standardized Scores'!$E95:$DO95)</f>
        <v>58</v>
      </c>
      <c r="BP95" s="139">
        <f>RANK('Standardized Scores'!BP95,'Standardized Scores'!$E95:$DO95)</f>
        <v>68</v>
      </c>
      <c r="BQ95" s="139">
        <f>RANK('Standardized Scores'!BQ95,'Standardized Scores'!$E95:$DO95)</f>
        <v>93</v>
      </c>
      <c r="BR95" s="139">
        <f>RANK('Standardized Scores'!BR95,'Standardized Scores'!$E95:$DO95)</f>
        <v>7</v>
      </c>
      <c r="BS95" s="139">
        <f>RANK('Standardized Scores'!BS95,'Standardized Scores'!$E95:$DO95)</f>
        <v>71</v>
      </c>
      <c r="BT95" s="139">
        <f>RANK('Standardized Scores'!BT95,'Standardized Scores'!$E95:$DO95)</f>
        <v>39</v>
      </c>
      <c r="BU95" s="139">
        <f>RANK('Standardized Scores'!BU95,'Standardized Scores'!$E95:$DO95)</f>
        <v>93</v>
      </c>
      <c r="BV95" s="139">
        <f>RANK('Standardized Scores'!BV95,'Standardized Scores'!$E95:$DO95)</f>
        <v>50</v>
      </c>
      <c r="BW95" s="139">
        <f>RANK('Standardized Scores'!BW95,'Standardized Scores'!$E95:$DO95)</f>
        <v>76</v>
      </c>
      <c r="BX95" s="139">
        <f>RANK('Standardized Scores'!BX95,'Standardized Scores'!$E95:$DO95)</f>
        <v>33</v>
      </c>
      <c r="BY95" s="139">
        <f>RANK('Standardized Scores'!BY95,'Standardized Scores'!$E95:$DO95)</f>
        <v>93</v>
      </c>
      <c r="BZ95" s="139">
        <f>RANK('Standardized Scores'!BZ95,'Standardized Scores'!$E95:$DO95)</f>
        <v>13</v>
      </c>
      <c r="CA95" s="139">
        <f>RANK('Standardized Scores'!CA95,'Standardized Scores'!$E95:$DO95)</f>
        <v>22</v>
      </c>
      <c r="CB95" s="139">
        <f>RANK('Standardized Scores'!CB95,'Standardized Scores'!$E95:$DO95)</f>
        <v>69</v>
      </c>
      <c r="CC95" s="139">
        <f>RANK('Standardized Scores'!CC95,'Standardized Scores'!$E95:$DO95)</f>
        <v>24</v>
      </c>
      <c r="CD95" s="139">
        <f>RANK('Standardized Scores'!CD95,'Standardized Scores'!$E95:$DO95)</f>
        <v>47</v>
      </c>
      <c r="CE95" s="139">
        <f>RANK('Standardized Scores'!CE95,'Standardized Scores'!$E95:$DO95)</f>
        <v>90</v>
      </c>
      <c r="CF95" s="139">
        <f>RANK('Standardized Scores'!CF95,'Standardized Scores'!$E95:$DO95)</f>
        <v>93</v>
      </c>
      <c r="CG95" s="139">
        <f>RANK('Standardized Scores'!CG95,'Standardized Scores'!$E95:$DO95)</f>
        <v>93</v>
      </c>
      <c r="CH95" s="139">
        <f>RANK('Standardized Scores'!CH95,'Standardized Scores'!$E95:$DO95)</f>
        <v>77</v>
      </c>
      <c r="CI95" s="139">
        <f>RANK('Standardized Scores'!CI95,'Standardized Scores'!$E95:$DO95)</f>
        <v>45</v>
      </c>
      <c r="CJ95" s="139">
        <f>RANK('Standardized Scores'!CJ95,'Standardized Scores'!$E95:$DO95)</f>
        <v>52</v>
      </c>
      <c r="CK95" s="139">
        <f>RANK('Standardized Scores'!CK95,'Standardized Scores'!$E95:$DO95)</f>
        <v>25</v>
      </c>
      <c r="CL95" s="139">
        <f>RANK('Standardized Scores'!CL95,'Standardized Scores'!$E95:$DO95)</f>
        <v>42</v>
      </c>
      <c r="CM95" s="139">
        <f>RANK('Standardized Scores'!CM95,'Standardized Scores'!$E95:$DO95)</f>
        <v>57</v>
      </c>
      <c r="CN95" s="139">
        <f>RANK('Standardized Scores'!CN95,'Standardized Scores'!$E95:$DO95)</f>
        <v>78</v>
      </c>
      <c r="CO95" s="139">
        <f>RANK('Standardized Scores'!CO95,'Standardized Scores'!$E95:$DO95)</f>
        <v>41</v>
      </c>
      <c r="CP95" s="139">
        <f>RANK('Standardized Scores'!CP95,'Standardized Scores'!$E95:$DO95)</f>
        <v>85</v>
      </c>
      <c r="CQ95" s="139">
        <f>RANK('Standardized Scores'!CQ95,'Standardized Scores'!$E95:$DO95)</f>
        <v>53</v>
      </c>
      <c r="CR95" s="139">
        <f>RANK('Standardized Scores'!CR95,'Standardized Scores'!$E95:$DO95)</f>
        <v>70</v>
      </c>
      <c r="CS95" s="139">
        <f>RANK('Standardized Scores'!CS95,'Standardized Scores'!$E95:$DO95)</f>
        <v>20</v>
      </c>
      <c r="CT95" s="139">
        <f>RANK('Standardized Scores'!CT95,'Standardized Scores'!$E95:$DO95)</f>
        <v>37</v>
      </c>
      <c r="CU95" s="139">
        <f>RANK('Standardized Scores'!CU95,'Standardized Scores'!$E95:$DO95)</f>
        <v>14</v>
      </c>
      <c r="CV95" s="139">
        <f>RANK('Standardized Scores'!CV95,'Standardized Scores'!$E95:$DO95)</f>
        <v>40</v>
      </c>
      <c r="CW95" s="139">
        <f>RANK('Standardized Scores'!CW95,'Standardized Scores'!$E95:$DO95)</f>
        <v>2</v>
      </c>
      <c r="CX95" s="139">
        <f>RANK('Standardized Scores'!CX95,'Standardized Scores'!$E95:$DO95)</f>
        <v>9</v>
      </c>
      <c r="CY95" s="139">
        <f>RANK('Standardized Scores'!CY95,'Standardized Scores'!$E95:$DO95)</f>
        <v>93</v>
      </c>
      <c r="CZ95" s="139">
        <f>RANK('Standardized Scores'!CZ95,'Standardized Scores'!$E95:$DO95)</f>
        <v>17</v>
      </c>
      <c r="DA95" s="139">
        <f>RANK('Standardized Scores'!DA95,'Standardized Scores'!$E95:$DO95)</f>
        <v>6</v>
      </c>
      <c r="DB95" s="139">
        <f>RANK('Standardized Scores'!DB95,'Standardized Scores'!$E95:$DO95)</f>
        <v>32</v>
      </c>
      <c r="DC95" s="139">
        <f>RANK('Standardized Scores'!DC95,'Standardized Scores'!$E95:$DO95)</f>
        <v>64</v>
      </c>
      <c r="DD95" s="139">
        <f>RANK('Standardized Scores'!DD95,'Standardized Scores'!$E95:$DO95)</f>
        <v>48</v>
      </c>
      <c r="DE95" s="139">
        <f>RANK('Standardized Scores'!DE95,'Standardized Scores'!$E95:$DO95)</f>
        <v>59</v>
      </c>
      <c r="DF95" s="139">
        <f>RANK('Standardized Scores'!DF95,'Standardized Scores'!$E95:$DO95)</f>
        <v>91</v>
      </c>
      <c r="DG95" s="139">
        <f>RANK('Standardized Scores'!DG95,'Standardized Scores'!$E95:$DO95)</f>
        <v>73</v>
      </c>
      <c r="DH95" s="139">
        <f>RANK('Standardized Scores'!DH95,'Standardized Scores'!$E95:$DO95)</f>
        <v>72</v>
      </c>
      <c r="DI95" s="139">
        <f>RANK('Standardized Scores'!DI95,'Standardized Scores'!$E95:$DO95)</f>
        <v>21</v>
      </c>
      <c r="DJ95" s="139">
        <f>RANK('Standardized Scores'!DJ95,'Standardized Scores'!$E95:$DO95)</f>
        <v>5</v>
      </c>
      <c r="DK95" s="139">
        <f>RANK('Standardized Scores'!DK95,'Standardized Scores'!$E95:$DO95)</f>
        <v>10</v>
      </c>
      <c r="DL95" s="139">
        <f>RANK('Standardized Scores'!DL95,'Standardized Scores'!$E95:$DO95)</f>
        <v>93</v>
      </c>
      <c r="DM95" s="139">
        <f>RANK('Standardized Scores'!DM95,'Standardized Scores'!$E95:$DO95)</f>
        <v>79</v>
      </c>
      <c r="DN95" s="139">
        <f>RANK('Standardized Scores'!DN95,'Standardized Scores'!$E95:$DO95)</f>
        <v>54</v>
      </c>
      <c r="DO95" s="139">
        <f>RANK('Standardized Scores'!DO95,'Standardized Scores'!$E95:$DO95)</f>
        <v>60</v>
      </c>
    </row>
    <row r="96" spans="2:119" ht="12" customHeight="1" x14ac:dyDescent="0.25">
      <c r="B96" s="83" t="str">
        <f>'Standardized Scores'!B96</f>
        <v xml:space="preserve">         Count of Product Certifications</v>
      </c>
      <c r="C96" s="83"/>
      <c r="D96" s="172">
        <f>'Standardized Scores'!D96</f>
        <v>0.15</v>
      </c>
      <c r="E96" s="139">
        <f>RANK('Standardized Scores'!E96,'Standardized Scores'!$E96:$DO96)</f>
        <v>76</v>
      </c>
      <c r="F96" s="139">
        <f>RANK('Standardized Scores'!F96,'Standardized Scores'!$E96:$DO96)</f>
        <v>76</v>
      </c>
      <c r="G96" s="139">
        <f>RANK('Standardized Scores'!G96,'Standardized Scores'!$E96:$DO96)</f>
        <v>89</v>
      </c>
      <c r="H96" s="139">
        <f>RANK('Standardized Scores'!H96,'Standardized Scores'!$E96:$DO96)</f>
        <v>33</v>
      </c>
      <c r="I96" s="139">
        <f>RANK('Standardized Scores'!I96,'Standardized Scores'!$E96:$DO96)</f>
        <v>51</v>
      </c>
      <c r="J96" s="139">
        <f>RANK('Standardized Scores'!J96,'Standardized Scores'!$E96:$DO96)</f>
        <v>25</v>
      </c>
      <c r="K96" s="139">
        <f>RANK('Standardized Scores'!K96,'Standardized Scores'!$E96:$DO96)</f>
        <v>23</v>
      </c>
      <c r="L96" s="139">
        <f>RANK('Standardized Scores'!L96,'Standardized Scores'!$E96:$DO96)</f>
        <v>45</v>
      </c>
      <c r="M96" s="139">
        <f>RANK('Standardized Scores'!M96,'Standardized Scores'!$E96:$DO96)</f>
        <v>89</v>
      </c>
      <c r="N96" s="139">
        <f>RANK('Standardized Scores'!N96,'Standardized Scores'!$E96:$DO96)</f>
        <v>76</v>
      </c>
      <c r="O96" s="139">
        <f>RANK('Standardized Scores'!O96,'Standardized Scores'!$E96:$DO96)</f>
        <v>18</v>
      </c>
      <c r="P96" s="139">
        <f>RANK('Standardized Scores'!P96,'Standardized Scores'!$E96:$DO96)</f>
        <v>31</v>
      </c>
      <c r="Q96" s="139">
        <f>RANK('Standardized Scores'!Q96,'Standardized Scores'!$E96:$DO96)</f>
        <v>72</v>
      </c>
      <c r="R96" s="139">
        <f>RANK('Standardized Scores'!R96,'Standardized Scores'!$E96:$DO96)</f>
        <v>61</v>
      </c>
      <c r="S96" s="139">
        <f>RANK('Standardized Scores'!S96,'Standardized Scores'!$E96:$DO96)</f>
        <v>89</v>
      </c>
      <c r="T96" s="139">
        <f>RANK('Standardized Scores'!T96,'Standardized Scores'!$E96:$DO96)</f>
        <v>8</v>
      </c>
      <c r="U96" s="139">
        <f>RANK('Standardized Scores'!U96,'Standardized Scores'!$E96:$DO96)</f>
        <v>45</v>
      </c>
      <c r="V96" s="139">
        <f>RANK('Standardized Scores'!V96,'Standardized Scores'!$E96:$DO96)</f>
        <v>89</v>
      </c>
      <c r="W96" s="139">
        <f>RANK('Standardized Scores'!W96,'Standardized Scores'!$E96:$DO96)</f>
        <v>21</v>
      </c>
      <c r="X96" s="139">
        <f>RANK('Standardized Scores'!X96,'Standardized Scores'!$E96:$DO96)</f>
        <v>13</v>
      </c>
      <c r="Y96" s="139">
        <f>RANK('Standardized Scores'!Y96,'Standardized Scores'!$E96:$DO96)</f>
        <v>11</v>
      </c>
      <c r="Z96" s="139">
        <f>RANK('Standardized Scores'!Z96,'Standardized Scores'!$E96:$DO96)</f>
        <v>27</v>
      </c>
      <c r="AA96" s="139">
        <f>RANK('Standardized Scores'!AA96,'Standardized Scores'!$E96:$DO96)</f>
        <v>89</v>
      </c>
      <c r="AB96" s="139">
        <f>RANK('Standardized Scores'!AB96,'Standardized Scores'!$E96:$DO96)</f>
        <v>61</v>
      </c>
      <c r="AC96" s="139">
        <f>RANK('Standardized Scores'!AC96,'Standardized Scores'!$E96:$DO96)</f>
        <v>29</v>
      </c>
      <c r="AD96" s="139">
        <f>RANK('Standardized Scores'!AD96,'Standardized Scores'!$E96:$DO96)</f>
        <v>65</v>
      </c>
      <c r="AE96" s="139">
        <f>RANK('Standardized Scores'!AE96,'Standardized Scores'!$E96:$DO96)</f>
        <v>20</v>
      </c>
      <c r="AF96" s="139">
        <f>RANK('Standardized Scores'!AF96,'Standardized Scores'!$E96:$DO96)</f>
        <v>43</v>
      </c>
      <c r="AG96" s="139">
        <f>RANK('Standardized Scores'!AG96,'Standardized Scores'!$E96:$DO96)</f>
        <v>76</v>
      </c>
      <c r="AH96" s="139">
        <f>RANK('Standardized Scores'!AH96,'Standardized Scores'!$E96:$DO96)</f>
        <v>49</v>
      </c>
      <c r="AI96" s="139">
        <f>RANK('Standardized Scores'!AI96,'Standardized Scores'!$E96:$DO96)</f>
        <v>64</v>
      </c>
      <c r="AJ96" s="139">
        <f>RANK('Standardized Scores'!AJ96,'Standardized Scores'!$E96:$DO96)</f>
        <v>89</v>
      </c>
      <c r="AK96" s="139">
        <f>RANK('Standardized Scores'!AK96,'Standardized Scores'!$E96:$DO96)</f>
        <v>52</v>
      </c>
      <c r="AL96" s="139">
        <f>RANK('Standardized Scores'!AL96,'Standardized Scores'!$E96:$DO96)</f>
        <v>89</v>
      </c>
      <c r="AM96" s="139">
        <f>RANK('Standardized Scores'!AM96,'Standardized Scores'!$E96:$DO96)</f>
        <v>56</v>
      </c>
      <c r="AN96" s="139">
        <f>RANK('Standardized Scores'!AN96,'Standardized Scores'!$E96:$DO96)</f>
        <v>9</v>
      </c>
      <c r="AO96" s="139">
        <f>RANK('Standardized Scores'!AO96,'Standardized Scores'!$E96:$DO96)</f>
        <v>61</v>
      </c>
      <c r="AP96" s="139">
        <f>RANK('Standardized Scores'!AP96,'Standardized Scores'!$E96:$DO96)</f>
        <v>2</v>
      </c>
      <c r="AQ96" s="139">
        <f>RANK('Standardized Scores'!AQ96,'Standardized Scores'!$E96:$DO96)</f>
        <v>76</v>
      </c>
      <c r="AR96" s="139">
        <f>RANK('Standardized Scores'!AR96,'Standardized Scores'!$E96:$DO96)</f>
        <v>28</v>
      </c>
      <c r="AS96" s="139">
        <f>RANK('Standardized Scores'!AS96,'Standardized Scores'!$E96:$DO96)</f>
        <v>76</v>
      </c>
      <c r="AT96" s="139">
        <f>RANK('Standardized Scores'!AT96,'Standardized Scores'!$E96:$DO96)</f>
        <v>89</v>
      </c>
      <c r="AU96" s="139">
        <f>RANK('Standardized Scores'!AU96,'Standardized Scores'!$E96:$DO96)</f>
        <v>55</v>
      </c>
      <c r="AV96" s="139">
        <f>RANK('Standardized Scores'!AV96,'Standardized Scores'!$E96:$DO96)</f>
        <v>41</v>
      </c>
      <c r="AW96" s="139">
        <f>RANK('Standardized Scores'!AW96,'Standardized Scores'!$E96:$DO96)</f>
        <v>72</v>
      </c>
      <c r="AX96" s="139">
        <f>RANK('Standardized Scores'!AX96,'Standardized Scores'!$E96:$DO96)</f>
        <v>32</v>
      </c>
      <c r="AY96" s="139">
        <f>RANK('Standardized Scores'!AY96,'Standardized Scores'!$E96:$DO96)</f>
        <v>16</v>
      </c>
      <c r="AZ96" s="139">
        <f>RANK('Standardized Scores'!AZ96,'Standardized Scores'!$E96:$DO96)</f>
        <v>89</v>
      </c>
      <c r="BA96" s="139">
        <f>RANK('Standardized Scores'!BA96,'Standardized Scores'!$E96:$DO96)</f>
        <v>89</v>
      </c>
      <c r="BB96" s="139">
        <f>RANK('Standardized Scores'!BB96,'Standardized Scores'!$E96:$DO96)</f>
        <v>39</v>
      </c>
      <c r="BC96" s="139">
        <f>RANK('Standardized Scores'!BC96,'Standardized Scores'!$E96:$DO96)</f>
        <v>76</v>
      </c>
      <c r="BD96" s="139">
        <f>RANK('Standardized Scores'!BD96,'Standardized Scores'!$E96:$DO96)</f>
        <v>4</v>
      </c>
      <c r="BE96" s="139">
        <f>RANK('Standardized Scores'!BE96,'Standardized Scores'!$E96:$DO96)</f>
        <v>35</v>
      </c>
      <c r="BF96" s="139">
        <f>RANK('Standardized Scores'!BF96,'Standardized Scores'!$E96:$DO96)</f>
        <v>71</v>
      </c>
      <c r="BG96" s="139">
        <f>RANK('Standardized Scores'!BG96,'Standardized Scores'!$E96:$DO96)</f>
        <v>17</v>
      </c>
      <c r="BH96" s="139">
        <f>RANK('Standardized Scores'!BH96,'Standardized Scores'!$E96:$DO96)</f>
        <v>65</v>
      </c>
      <c r="BI96" s="139">
        <f>RANK('Standardized Scores'!BI96,'Standardized Scores'!$E96:$DO96)</f>
        <v>89</v>
      </c>
      <c r="BJ96" s="139">
        <f>RANK('Standardized Scores'!BJ96,'Standardized Scores'!$E96:$DO96)</f>
        <v>89</v>
      </c>
      <c r="BK96" s="139">
        <f>RANK('Standardized Scores'!BK96,'Standardized Scores'!$E96:$DO96)</f>
        <v>43</v>
      </c>
      <c r="BL96" s="139">
        <f>RANK('Standardized Scores'!BL96,'Standardized Scores'!$E96:$DO96)</f>
        <v>76</v>
      </c>
      <c r="BM96" s="139">
        <f>RANK('Standardized Scores'!BM96,'Standardized Scores'!$E96:$DO96)</f>
        <v>52</v>
      </c>
      <c r="BN96" s="139">
        <f>RANK('Standardized Scores'!BN96,'Standardized Scores'!$E96:$DO96)</f>
        <v>65</v>
      </c>
      <c r="BO96" s="139">
        <f>RANK('Standardized Scores'!BO96,'Standardized Scores'!$E96:$DO96)</f>
        <v>89</v>
      </c>
      <c r="BP96" s="139">
        <f>RANK('Standardized Scores'!BP96,'Standardized Scores'!$E96:$DO96)</f>
        <v>35</v>
      </c>
      <c r="BQ96" s="139">
        <f>RANK('Standardized Scores'!BQ96,'Standardized Scores'!$E96:$DO96)</f>
        <v>89</v>
      </c>
      <c r="BR96" s="139">
        <f>RANK('Standardized Scores'!BR96,'Standardized Scores'!$E96:$DO96)</f>
        <v>89</v>
      </c>
      <c r="BS96" s="139">
        <f>RANK('Standardized Scores'!BS96,'Standardized Scores'!$E96:$DO96)</f>
        <v>14</v>
      </c>
      <c r="BT96" s="139">
        <f>RANK('Standardized Scores'!BT96,'Standardized Scores'!$E96:$DO96)</f>
        <v>89</v>
      </c>
      <c r="BU96" s="139">
        <f>RANK('Standardized Scores'!BU96,'Standardized Scores'!$E96:$DO96)</f>
        <v>72</v>
      </c>
      <c r="BV96" s="139">
        <f>RANK('Standardized Scores'!BV96,'Standardized Scores'!$E96:$DO96)</f>
        <v>76</v>
      </c>
      <c r="BW96" s="139">
        <f>RANK('Standardized Scores'!BW96,'Standardized Scores'!$E96:$DO96)</f>
        <v>76</v>
      </c>
      <c r="BX96" s="139">
        <f>RANK('Standardized Scores'!BX96,'Standardized Scores'!$E96:$DO96)</f>
        <v>89</v>
      </c>
      <c r="BY96" s="139">
        <f>RANK('Standardized Scores'!BY96,'Standardized Scores'!$E96:$DO96)</f>
        <v>76</v>
      </c>
      <c r="BZ96" s="139">
        <f>RANK('Standardized Scores'!BZ96,'Standardized Scores'!$E96:$DO96)</f>
        <v>19</v>
      </c>
      <c r="CA96" s="139">
        <f>RANK('Standardized Scores'!CA96,'Standardized Scores'!$E96:$DO96)</f>
        <v>59</v>
      </c>
      <c r="CB96" s="139">
        <f>RANK('Standardized Scores'!CB96,'Standardized Scores'!$E96:$DO96)</f>
        <v>89</v>
      </c>
      <c r="CC96" s="139">
        <f>RANK('Standardized Scores'!CC96,'Standardized Scores'!$E96:$DO96)</f>
        <v>39</v>
      </c>
      <c r="CD96" s="139">
        <f>RANK('Standardized Scores'!CD96,'Standardized Scores'!$E96:$DO96)</f>
        <v>89</v>
      </c>
      <c r="CE96" s="139">
        <f>RANK('Standardized Scores'!CE96,'Standardized Scores'!$E96:$DO96)</f>
        <v>76</v>
      </c>
      <c r="CF96" s="139">
        <f>RANK('Standardized Scores'!CF96,'Standardized Scores'!$E96:$DO96)</f>
        <v>89</v>
      </c>
      <c r="CG96" s="139">
        <f>RANK('Standardized Scores'!CG96,'Standardized Scores'!$E96:$DO96)</f>
        <v>65</v>
      </c>
      <c r="CH96" s="139">
        <f>RANK('Standardized Scores'!CH96,'Standardized Scores'!$E96:$DO96)</f>
        <v>56</v>
      </c>
      <c r="CI96" s="139">
        <f>RANK('Standardized Scores'!CI96,'Standardized Scores'!$E96:$DO96)</f>
        <v>89</v>
      </c>
      <c r="CJ96" s="139">
        <f>RANK('Standardized Scores'!CJ96,'Standardized Scores'!$E96:$DO96)</f>
        <v>12</v>
      </c>
      <c r="CK96" s="139">
        <f>RANK('Standardized Scores'!CK96,'Standardized Scores'!$E96:$DO96)</f>
        <v>24</v>
      </c>
      <c r="CL96" s="139">
        <f>RANK('Standardized Scores'!CL96,'Standardized Scores'!$E96:$DO96)</f>
        <v>89</v>
      </c>
      <c r="CM96" s="139">
        <f>RANK('Standardized Scores'!CM96,'Standardized Scores'!$E96:$DO96)</f>
        <v>22</v>
      </c>
      <c r="CN96" s="139">
        <f>RANK('Standardized Scores'!CN96,'Standardized Scores'!$E96:$DO96)</f>
        <v>1</v>
      </c>
      <c r="CO96" s="139">
        <f>RANK('Standardized Scores'!CO96,'Standardized Scores'!$E96:$DO96)</f>
        <v>89</v>
      </c>
      <c r="CP96" s="139">
        <f>RANK('Standardized Scores'!CP96,'Standardized Scores'!$E96:$DO96)</f>
        <v>56</v>
      </c>
      <c r="CQ96" s="139">
        <f>RANK('Standardized Scores'!CQ96,'Standardized Scores'!$E96:$DO96)</f>
        <v>89</v>
      </c>
      <c r="CR96" s="139">
        <f>RANK('Standardized Scores'!CR96,'Standardized Scores'!$E96:$DO96)</f>
        <v>42</v>
      </c>
      <c r="CS96" s="139">
        <f>RANK('Standardized Scores'!CS96,'Standardized Scores'!$E96:$DO96)</f>
        <v>48</v>
      </c>
      <c r="CT96" s="139">
        <f>RANK('Standardized Scores'!CT96,'Standardized Scores'!$E96:$DO96)</f>
        <v>33</v>
      </c>
      <c r="CU96" s="139">
        <f>RANK('Standardized Scores'!CU96,'Standardized Scores'!$E96:$DO96)</f>
        <v>49</v>
      </c>
      <c r="CV96" s="139">
        <f>RANK('Standardized Scores'!CV96,'Standardized Scores'!$E96:$DO96)</f>
        <v>52</v>
      </c>
      <c r="CW96" s="139">
        <f>RANK('Standardized Scores'!CW96,'Standardized Scores'!$E96:$DO96)</f>
        <v>37</v>
      </c>
      <c r="CX96" s="139">
        <f>RANK('Standardized Scores'!CX96,'Standardized Scores'!$E96:$DO96)</f>
        <v>5</v>
      </c>
      <c r="CY96" s="139">
        <f>RANK('Standardized Scores'!CY96,'Standardized Scores'!$E96:$DO96)</f>
        <v>69</v>
      </c>
      <c r="CZ96" s="139">
        <f>RANK('Standardized Scores'!CZ96,'Standardized Scores'!$E96:$DO96)</f>
        <v>38</v>
      </c>
      <c r="DA96" s="139">
        <f>RANK('Standardized Scores'!DA96,'Standardized Scores'!$E96:$DO96)</f>
        <v>30</v>
      </c>
      <c r="DB96" s="139">
        <f>RANK('Standardized Scores'!DB96,'Standardized Scores'!$E96:$DO96)</f>
        <v>15</v>
      </c>
      <c r="DC96" s="139">
        <f>RANK('Standardized Scores'!DC96,'Standardized Scores'!$E96:$DO96)</f>
        <v>76</v>
      </c>
      <c r="DD96" s="139">
        <f>RANK('Standardized Scores'!DD96,'Standardized Scores'!$E96:$DO96)</f>
        <v>60</v>
      </c>
      <c r="DE96" s="139">
        <f>RANK('Standardized Scores'!DE96,'Standardized Scores'!$E96:$DO96)</f>
        <v>72</v>
      </c>
      <c r="DF96" s="139">
        <f>RANK('Standardized Scores'!DF96,'Standardized Scores'!$E96:$DO96)</f>
        <v>10</v>
      </c>
      <c r="DG96" s="139">
        <f>RANK('Standardized Scores'!DG96,'Standardized Scores'!$E96:$DO96)</f>
        <v>89</v>
      </c>
      <c r="DH96" s="139">
        <f>RANK('Standardized Scores'!DH96,'Standardized Scores'!$E96:$DO96)</f>
        <v>6</v>
      </c>
      <c r="DI96" s="139">
        <f>RANK('Standardized Scores'!DI96,'Standardized Scores'!$E96:$DO96)</f>
        <v>45</v>
      </c>
      <c r="DJ96" s="139">
        <f>RANK('Standardized Scores'!DJ96,'Standardized Scores'!$E96:$DO96)</f>
        <v>7</v>
      </c>
      <c r="DK96" s="139">
        <f>RANK('Standardized Scores'!DK96,'Standardized Scores'!$E96:$DO96)</f>
        <v>3</v>
      </c>
      <c r="DL96" s="139">
        <f>RANK('Standardized Scores'!DL96,'Standardized Scores'!$E96:$DO96)</f>
        <v>69</v>
      </c>
      <c r="DM96" s="139">
        <f>RANK('Standardized Scores'!DM96,'Standardized Scores'!$E96:$DO96)</f>
        <v>26</v>
      </c>
      <c r="DN96" s="139">
        <f>RANK('Standardized Scores'!DN96,'Standardized Scores'!$E96:$DO96)</f>
        <v>89</v>
      </c>
      <c r="DO96" s="139">
        <f>RANK('Standardized Scores'!DO96,'Standardized Scores'!$E96:$DO96)</f>
        <v>89</v>
      </c>
    </row>
    <row r="97" spans="2:58" ht="12" customHeight="1" x14ac:dyDescent="0.25">
      <c r="B97" s="52"/>
      <c r="C97" s="52"/>
      <c r="D97" s="173"/>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2:58" ht="12" customHeight="1" x14ac:dyDescent="0.2">
      <c r="B98" s="36" t="s">
        <v>236</v>
      </c>
      <c r="C98" s="36"/>
    </row>
    <row r="99" spans="2:58" ht="12" customHeight="1" x14ac:dyDescent="0.2">
      <c r="B99" s="37" t="s">
        <v>237</v>
      </c>
      <c r="C99" s="37"/>
    </row>
    <row r="100" spans="2:58" ht="12" customHeight="1" x14ac:dyDescent="0.2">
      <c r="B100" s="37" t="s">
        <v>238</v>
      </c>
      <c r="C100" s="37"/>
    </row>
  </sheetData>
  <hyperlinks>
    <hyperlink ref="B4" location="'Table of Contents'!A1" display="Table of Contents" xr:uid="{1EA5013E-F387-45A2-BD28-EF9F7055C3C8}"/>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37967-7F6F-44FB-80AC-B2B07E5BE591}">
  <sheetPr codeName="Sheet2"/>
  <dimension ref="B1:X47"/>
  <sheetViews>
    <sheetView showGridLines="0" defaultGridColor="0" topLeftCell="B3" colorId="22" zoomScale="85" zoomScaleNormal="85" workbookViewId="0">
      <selection activeCell="B40" sqref="B40"/>
    </sheetView>
  </sheetViews>
  <sheetFormatPr defaultColWidth="7.7109375" defaultRowHeight="12" customHeight="1" x14ac:dyDescent="0.2"/>
  <cols>
    <col min="1" max="1" width="5.140625" bestFit="1" customWidth="1"/>
    <col min="2" max="2" width="56.140625" style="1" customWidth="1"/>
    <col min="3" max="3" width="5.7109375" style="1" bestFit="1" customWidth="1"/>
    <col min="4" max="4" width="87.7109375" style="1" customWidth="1"/>
    <col min="5" max="5" width="52.7109375" style="1" hidden="1" customWidth="1"/>
    <col min="6" max="6" width="52.7109375" style="1" bestFit="1" customWidth="1"/>
    <col min="8" max="8" width="102.42578125" customWidth="1"/>
  </cols>
  <sheetData>
    <row r="1" spans="2:24" ht="20.100000000000001" customHeight="1" x14ac:dyDescent="0.2"/>
    <row r="2" spans="2:24" ht="45" customHeight="1" x14ac:dyDescent="0.2">
      <c r="B2" s="4"/>
      <c r="C2" s="4"/>
      <c r="D2" s="6"/>
      <c r="F2" s="44"/>
    </row>
    <row r="3" spans="2:24" ht="30" customHeight="1" x14ac:dyDescent="0.2">
      <c r="B3" s="2" t="s">
        <v>241</v>
      </c>
      <c r="C3" s="2"/>
      <c r="D3" s="5"/>
      <c r="F3" s="44"/>
    </row>
    <row r="4" spans="2:24" ht="12" customHeight="1" x14ac:dyDescent="0.2">
      <c r="B4" s="38" t="s">
        <v>13</v>
      </c>
      <c r="C4" s="38"/>
      <c r="D4" s="3"/>
      <c r="E4" s="3"/>
      <c r="F4" s="42"/>
      <c r="G4" s="42"/>
      <c r="H4" s="42"/>
      <c r="I4" s="42"/>
      <c r="J4" s="42"/>
      <c r="K4" s="42"/>
      <c r="L4" s="42"/>
      <c r="M4" s="42"/>
      <c r="N4" s="42"/>
      <c r="O4" s="42"/>
      <c r="P4" s="42"/>
      <c r="Q4" s="42"/>
      <c r="R4" s="42"/>
      <c r="S4" s="42"/>
      <c r="T4" s="42"/>
      <c r="U4" s="42"/>
      <c r="V4" s="42"/>
      <c r="W4" s="42"/>
      <c r="X4" s="42"/>
    </row>
    <row r="5" spans="2:24" ht="15" customHeight="1" thickBot="1" x14ac:dyDescent="0.3">
      <c r="B5" s="41"/>
      <c r="C5" s="41"/>
      <c r="D5" s="41"/>
      <c r="E5" s="45"/>
      <c r="F5" s="45"/>
      <c r="G5" s="45"/>
      <c r="H5" s="45"/>
      <c r="I5" s="45"/>
      <c r="J5" s="45"/>
      <c r="K5" s="45"/>
      <c r="L5" s="45"/>
      <c r="M5" s="45"/>
      <c r="N5" s="45"/>
      <c r="O5" s="45"/>
      <c r="P5" s="45"/>
      <c r="Q5" s="45"/>
      <c r="R5" s="45"/>
      <c r="S5" s="45"/>
      <c r="T5" s="45"/>
      <c r="U5" s="45"/>
      <c r="V5" s="45"/>
      <c r="W5" s="45"/>
      <c r="X5" s="45"/>
    </row>
    <row r="6" spans="2:24" ht="10.8" thickBot="1" x14ac:dyDescent="0.25">
      <c r="B6" s="35"/>
      <c r="C6" s="35"/>
      <c r="D6" s="47"/>
      <c r="E6" s="48"/>
      <c r="F6" s="48"/>
    </row>
    <row r="7" spans="2:24" ht="25.2" thickBot="1" x14ac:dyDescent="0.25">
      <c r="B7" s="229" t="str">
        <f>Pivot!B1</f>
        <v>Ireland</v>
      </c>
      <c r="C7" s="35"/>
      <c r="D7" s="228" t="s">
        <v>242</v>
      </c>
      <c r="E7" s="228" t="s">
        <v>15</v>
      </c>
      <c r="F7" s="228" t="s">
        <v>243</v>
      </c>
      <c r="H7" s="197" t="str">
        <f>Pivot!E1</f>
        <v>1. Overall</v>
      </c>
      <c r="X7" s="198"/>
    </row>
    <row r="8" spans="2:24" ht="15" x14ac:dyDescent="0.2">
      <c r="B8" s="35"/>
      <c r="C8" s="35"/>
      <c r="D8" s="219" t="s">
        <v>244</v>
      </c>
      <c r="E8" s="220" t="s">
        <v>135</v>
      </c>
      <c r="F8" s="221" t="str" cm="1">
        <f t="array" ref="F8">_xlfn.XLOOKUP(1,('Data (Main Pillars)'!$A$2:$A$461=$B$7)*('Data (Main Pillars)'!$C$2:$C$461=Table2[[#This Row],[Code]]),'Data (Main Pillars)'!$F$2:$F$461)</f>
        <v>Adequate capacity</v>
      </c>
      <c r="X8" s="198"/>
    </row>
    <row r="9" spans="2:24" ht="15" x14ac:dyDescent="0.25">
      <c r="B9" s="162" t="str" cm="1">
        <f t="array" ref="B9">_xlfn.XLOOKUP(1,('Data (Main Pillars)'!$A$2:$A$461=$B$7)*('Data (Main Pillars)'!$C$2:$C$461='Data (Main Pillars)'!$C$2),'Data (Main Pillars)'!$F$2:$F$461)</f>
        <v>High capacity</v>
      </c>
      <c r="C9" s="35"/>
      <c r="D9" s="222" t="s">
        <v>245</v>
      </c>
      <c r="E9" s="223" t="s">
        <v>163</v>
      </c>
      <c r="F9" s="224" t="str" cm="1">
        <f t="array" ref="F9">_xlfn.XLOOKUP(1,('Data (Main Pillars)'!$A$2:$A$461=$B$7)*('Data (Main Pillars)'!$C$2:$C$461=Table2[[#This Row],[Code]]),'Data (Main Pillars)'!$F$2:$F$461)</f>
        <v>High capacity</v>
      </c>
      <c r="X9" s="198"/>
    </row>
    <row r="10" spans="2:24" ht="15" x14ac:dyDescent="0.2">
      <c r="B10" s="35"/>
      <c r="C10" s="35"/>
      <c r="D10" s="219" t="s">
        <v>246</v>
      </c>
      <c r="E10" s="220" t="s">
        <v>192</v>
      </c>
      <c r="F10" s="221" t="str" cm="1">
        <f t="array" ref="F10">_xlfn.XLOOKUP(1,('Data (Main Pillars)'!$A$2:$A$461=$B$7)*('Data (Main Pillars)'!$C$2:$C$461=Table2[[#This Row],[Code]]),'Data (Main Pillars)'!$F$2:$F$461)</f>
        <v>High capacity</v>
      </c>
      <c r="X10" s="198"/>
    </row>
    <row r="11" spans="2:24" ht="24.6" x14ac:dyDescent="0.4">
      <c r="B11" s="35"/>
      <c r="C11" s="35"/>
      <c r="D11" s="188"/>
      <c r="E11" s="189"/>
      <c r="F11" s="190"/>
      <c r="X11" s="198"/>
    </row>
    <row r="12" spans="2:24" ht="22.8" x14ac:dyDescent="0.4">
      <c r="B12" s="35"/>
      <c r="C12" s="35"/>
      <c r="D12" s="191" t="s">
        <v>247</v>
      </c>
      <c r="E12" s="191" t="s">
        <v>15</v>
      </c>
      <c r="F12" s="191" t="s">
        <v>243</v>
      </c>
      <c r="X12" s="198"/>
    </row>
    <row r="13" spans="2:24" ht="22.8" x14ac:dyDescent="0.2">
      <c r="B13" s="35"/>
      <c r="C13" s="35"/>
      <c r="D13" s="192" t="s">
        <v>248</v>
      </c>
      <c r="E13" s="193"/>
      <c r="F13" s="193"/>
      <c r="X13" s="198"/>
    </row>
    <row r="14" spans="2:24" ht="15" x14ac:dyDescent="0.2">
      <c r="B14" s="35"/>
      <c r="C14" s="35"/>
      <c r="D14" s="225" t="s">
        <v>136</v>
      </c>
      <c r="E14" s="226" t="s">
        <v>137</v>
      </c>
      <c r="F14" s="227" t="str" cm="1">
        <f t="array" ref="F14">_xlfn.XLOOKUP(1,('Data (All Pillars)'!$A$2:$A$1611=$B$7)*('Data (All Pillars)'!$C$2:$C$1611=Table24[[#This Row],[Code]]),'Data (All Pillars)'!$F$2:$F$1611)</f>
        <v>High capacity</v>
      </c>
      <c r="X14" s="198"/>
    </row>
    <row r="15" spans="2:24" ht="15" x14ac:dyDescent="0.2">
      <c r="C15" s="35"/>
      <c r="D15" s="222" t="s">
        <v>146</v>
      </c>
      <c r="E15" s="223" t="s">
        <v>147</v>
      </c>
      <c r="F15" s="227" t="str" cm="1">
        <f t="array" ref="F15">_xlfn.XLOOKUP(1,('Data (All Pillars)'!$A$2:$A$1611=$B$7)*('Data (All Pillars)'!$C$2:$C$1611=Table24[[#This Row],[Code]]),'Data (All Pillars)'!$F$2:$F$1611)</f>
        <v>Adequate capacity</v>
      </c>
      <c r="X15" s="198"/>
    </row>
    <row r="16" spans="2:24" ht="15" x14ac:dyDescent="0.2">
      <c r="B16" s="35"/>
      <c r="C16" s="35"/>
      <c r="D16" s="225" t="s">
        <v>249</v>
      </c>
      <c r="E16" s="226" t="s">
        <v>156</v>
      </c>
      <c r="F16" s="227" t="str" cm="1">
        <f t="array" ref="F16">_xlfn.XLOOKUP(1,('Data (All Pillars)'!$A$2:$A$1611=$B$7)*('Data (All Pillars)'!$C$2:$C$1611=Table24[[#This Row],[Code]]),'Data (All Pillars)'!$F$2:$F$1611)</f>
        <v>Adequate capacity</v>
      </c>
      <c r="X16" s="198"/>
    </row>
    <row r="17" spans="2:24" ht="23.4" thickBot="1" x14ac:dyDescent="0.45">
      <c r="B17" s="35"/>
      <c r="C17" s="35"/>
      <c r="D17" s="183"/>
      <c r="E17" s="182"/>
      <c r="F17" s="181"/>
      <c r="X17" s="198"/>
    </row>
    <row r="18" spans="2:24" ht="23.4" thickBot="1" x14ac:dyDescent="0.45">
      <c r="D18" s="191" t="s">
        <v>250</v>
      </c>
      <c r="E18" s="191" t="s">
        <v>15</v>
      </c>
      <c r="F18" s="191" t="s">
        <v>243</v>
      </c>
      <c r="H18" s="194" t="str">
        <f>INDEX('Country to Region'!$B$2:$B$116,MATCH('Geography Dashboard'!$B$7,'Country to Region'!$A$2:$A$116,0))</f>
        <v>Western Europe</v>
      </c>
      <c r="X18" s="198"/>
    </row>
    <row r="19" spans="2:24" ht="23.4" thickBot="1" x14ac:dyDescent="0.25">
      <c r="D19" s="192" t="s">
        <v>248</v>
      </c>
      <c r="E19" s="193"/>
      <c r="F19" s="193"/>
      <c r="H19" s="194" t="str">
        <f>Pivot!O2</f>
        <v>Western Europe</v>
      </c>
      <c r="X19" s="198"/>
    </row>
    <row r="20" spans="2:24" ht="23.4" thickBot="1" x14ac:dyDescent="0.25">
      <c r="D20" s="225" t="s">
        <v>164</v>
      </c>
      <c r="E20" s="226" t="s">
        <v>251</v>
      </c>
      <c r="F20" s="227" t="str" cm="1">
        <f t="array" ref="F20">_xlfn.XLOOKUP(1,('Data (All Pillars)'!$A$2:$A$1611=$B$7)*('Data (All Pillars)'!$C$2:$C$1611=Table245[[#This Row],[Code]]),'Data (All Pillars)'!$F$2:$F$1611)</f>
        <v>High capacity</v>
      </c>
      <c r="H20" s="195" t="b">
        <f>H19=H18</f>
        <v>1</v>
      </c>
      <c r="X20" s="198"/>
    </row>
    <row r="21" spans="2:24" ht="15" x14ac:dyDescent="0.2">
      <c r="D21" s="225" t="s">
        <v>173</v>
      </c>
      <c r="E21" s="223" t="s">
        <v>174</v>
      </c>
      <c r="F21" s="227" t="str" cm="1">
        <f t="array" ref="F21">_xlfn.XLOOKUP(1,('Data (All Pillars)'!$A$2:$A$1611=$B$7)*('Data (All Pillars)'!$C$2:$C$1611=Table245[[#This Row],[Code]]),'Data (All Pillars)'!$F$2:$F$1611)</f>
        <v>Adequate capacity</v>
      </c>
      <c r="X21" s="198"/>
    </row>
    <row r="22" spans="2:24" ht="15" x14ac:dyDescent="0.2">
      <c r="B22" s="35"/>
      <c r="C22" s="35"/>
      <c r="D22" s="225" t="s">
        <v>180</v>
      </c>
      <c r="E22" s="226" t="s">
        <v>181</v>
      </c>
      <c r="F22" s="227" t="str" cm="1">
        <f t="array" ref="F22">_xlfn.XLOOKUP(1,('Data (All Pillars)'!$A$2:$A$1611=$B$7)*('Data (All Pillars)'!$C$2:$C$1611=Table245[[#This Row],[Code]]),'Data (All Pillars)'!$F$2:$F$1611)</f>
        <v>High capacity</v>
      </c>
      <c r="X22" s="198"/>
    </row>
    <row r="23" spans="2:24" ht="22.8" x14ac:dyDescent="0.4">
      <c r="D23" s="183"/>
      <c r="E23" s="182"/>
      <c r="F23" s="181"/>
      <c r="X23" s="198"/>
    </row>
    <row r="24" spans="2:24" ht="22.8" x14ac:dyDescent="0.4">
      <c r="D24" s="191" t="s">
        <v>252</v>
      </c>
      <c r="E24" s="191" t="s">
        <v>15</v>
      </c>
      <c r="F24" s="191" t="s">
        <v>243</v>
      </c>
      <c r="X24" s="198"/>
    </row>
    <row r="25" spans="2:24" ht="22.8" x14ac:dyDescent="0.2">
      <c r="D25" s="192" t="s">
        <v>248</v>
      </c>
      <c r="E25" s="193"/>
      <c r="F25" s="193"/>
      <c r="X25" s="198"/>
    </row>
    <row r="26" spans="2:24" ht="15" x14ac:dyDescent="0.2">
      <c r="D26" s="225" t="s">
        <v>193</v>
      </c>
      <c r="E26" s="226" t="s">
        <v>194</v>
      </c>
      <c r="F26" s="227" t="str" cm="1">
        <f t="array" ref="F26">_xlfn.XLOOKUP(1,('Data (All Pillars)'!$A$2:$A$1611=$B$7)*('Data (All Pillars)'!$C$2:$C$1611=Table2457[[#This Row],[Code]]),'Data (All Pillars)'!$F$2:$F$1611)</f>
        <v>Adequate capacity</v>
      </c>
      <c r="X26" s="198"/>
    </row>
    <row r="27" spans="2:24" ht="15" x14ac:dyDescent="0.2">
      <c r="D27" s="225" t="s">
        <v>201</v>
      </c>
      <c r="E27" s="226" t="s">
        <v>202</v>
      </c>
      <c r="F27" s="227" t="str" cm="1">
        <f t="array" ref="F27">_xlfn.XLOOKUP(1,('Data (All Pillars)'!$A$2:$A$1611=$B$7)*('Data (All Pillars)'!$C$2:$C$1611=Table2457[[#This Row],[Code]]),'Data (All Pillars)'!$F$2:$F$1611)</f>
        <v>Low capacity</v>
      </c>
      <c r="X27" s="198"/>
    </row>
    <row r="28" spans="2:24" ht="15" x14ac:dyDescent="0.2">
      <c r="D28" s="225" t="s">
        <v>211</v>
      </c>
      <c r="E28" s="226" t="s">
        <v>212</v>
      </c>
      <c r="F28" s="227" t="str" cm="1">
        <f t="array" ref="F28">_xlfn.XLOOKUP(1,('Data (All Pillars)'!$A$2:$A$1611=$B$7)*('Data (All Pillars)'!$C$2:$C$1611=Table2457[[#This Row],[Code]]),'Data (All Pillars)'!$F$2:$F$1611)</f>
        <v>Adequate capacity</v>
      </c>
      <c r="X28" s="198"/>
    </row>
    <row r="29" spans="2:24" ht="15" x14ac:dyDescent="0.2">
      <c r="D29" s="225" t="s">
        <v>253</v>
      </c>
      <c r="E29" s="226" t="s">
        <v>254</v>
      </c>
      <c r="F29" s="227" t="str" cm="1">
        <f t="array" ref="F29">_xlfn.XLOOKUP(1,('Data (All Pillars)'!$A$2:$A$1611=$B$7)*('Data (All Pillars)'!$C$2:$C$1611=Table2457[[#This Row],[Code]]),'Data (All Pillars)'!$F$2:$F$1611)</f>
        <v>Low capacity</v>
      </c>
      <c r="X29" s="198"/>
    </row>
    <row r="30" spans="2:24" ht="10.199999999999999" x14ac:dyDescent="0.2">
      <c r="X30" s="198"/>
    </row>
    <row r="31" spans="2:24" ht="10.199999999999999" x14ac:dyDescent="0.2">
      <c r="X31" s="198"/>
    </row>
    <row r="32" spans="2:24" ht="10.199999999999999" x14ac:dyDescent="0.2">
      <c r="X32" s="198"/>
    </row>
    <row r="33" spans="2:24" ht="12" customHeight="1" x14ac:dyDescent="0.2">
      <c r="X33" s="198"/>
    </row>
    <row r="34" spans="2:24" ht="12" customHeight="1" x14ac:dyDescent="0.2">
      <c r="X34" s="198"/>
    </row>
    <row r="35" spans="2:24" ht="12" customHeight="1" x14ac:dyDescent="0.2">
      <c r="X35" s="198"/>
    </row>
    <row r="36" spans="2:24" ht="12" customHeight="1" x14ac:dyDescent="0.2">
      <c r="X36" s="198"/>
    </row>
    <row r="37" spans="2:24" ht="12" customHeight="1" x14ac:dyDescent="0.2">
      <c r="X37" s="198"/>
    </row>
    <row r="38" spans="2:24" ht="12" customHeight="1" x14ac:dyDescent="0.2">
      <c r="X38" s="198"/>
    </row>
    <row r="39" spans="2:24" ht="12" customHeight="1" x14ac:dyDescent="0.2">
      <c r="X39" s="198"/>
    </row>
    <row r="40" spans="2:24" ht="12" customHeight="1" x14ac:dyDescent="0.2">
      <c r="X40" s="198"/>
    </row>
    <row r="41" spans="2:24" ht="12" customHeight="1" x14ac:dyDescent="0.2">
      <c r="X41" s="198"/>
    </row>
    <row r="42" spans="2:24" ht="12" customHeight="1" x14ac:dyDescent="0.2">
      <c r="X42" s="198"/>
    </row>
    <row r="43" spans="2:24" ht="12" customHeight="1" x14ac:dyDescent="0.2">
      <c r="X43" s="198"/>
    </row>
    <row r="44" spans="2:24" ht="12" customHeight="1" x14ac:dyDescent="0.2">
      <c r="B44" s="59"/>
      <c r="C44" s="59"/>
      <c r="D44" s="59"/>
      <c r="E44" s="59"/>
      <c r="F44" s="59"/>
      <c r="G44" s="59"/>
      <c r="H44" s="59"/>
      <c r="I44" s="59"/>
      <c r="J44" s="59"/>
      <c r="K44" s="59"/>
      <c r="L44" s="59"/>
      <c r="M44" s="59"/>
      <c r="N44" s="59"/>
      <c r="O44" s="59"/>
      <c r="P44" s="59"/>
      <c r="Q44" s="59"/>
      <c r="R44" s="59"/>
      <c r="S44" s="59"/>
      <c r="T44" s="59"/>
      <c r="U44" s="59"/>
      <c r="V44" s="59"/>
      <c r="W44" s="59"/>
      <c r="X44" s="59"/>
    </row>
    <row r="46" spans="2:24" ht="12" customHeight="1" x14ac:dyDescent="0.2">
      <c r="B46" s="37" t="s">
        <v>237</v>
      </c>
    </row>
    <row r="47" spans="2:24" ht="12" customHeight="1" x14ac:dyDescent="0.2">
      <c r="B47" s="37" t="s">
        <v>238</v>
      </c>
    </row>
  </sheetData>
  <conditionalFormatting sqref="H20">
    <cfRule type="cellIs" dxfId="1" priority="1" operator="equal">
      <formula>FALSE</formula>
    </cfRule>
    <cfRule type="cellIs" dxfId="0" priority="2" operator="equal">
      <formula>TRUE</formula>
    </cfRule>
  </conditionalFormatting>
  <hyperlinks>
    <hyperlink ref="B4" location="'Table of Contents'!A1" display="Table of Contents" xr:uid="{A5ABAC31-9B81-4648-A379-AE6873C62C40}"/>
  </hyperlinks>
  <pageMargins left="0.7" right="0.7" top="0.75" bottom="0.75" header="0.3" footer="0.3"/>
  <pageSetup orientation="portrait" r:id="rId1"/>
  <ignoredErrors>
    <ignoredError sqref="F14:F16 F20:F22 F26:F29" calculatedColumn="1"/>
  </ignoredErrors>
  <drawing r:id="rId2"/>
  <tableParts count="4">
    <tablePart r:id="rId3"/>
    <tablePart r:id="rId4"/>
    <tablePart r:id="rId5"/>
    <tablePart r:id="rId6"/>
  </tableParts>
  <extLst>
    <ext xmlns:x14="http://schemas.microsoft.com/office/spreadsheetml/2009/9/main" uri="{A8765BA9-456A-4dab-B4F3-ACF838C121DE}">
      <x14:slicerList>
        <x14:slicer r:id="rId7"/>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FE86-F689-49DD-BBA7-6B39814B8A5D}">
  <sheetPr codeName="Sheet3"/>
  <dimension ref="B1:AK104"/>
  <sheetViews>
    <sheetView showGridLines="0" defaultGridColor="0" topLeftCell="A62" colorId="22" zoomScaleNormal="100" workbookViewId="0">
      <selection activeCell="B57" sqref="B57"/>
    </sheetView>
  </sheetViews>
  <sheetFormatPr defaultColWidth="7.7109375" defaultRowHeight="12" customHeight="1" x14ac:dyDescent="0.2"/>
  <cols>
    <col min="1" max="1" width="4.7109375" customWidth="1"/>
    <col min="2" max="2" width="69.28515625" style="1" customWidth="1"/>
    <col min="4" max="15" width="7.7109375" customWidth="1"/>
    <col min="26" max="26" width="7.7109375" customWidth="1"/>
  </cols>
  <sheetData>
    <row r="1" spans="2:37" ht="20.100000000000001" customHeight="1" x14ac:dyDescent="0.2"/>
    <row r="2" spans="2:37" ht="45" customHeight="1" x14ac:dyDescent="0.2">
      <c r="B2" s="4"/>
    </row>
    <row r="3" spans="2:37" ht="30" customHeight="1" x14ac:dyDescent="0.2">
      <c r="B3" s="2" t="s">
        <v>3</v>
      </c>
    </row>
    <row r="4" spans="2:37" ht="12" customHeight="1" x14ac:dyDescent="0.2">
      <c r="B4" s="38" t="s">
        <v>13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2:37" ht="15" customHeight="1" thickBot="1" x14ac:dyDescent="0.3">
      <c r="B5" s="41"/>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row>
    <row r="6" spans="2:37" ht="12.6" thickBot="1" x14ac:dyDescent="0.3">
      <c r="B6" s="35"/>
      <c r="R6" s="218" t="s">
        <v>255</v>
      </c>
    </row>
    <row r="7" spans="2:37" ht="18" thickBot="1" x14ac:dyDescent="0.25">
      <c r="B7" s="51" t="str">
        <f>Pivot!Y1</f>
        <v>1. Overall</v>
      </c>
      <c r="AK7" s="198"/>
    </row>
    <row r="8" spans="2:37" ht="10.199999999999999" x14ac:dyDescent="0.2">
      <c r="B8" s="35"/>
      <c r="AK8" s="198"/>
    </row>
    <row r="9" spans="2:37" ht="10.199999999999999" x14ac:dyDescent="0.2">
      <c r="B9" s="35"/>
      <c r="AK9" s="198"/>
    </row>
    <row r="10" spans="2:37" ht="10.199999999999999" x14ac:dyDescent="0.2">
      <c r="B10" s="35"/>
      <c r="AK10" s="198"/>
    </row>
    <row r="11" spans="2:37" ht="10.199999999999999" x14ac:dyDescent="0.2">
      <c r="B11" s="35"/>
      <c r="AK11" s="198"/>
    </row>
    <row r="12" spans="2:37" ht="10.199999999999999" x14ac:dyDescent="0.2">
      <c r="B12" s="35"/>
      <c r="AK12" s="198"/>
    </row>
    <row r="13" spans="2:37" ht="10.199999999999999" x14ac:dyDescent="0.2">
      <c r="B13" s="35"/>
      <c r="AK13" s="198"/>
    </row>
    <row r="14" spans="2:37" ht="10.199999999999999" x14ac:dyDescent="0.2">
      <c r="B14" s="35"/>
      <c r="AK14" s="198"/>
    </row>
    <row r="15" spans="2:37" ht="10.199999999999999" x14ac:dyDescent="0.2">
      <c r="AK15" s="198"/>
    </row>
    <row r="16" spans="2:37" ht="10.199999999999999" x14ac:dyDescent="0.2">
      <c r="B16" s="35"/>
      <c r="AK16" s="198"/>
    </row>
    <row r="17" spans="2:37" ht="10.199999999999999" x14ac:dyDescent="0.2">
      <c r="B17" s="35"/>
      <c r="AK17" s="198"/>
    </row>
    <row r="18" spans="2:37" ht="10.199999999999999" x14ac:dyDescent="0.2">
      <c r="B18" s="35"/>
      <c r="AK18" s="198"/>
    </row>
    <row r="19" spans="2:37" ht="10.199999999999999" x14ac:dyDescent="0.2">
      <c r="B19" s="35"/>
      <c r="AK19" s="198"/>
    </row>
    <row r="20" spans="2:37" ht="10.199999999999999" x14ac:dyDescent="0.2">
      <c r="B20" s="35"/>
      <c r="AK20" s="198"/>
    </row>
    <row r="21" spans="2:37" ht="10.199999999999999" x14ac:dyDescent="0.2">
      <c r="B21" s="35"/>
      <c r="AK21" s="198"/>
    </row>
    <row r="22" spans="2:37" ht="10.199999999999999" x14ac:dyDescent="0.2">
      <c r="B22" s="35"/>
      <c r="AK22" s="198"/>
    </row>
    <row r="23" spans="2:37" ht="10.199999999999999" x14ac:dyDescent="0.2">
      <c r="B23" s="35"/>
      <c r="AK23" s="198"/>
    </row>
    <row r="24" spans="2:37" ht="10.199999999999999" x14ac:dyDescent="0.2">
      <c r="B24" s="35"/>
      <c r="AK24" s="198"/>
    </row>
    <row r="25" spans="2:37" ht="10.199999999999999" x14ac:dyDescent="0.2">
      <c r="B25" s="35"/>
      <c r="AK25" s="198"/>
    </row>
    <row r="26" spans="2:37" ht="10.199999999999999" x14ac:dyDescent="0.2">
      <c r="B26" s="35"/>
      <c r="AK26" s="198"/>
    </row>
    <row r="27" spans="2:37" ht="10.199999999999999" x14ac:dyDescent="0.2">
      <c r="B27" s="35"/>
      <c r="AK27" s="198"/>
    </row>
    <row r="28" spans="2:37" ht="10.199999999999999" x14ac:dyDescent="0.2">
      <c r="B28" s="35"/>
      <c r="AK28" s="198"/>
    </row>
    <row r="29" spans="2:37" ht="10.199999999999999" x14ac:dyDescent="0.2">
      <c r="B29" s="35"/>
      <c r="AK29" s="198"/>
    </row>
    <row r="30" spans="2:37" ht="10.199999999999999" x14ac:dyDescent="0.2">
      <c r="B30" s="35"/>
      <c r="AK30" s="198"/>
    </row>
    <row r="31" spans="2:37" ht="10.199999999999999" x14ac:dyDescent="0.2">
      <c r="B31" s="35"/>
      <c r="AK31" s="198"/>
    </row>
    <row r="32" spans="2:37" ht="10.199999999999999" x14ac:dyDescent="0.2">
      <c r="B32" s="35"/>
      <c r="AK32" s="198"/>
    </row>
    <row r="33" spans="2:37" ht="10.199999999999999" x14ac:dyDescent="0.2">
      <c r="B33" s="35"/>
      <c r="AK33" s="198"/>
    </row>
    <row r="34" spans="2:37" ht="10.199999999999999" x14ac:dyDescent="0.2">
      <c r="B34" s="35"/>
      <c r="AK34" s="198"/>
    </row>
    <row r="35" spans="2:37" ht="10.199999999999999" x14ac:dyDescent="0.2">
      <c r="B35" s="35"/>
      <c r="AK35" s="198"/>
    </row>
    <row r="36" spans="2:37" ht="10.199999999999999" x14ac:dyDescent="0.2">
      <c r="B36" s="35"/>
      <c r="AK36" s="198"/>
    </row>
    <row r="37" spans="2:37" ht="10.199999999999999" x14ac:dyDescent="0.2">
      <c r="B37" s="35"/>
      <c r="AK37" s="198"/>
    </row>
    <row r="38" spans="2:37" ht="10.199999999999999" x14ac:dyDescent="0.2">
      <c r="B38" s="35"/>
      <c r="AK38" s="198"/>
    </row>
    <row r="39" spans="2:37" ht="12" customHeight="1" x14ac:dyDescent="0.2">
      <c r="AK39" s="198"/>
    </row>
    <row r="40" spans="2:37" ht="12" customHeight="1" x14ac:dyDescent="0.2">
      <c r="AK40" s="198"/>
    </row>
    <row r="41" spans="2:37" ht="12" customHeight="1" x14ac:dyDescent="0.2">
      <c r="AK41" s="198"/>
    </row>
    <row r="42" spans="2:37" ht="12" customHeight="1" x14ac:dyDescent="0.3">
      <c r="W42" s="240" t="str">
        <f>Pivot!AM4</f>
        <v>Advanced Capacity</v>
      </c>
      <c r="X42" s="240"/>
      <c r="Y42" s="240"/>
      <c r="Z42" s="240"/>
      <c r="AA42" s="217"/>
      <c r="AB42" s="217"/>
      <c r="AC42" s="217"/>
      <c r="AD42" s="217"/>
      <c r="AK42" s="198"/>
    </row>
    <row r="43" spans="2:37" ht="12" customHeight="1" x14ac:dyDescent="0.3">
      <c r="W43" s="240"/>
      <c r="X43" s="240"/>
      <c r="Y43" s="240"/>
      <c r="Z43" s="240"/>
      <c r="AA43" s="217"/>
      <c r="AB43" s="217"/>
      <c r="AC43" s="217"/>
      <c r="AD43" s="217"/>
      <c r="AK43" s="198"/>
    </row>
    <row r="44" spans="2:37" ht="12" customHeight="1" x14ac:dyDescent="0.3">
      <c r="W44" s="217"/>
      <c r="X44" s="217"/>
      <c r="Y44" s="217"/>
      <c r="Z44" s="217"/>
      <c r="AA44" s="217"/>
      <c r="AB44" s="217"/>
      <c r="AC44" s="217"/>
      <c r="AD44" s="217"/>
      <c r="AK44" s="198"/>
    </row>
    <row r="45" spans="2:37" ht="12" customHeight="1" x14ac:dyDescent="0.3">
      <c r="W45" s="240" t="str">
        <f>Pivot!AM5</f>
        <v>High Capacity</v>
      </c>
      <c r="X45" s="240"/>
      <c r="Y45" s="240"/>
      <c r="Z45" s="240"/>
      <c r="AA45" s="217"/>
      <c r="AB45" s="217"/>
      <c r="AC45" s="217"/>
      <c r="AD45" s="217"/>
      <c r="AK45" s="198"/>
    </row>
    <row r="46" spans="2:37" ht="12" customHeight="1" x14ac:dyDescent="0.3">
      <c r="W46" s="240"/>
      <c r="X46" s="240"/>
      <c r="Y46" s="240"/>
      <c r="Z46" s="240"/>
      <c r="AA46" s="217"/>
      <c r="AB46" s="217"/>
      <c r="AC46" s="217"/>
      <c r="AD46" s="217"/>
      <c r="AK46" s="198"/>
    </row>
    <row r="47" spans="2:37" ht="12" customHeight="1" x14ac:dyDescent="0.3">
      <c r="W47" s="217"/>
      <c r="X47" s="217"/>
      <c r="Y47" s="217"/>
      <c r="Z47" s="217"/>
      <c r="AA47" s="217"/>
      <c r="AB47" s="217"/>
      <c r="AC47" s="217"/>
      <c r="AD47" s="217"/>
      <c r="AK47" s="198"/>
    </row>
    <row r="48" spans="2:37" ht="12" customHeight="1" x14ac:dyDescent="0.3">
      <c r="W48" s="240" t="str">
        <f>Pivot!AM6</f>
        <v>Adequate Capacity</v>
      </c>
      <c r="X48" s="240"/>
      <c r="Y48" s="240"/>
      <c r="Z48" s="240"/>
      <c r="AA48" s="217"/>
      <c r="AB48" s="217"/>
      <c r="AC48" s="217"/>
      <c r="AD48" s="217"/>
      <c r="AK48" s="198"/>
    </row>
    <row r="49" spans="23:37" ht="12" customHeight="1" x14ac:dyDescent="0.3">
      <c r="W49" s="240"/>
      <c r="X49" s="240"/>
      <c r="Y49" s="240"/>
      <c r="Z49" s="240"/>
      <c r="AA49" s="217"/>
      <c r="AB49" s="217"/>
      <c r="AC49" s="217"/>
      <c r="AD49" s="217"/>
      <c r="AK49" s="198"/>
    </row>
    <row r="50" spans="23:37" ht="12" customHeight="1" x14ac:dyDescent="0.3">
      <c r="W50" s="217"/>
      <c r="X50" s="217"/>
      <c r="Y50" s="217"/>
      <c r="Z50" s="217"/>
      <c r="AA50" s="217"/>
      <c r="AB50" s="217"/>
      <c r="AC50" s="217"/>
      <c r="AD50" s="217"/>
      <c r="AK50" s="198"/>
    </row>
    <row r="51" spans="23:37" ht="12" customHeight="1" x14ac:dyDescent="0.2">
      <c r="W51" s="240" t="str">
        <f>Pivot!AM7</f>
        <v>Low Capacity</v>
      </c>
      <c r="X51" s="240"/>
      <c r="Y51" s="240"/>
      <c r="Z51" s="240"/>
      <c r="AA51" s="240"/>
      <c r="AB51" s="240"/>
      <c r="AC51" s="240"/>
      <c r="AD51" s="240"/>
      <c r="AK51" s="198"/>
    </row>
    <row r="52" spans="23:37" ht="12" customHeight="1" x14ac:dyDescent="0.2">
      <c r="W52" s="240"/>
      <c r="X52" s="240"/>
      <c r="Y52" s="240"/>
      <c r="Z52" s="240"/>
      <c r="AA52" s="240"/>
      <c r="AB52" s="240"/>
      <c r="AC52" s="240"/>
      <c r="AD52" s="240"/>
      <c r="AK52" s="198"/>
    </row>
    <row r="53" spans="23:37" ht="12" customHeight="1" x14ac:dyDescent="0.3">
      <c r="W53" s="217"/>
      <c r="X53" s="217"/>
      <c r="Y53" s="217"/>
      <c r="Z53" s="217"/>
      <c r="AA53" s="217"/>
      <c r="AB53" s="217"/>
      <c r="AC53" s="217"/>
      <c r="AD53" s="217"/>
      <c r="AK53" s="198"/>
    </row>
    <row r="54" spans="23:37" ht="12" customHeight="1" x14ac:dyDescent="0.2">
      <c r="W54" s="240" t="str">
        <f>Pivot!AM8</f>
        <v>Inadequate Capacity</v>
      </c>
      <c r="X54" s="240"/>
      <c r="Y54" s="240"/>
      <c r="Z54" s="240"/>
      <c r="AA54" s="240"/>
      <c r="AB54" s="240"/>
      <c r="AC54" s="240"/>
      <c r="AD54" s="240"/>
      <c r="AK54" s="198"/>
    </row>
    <row r="55" spans="23:37" ht="12" customHeight="1" x14ac:dyDescent="0.2">
      <c r="W55" s="240"/>
      <c r="X55" s="240"/>
      <c r="Y55" s="240"/>
      <c r="Z55" s="240"/>
      <c r="AA55" s="240"/>
      <c r="AB55" s="240"/>
      <c r="AC55" s="240"/>
      <c r="AD55" s="240"/>
      <c r="AK55" s="198"/>
    </row>
    <row r="56" spans="23:37" ht="12" customHeight="1" x14ac:dyDescent="0.3">
      <c r="W56" s="217"/>
      <c r="X56" s="217"/>
      <c r="Y56" s="217"/>
      <c r="Z56" s="217"/>
      <c r="AA56" s="217"/>
      <c r="AB56" s="217"/>
      <c r="AC56" s="217"/>
      <c r="AD56" s="217"/>
      <c r="AK56" s="198"/>
    </row>
    <row r="57" spans="23:37" ht="12" customHeight="1" x14ac:dyDescent="0.3">
      <c r="W57" s="240" t="s">
        <v>256</v>
      </c>
      <c r="X57" s="240"/>
      <c r="Y57" s="240"/>
      <c r="Z57" s="240"/>
      <c r="AA57" s="217"/>
      <c r="AB57" s="217"/>
      <c r="AC57" s="217"/>
      <c r="AD57" s="217"/>
      <c r="AK57" s="198"/>
    </row>
    <row r="58" spans="23:37" ht="12" customHeight="1" x14ac:dyDescent="0.3">
      <c r="W58" s="240"/>
      <c r="X58" s="240"/>
      <c r="Y58" s="240"/>
      <c r="Z58" s="240"/>
      <c r="AA58" s="217"/>
      <c r="AB58" s="217"/>
      <c r="AC58" s="217"/>
      <c r="AD58" s="217"/>
      <c r="AK58" s="198"/>
    </row>
    <row r="59" spans="23:37" ht="12" customHeight="1" x14ac:dyDescent="0.2">
      <c r="AK59" s="198"/>
    </row>
    <row r="60" spans="23:37" ht="12" customHeight="1" x14ac:dyDescent="0.2">
      <c r="AK60" s="198"/>
    </row>
    <row r="61" spans="23:37" ht="12" customHeight="1" x14ac:dyDescent="0.2">
      <c r="AK61" s="198"/>
    </row>
    <row r="62" spans="23:37" ht="12" customHeight="1" x14ac:dyDescent="0.2">
      <c r="AK62" s="198"/>
    </row>
    <row r="63" spans="23:37" ht="12" customHeight="1" x14ac:dyDescent="0.2">
      <c r="AK63" s="198"/>
    </row>
    <row r="64" spans="23:37" ht="12" customHeight="1" x14ac:dyDescent="0.2">
      <c r="AK64" s="198"/>
    </row>
    <row r="65" spans="37:37" ht="12" customHeight="1" x14ac:dyDescent="0.2">
      <c r="AK65" s="198"/>
    </row>
    <row r="66" spans="37:37" ht="12" customHeight="1" x14ac:dyDescent="0.2">
      <c r="AK66" s="198"/>
    </row>
    <row r="67" spans="37:37" ht="12" customHeight="1" x14ac:dyDescent="0.2">
      <c r="AK67" s="198"/>
    </row>
    <row r="68" spans="37:37" ht="12" customHeight="1" x14ac:dyDescent="0.2">
      <c r="AK68" s="198"/>
    </row>
    <row r="69" spans="37:37" ht="12" customHeight="1" x14ac:dyDescent="0.2">
      <c r="AK69" s="198"/>
    </row>
    <row r="70" spans="37:37" ht="12" customHeight="1" x14ac:dyDescent="0.2">
      <c r="AK70" s="198"/>
    </row>
    <row r="71" spans="37:37" ht="12" customHeight="1" x14ac:dyDescent="0.2">
      <c r="AK71" s="198"/>
    </row>
    <row r="72" spans="37:37" ht="12" customHeight="1" x14ac:dyDescent="0.2">
      <c r="AK72" s="198"/>
    </row>
    <row r="73" spans="37:37" ht="12" customHeight="1" x14ac:dyDescent="0.2">
      <c r="AK73" s="198"/>
    </row>
    <row r="74" spans="37:37" ht="12" customHeight="1" x14ac:dyDescent="0.2">
      <c r="AK74" s="198"/>
    </row>
    <row r="75" spans="37:37" ht="12" customHeight="1" x14ac:dyDescent="0.2">
      <c r="AK75" s="198"/>
    </row>
    <row r="76" spans="37:37" ht="12" customHeight="1" x14ac:dyDescent="0.2">
      <c r="AK76" s="198"/>
    </row>
    <row r="77" spans="37:37" ht="12" customHeight="1" x14ac:dyDescent="0.2">
      <c r="AK77" s="198"/>
    </row>
    <row r="78" spans="37:37" ht="12" customHeight="1" x14ac:dyDescent="0.2">
      <c r="AK78" s="198"/>
    </row>
    <row r="79" spans="37:37" ht="12" customHeight="1" x14ac:dyDescent="0.2">
      <c r="AK79" s="198"/>
    </row>
    <row r="80" spans="37:37" ht="12" customHeight="1" x14ac:dyDescent="0.2">
      <c r="AK80" s="198"/>
    </row>
    <row r="81" spans="37:37" ht="12" customHeight="1" x14ac:dyDescent="0.2">
      <c r="AK81" s="198"/>
    </row>
    <row r="82" spans="37:37" ht="12" customHeight="1" x14ac:dyDescent="0.2">
      <c r="AK82" s="198"/>
    </row>
    <row r="83" spans="37:37" ht="12" customHeight="1" x14ac:dyDescent="0.2">
      <c r="AK83" s="198"/>
    </row>
    <row r="84" spans="37:37" ht="12" customHeight="1" x14ac:dyDescent="0.2">
      <c r="AK84" s="198"/>
    </row>
    <row r="85" spans="37:37" ht="12" customHeight="1" x14ac:dyDescent="0.2">
      <c r="AK85" s="198"/>
    </row>
    <row r="86" spans="37:37" ht="12" customHeight="1" x14ac:dyDescent="0.2">
      <c r="AK86" s="198"/>
    </row>
    <row r="87" spans="37:37" ht="12" customHeight="1" x14ac:dyDescent="0.2">
      <c r="AK87" s="198"/>
    </row>
    <row r="88" spans="37:37" ht="12" customHeight="1" x14ac:dyDescent="0.2">
      <c r="AK88" s="198"/>
    </row>
    <row r="89" spans="37:37" ht="12" customHeight="1" x14ac:dyDescent="0.2">
      <c r="AK89" s="198"/>
    </row>
    <row r="90" spans="37:37" ht="12" customHeight="1" x14ac:dyDescent="0.2">
      <c r="AK90" s="198"/>
    </row>
    <row r="91" spans="37:37" ht="12" customHeight="1" x14ac:dyDescent="0.2">
      <c r="AK91" s="198"/>
    </row>
    <row r="92" spans="37:37" ht="12" customHeight="1" x14ac:dyDescent="0.2">
      <c r="AK92" s="198"/>
    </row>
    <row r="93" spans="37:37" ht="12" customHeight="1" x14ac:dyDescent="0.2">
      <c r="AK93" s="198"/>
    </row>
    <row r="94" spans="37:37" ht="12" customHeight="1" x14ac:dyDescent="0.2">
      <c r="AK94" s="198"/>
    </row>
    <row r="95" spans="37:37" ht="12" customHeight="1" x14ac:dyDescent="0.2">
      <c r="AK95" s="198"/>
    </row>
    <row r="96" spans="37:37" ht="12" customHeight="1" x14ac:dyDescent="0.2">
      <c r="AK96" s="198"/>
    </row>
    <row r="97" spans="2:37" ht="12" customHeight="1" x14ac:dyDescent="0.2">
      <c r="AK97" s="198"/>
    </row>
    <row r="98" spans="2:37" ht="12" customHeight="1" x14ac:dyDescent="0.2">
      <c r="AK98" s="198"/>
    </row>
    <row r="99" spans="2:37" ht="12" customHeight="1" x14ac:dyDescent="0.2">
      <c r="AK99" s="198"/>
    </row>
    <row r="100" spans="2:37" ht="12" customHeight="1" x14ac:dyDescent="0.2">
      <c r="AK100" s="198"/>
    </row>
    <row r="101" spans="2:37" ht="12" customHeight="1" x14ac:dyDescent="0.2">
      <c r="B101" s="59"/>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row>
    <row r="103" spans="2:37" ht="12" customHeight="1" x14ac:dyDescent="0.2">
      <c r="B103" s="37" t="s">
        <v>237</v>
      </c>
    </row>
    <row r="104" spans="2:37" ht="12" customHeight="1" x14ac:dyDescent="0.2">
      <c r="B104" s="37" t="s">
        <v>238</v>
      </c>
    </row>
  </sheetData>
  <mergeCells count="6">
    <mergeCell ref="W57:Z58"/>
    <mergeCell ref="W42:Z43"/>
    <mergeCell ref="W45:Z46"/>
    <mergeCell ref="W48:Z49"/>
    <mergeCell ref="W51:AD52"/>
    <mergeCell ref="W54:AD55"/>
  </mergeCells>
  <hyperlinks>
    <hyperlink ref="B4" location="'Table of Contents'!A1" display="Table of Contents" xr:uid="{5CFDF884-0814-41D8-97D4-8751141FE000}"/>
  </hyperlink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9B7CF-DD73-4ED4-91A2-28593F18F58F}">
  <sheetPr codeName="Sheet4"/>
  <dimension ref="B1:AW73"/>
  <sheetViews>
    <sheetView showGridLines="0" defaultGridColor="0" topLeftCell="B32" colorId="22" zoomScale="130" zoomScaleNormal="130" workbookViewId="0">
      <selection activeCell="S89" sqref="S89"/>
    </sheetView>
  </sheetViews>
  <sheetFormatPr defaultColWidth="7.7109375" defaultRowHeight="12" customHeight="1" x14ac:dyDescent="0.2"/>
  <cols>
    <col min="1" max="1" width="4.7109375" customWidth="1"/>
    <col min="2" max="2" width="69.28515625" style="1" customWidth="1"/>
    <col min="4" max="25" width="7.7109375" customWidth="1"/>
  </cols>
  <sheetData>
    <row r="1" spans="2:49" ht="20.100000000000001" customHeight="1" x14ac:dyDescent="0.2"/>
    <row r="2" spans="2:49" ht="45" customHeight="1" x14ac:dyDescent="0.2">
      <c r="B2" s="4"/>
    </row>
    <row r="3" spans="2:49" ht="30" customHeight="1" x14ac:dyDescent="0.2">
      <c r="B3" s="2" t="s">
        <v>257</v>
      </c>
    </row>
    <row r="4" spans="2:49" ht="12" customHeight="1" x14ac:dyDescent="0.2">
      <c r="B4" s="38" t="s">
        <v>13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row>
    <row r="5" spans="2:49" ht="15" customHeight="1" thickBot="1" x14ac:dyDescent="0.3">
      <c r="B5" s="41"/>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row>
    <row r="6" spans="2:49" ht="10.8" thickBot="1" x14ac:dyDescent="0.25">
      <c r="B6" s="35"/>
    </row>
    <row r="7" spans="2:49" ht="18" thickBot="1" x14ac:dyDescent="0.25">
      <c r="B7" s="51" t="str">
        <f>Pivot!Y1</f>
        <v>1. Overall</v>
      </c>
      <c r="AW7" s="198"/>
    </row>
    <row r="8" spans="2:49" ht="10.199999999999999" x14ac:dyDescent="0.2">
      <c r="B8" s="35"/>
      <c r="AW8" s="198"/>
    </row>
    <row r="9" spans="2:49" ht="10.199999999999999" x14ac:dyDescent="0.2">
      <c r="B9" s="35"/>
      <c r="AW9" s="198"/>
    </row>
    <row r="10" spans="2:49" ht="10.199999999999999" x14ac:dyDescent="0.2">
      <c r="B10" s="35"/>
      <c r="AW10" s="198"/>
    </row>
    <row r="11" spans="2:49" ht="10.199999999999999" x14ac:dyDescent="0.2">
      <c r="B11" s="35"/>
      <c r="AW11" s="198"/>
    </row>
    <row r="12" spans="2:49" ht="10.199999999999999" x14ac:dyDescent="0.2">
      <c r="B12" s="35"/>
      <c r="AW12" s="198"/>
    </row>
    <row r="13" spans="2:49" ht="10.199999999999999" x14ac:dyDescent="0.2">
      <c r="B13" s="35"/>
      <c r="AW13" s="198"/>
    </row>
    <row r="14" spans="2:49" ht="10.199999999999999" x14ac:dyDescent="0.2">
      <c r="B14" s="35"/>
      <c r="AW14" s="198"/>
    </row>
    <row r="15" spans="2:49" ht="10.199999999999999" x14ac:dyDescent="0.2">
      <c r="AW15" s="198"/>
    </row>
    <row r="16" spans="2:49" ht="10.199999999999999" x14ac:dyDescent="0.2">
      <c r="AW16" s="198"/>
    </row>
    <row r="17" spans="49:49" ht="10.199999999999999" x14ac:dyDescent="0.2">
      <c r="AW17" s="198"/>
    </row>
    <row r="18" spans="49:49" ht="10.199999999999999" x14ac:dyDescent="0.2">
      <c r="AW18" s="198"/>
    </row>
    <row r="19" spans="49:49" ht="10.199999999999999" x14ac:dyDescent="0.2">
      <c r="AW19" s="198"/>
    </row>
    <row r="20" spans="49:49" ht="10.199999999999999" x14ac:dyDescent="0.2">
      <c r="AW20" s="198"/>
    </row>
    <row r="21" spans="49:49" ht="10.199999999999999" x14ac:dyDescent="0.2">
      <c r="AW21" s="198"/>
    </row>
    <row r="22" spans="49:49" ht="10.199999999999999" x14ac:dyDescent="0.2">
      <c r="AW22" s="198"/>
    </row>
    <row r="23" spans="49:49" ht="10.199999999999999" x14ac:dyDescent="0.2">
      <c r="AW23" s="198"/>
    </row>
    <row r="24" spans="49:49" ht="10.199999999999999" x14ac:dyDescent="0.2">
      <c r="AW24" s="198"/>
    </row>
    <row r="25" spans="49:49" ht="10.199999999999999" x14ac:dyDescent="0.2">
      <c r="AW25" s="198"/>
    </row>
    <row r="26" spans="49:49" ht="10.199999999999999" x14ac:dyDescent="0.2">
      <c r="AW26" s="198"/>
    </row>
    <row r="27" spans="49:49" ht="10.199999999999999" x14ac:dyDescent="0.2">
      <c r="AW27" s="198"/>
    </row>
    <row r="28" spans="49:49" ht="10.199999999999999" x14ac:dyDescent="0.2">
      <c r="AW28" s="198"/>
    </row>
    <row r="29" spans="49:49" ht="10.199999999999999" x14ac:dyDescent="0.2">
      <c r="AW29" s="198"/>
    </row>
    <row r="30" spans="49:49" ht="10.199999999999999" x14ac:dyDescent="0.2">
      <c r="AW30" s="198"/>
    </row>
    <row r="31" spans="49:49" ht="10.199999999999999" x14ac:dyDescent="0.2">
      <c r="AW31" s="198"/>
    </row>
    <row r="32" spans="49:49" ht="10.199999999999999" x14ac:dyDescent="0.2">
      <c r="AW32" s="198"/>
    </row>
    <row r="33" spans="2:49" ht="10.199999999999999" x14ac:dyDescent="0.2">
      <c r="AW33" s="198"/>
    </row>
    <row r="34" spans="2:49" ht="10.199999999999999" x14ac:dyDescent="0.2">
      <c r="AW34" s="198"/>
    </row>
    <row r="35" spans="2:49" ht="10.199999999999999" x14ac:dyDescent="0.2">
      <c r="AW35" s="198"/>
    </row>
    <row r="36" spans="2:49" ht="10.199999999999999" x14ac:dyDescent="0.2">
      <c r="AW36" s="198"/>
    </row>
    <row r="37" spans="2:49" ht="10.199999999999999" x14ac:dyDescent="0.2">
      <c r="AW37" s="198"/>
    </row>
    <row r="38" spans="2:49" ht="10.199999999999999" x14ac:dyDescent="0.2">
      <c r="AW38" s="198"/>
    </row>
    <row r="39" spans="2:49" ht="10.199999999999999" x14ac:dyDescent="0.2">
      <c r="AW39" s="198"/>
    </row>
    <row r="40" spans="2:49" ht="10.199999999999999" x14ac:dyDescent="0.2">
      <c r="AW40" s="198"/>
    </row>
    <row r="41" spans="2:49" ht="10.199999999999999" x14ac:dyDescent="0.2">
      <c r="B41" s="35"/>
      <c r="AW41" s="198"/>
    </row>
    <row r="42" spans="2:49" ht="10.199999999999999" x14ac:dyDescent="0.2">
      <c r="B42" s="35"/>
      <c r="AW42" s="198"/>
    </row>
    <row r="43" spans="2:49" ht="10.199999999999999" x14ac:dyDescent="0.2">
      <c r="B43" s="35"/>
      <c r="AW43" s="198"/>
    </row>
    <row r="44" spans="2:49" ht="10.199999999999999" x14ac:dyDescent="0.2">
      <c r="B44" s="35"/>
      <c r="AW44" s="198"/>
    </row>
    <row r="45" spans="2:49" ht="10.199999999999999" x14ac:dyDescent="0.2">
      <c r="B45" s="35"/>
      <c r="AW45" s="198"/>
    </row>
    <row r="46" spans="2:49" ht="10.199999999999999" x14ac:dyDescent="0.2">
      <c r="B46" s="35"/>
      <c r="AW46" s="198"/>
    </row>
    <row r="47" spans="2:49" ht="10.199999999999999" x14ac:dyDescent="0.2">
      <c r="B47" s="35"/>
      <c r="AW47" s="198"/>
    </row>
    <row r="48" spans="2:49" ht="10.199999999999999" x14ac:dyDescent="0.2">
      <c r="B48" s="35"/>
      <c r="AW48" s="198"/>
    </row>
    <row r="49" spans="2:49" ht="10.199999999999999" x14ac:dyDescent="0.2">
      <c r="B49" s="35"/>
      <c r="AW49" s="198"/>
    </row>
    <row r="50" spans="2:49" ht="10.199999999999999" x14ac:dyDescent="0.2">
      <c r="B50" s="35"/>
      <c r="AW50" s="198"/>
    </row>
    <row r="51" spans="2:49" ht="10.199999999999999" x14ac:dyDescent="0.2">
      <c r="B51" s="35"/>
      <c r="AW51" s="198"/>
    </row>
    <row r="52" spans="2:49" ht="10.199999999999999" x14ac:dyDescent="0.2">
      <c r="B52" s="35"/>
      <c r="AW52" s="198"/>
    </row>
    <row r="53" spans="2:49" ht="10.199999999999999" x14ac:dyDescent="0.2">
      <c r="B53" s="35"/>
      <c r="AW53" s="198"/>
    </row>
    <row r="54" spans="2:49" ht="10.199999999999999" x14ac:dyDescent="0.2">
      <c r="B54" s="35"/>
      <c r="AW54" s="198"/>
    </row>
    <row r="55" spans="2:49" ht="10.199999999999999" x14ac:dyDescent="0.2">
      <c r="B55" s="35"/>
      <c r="AW55" s="198"/>
    </row>
    <row r="56" spans="2:49" ht="10.199999999999999" x14ac:dyDescent="0.2">
      <c r="B56" s="35"/>
      <c r="AW56" s="198"/>
    </row>
    <row r="57" spans="2:49" ht="10.199999999999999" x14ac:dyDescent="0.2">
      <c r="B57" s="35"/>
      <c r="AW57" s="198"/>
    </row>
    <row r="58" spans="2:49" ht="10.199999999999999" x14ac:dyDescent="0.2">
      <c r="B58" s="35"/>
      <c r="AW58" s="198"/>
    </row>
    <row r="59" spans="2:49" ht="10.199999999999999" x14ac:dyDescent="0.2">
      <c r="B59" s="35"/>
      <c r="AW59" s="198"/>
    </row>
    <row r="60" spans="2:49" ht="10.199999999999999" x14ac:dyDescent="0.2">
      <c r="B60" s="35"/>
      <c r="AW60" s="198"/>
    </row>
    <row r="61" spans="2:49" ht="10.199999999999999" x14ac:dyDescent="0.2">
      <c r="B61" s="35"/>
      <c r="AW61" s="198"/>
    </row>
    <row r="62" spans="2:49" ht="10.199999999999999" x14ac:dyDescent="0.2">
      <c r="B62" s="35"/>
      <c r="AW62" s="198"/>
    </row>
    <row r="63" spans="2:49" ht="10.199999999999999" x14ac:dyDescent="0.2">
      <c r="B63" s="35"/>
      <c r="AW63" s="198"/>
    </row>
    <row r="64" spans="2:49" ht="10.199999999999999" x14ac:dyDescent="0.2">
      <c r="B64" s="35"/>
      <c r="AW64" s="198"/>
    </row>
    <row r="65" spans="2:49" ht="10.199999999999999" x14ac:dyDescent="0.2">
      <c r="B65" s="35"/>
      <c r="AW65" s="198"/>
    </row>
    <row r="66" spans="2:49" ht="10.199999999999999" x14ac:dyDescent="0.2">
      <c r="B66" s="35"/>
      <c r="AW66" s="198"/>
    </row>
    <row r="67" spans="2:49" ht="10.199999999999999" x14ac:dyDescent="0.2">
      <c r="B67" s="35"/>
      <c r="AW67" s="198"/>
    </row>
    <row r="68" spans="2:49" ht="10.199999999999999" x14ac:dyDescent="0.2">
      <c r="B68" s="35"/>
      <c r="AW68" s="198"/>
    </row>
    <row r="69" spans="2:49" ht="12" customHeight="1" x14ac:dyDescent="0.2">
      <c r="AW69" s="198"/>
    </row>
    <row r="70" spans="2:49" ht="12" customHeight="1" x14ac:dyDescent="0.2">
      <c r="B70" s="59"/>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row>
    <row r="72" spans="2:49" ht="12" customHeight="1" x14ac:dyDescent="0.2">
      <c r="B72" s="37" t="s">
        <v>237</v>
      </c>
    </row>
    <row r="73" spans="2:49" ht="12" customHeight="1" x14ac:dyDescent="0.2">
      <c r="B73" s="37" t="s">
        <v>238</v>
      </c>
    </row>
  </sheetData>
  <hyperlinks>
    <hyperlink ref="B4" location="'Table of Contents'!A1" display="Table of Contents" xr:uid="{4D5C45F6-4602-4017-A992-C842C989E2DD}"/>
  </hyperlink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BF687-4AE3-4D71-BA78-545A43EC8BB0}">
  <sheetPr codeName="Sheet6"/>
  <dimension ref="A1:B116"/>
  <sheetViews>
    <sheetView topLeftCell="A58" workbookViewId="0">
      <selection activeCell="A68" sqref="A68"/>
    </sheetView>
  </sheetViews>
  <sheetFormatPr defaultRowHeight="10.199999999999999" x14ac:dyDescent="0.2"/>
  <cols>
    <col min="1" max="1" width="28.140625" customWidth="1"/>
    <col min="2" max="2" width="26.28515625" bestFit="1" customWidth="1"/>
  </cols>
  <sheetData>
    <row r="1" spans="1:2" ht="13.8" x14ac:dyDescent="0.25">
      <c r="A1" s="49" t="s">
        <v>258</v>
      </c>
      <c r="B1" s="49" t="s">
        <v>259</v>
      </c>
    </row>
    <row r="2" spans="1:2" ht="13.8" x14ac:dyDescent="0.25">
      <c r="A2" s="231" t="s">
        <v>17</v>
      </c>
      <c r="B2" s="50" t="s">
        <v>260</v>
      </c>
    </row>
    <row r="3" spans="1:2" ht="13.8" x14ac:dyDescent="0.25">
      <c r="A3" s="231" t="s">
        <v>18</v>
      </c>
      <c r="B3" s="50" t="s">
        <v>261</v>
      </c>
    </row>
    <row r="4" spans="1:2" ht="13.8" x14ac:dyDescent="0.25">
      <c r="A4" s="231" t="s">
        <v>19</v>
      </c>
      <c r="B4" s="203" t="s">
        <v>262</v>
      </c>
    </row>
    <row r="5" spans="1:2" ht="13.8" x14ac:dyDescent="0.25">
      <c r="A5" s="231" t="s">
        <v>20</v>
      </c>
      <c r="B5" s="203" t="s">
        <v>263</v>
      </c>
    </row>
    <row r="6" spans="1:2" ht="13.8" x14ac:dyDescent="0.25">
      <c r="A6" s="231" t="s">
        <v>21</v>
      </c>
      <c r="B6" s="50" t="s">
        <v>260</v>
      </c>
    </row>
    <row r="7" spans="1:2" ht="13.8" x14ac:dyDescent="0.25">
      <c r="A7" s="231" t="s">
        <v>22</v>
      </c>
      <c r="B7" s="203" t="s">
        <v>264</v>
      </c>
    </row>
    <row r="8" spans="1:2" ht="13.8" x14ac:dyDescent="0.25">
      <c r="A8" s="231" t="s">
        <v>23</v>
      </c>
      <c r="B8" s="50" t="s">
        <v>265</v>
      </c>
    </row>
    <row r="9" spans="1:2" ht="13.8" x14ac:dyDescent="0.25">
      <c r="A9" s="231" t="s">
        <v>24</v>
      </c>
      <c r="B9" s="50" t="s">
        <v>266</v>
      </c>
    </row>
    <row r="10" spans="1:2" ht="13.8" x14ac:dyDescent="0.25">
      <c r="A10" s="231" t="s">
        <v>25</v>
      </c>
      <c r="B10" s="50" t="s">
        <v>261</v>
      </c>
    </row>
    <row r="11" spans="1:2" ht="13.8" x14ac:dyDescent="0.25">
      <c r="A11" s="231" t="s">
        <v>26</v>
      </c>
      <c r="B11" s="50" t="s">
        <v>267</v>
      </c>
    </row>
    <row r="12" spans="1:2" ht="13.8" x14ac:dyDescent="0.25">
      <c r="A12" s="231" t="s">
        <v>27</v>
      </c>
      <c r="B12" s="50" t="s">
        <v>260</v>
      </c>
    </row>
    <row r="13" spans="1:2" ht="13.8" x14ac:dyDescent="0.25">
      <c r="A13" s="231" t="s">
        <v>28</v>
      </c>
      <c r="B13" s="50" t="s">
        <v>265</v>
      </c>
    </row>
    <row r="14" spans="1:2" ht="13.8" x14ac:dyDescent="0.25">
      <c r="A14" s="231" t="s">
        <v>29</v>
      </c>
      <c r="B14" s="203" t="s">
        <v>263</v>
      </c>
    </row>
    <row r="15" spans="1:2" ht="13.8" x14ac:dyDescent="0.25">
      <c r="A15" s="231" t="s">
        <v>30</v>
      </c>
      <c r="B15" s="50" t="s">
        <v>260</v>
      </c>
    </row>
    <row r="16" spans="1:2" ht="13.8" x14ac:dyDescent="0.25">
      <c r="A16" s="231" t="s">
        <v>31</v>
      </c>
      <c r="B16" s="50" t="s">
        <v>262</v>
      </c>
    </row>
    <row r="17" spans="1:2" ht="13.8" x14ac:dyDescent="0.25">
      <c r="A17" s="231" t="s">
        <v>32</v>
      </c>
      <c r="B17" s="203" t="s">
        <v>263</v>
      </c>
    </row>
    <row r="18" spans="1:2" ht="13.8" x14ac:dyDescent="0.25">
      <c r="A18" s="231" t="s">
        <v>33</v>
      </c>
      <c r="B18" s="50" t="s">
        <v>260</v>
      </c>
    </row>
    <row r="19" spans="1:2" ht="13.8" x14ac:dyDescent="0.25">
      <c r="A19" s="231" t="s">
        <v>34</v>
      </c>
      <c r="B19" s="50" t="s">
        <v>262</v>
      </c>
    </row>
    <row r="20" spans="1:2" ht="13.8" x14ac:dyDescent="0.25">
      <c r="A20" s="231" t="s">
        <v>35</v>
      </c>
      <c r="B20" s="203" t="s">
        <v>264</v>
      </c>
    </row>
    <row r="21" spans="1:2" ht="13.8" x14ac:dyDescent="0.25">
      <c r="A21" s="231" t="s">
        <v>36</v>
      </c>
      <c r="B21" s="50" t="s">
        <v>263</v>
      </c>
    </row>
    <row r="22" spans="1:2" ht="13.8" x14ac:dyDescent="0.25">
      <c r="A22" s="231" t="s">
        <v>37</v>
      </c>
      <c r="B22" s="50" t="s">
        <v>266</v>
      </c>
    </row>
    <row r="23" spans="1:2" ht="13.8" x14ac:dyDescent="0.25">
      <c r="A23" s="231" t="s">
        <v>38</v>
      </c>
      <c r="B23" s="50" t="s">
        <v>263</v>
      </c>
    </row>
    <row r="24" spans="1:2" ht="13.8" x14ac:dyDescent="0.25">
      <c r="A24" s="231" t="s">
        <v>39</v>
      </c>
      <c r="B24" s="203" t="s">
        <v>262</v>
      </c>
    </row>
    <row r="25" spans="1:2" ht="13.8" x14ac:dyDescent="0.25">
      <c r="A25" s="231" t="s">
        <v>40</v>
      </c>
      <c r="B25" s="50" t="s">
        <v>263</v>
      </c>
    </row>
    <row r="26" spans="1:2" ht="13.8" x14ac:dyDescent="0.25">
      <c r="A26" s="231" t="s">
        <v>41</v>
      </c>
      <c r="B26" s="50" t="s">
        <v>260</v>
      </c>
    </row>
    <row r="27" spans="1:2" ht="13.8" x14ac:dyDescent="0.25">
      <c r="A27" s="231" t="s">
        <v>42</v>
      </c>
      <c r="B27" s="50" t="s">
        <v>260</v>
      </c>
    </row>
    <row r="28" spans="1:2" ht="13.8" x14ac:dyDescent="0.25">
      <c r="A28" s="231" t="s">
        <v>43</v>
      </c>
      <c r="B28" s="50" t="s">
        <v>260</v>
      </c>
    </row>
    <row r="29" spans="1:2" ht="13.8" x14ac:dyDescent="0.25">
      <c r="A29" s="231" t="s">
        <v>44</v>
      </c>
      <c r="B29" s="50" t="s">
        <v>265</v>
      </c>
    </row>
    <row r="30" spans="1:2" ht="13.8" x14ac:dyDescent="0.25">
      <c r="A30" s="231" t="s">
        <v>45</v>
      </c>
      <c r="B30" s="50" t="s">
        <v>263</v>
      </c>
    </row>
    <row r="31" spans="1:2" ht="13.8" x14ac:dyDescent="0.25">
      <c r="A31" s="231" t="s">
        <v>46</v>
      </c>
      <c r="B31" s="50" t="s">
        <v>263</v>
      </c>
    </row>
    <row r="32" spans="1:2" ht="13.8" x14ac:dyDescent="0.25">
      <c r="A32" s="231" t="s">
        <v>47</v>
      </c>
      <c r="B32" s="50" t="s">
        <v>261</v>
      </c>
    </row>
    <row r="33" spans="1:2" ht="13.8" x14ac:dyDescent="0.25">
      <c r="A33" s="231" t="s">
        <v>48</v>
      </c>
      <c r="B33" s="50" t="s">
        <v>263</v>
      </c>
    </row>
    <row r="34" spans="1:2" ht="13.8" x14ac:dyDescent="0.25">
      <c r="A34" s="231" t="s">
        <v>49</v>
      </c>
      <c r="B34" s="50" t="s">
        <v>265</v>
      </c>
    </row>
    <row r="35" spans="1:2" ht="13.8" x14ac:dyDescent="0.25">
      <c r="A35" s="231" t="s">
        <v>50</v>
      </c>
      <c r="B35" s="50" t="s">
        <v>262</v>
      </c>
    </row>
    <row r="36" spans="1:2" ht="13.8" x14ac:dyDescent="0.25">
      <c r="A36" s="231" t="s">
        <v>51</v>
      </c>
      <c r="B36" s="50" t="s">
        <v>265</v>
      </c>
    </row>
    <row r="37" spans="1:2" ht="13.8" x14ac:dyDescent="0.25">
      <c r="A37" s="231" t="s">
        <v>52</v>
      </c>
      <c r="B37" s="50" t="s">
        <v>265</v>
      </c>
    </row>
    <row r="38" spans="1:2" ht="13.8" x14ac:dyDescent="0.25">
      <c r="A38" s="231" t="s">
        <v>53</v>
      </c>
      <c r="B38" s="50" t="s">
        <v>260</v>
      </c>
    </row>
    <row r="39" spans="1:2" ht="13.8" x14ac:dyDescent="0.25">
      <c r="A39" s="231" t="s">
        <v>54</v>
      </c>
      <c r="B39" s="50" t="s">
        <v>265</v>
      </c>
    </row>
    <row r="40" spans="1:2" ht="13.8" x14ac:dyDescent="0.25">
      <c r="A40" s="231" t="s">
        <v>55</v>
      </c>
      <c r="B40" s="50" t="s">
        <v>262</v>
      </c>
    </row>
    <row r="41" spans="1:2" ht="13.8" x14ac:dyDescent="0.25">
      <c r="A41" s="231" t="s">
        <v>56</v>
      </c>
      <c r="B41" s="50" t="s">
        <v>265</v>
      </c>
    </row>
    <row r="42" spans="1:2" ht="13.8" x14ac:dyDescent="0.25">
      <c r="A42" s="231" t="s">
        <v>57</v>
      </c>
      <c r="B42" s="50" t="s">
        <v>263</v>
      </c>
    </row>
    <row r="43" spans="1:2" ht="13.8" x14ac:dyDescent="0.25">
      <c r="A43" s="231" t="s">
        <v>58</v>
      </c>
      <c r="B43" s="50" t="s">
        <v>263</v>
      </c>
    </row>
    <row r="44" spans="1:2" ht="13.8" x14ac:dyDescent="0.25">
      <c r="A44" s="231" t="s">
        <v>59</v>
      </c>
      <c r="B44" s="50" t="s">
        <v>266</v>
      </c>
    </row>
    <row r="45" spans="1:2" ht="13.8" x14ac:dyDescent="0.25">
      <c r="A45" s="231" t="s">
        <v>60</v>
      </c>
      <c r="B45" s="50" t="s">
        <v>260</v>
      </c>
    </row>
    <row r="46" spans="1:2" ht="13.8" x14ac:dyDescent="0.25">
      <c r="A46" s="231" t="s">
        <v>61</v>
      </c>
      <c r="B46" s="50" t="s">
        <v>265</v>
      </c>
    </row>
    <row r="47" spans="1:2" ht="13.8" x14ac:dyDescent="0.25">
      <c r="A47" s="231" t="s">
        <v>62</v>
      </c>
      <c r="B47" s="50" t="s">
        <v>267</v>
      </c>
    </row>
    <row r="48" spans="1:2" ht="13.8" x14ac:dyDescent="0.25">
      <c r="A48" s="231" t="s">
        <v>63</v>
      </c>
      <c r="B48" s="50" t="s">
        <v>267</v>
      </c>
    </row>
    <row r="49" spans="1:2" ht="13.8" x14ac:dyDescent="0.25">
      <c r="A49" s="231" t="s">
        <v>64</v>
      </c>
      <c r="B49" s="50" t="s">
        <v>261</v>
      </c>
    </row>
    <row r="50" spans="1:2" ht="13.8" x14ac:dyDescent="0.25">
      <c r="A50" s="231" t="s">
        <v>65</v>
      </c>
      <c r="B50" s="50" t="s">
        <v>261</v>
      </c>
    </row>
    <row r="51" spans="1:2" ht="13.8" x14ac:dyDescent="0.25">
      <c r="A51" s="231" t="s">
        <v>66</v>
      </c>
      <c r="B51" s="50" t="s">
        <v>265</v>
      </c>
    </row>
    <row r="52" spans="1:2" ht="13.8" x14ac:dyDescent="0.25">
      <c r="A52" s="231" t="s">
        <v>67</v>
      </c>
      <c r="B52" s="50" t="s">
        <v>261</v>
      </c>
    </row>
    <row r="53" spans="1:2" ht="13.8" x14ac:dyDescent="0.25">
      <c r="A53" s="231" t="s">
        <v>68</v>
      </c>
      <c r="B53" s="50" t="s">
        <v>265</v>
      </c>
    </row>
    <row r="54" spans="1:2" ht="13.8" x14ac:dyDescent="0.25">
      <c r="A54" s="231" t="s">
        <v>69</v>
      </c>
      <c r="B54" s="50" t="s">
        <v>266</v>
      </c>
    </row>
    <row r="55" spans="1:2" ht="13.8" x14ac:dyDescent="0.25">
      <c r="A55" s="231" t="s">
        <v>70</v>
      </c>
      <c r="B55" s="50" t="s">
        <v>261</v>
      </c>
    </row>
    <row r="56" spans="1:2" ht="13.8" x14ac:dyDescent="0.25">
      <c r="A56" s="231" t="s">
        <v>71</v>
      </c>
      <c r="B56" s="50" t="s">
        <v>266</v>
      </c>
    </row>
    <row r="57" spans="1:2" ht="13.8" x14ac:dyDescent="0.25">
      <c r="A57" s="231" t="s">
        <v>72</v>
      </c>
      <c r="B57" s="50" t="s">
        <v>262</v>
      </c>
    </row>
    <row r="58" spans="1:2" ht="13.8" x14ac:dyDescent="0.25">
      <c r="A58" s="231" t="s">
        <v>73</v>
      </c>
      <c r="B58" s="50" t="s">
        <v>261</v>
      </c>
    </row>
    <row r="59" spans="1:2" ht="13.8" x14ac:dyDescent="0.25">
      <c r="A59" s="231" t="s">
        <v>74</v>
      </c>
      <c r="B59" s="50" t="s">
        <v>266</v>
      </c>
    </row>
    <row r="60" spans="1:2" ht="13.8" x14ac:dyDescent="0.25">
      <c r="A60" s="231" t="s">
        <v>75</v>
      </c>
      <c r="B60" s="50" t="s">
        <v>260</v>
      </c>
    </row>
    <row r="61" spans="1:2" ht="13.8" x14ac:dyDescent="0.25">
      <c r="A61" s="231" t="s">
        <v>76</v>
      </c>
      <c r="B61" s="50" t="s">
        <v>261</v>
      </c>
    </row>
    <row r="62" spans="1:2" ht="13.8" x14ac:dyDescent="0.25">
      <c r="A62" s="231" t="s">
        <v>77</v>
      </c>
      <c r="B62" s="50" t="s">
        <v>260</v>
      </c>
    </row>
    <row r="63" spans="1:2" ht="13.8" x14ac:dyDescent="0.25">
      <c r="A63" s="231" t="s">
        <v>78</v>
      </c>
      <c r="B63" s="50" t="s">
        <v>265</v>
      </c>
    </row>
    <row r="64" spans="1:2" ht="13.8" x14ac:dyDescent="0.25">
      <c r="A64" s="231" t="s">
        <v>79</v>
      </c>
      <c r="B64" s="50" t="s">
        <v>262</v>
      </c>
    </row>
    <row r="65" spans="1:2" ht="13.8" x14ac:dyDescent="0.25">
      <c r="A65" s="231" t="s">
        <v>80</v>
      </c>
      <c r="B65" s="50" t="s">
        <v>267</v>
      </c>
    </row>
    <row r="66" spans="1:2" ht="13.8" x14ac:dyDescent="0.25">
      <c r="A66" s="231" t="s">
        <v>81</v>
      </c>
      <c r="B66" s="50" t="s">
        <v>265</v>
      </c>
    </row>
    <row r="67" spans="1:2" ht="13.8" x14ac:dyDescent="0.25">
      <c r="A67" s="231" t="s">
        <v>82</v>
      </c>
      <c r="B67" s="50" t="s">
        <v>262</v>
      </c>
    </row>
    <row r="68" spans="1:2" ht="13.8" x14ac:dyDescent="0.25">
      <c r="A68" s="231" t="s">
        <v>83</v>
      </c>
      <c r="B68" s="203" t="s">
        <v>263</v>
      </c>
    </row>
    <row r="69" spans="1:2" ht="13.8" x14ac:dyDescent="0.25">
      <c r="A69" s="231" t="s">
        <v>84</v>
      </c>
      <c r="B69" s="50" t="s">
        <v>266</v>
      </c>
    </row>
    <row r="70" spans="1:2" ht="13.8" x14ac:dyDescent="0.25">
      <c r="A70" s="231" t="s">
        <v>85</v>
      </c>
      <c r="B70" s="50" t="s">
        <v>260</v>
      </c>
    </row>
    <row r="71" spans="1:2" ht="13.8" x14ac:dyDescent="0.25">
      <c r="A71" s="231" t="s">
        <v>86</v>
      </c>
      <c r="B71" s="50" t="s">
        <v>261</v>
      </c>
    </row>
    <row r="72" spans="1:2" ht="13.8" x14ac:dyDescent="0.25">
      <c r="A72" s="231" t="s">
        <v>87</v>
      </c>
      <c r="B72" s="50" t="s">
        <v>262</v>
      </c>
    </row>
    <row r="73" spans="1:2" ht="13.8" x14ac:dyDescent="0.25">
      <c r="A73" s="231" t="s">
        <v>88</v>
      </c>
      <c r="B73" s="50" t="s">
        <v>262</v>
      </c>
    </row>
    <row r="74" spans="1:2" ht="13.8" x14ac:dyDescent="0.25">
      <c r="A74" s="231" t="s">
        <v>89</v>
      </c>
      <c r="B74" s="50" t="s">
        <v>267</v>
      </c>
    </row>
    <row r="75" spans="1:2" ht="13.8" x14ac:dyDescent="0.25">
      <c r="A75" s="231" t="s">
        <v>90</v>
      </c>
      <c r="B75" s="50" t="s">
        <v>265</v>
      </c>
    </row>
    <row r="76" spans="1:2" ht="13.8" x14ac:dyDescent="0.25">
      <c r="A76" s="231" t="s">
        <v>91</v>
      </c>
      <c r="B76" s="203" t="s">
        <v>264</v>
      </c>
    </row>
    <row r="77" spans="1:2" ht="13.8" x14ac:dyDescent="0.25">
      <c r="A77" s="231" t="s">
        <v>92</v>
      </c>
      <c r="B77" s="50" t="s">
        <v>262</v>
      </c>
    </row>
    <row r="78" spans="1:2" ht="13.8" x14ac:dyDescent="0.25">
      <c r="A78" s="231" t="s">
        <v>93</v>
      </c>
      <c r="B78" s="50" t="s">
        <v>265</v>
      </c>
    </row>
    <row r="79" spans="1:2" ht="13.8" x14ac:dyDescent="0.25">
      <c r="A79" s="231" t="s">
        <v>94</v>
      </c>
      <c r="B79" s="50" t="s">
        <v>261</v>
      </c>
    </row>
    <row r="80" spans="1:2" ht="13.8" x14ac:dyDescent="0.25">
      <c r="A80" s="231" t="s">
        <v>95</v>
      </c>
      <c r="B80" s="50" t="s">
        <v>267</v>
      </c>
    </row>
    <row r="81" spans="1:2" ht="13.8" x14ac:dyDescent="0.25">
      <c r="A81" s="231" t="s">
        <v>96</v>
      </c>
      <c r="B81" s="50" t="s">
        <v>263</v>
      </c>
    </row>
    <row r="82" spans="1:2" ht="13.8" x14ac:dyDescent="0.25">
      <c r="A82" s="231" t="s">
        <v>97</v>
      </c>
      <c r="B82" s="50" t="s">
        <v>263</v>
      </c>
    </row>
    <row r="83" spans="1:2" ht="13.8" x14ac:dyDescent="0.25">
      <c r="A83" s="231" t="s">
        <v>98</v>
      </c>
      <c r="B83" s="50" t="s">
        <v>263</v>
      </c>
    </row>
    <row r="84" spans="1:2" ht="13.8" x14ac:dyDescent="0.25">
      <c r="A84" s="231" t="s">
        <v>99</v>
      </c>
      <c r="B84" s="50" t="s">
        <v>267</v>
      </c>
    </row>
    <row r="85" spans="1:2" ht="13.8" x14ac:dyDescent="0.25">
      <c r="A85" s="231" t="s">
        <v>100</v>
      </c>
      <c r="B85" s="50" t="s">
        <v>260</v>
      </c>
    </row>
    <row r="86" spans="1:2" ht="13.8" x14ac:dyDescent="0.25">
      <c r="A86" s="231" t="s">
        <v>101</v>
      </c>
      <c r="B86" s="50" t="s">
        <v>265</v>
      </c>
    </row>
    <row r="87" spans="1:2" ht="13.8" x14ac:dyDescent="0.25">
      <c r="A87" s="231" t="s">
        <v>102</v>
      </c>
      <c r="B87" s="50" t="s">
        <v>261</v>
      </c>
    </row>
    <row r="88" spans="1:2" ht="13.8" x14ac:dyDescent="0.25">
      <c r="A88" s="231" t="s">
        <v>103</v>
      </c>
      <c r="B88" s="50" t="s">
        <v>260</v>
      </c>
    </row>
    <row r="89" spans="1:2" ht="13.8" x14ac:dyDescent="0.25">
      <c r="A89" s="231" t="s">
        <v>104</v>
      </c>
      <c r="B89" s="50" t="s">
        <v>260</v>
      </c>
    </row>
    <row r="90" spans="1:2" ht="13.8" x14ac:dyDescent="0.25">
      <c r="A90" s="231" t="s">
        <v>105</v>
      </c>
      <c r="B90" s="50" t="s">
        <v>262</v>
      </c>
    </row>
    <row r="91" spans="1:2" ht="13.8" x14ac:dyDescent="0.25">
      <c r="A91" s="231" t="s">
        <v>106</v>
      </c>
      <c r="B91" s="50" t="s">
        <v>261</v>
      </c>
    </row>
    <row r="92" spans="1:2" ht="13.8" x14ac:dyDescent="0.25">
      <c r="A92" s="231" t="s">
        <v>107</v>
      </c>
      <c r="B92" s="50" t="s">
        <v>262</v>
      </c>
    </row>
    <row r="93" spans="1:2" ht="13.8" x14ac:dyDescent="0.25">
      <c r="A93" s="231" t="s">
        <v>108</v>
      </c>
      <c r="B93" s="50" t="s">
        <v>260</v>
      </c>
    </row>
    <row r="94" spans="1:2" ht="13.8" x14ac:dyDescent="0.25">
      <c r="A94" s="231" t="s">
        <v>109</v>
      </c>
      <c r="B94" s="50" t="s">
        <v>266</v>
      </c>
    </row>
    <row r="95" spans="1:2" ht="13.8" x14ac:dyDescent="0.25">
      <c r="A95" s="231" t="s">
        <v>110</v>
      </c>
      <c r="B95" s="50" t="s">
        <v>260</v>
      </c>
    </row>
    <row r="96" spans="1:2" ht="13.8" x14ac:dyDescent="0.25">
      <c r="A96" s="231" t="s">
        <v>111</v>
      </c>
      <c r="B96" s="50" t="s">
        <v>260</v>
      </c>
    </row>
    <row r="97" spans="1:2" ht="13.8" x14ac:dyDescent="0.25">
      <c r="A97" s="231" t="s">
        <v>112</v>
      </c>
      <c r="B97" s="50" t="s">
        <v>262</v>
      </c>
    </row>
    <row r="98" spans="1:2" ht="13.8" x14ac:dyDescent="0.25">
      <c r="A98" s="231" t="s">
        <v>113</v>
      </c>
      <c r="B98" s="50" t="s">
        <v>266</v>
      </c>
    </row>
    <row r="99" spans="1:2" ht="13.8" x14ac:dyDescent="0.25">
      <c r="A99" s="231" t="s">
        <v>114</v>
      </c>
      <c r="B99" s="50" t="s">
        <v>265</v>
      </c>
    </row>
    <row r="100" spans="1:2" ht="13.8" x14ac:dyDescent="0.25">
      <c r="A100" s="231" t="s">
        <v>115</v>
      </c>
      <c r="B100" s="50" t="s">
        <v>267</v>
      </c>
    </row>
    <row r="101" spans="1:2" ht="13.8" x14ac:dyDescent="0.25">
      <c r="A101" s="231" t="s">
        <v>116</v>
      </c>
      <c r="B101" s="50" t="s">
        <v>265</v>
      </c>
    </row>
    <row r="102" spans="1:2" ht="13.8" x14ac:dyDescent="0.25">
      <c r="A102" s="231" t="s">
        <v>117</v>
      </c>
      <c r="B102" s="50" t="s">
        <v>265</v>
      </c>
    </row>
    <row r="103" spans="1:2" ht="13.8" x14ac:dyDescent="0.25">
      <c r="A103" s="231" t="s">
        <v>118</v>
      </c>
      <c r="B103" s="50" t="s">
        <v>266</v>
      </c>
    </row>
    <row r="104" spans="1:2" ht="13.8" x14ac:dyDescent="0.25">
      <c r="A104" s="231" t="s">
        <v>119</v>
      </c>
      <c r="B104" s="50" t="s">
        <v>262</v>
      </c>
    </row>
    <row r="105" spans="1:2" ht="13.8" x14ac:dyDescent="0.25">
      <c r="A105" s="231" t="s">
        <v>120</v>
      </c>
      <c r="B105" s="203" t="s">
        <v>267</v>
      </c>
    </row>
    <row r="106" spans="1:2" ht="13.8" x14ac:dyDescent="0.25">
      <c r="A106" s="231" t="s">
        <v>121</v>
      </c>
      <c r="B106" s="50" t="s">
        <v>261</v>
      </c>
    </row>
    <row r="107" spans="1:2" ht="13.8" x14ac:dyDescent="0.25">
      <c r="A107" s="231" t="s">
        <v>122</v>
      </c>
      <c r="B107" s="50" t="s">
        <v>261</v>
      </c>
    </row>
    <row r="108" spans="1:2" ht="13.8" x14ac:dyDescent="0.25">
      <c r="A108" s="231" t="s">
        <v>123</v>
      </c>
      <c r="B108" s="50" t="s">
        <v>262</v>
      </c>
    </row>
    <row r="109" spans="1:2" ht="13.8" x14ac:dyDescent="0.25">
      <c r="A109" s="231" t="s">
        <v>124</v>
      </c>
      <c r="B109" s="50" t="s">
        <v>260</v>
      </c>
    </row>
    <row r="110" spans="1:2" ht="13.8" x14ac:dyDescent="0.25">
      <c r="A110" s="231" t="s">
        <v>125</v>
      </c>
      <c r="B110" s="50" t="s">
        <v>261</v>
      </c>
    </row>
    <row r="111" spans="1:2" ht="13.8" x14ac:dyDescent="0.25">
      <c r="A111" s="231" t="s">
        <v>126</v>
      </c>
      <c r="B111" s="50" t="s">
        <v>265</v>
      </c>
    </row>
    <row r="112" spans="1:2" ht="13.8" x14ac:dyDescent="0.25">
      <c r="A112" s="231" t="s">
        <v>127</v>
      </c>
      <c r="B112" s="50" t="s">
        <v>264</v>
      </c>
    </row>
    <row r="113" spans="1:2" ht="13.8" x14ac:dyDescent="0.25">
      <c r="A113" s="231" t="s">
        <v>128</v>
      </c>
      <c r="B113" s="50" t="s">
        <v>263</v>
      </c>
    </row>
    <row r="114" spans="1:2" ht="13.8" x14ac:dyDescent="0.25">
      <c r="A114" s="231" t="s">
        <v>129</v>
      </c>
      <c r="B114" s="50" t="s">
        <v>267</v>
      </c>
    </row>
    <row r="115" spans="1:2" ht="13.8" x14ac:dyDescent="0.25">
      <c r="A115" s="231" t="s">
        <v>130</v>
      </c>
      <c r="B115" s="50" t="s">
        <v>262</v>
      </c>
    </row>
    <row r="116" spans="1:2" ht="13.8" x14ac:dyDescent="0.25">
      <c r="A116" s="231" t="s">
        <v>131</v>
      </c>
      <c r="B116" s="50" t="s">
        <v>262</v>
      </c>
    </row>
  </sheetData>
  <autoFilter ref="A1:B116" xr:uid="{FD2BF687-4AE3-4D71-BA78-545A43EC8BB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3fe83f9-3d01-4f35-baf2-94ab2da3ca41">
      <Terms xmlns="http://schemas.microsoft.com/office/infopath/2007/PartnerControls"/>
    </lcf76f155ced4ddcb4097134ff3c332f>
    <TaxCatchAll xmlns="4fc865ed-9e33-4d03-b19f-b352596ecae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C3FD0617781E4593EC71DF69840408" ma:contentTypeVersion="16" ma:contentTypeDescription="Create a new document." ma:contentTypeScope="" ma:versionID="23d2469f057c872f63516594c30de2dc">
  <xsd:schema xmlns:xsd="http://www.w3.org/2001/XMLSchema" xmlns:xs="http://www.w3.org/2001/XMLSchema" xmlns:p="http://schemas.microsoft.com/office/2006/metadata/properties" xmlns:ns2="13fe83f9-3d01-4f35-baf2-94ab2da3ca41" xmlns:ns3="4fc865ed-9e33-4d03-b19f-b352596ecae9" targetNamespace="http://schemas.microsoft.com/office/2006/metadata/properties" ma:root="true" ma:fieldsID="d42da1d941fb9747ed5704448a0cbc2f" ns2:_="" ns3:_="">
    <xsd:import namespace="13fe83f9-3d01-4f35-baf2-94ab2da3ca41"/>
    <xsd:import namespace="4fc865ed-9e33-4d03-b19f-b352596ecae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fe83f9-3d01-4f35-baf2-94ab2da3ca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fda258e-6141-476b-a562-def2baa699f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fc865ed-9e33-4d03-b19f-b352596ecae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5fea2d7-0fbd-420a-9d16-405c986315e0}" ma:internalName="TaxCatchAll" ma:showField="CatchAllData" ma:web="4fc865ed-9e33-4d03-b19f-b352596ecae9">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26ED07-F92E-40C4-9983-F82973BABFB0}">
  <ds:schemaRefs>
    <ds:schemaRef ds:uri="http://schemas.microsoft.com/office/2006/documentManagement/types"/>
    <ds:schemaRef ds:uri="http://purl.org/dc/dcmitype/"/>
    <ds:schemaRef ds:uri="13fe83f9-3d01-4f35-baf2-94ab2da3ca41"/>
    <ds:schemaRef ds:uri="http://schemas.openxmlformats.org/package/2006/metadata/core-properties"/>
    <ds:schemaRef ds:uri="http://purl.org/dc/terms/"/>
    <ds:schemaRef ds:uri="http://purl.org/dc/elements/1.1/"/>
    <ds:schemaRef ds:uri="4fc865ed-9e33-4d03-b19f-b352596ecae9"/>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D9FE7851-3FC4-48AD-BF2B-4AC30D196F96}">
  <ds:schemaRefs>
    <ds:schemaRef ds:uri="http://schemas.microsoft.com/sharepoint/v3/contenttype/forms"/>
  </ds:schemaRefs>
</ds:datastoreItem>
</file>

<file path=customXml/itemProps3.xml><?xml version="1.0" encoding="utf-8"?>
<ds:datastoreItem xmlns:ds="http://schemas.openxmlformats.org/officeDocument/2006/customXml" ds:itemID="{ED5342FC-105A-4E59-B4B8-EA2A51706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fe83f9-3d01-4f35-baf2-94ab2da3ca41"/>
    <ds:schemaRef ds:uri="4fc865ed-9e33-4d03-b19f-b352596ec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59dc79d-0adf-442c-aaf1-6cde7298ff15}" enabled="0" method="" siteId="{a59dc79d-0adf-442c-aaf1-6cde7298ff1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Table of Contents</vt:lpstr>
      <vt:lpstr>Introduction</vt:lpstr>
      <vt:lpstr>Standardized Scores</vt:lpstr>
      <vt:lpstr>Categories</vt:lpstr>
      <vt:lpstr>Ranking</vt:lpstr>
      <vt:lpstr>Geography Dashboard</vt:lpstr>
      <vt:lpstr>Full Ranking Dashboard</vt:lpstr>
      <vt:lpstr>Regional Dashboard</vt:lpstr>
      <vt:lpstr>Country to Region</vt:lpstr>
      <vt:lpstr>Capacity gap dashboar</vt:lpstr>
      <vt:lpstr>Data (All Pillars)</vt:lpstr>
      <vt:lpstr>Data (Main Pillars)</vt:lpstr>
      <vt:lpstr>Indicators and Definitions</vt:lpstr>
      <vt:lpstr>Pivot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2025-01-15T22:09:56Z</dcterms:created>
  <dcterms:modified xsi:type="dcterms:W3CDTF">2026-07-01T15:45:19Z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{E2FF24A6-88C9-461F-8E85-D73AD6DA741A}</vt:lpwstr>
  </property>
  <property fmtid="{D5CDD505-2E9C-101B-9397-08002B2CF9AE}" pid="3" name="MediaServiceImageTags">
    <vt:lpwstr/>
  </property>
  <property fmtid="{D5CDD505-2E9C-101B-9397-08002B2CF9AE}" pid="4" name="ContentTypeId">
    <vt:lpwstr>0x0101001EC3FD0617781E4593EC71DF69840408</vt:lpwstr>
  </property>
  <property fmtid="{D5CDD505-2E9C-101B-9397-08002B2CF9AE}" pid="5" name="MSIP_Label_6267e522-0091-4d88-9989-f382df9eb3cc_Enabled">
    <vt:lpwstr>true</vt:lpwstr>
  </property>
  <property fmtid="{D5CDD505-2E9C-101B-9397-08002B2CF9AE}" pid="6" name="MSIP_Label_6267e522-0091-4d88-9989-f382df9eb3cc_SetDate">
    <vt:lpwstr>2025-04-24T17:44:05Z</vt:lpwstr>
  </property>
  <property fmtid="{D5CDD505-2E9C-101B-9397-08002B2CF9AE}" pid="7" name="MSIP_Label_6267e522-0091-4d88-9989-f382df9eb3cc_Method">
    <vt:lpwstr>Privileged</vt:lpwstr>
  </property>
  <property fmtid="{D5CDD505-2E9C-101B-9397-08002B2CF9AE}" pid="8" name="MSIP_Label_6267e522-0091-4d88-9989-f382df9eb3cc_Name">
    <vt:lpwstr>General</vt:lpwstr>
  </property>
  <property fmtid="{D5CDD505-2E9C-101B-9397-08002B2CF9AE}" pid="9" name="MSIP_Label_6267e522-0091-4d88-9989-f382df9eb3cc_SiteId">
    <vt:lpwstr>8f3e36ea-8039-4b40-81a7-7dc0599e8645</vt:lpwstr>
  </property>
  <property fmtid="{D5CDD505-2E9C-101B-9397-08002B2CF9AE}" pid="10" name="MSIP_Label_6267e522-0091-4d88-9989-f382df9eb3cc_ActionId">
    <vt:lpwstr>a7c4d5fc-a342-4372-9a92-6a9ef9545600</vt:lpwstr>
  </property>
  <property fmtid="{D5CDD505-2E9C-101B-9397-08002B2CF9AE}" pid="11" name="MSIP_Label_6267e522-0091-4d88-9989-f382df9eb3cc_ContentBits">
    <vt:lpwstr>0</vt:lpwstr>
  </property>
  <property fmtid="{D5CDD505-2E9C-101B-9397-08002B2CF9AE}" pid="12" name="MSIP_Label_6267e522-0091-4d88-9989-f382df9eb3cc_Tag">
    <vt:lpwstr>10, 0, 1, 1</vt:lpwstr>
  </property>
  <property fmtid="{D5CDD505-2E9C-101B-9397-08002B2CF9AE}" pid="13" name="Jet Reports Function Literals">
    <vt:lpwstr>,	;	,	{	}	[@[{0}]]	1033	2057</vt:lpwstr>
  </property>
</Properties>
</file>